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ZGM\601\6011\!intern\Gebäudereinigung\1_Ausschreibung - Vergabe\2025-ZGM-6011-Kaz-0001 EU Ausschreibung Lose  3 u 12 ab  01_04_26\01. Vergabeunterlagen\Upload VMP\Vom Unternehmen auszufuell Dok\"/>
    </mc:Choice>
  </mc:AlternateContent>
  <bookViews>
    <workbookView xWindow="28740" yWindow="-60" windowWidth="25320" windowHeight="15210" tabRatio="826"/>
  </bookViews>
  <sheets>
    <sheet name="Inhaltsverz. u allg Hin.Los3   " sheetId="1" r:id="rId1"/>
    <sheet name="AeP Los 3" sheetId="80" r:id="rId2"/>
    <sheet name="AMG Los 3" sheetId="81" r:id="rId3"/>
    <sheet name="AE Los 3" sheetId="82" r:id="rId4"/>
    <sheet name="Obl Los 3" sheetId="74" r:id="rId5"/>
    <sheet name="LV UR Los 3" sheetId="2" r:id="rId6"/>
    <sheet name="SVS UR Los 3" sheetId="4" r:id="rId7"/>
    <sheet name="SVS UR öffWC Los 3" sheetId="86" r:id="rId8"/>
    <sheet name="KB UR Los 3" sheetId="53" r:id="rId9"/>
    <sheet name="PB SdArb Los 3" sheetId="62" r:id="rId10"/>
    <sheet name="PB EAF UR Los 3" sheetId="46" r:id="rId11"/>
    <sheet name="GÜ UR Los 3" sheetId="73" r:id="rId12"/>
  </sheets>
  <definedNames>
    <definedName name="_xlnm._FilterDatabase" localSheetId="10" hidden="1">'PB EAF UR Los 3'!$A$8:$K$1566</definedName>
    <definedName name="_xlnm.Print_Area" localSheetId="3">'AE Los 3'!$A$1:$E$4</definedName>
    <definedName name="_xlnm.Print_Area" localSheetId="1">'AeP Los 3'!$A$1:$E$21</definedName>
    <definedName name="_xlnm.Print_Area" localSheetId="2">'AMG Los 3'!$A$1:$F$17</definedName>
    <definedName name="_xlnm.Print_Area" localSheetId="11">'GÜ UR Los 3'!$A$1:$G$32</definedName>
    <definedName name="_xlnm.Print_Area" localSheetId="0">'Inhaltsverz. u allg Hin.Los3   '!$A$1:$E$33</definedName>
    <definedName name="_xlnm.Print_Area" localSheetId="8">'KB UR Los 3'!$A$1:$I$119</definedName>
    <definedName name="_xlnm.Print_Area" localSheetId="5">'LV UR Los 3'!$A$1:$S$81</definedName>
    <definedName name="_xlnm.Print_Area" localSheetId="10">'PB EAF UR Los 3'!$A$1:$V$1567</definedName>
    <definedName name="_xlnm.Print_Area" localSheetId="9">'PB SdArb Los 3'!$A$1:$G$78</definedName>
    <definedName name="_xlnm.Print_Area" localSheetId="6">'SVS UR Los 3'!$A$1:$E$70</definedName>
    <definedName name="_xlnm.Print_Area" localSheetId="7">'SVS UR öffWC Los 3'!$A$1:$E$71</definedName>
    <definedName name="_xlnm.Print_Titles" localSheetId="5">'LV UR Los 3'!$4:$4</definedName>
    <definedName name="_xlnm.Print_Titles" localSheetId="10">'PB EAF UR Los 3'!$1:$8</definedName>
    <definedName name="Excel_BuiltIn__FilterDatabase_16" localSheetId="3">#REF!</definedName>
    <definedName name="Excel_BuiltIn__FilterDatabase_16" localSheetId="1">#REF!</definedName>
    <definedName name="Excel_BuiltIn__FilterDatabase_16" localSheetId="2">#REF!</definedName>
    <definedName name="Excel_BuiltIn__FilterDatabase_16">#REF!</definedName>
    <definedName name="hh" localSheetId="3">#REF!</definedName>
    <definedName name="hh" localSheetId="1">#REF!</definedName>
    <definedName name="hh" localSheetId="2">#REF!</definedName>
    <definedName name="hh">#REF!</definedName>
    <definedName name="Unterhaltsreinigung_16" localSheetId="3">#REF!</definedName>
    <definedName name="Unterhaltsreinigung_16" localSheetId="1">#REF!</definedName>
    <definedName name="Unterhaltsreinigung_16" localSheetId="2">#REF!</definedName>
    <definedName name="Unterhaltsreinigung_16">#REF!</definedName>
  </definedNames>
  <calcPr calcId="162913"/>
  <pivotCaches>
    <pivotCache cacheId="0"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53" l="1"/>
  <c r="A47" i="53"/>
  <c r="A28" i="53" l="1"/>
  <c r="D59" i="4" l="1"/>
  <c r="D60" i="86"/>
  <c r="H119" i="82" l="1"/>
  <c r="H116" i="82"/>
  <c r="H113" i="82"/>
  <c r="H110" i="82"/>
  <c r="H101" i="82"/>
  <c r="H82" i="82"/>
  <c r="B82" i="82"/>
  <c r="B83" i="82" s="1"/>
  <c r="H106" i="82" s="1"/>
  <c r="I64" i="82"/>
  <c r="G64" i="82"/>
  <c r="E64" i="82"/>
  <c r="C64" i="82"/>
  <c r="B66" i="82" s="1"/>
  <c r="H92" i="82" s="1"/>
  <c r="H50" i="82"/>
  <c r="F50" i="82"/>
  <c r="D50" i="82"/>
  <c r="B50" i="82"/>
  <c r="B52" i="82" l="1"/>
  <c r="H91" i="82" s="1"/>
  <c r="H95" i="82" s="1"/>
  <c r="H98" i="82"/>
  <c r="H102" i="82" s="1"/>
  <c r="H105" i="82"/>
  <c r="H107" i="82" s="1"/>
  <c r="J1567" i="46"/>
  <c r="O1567" i="46" l="1"/>
  <c r="P1567" i="46"/>
  <c r="Q1325" i="46" l="1"/>
  <c r="Q1326" i="46"/>
  <c r="Q1327" i="46"/>
  <c r="Q1317" i="46"/>
  <c r="Q1319" i="46"/>
  <c r="Q1321" i="46"/>
  <c r="Q1332" i="46"/>
  <c r="Q1333" i="46"/>
  <c r="Q1334" i="46"/>
  <c r="Q1335" i="46"/>
  <c r="Q1336" i="46"/>
  <c r="Q1365" i="46"/>
  <c r="Q1364" i="46"/>
  <c r="Q1363" i="46"/>
  <c r="Q1362" i="46"/>
  <c r="Q1361" i="46"/>
  <c r="Q1360" i="46"/>
  <c r="Q1357" i="46"/>
  <c r="Q1356" i="46"/>
  <c r="Q1355" i="46"/>
  <c r="Q1353" i="46"/>
  <c r="Q1354" i="46"/>
  <c r="Q1343" i="46"/>
  <c r="Q202" i="46"/>
  <c r="Q204" i="46"/>
  <c r="Q85" i="46"/>
  <c r="Q98" i="46"/>
  <c r="Q74" i="46"/>
  <c r="Q97" i="46"/>
  <c r="Q91" i="46"/>
  <c r="Q10" i="46"/>
  <c r="Q69" i="46"/>
  <c r="Q49" i="46"/>
  <c r="Q1452" i="46"/>
  <c r="Q1460" i="46"/>
  <c r="Q1465" i="46"/>
  <c r="Q1468" i="46"/>
  <c r="Q1469" i="46"/>
  <c r="Q1470" i="46"/>
  <c r="Q1471" i="46"/>
  <c r="Q1472" i="46"/>
  <c r="Q1473" i="46"/>
  <c r="Q1447" i="46"/>
  <c r="Q1448" i="46"/>
  <c r="Q1451" i="46"/>
  <c r="Q1482" i="46"/>
  <c r="Q1499" i="46"/>
  <c r="H70" i="53"/>
  <c r="A95" i="53"/>
  <c r="A96" i="53"/>
  <c r="A88" i="53"/>
  <c r="A89" i="53"/>
  <c r="A85" i="53"/>
  <c r="A86" i="53"/>
  <c r="A83" i="53"/>
  <c r="A81" i="53"/>
  <c r="A78" i="53"/>
  <c r="A79" i="53"/>
  <c r="A71" i="53"/>
  <c r="A62" i="53"/>
  <c r="A63" i="53"/>
  <c r="A60" i="53"/>
  <c r="A58" i="53" l="1"/>
  <c r="A55" i="53"/>
  <c r="A52" i="53"/>
  <c r="A53" i="53"/>
  <c r="A50" i="53"/>
  <c r="A45" i="53"/>
  <c r="A46" i="53"/>
  <c r="A42" i="53"/>
  <c r="A39" i="53"/>
  <c r="A40" i="53"/>
  <c r="A37" i="53"/>
  <c r="A34" i="53"/>
  <c r="A35" i="53"/>
  <c r="A33" i="53"/>
  <c r="A32" i="53"/>
  <c r="A26" i="53"/>
  <c r="A27" i="53"/>
  <c r="A30" i="53"/>
  <c r="A24" i="53"/>
  <c r="A19" i="53"/>
  <c r="A17" i="53"/>
  <c r="A15" i="53"/>
  <c r="A13" i="53"/>
  <c r="A8" i="53"/>
  <c r="Q1429" i="46"/>
  <c r="Q1430" i="46"/>
  <c r="Q1431" i="46"/>
  <c r="Q1432" i="46"/>
  <c r="Q1433" i="46"/>
  <c r="Q1434" i="46"/>
  <c r="Q1413" i="46"/>
  <c r="Q1412" i="46"/>
  <c r="Q1411" i="46"/>
  <c r="Q1410" i="46"/>
  <c r="Q1408" i="46"/>
  <c r="Q1407" i="46"/>
  <c r="Q1406" i="46"/>
  <c r="Q1405" i="46"/>
  <c r="Q1436" i="46"/>
  <c r="Q1428" i="46"/>
  <c r="Q1435" i="46"/>
  <c r="Q1393" i="46"/>
  <c r="Q1398" i="46"/>
  <c r="Q1415" i="46"/>
  <c r="Q1414" i="46"/>
  <c r="Q1409" i="46"/>
  <c r="Q1445" i="46"/>
  <c r="Q1444" i="46"/>
  <c r="Q1443" i="46"/>
  <c r="Q1442" i="46"/>
  <c r="Q1441" i="46"/>
  <c r="Q1440" i="46"/>
  <c r="Q1438" i="46"/>
  <c r="Q1439" i="46"/>
  <c r="Q270" i="46"/>
  <c r="Q256" i="46"/>
  <c r="Q271" i="46"/>
  <c r="Q288" i="46"/>
  <c r="Q289" i="46"/>
  <c r="Q302" i="46"/>
  <c r="Q303" i="46"/>
  <c r="Q318" i="46"/>
  <c r="Q325" i="46"/>
  <c r="Q326" i="46"/>
  <c r="Q327" i="46"/>
  <c r="Q328" i="46"/>
  <c r="Q257" i="46"/>
  <c r="Q258" i="46"/>
  <c r="Q259" i="46"/>
  <c r="Q260" i="46"/>
  <c r="Q261" i="46"/>
  <c r="Q262" i="46"/>
  <c r="Q263" i="46"/>
  <c r="Q264" i="46"/>
  <c r="Q265" i="46"/>
  <c r="Q266" i="46"/>
  <c r="Q267" i="46"/>
  <c r="Q268" i="46"/>
  <c r="Q269" i="46"/>
  <c r="Q272" i="46"/>
  <c r="Q273" i="46"/>
  <c r="Q274" i="46"/>
  <c r="Q275" i="46"/>
  <c r="Q276" i="46"/>
  <c r="Q277" i="46"/>
  <c r="Q278" i="46"/>
  <c r="Q279" i="46"/>
  <c r="Q280" i="46"/>
  <c r="Q281" i="46"/>
  <c r="Q282" i="46"/>
  <c r="Q283" i="46"/>
  <c r="Q284" i="46"/>
  <c r="Q285" i="46"/>
  <c r="Q286" i="46"/>
  <c r="Q287" i="46"/>
  <c r="Q290" i="46"/>
  <c r="Q291" i="46"/>
  <c r="Q292" i="46"/>
  <c r="Q293" i="46"/>
  <c r="Q294" i="46"/>
  <c r="Q295" i="46"/>
  <c r="Q296" i="46"/>
  <c r="Q298" i="46"/>
  <c r="Q297" i="46"/>
  <c r="Q299" i="46"/>
  <c r="Q300" i="46"/>
  <c r="Q301" i="46"/>
  <c r="Q304" i="46"/>
  <c r="Q305" i="46"/>
  <c r="Q306" i="46"/>
  <c r="Q307" i="46"/>
  <c r="Q308" i="46"/>
  <c r="Q309" i="46"/>
  <c r="Q310" i="46"/>
  <c r="Q311" i="46"/>
  <c r="Q312" i="46"/>
  <c r="Q313" i="46"/>
  <c r="Q314" i="46"/>
  <c r="Q315" i="46"/>
  <c r="Q316" i="46"/>
  <c r="Q317" i="46"/>
  <c r="Q319" i="46"/>
  <c r="Q320" i="46"/>
  <c r="Q321" i="46"/>
  <c r="Q322" i="46"/>
  <c r="Q323" i="46"/>
  <c r="Q324" i="46"/>
  <c r="Q232" i="46"/>
  <c r="Q231" i="46"/>
  <c r="Q252" i="46"/>
  <c r="Q253" i="46"/>
  <c r="Q233" i="46"/>
  <c r="Q254" i="46"/>
  <c r="Q255" i="46"/>
  <c r="Q250" i="46"/>
  <c r="Q251" i="46"/>
  <c r="Q607" i="46"/>
  <c r="Q719" i="46"/>
  <c r="Q818" i="46"/>
  <c r="Q829" i="46"/>
  <c r="Q840" i="46"/>
  <c r="Q851" i="46"/>
  <c r="Q862" i="46"/>
  <c r="Q873" i="46"/>
  <c r="Q887" i="46"/>
  <c r="Q608" i="46"/>
  <c r="Q620" i="46"/>
  <c r="Q631" i="46"/>
  <c r="Q642" i="46"/>
  <c r="Q653" i="46"/>
  <c r="Q664" i="46"/>
  <c r="Q675" i="46"/>
  <c r="Q686" i="46"/>
  <c r="Q697" i="46"/>
  <c r="Q708" i="46"/>
  <c r="Q720" i="46"/>
  <c r="Q731" i="46"/>
  <c r="Q742" i="46"/>
  <c r="Q753" i="46"/>
  <c r="Q764" i="46"/>
  <c r="Q775" i="46"/>
  <c r="Q786" i="46"/>
  <c r="Q797" i="46"/>
  <c r="Q808" i="46"/>
  <c r="Q817" i="46"/>
  <c r="Q819" i="46"/>
  <c r="Q820" i="46"/>
  <c r="Q821" i="46"/>
  <c r="Q822" i="46"/>
  <c r="Q823" i="46"/>
  <c r="Q824" i="46"/>
  <c r="Q825" i="46"/>
  <c r="Q826" i="46"/>
  <c r="Q827" i="46"/>
  <c r="Q828" i="46"/>
  <c r="Q830" i="46"/>
  <c r="Q831" i="46"/>
  <c r="Q832" i="46"/>
  <c r="Q833" i="46"/>
  <c r="Q834" i="46"/>
  <c r="Q835" i="46"/>
  <c r="Q836" i="46"/>
  <c r="Q837" i="46"/>
  <c r="Q838" i="46"/>
  <c r="Q839" i="46"/>
  <c r="Q841" i="46"/>
  <c r="Q842" i="46"/>
  <c r="Q843" i="46"/>
  <c r="Q844" i="46"/>
  <c r="Q845" i="46"/>
  <c r="Q846" i="46"/>
  <c r="Q847" i="46"/>
  <c r="Q848" i="46"/>
  <c r="Q849" i="46"/>
  <c r="Q850" i="46"/>
  <c r="Q852" i="46"/>
  <c r="Q853" i="46"/>
  <c r="Q854" i="46"/>
  <c r="Q855" i="46"/>
  <c r="Q856" i="46"/>
  <c r="Q857" i="46"/>
  <c r="Q858" i="46"/>
  <c r="Q859" i="46"/>
  <c r="Q860" i="46"/>
  <c r="Q861" i="46"/>
  <c r="Q863" i="46"/>
  <c r="Q864" i="46"/>
  <c r="Q865" i="46"/>
  <c r="Q866" i="46"/>
  <c r="Q867" i="46"/>
  <c r="Q868" i="46"/>
  <c r="Q869" i="46"/>
  <c r="Q870" i="46"/>
  <c r="Q871" i="46"/>
  <c r="Q872" i="46"/>
  <c r="Q874" i="46"/>
  <c r="Q875" i="46"/>
  <c r="Q876" i="46"/>
  <c r="Q877" i="46"/>
  <c r="Q878" i="46"/>
  <c r="Q879" i="46"/>
  <c r="Q880" i="46"/>
  <c r="Q882" i="46"/>
  <c r="Q884" i="46"/>
  <c r="Q881" i="46"/>
  <c r="Q883" i="46"/>
  <c r="Q885" i="46"/>
  <c r="Q886" i="46"/>
  <c r="Q888" i="46"/>
  <c r="Q889" i="46"/>
  <c r="Q890" i="46"/>
  <c r="Q891" i="46"/>
  <c r="Q892" i="46"/>
  <c r="Q893" i="46"/>
  <c r="Q894" i="46"/>
  <c r="Q895" i="46"/>
  <c r="Q896" i="46"/>
  <c r="Q897" i="46"/>
  <c r="Q609" i="46"/>
  <c r="Q610" i="46"/>
  <c r="Q611" i="46"/>
  <c r="Q612" i="46"/>
  <c r="Q613" i="46"/>
  <c r="Q614" i="46"/>
  <c r="Q615" i="46"/>
  <c r="Q616" i="46"/>
  <c r="Q617" i="46"/>
  <c r="Q618" i="46"/>
  <c r="Q619" i="46"/>
  <c r="Q621" i="46"/>
  <c r="Q622" i="46"/>
  <c r="Q623" i="46"/>
  <c r="Q624" i="46"/>
  <c r="Q625" i="46"/>
  <c r="Q626" i="46"/>
  <c r="Q627" i="46"/>
  <c r="Q628" i="46"/>
  <c r="Q629" i="46"/>
  <c r="Q630" i="46"/>
  <c r="Q632" i="46"/>
  <c r="Q633" i="46"/>
  <c r="Q634" i="46"/>
  <c r="Q635" i="46"/>
  <c r="Q636" i="46"/>
  <c r="Q637" i="46"/>
  <c r="Q638" i="46"/>
  <c r="Q639" i="46"/>
  <c r="Q640" i="46"/>
  <c r="Q641" i="46"/>
  <c r="Q643" i="46"/>
  <c r="Q644" i="46"/>
  <c r="Q645" i="46"/>
  <c r="Q646" i="46"/>
  <c r="Q647" i="46"/>
  <c r="Q648" i="46"/>
  <c r="Q649" i="46"/>
  <c r="Q650" i="46"/>
  <c r="Q651" i="46"/>
  <c r="Q652" i="46"/>
  <c r="Q654" i="46"/>
  <c r="Q655" i="46"/>
  <c r="Q656" i="46"/>
  <c r="Q657" i="46"/>
  <c r="Q658" i="46"/>
  <c r="Q659" i="46"/>
  <c r="Q660" i="46"/>
  <c r="Q661" i="46"/>
  <c r="Q662" i="46"/>
  <c r="Q663" i="46"/>
  <c r="Q665" i="46"/>
  <c r="Q666" i="46"/>
  <c r="Q667" i="46"/>
  <c r="Q668" i="46"/>
  <c r="Q669" i="46"/>
  <c r="Q670" i="46"/>
  <c r="Q671" i="46"/>
  <c r="Q672" i="46"/>
  <c r="Q673" i="46"/>
  <c r="Q674" i="46"/>
  <c r="Q676" i="46"/>
  <c r="Q677" i="46"/>
  <c r="Q678" i="46"/>
  <c r="Q679" i="46"/>
  <c r="Q680" i="46"/>
  <c r="Q681" i="46"/>
  <c r="Q682" i="46"/>
  <c r="Q683" i="46"/>
  <c r="Q684" i="46"/>
  <c r="Q685" i="46"/>
  <c r="Q687" i="46"/>
  <c r="Q688" i="46"/>
  <c r="Q689" i="46"/>
  <c r="Q690" i="46"/>
  <c r="Q691" i="46"/>
  <c r="Q692" i="46"/>
  <c r="Q693" i="46"/>
  <c r="Q694" i="46"/>
  <c r="Q695" i="46"/>
  <c r="Q696" i="46"/>
  <c r="Q698" i="46"/>
  <c r="Q699" i="46"/>
  <c r="Q700" i="46"/>
  <c r="Q701" i="46"/>
  <c r="Q702" i="46"/>
  <c r="Q703" i="46"/>
  <c r="Q704" i="46"/>
  <c r="Q705" i="46"/>
  <c r="Q706" i="46"/>
  <c r="Q707" i="46"/>
  <c r="Q709" i="46"/>
  <c r="Q710" i="46"/>
  <c r="Q711" i="46"/>
  <c r="Q712" i="46"/>
  <c r="Q713" i="46"/>
  <c r="Q714" i="46"/>
  <c r="Q715" i="46"/>
  <c r="Q716" i="46"/>
  <c r="Q717" i="46"/>
  <c r="Q718" i="46"/>
  <c r="Q721" i="46"/>
  <c r="Q722" i="46"/>
  <c r="Q723" i="46"/>
  <c r="Q724" i="46"/>
  <c r="Q725" i="46"/>
  <c r="Q726" i="46"/>
  <c r="Q727" i="46"/>
  <c r="Q728" i="46"/>
  <c r="Q729" i="46"/>
  <c r="Q730" i="46"/>
  <c r="Q732" i="46"/>
  <c r="Q733" i="46"/>
  <c r="Q734" i="46"/>
  <c r="Q735" i="46"/>
  <c r="Q736" i="46"/>
  <c r="Q737" i="46"/>
  <c r="Q738" i="46"/>
  <c r="Q739" i="46"/>
  <c r="Q740" i="46"/>
  <c r="Q741" i="46"/>
  <c r="Q743" i="46"/>
  <c r="Q744" i="46"/>
  <c r="Q745" i="46"/>
  <c r="Q746" i="46"/>
  <c r="Q747" i="46"/>
  <c r="Q748" i="46"/>
  <c r="Q749" i="46"/>
  <c r="Q750" i="46"/>
  <c r="Q751" i="46"/>
  <c r="Q752" i="46"/>
  <c r="Q754" i="46"/>
  <c r="Q755" i="46"/>
  <c r="Q756" i="46"/>
  <c r="Q757" i="46"/>
  <c r="Q758" i="46"/>
  <c r="Q759" i="46"/>
  <c r="Q760" i="46"/>
  <c r="Q761" i="46"/>
  <c r="Q762" i="46"/>
  <c r="Q763" i="46"/>
  <c r="Q765" i="46"/>
  <c r="Q766" i="46"/>
  <c r="Q767" i="46"/>
  <c r="Q768" i="46"/>
  <c r="Q769" i="46"/>
  <c r="Q770" i="46"/>
  <c r="Q771" i="46"/>
  <c r="Q772" i="46"/>
  <c r="Q773" i="46"/>
  <c r="Q774" i="46"/>
  <c r="Q776" i="46"/>
  <c r="Q777" i="46"/>
  <c r="Q778" i="46"/>
  <c r="Q779" i="46"/>
  <c r="Q780" i="46"/>
  <c r="Q781" i="46"/>
  <c r="Q782" i="46"/>
  <c r="Q783" i="46"/>
  <c r="Q784" i="46"/>
  <c r="Q785" i="46"/>
  <c r="Q787" i="46"/>
  <c r="Q788" i="46"/>
  <c r="Q789" i="46"/>
  <c r="Q790" i="46"/>
  <c r="Q791" i="46"/>
  <c r="Q792" i="46"/>
  <c r="Q793" i="46"/>
  <c r="Q794" i="46"/>
  <c r="Q795" i="46"/>
  <c r="Q796" i="46"/>
  <c r="Q798" i="46"/>
  <c r="Q799" i="46"/>
  <c r="Q800" i="46"/>
  <c r="Q801" i="46"/>
  <c r="Q802" i="46"/>
  <c r="Q803" i="46"/>
  <c r="Q804" i="46"/>
  <c r="Q805" i="46"/>
  <c r="Q806" i="46"/>
  <c r="Q807" i="46"/>
  <c r="Q809" i="46"/>
  <c r="Q810" i="46"/>
  <c r="Q811" i="46"/>
  <c r="Q812" i="46"/>
  <c r="Q813" i="46"/>
  <c r="Q814" i="46"/>
  <c r="Q815" i="46"/>
  <c r="Q816" i="46"/>
  <c r="Q906" i="46"/>
  <c r="Q919" i="46"/>
  <c r="Q930" i="46"/>
  <c r="Q941" i="46"/>
  <c r="Q952" i="46"/>
  <c r="Q963" i="46"/>
  <c r="Q974" i="46"/>
  <c r="Q985" i="46"/>
  <c r="Q999" i="46"/>
  <c r="Q907" i="46"/>
  <c r="Q910" i="46"/>
  <c r="Q911" i="46"/>
  <c r="Q912" i="46"/>
  <c r="Q913" i="46"/>
  <c r="Q914" i="46"/>
  <c r="Q915" i="46"/>
  <c r="Q916" i="46"/>
  <c r="Q917" i="46"/>
  <c r="Q918" i="46"/>
  <c r="Q920" i="46"/>
  <c r="Q921" i="46"/>
  <c r="Q922" i="46"/>
  <c r="Q923" i="46"/>
  <c r="Q924" i="46"/>
  <c r="Q925" i="46"/>
  <c r="Q926" i="46"/>
  <c r="Q927" i="46"/>
  <c r="Q928" i="46"/>
  <c r="Q929" i="46"/>
  <c r="Q931" i="46"/>
  <c r="Q932" i="46"/>
  <c r="Q933" i="46"/>
  <c r="Q934" i="46"/>
  <c r="Q935" i="46"/>
  <c r="Q936" i="46"/>
  <c r="Q937" i="46"/>
  <c r="Q938" i="46"/>
  <c r="Q939" i="46"/>
  <c r="Q940" i="46"/>
  <c r="Q942" i="46"/>
  <c r="Q943" i="46"/>
  <c r="Q944" i="46"/>
  <c r="Q945" i="46"/>
  <c r="Q946" i="46"/>
  <c r="Q947" i="46"/>
  <c r="Q948" i="46"/>
  <c r="Q949" i="46"/>
  <c r="Q950" i="46"/>
  <c r="Q951" i="46"/>
  <c r="Q953" i="46"/>
  <c r="Q954" i="46"/>
  <c r="Q955" i="46"/>
  <c r="Q956" i="46"/>
  <c r="Q957" i="46"/>
  <c r="Q958" i="46"/>
  <c r="Q959" i="46"/>
  <c r="Q960" i="46"/>
  <c r="Q961" i="46"/>
  <c r="Q962" i="46"/>
  <c r="Q964" i="46"/>
  <c r="Q965" i="46"/>
  <c r="Q966" i="46"/>
  <c r="Q967" i="46"/>
  <c r="Q968" i="46"/>
  <c r="Q969" i="46"/>
  <c r="Q970" i="46"/>
  <c r="Q971" i="46"/>
  <c r="Q972" i="46"/>
  <c r="Q973" i="46"/>
  <c r="Q975" i="46"/>
  <c r="Q976" i="46"/>
  <c r="Q977" i="46"/>
  <c r="Q978" i="46"/>
  <c r="Q979" i="46"/>
  <c r="Q980" i="46"/>
  <c r="Q981" i="46"/>
  <c r="Q982" i="46"/>
  <c r="Q983" i="46"/>
  <c r="Q984" i="46"/>
  <c r="Q986" i="46"/>
  <c r="Q987" i="46"/>
  <c r="Q988" i="46"/>
  <c r="Q989" i="46"/>
  <c r="Q990" i="46"/>
  <c r="Q991" i="46"/>
  <c r="Q992" i="46"/>
  <c r="Q994" i="46"/>
  <c r="Q996" i="46"/>
  <c r="Q905" i="46"/>
  <c r="Q904" i="46"/>
  <c r="Q903" i="46"/>
  <c r="Q902" i="46"/>
  <c r="Q901" i="46"/>
  <c r="Q900" i="46"/>
  <c r="Q899" i="46"/>
  <c r="Q898" i="46"/>
  <c r="Q993" i="46"/>
  <c r="Q995" i="46"/>
  <c r="Q997" i="46"/>
  <c r="Q998" i="46"/>
  <c r="Q1000" i="46"/>
  <c r="Q1001" i="46"/>
  <c r="Q1002" i="46"/>
  <c r="Q1003" i="46"/>
  <c r="Q1004" i="46"/>
  <c r="Q1005" i="46"/>
  <c r="Q1006" i="46"/>
  <c r="Q1007" i="46"/>
  <c r="Q1008" i="46"/>
  <c r="Q1009" i="46"/>
  <c r="Q908" i="46"/>
  <c r="Q909" i="46"/>
  <c r="Q1047" i="46"/>
  <c r="Q1161" i="46"/>
  <c r="Q1218" i="46"/>
  <c r="Q1229" i="46"/>
  <c r="Q1240" i="46"/>
  <c r="Q1251" i="46"/>
  <c r="Q1262" i="46"/>
  <c r="Q1273" i="46"/>
  <c r="Q1284" i="46"/>
  <c r="Q1048" i="46"/>
  <c r="Q1059" i="46"/>
  <c r="Q1070" i="46"/>
  <c r="Q1081" i="46"/>
  <c r="Q1092" i="46"/>
  <c r="Q1106" i="46"/>
  <c r="Q1117" i="46"/>
  <c r="Q1128" i="46"/>
  <c r="Q1139" i="46"/>
  <c r="Q1150" i="46"/>
  <c r="Q1162" i="46"/>
  <c r="Q1176" i="46"/>
  <c r="Q1187" i="46"/>
  <c r="Q1198" i="46"/>
  <c r="Q1209" i="46"/>
  <c r="Q1213" i="46"/>
  <c r="Q1214" i="46"/>
  <c r="Q1215" i="46"/>
  <c r="Q1216" i="46"/>
  <c r="Q1217" i="46"/>
  <c r="Q1219" i="46"/>
  <c r="Q1220" i="46"/>
  <c r="Q1221" i="46"/>
  <c r="Q1222" i="46"/>
  <c r="Q1223" i="46"/>
  <c r="Q1224" i="46"/>
  <c r="Q1225" i="46"/>
  <c r="Q1226" i="46"/>
  <c r="Q1227" i="46"/>
  <c r="Q1228" i="46"/>
  <c r="Q1230" i="46"/>
  <c r="Q1231" i="46"/>
  <c r="Q1232" i="46"/>
  <c r="Q1233" i="46"/>
  <c r="Q1234" i="46"/>
  <c r="Q1235" i="46"/>
  <c r="Q1236" i="46"/>
  <c r="Q1237" i="46"/>
  <c r="Q1238" i="46"/>
  <c r="Q1239" i="46"/>
  <c r="Q1241" i="46"/>
  <c r="Q1242" i="46"/>
  <c r="Q1243" i="46"/>
  <c r="Q1244" i="46"/>
  <c r="Q1245" i="46"/>
  <c r="Q1246" i="46"/>
  <c r="Q1247" i="46"/>
  <c r="Q1248" i="46"/>
  <c r="Q1249" i="46"/>
  <c r="Q1250" i="46"/>
  <c r="Q1252" i="46"/>
  <c r="Q1253" i="46"/>
  <c r="Q1254" i="46"/>
  <c r="Q1255" i="46"/>
  <c r="Q1256" i="46"/>
  <c r="Q1257" i="46"/>
  <c r="Q1258" i="46"/>
  <c r="Q1259" i="46"/>
  <c r="Q1260" i="46"/>
  <c r="Q1261" i="46"/>
  <c r="Q1263" i="46"/>
  <c r="Q1264" i="46"/>
  <c r="Q1265" i="46"/>
  <c r="Q1266" i="46"/>
  <c r="Q1267" i="46"/>
  <c r="Q1268" i="46"/>
  <c r="Q1269" i="46"/>
  <c r="Q1270" i="46"/>
  <c r="Q1271" i="46"/>
  <c r="Q1272" i="46"/>
  <c r="Q1274" i="46"/>
  <c r="Q1275" i="46"/>
  <c r="Q1276" i="46"/>
  <c r="Q1277" i="46"/>
  <c r="Q1278" i="46"/>
  <c r="Q1279" i="46"/>
  <c r="Q1280" i="46"/>
  <c r="Q1281" i="46"/>
  <c r="Q1282" i="46"/>
  <c r="Q1283" i="46"/>
  <c r="Q1285" i="46"/>
  <c r="Q1286" i="46"/>
  <c r="Q1287" i="46"/>
  <c r="Q1288" i="46"/>
  <c r="Q1289" i="46"/>
  <c r="Q1290" i="46"/>
  <c r="Q1291" i="46"/>
  <c r="Q1292" i="46"/>
  <c r="Q1293" i="46"/>
  <c r="Q1294" i="46"/>
  <c r="Q1049" i="46"/>
  <c r="Q1050" i="46"/>
  <c r="Q1051" i="46"/>
  <c r="Q1052" i="46"/>
  <c r="Q1053" i="46"/>
  <c r="Q1054" i="46"/>
  <c r="Q1055" i="46"/>
  <c r="Q1056" i="46"/>
  <c r="Q1057" i="46"/>
  <c r="Q1058" i="46"/>
  <c r="Q1060" i="46"/>
  <c r="Q1061" i="46"/>
  <c r="Q1062" i="46"/>
  <c r="Q1063" i="46"/>
  <c r="Q1064" i="46"/>
  <c r="Q1065" i="46"/>
  <c r="Q1066" i="46"/>
  <c r="Q1067" i="46"/>
  <c r="Q1068" i="46"/>
  <c r="Q1069" i="46"/>
  <c r="Q1071" i="46"/>
  <c r="Q1072" i="46"/>
  <c r="Q1073" i="46"/>
  <c r="Q1074" i="46"/>
  <c r="Q1075" i="46"/>
  <c r="Q1076" i="46"/>
  <c r="Q1077" i="46"/>
  <c r="Q1078" i="46"/>
  <c r="Q1079" i="46"/>
  <c r="Q1080" i="46"/>
  <c r="Q1082" i="46"/>
  <c r="Q1083" i="46"/>
  <c r="Q1084" i="46"/>
  <c r="Q1085" i="46"/>
  <c r="Q1086" i="46"/>
  <c r="Q1087" i="46"/>
  <c r="Q1088" i="46"/>
  <c r="Q1089" i="46"/>
  <c r="Q1090" i="46"/>
  <c r="Q1091" i="46"/>
  <c r="Q1093" i="46"/>
  <c r="Q1094" i="46"/>
  <c r="Q1095" i="46"/>
  <c r="Q1096" i="46"/>
  <c r="Q1097" i="46"/>
  <c r="Q1098" i="46"/>
  <c r="Q1099" i="46"/>
  <c r="Q1101" i="46"/>
  <c r="Q1103" i="46"/>
  <c r="Q1010" i="46"/>
  <c r="Q1011" i="46"/>
  <c r="Q1012" i="46"/>
  <c r="Q1013" i="46"/>
  <c r="Q1014" i="46"/>
  <c r="Q1015" i="46"/>
  <c r="Q1100" i="46"/>
  <c r="Q1102" i="46"/>
  <c r="Q1104" i="46"/>
  <c r="Q1105" i="46"/>
  <c r="Q1107" i="46"/>
  <c r="Q1108" i="46"/>
  <c r="Q1109" i="46"/>
  <c r="Q1110" i="46"/>
  <c r="Q1111" i="46"/>
  <c r="Q1112" i="46"/>
  <c r="Q1113" i="46"/>
  <c r="Q1114" i="46"/>
  <c r="Q1115" i="46"/>
  <c r="Q1116" i="46"/>
  <c r="Q1118" i="46"/>
  <c r="Q1119" i="46"/>
  <c r="Q1120" i="46"/>
  <c r="Q1121" i="46"/>
  <c r="Q1122" i="46"/>
  <c r="Q1123" i="46"/>
  <c r="Q1124" i="46"/>
  <c r="Q1125" i="46"/>
  <c r="Q1126" i="46"/>
  <c r="Q1127" i="46"/>
  <c r="Q1129" i="46"/>
  <c r="Q1130" i="46"/>
  <c r="Q1131" i="46"/>
  <c r="Q1132" i="46"/>
  <c r="Q1133" i="46"/>
  <c r="Q1134" i="46"/>
  <c r="Q1135" i="46"/>
  <c r="Q1136" i="46"/>
  <c r="Q1137" i="46"/>
  <c r="Q1138" i="46"/>
  <c r="Q1140" i="46"/>
  <c r="Q1141" i="46"/>
  <c r="Q1142" i="46"/>
  <c r="Q1143" i="46"/>
  <c r="Q1144" i="46"/>
  <c r="Q1145" i="46"/>
  <c r="Q1146" i="46"/>
  <c r="Q1147" i="46"/>
  <c r="Q1148" i="46"/>
  <c r="Q1149" i="46"/>
  <c r="Q1151" i="46"/>
  <c r="Q1152" i="46"/>
  <c r="Q1153" i="46"/>
  <c r="Q1154" i="46"/>
  <c r="Q1155" i="46"/>
  <c r="Q1156" i="46"/>
  <c r="Q1157" i="46"/>
  <c r="Q1158" i="46"/>
  <c r="Q1159" i="46"/>
  <c r="Q1160" i="46"/>
  <c r="Q1163" i="46"/>
  <c r="Q1164" i="46"/>
  <c r="Q1165" i="46"/>
  <c r="Q1166" i="46"/>
  <c r="Q1167" i="46"/>
  <c r="Q1169" i="46"/>
  <c r="Q1171" i="46"/>
  <c r="Q1016" i="46"/>
  <c r="Q1017" i="46"/>
  <c r="Q1018" i="46"/>
  <c r="Q1019" i="46"/>
  <c r="Q1020" i="46"/>
  <c r="Q1021" i="46"/>
  <c r="Q1022" i="46"/>
  <c r="Q1023" i="46"/>
  <c r="Q1024" i="46"/>
  <c r="Q1025" i="46"/>
  <c r="Q1026" i="46"/>
  <c r="Q1168" i="46"/>
  <c r="Q1170" i="46"/>
  <c r="Q1172" i="46"/>
  <c r="Q1173" i="46"/>
  <c r="Q1174" i="46"/>
  <c r="Q1175" i="46"/>
  <c r="Q1177" i="46"/>
  <c r="Q1178" i="46"/>
  <c r="Q1179" i="46"/>
  <c r="Q1180" i="46"/>
  <c r="Q1181" i="46"/>
  <c r="Q1182" i="46"/>
  <c r="Q1183" i="46"/>
  <c r="Q1184" i="46"/>
  <c r="Q1185" i="46"/>
  <c r="Q1186" i="46"/>
  <c r="Q1188" i="46"/>
  <c r="Q1189" i="46"/>
  <c r="Q1190" i="46"/>
  <c r="Q1191" i="46"/>
  <c r="Q1192" i="46"/>
  <c r="Q1193" i="46"/>
  <c r="Q1194" i="46"/>
  <c r="Q1195" i="46"/>
  <c r="Q1196" i="46"/>
  <c r="Q1197" i="46"/>
  <c r="Q1199" i="46"/>
  <c r="Q1200" i="46"/>
  <c r="Q1201" i="46"/>
  <c r="Q1202" i="46"/>
  <c r="Q1203" i="46"/>
  <c r="Q1204" i="46"/>
  <c r="Q1205" i="46"/>
  <c r="Q1206" i="46"/>
  <c r="Q1207" i="46"/>
  <c r="Q1027" i="46"/>
  <c r="Q1028" i="46"/>
  <c r="Q1029" i="46"/>
  <c r="Q1030" i="46"/>
  <c r="Q1031" i="46"/>
  <c r="Q1032" i="46"/>
  <c r="Q1033" i="46"/>
  <c r="Q1034" i="46"/>
  <c r="Q1208" i="46"/>
  <c r="Q1035" i="46"/>
  <c r="Q1036" i="46"/>
  <c r="Q1037" i="46"/>
  <c r="Q1038" i="46"/>
  <c r="Q1039" i="46"/>
  <c r="Q1210" i="46"/>
  <c r="Q1211" i="46"/>
  <c r="Q1212" i="46"/>
  <c r="Q1041" i="46"/>
  <c r="Q1040" i="46"/>
  <c r="Q1042" i="46"/>
  <c r="Q1043" i="46"/>
  <c r="Q1044" i="46"/>
  <c r="Q1045" i="46"/>
  <c r="Q1046" i="46"/>
  <c r="Q1299" i="46"/>
  <c r="Q1300" i="46"/>
  <c r="Q1301" i="46"/>
  <c r="Q1302" i="46"/>
  <c r="Q1303" i="46"/>
  <c r="Q1304" i="46"/>
  <c r="Q1305" i="46"/>
  <c r="Q1306" i="46"/>
  <c r="Q1307" i="46"/>
  <c r="Q1308" i="46"/>
  <c r="Q1309" i="46"/>
  <c r="Q1310" i="46"/>
  <c r="Q1311" i="46"/>
  <c r="Q1312" i="46"/>
  <c r="Q1313" i="46"/>
  <c r="Q1314" i="46"/>
  <c r="Q1315" i="46"/>
  <c r="Q1295" i="46"/>
  <c r="Q1296" i="46"/>
  <c r="Q1297" i="46"/>
  <c r="Q1298" i="46"/>
  <c r="D51" i="86"/>
  <c r="D23" i="86"/>
  <c r="D38" i="86" s="1"/>
  <c r="D39" i="86" s="1"/>
  <c r="D3" i="86"/>
  <c r="C3" i="86"/>
  <c r="B3" i="86"/>
  <c r="A2" i="86"/>
  <c r="A1" i="86"/>
  <c r="D52" i="86" l="1"/>
  <c r="D53" i="86" l="1"/>
  <c r="D54" i="86" s="1"/>
  <c r="D70" i="86" s="1"/>
  <c r="D55" i="86" l="1"/>
  <c r="D61" i="86" s="1"/>
  <c r="D56" i="86"/>
  <c r="D69" i="86" s="1"/>
  <c r="A111" i="53" l="1"/>
  <c r="A112" i="53"/>
  <c r="A113" i="53"/>
  <c r="A114" i="53"/>
  <c r="A115" i="53"/>
  <c r="A97" i="53"/>
  <c r="A98" i="53"/>
  <c r="A99" i="53"/>
  <c r="A100" i="53"/>
  <c r="A101" i="53"/>
  <c r="A102" i="53"/>
  <c r="A103" i="53"/>
  <c r="A104" i="53"/>
  <c r="A105" i="53"/>
  <c r="A106" i="53"/>
  <c r="A107" i="53"/>
  <c r="A108" i="53"/>
  <c r="A87" i="53"/>
  <c r="A90" i="53"/>
  <c r="A91" i="53"/>
  <c r="A92" i="53"/>
  <c r="A93" i="53"/>
  <c r="A77" i="53"/>
  <c r="A80" i="53"/>
  <c r="A82" i="53"/>
  <c r="A84" i="53"/>
  <c r="A94" i="53"/>
  <c r="A109" i="53"/>
  <c r="A110" i="53"/>
  <c r="H68" i="53" l="1"/>
  <c r="H69" i="53"/>
  <c r="H66" i="53"/>
  <c r="H67" i="53"/>
  <c r="U3" i="46"/>
  <c r="O3" i="2"/>
  <c r="A56" i="53"/>
  <c r="A43" i="53"/>
  <c r="A22" i="53"/>
  <c r="A20" i="53"/>
  <c r="A12" i="53"/>
  <c r="A36" i="53"/>
  <c r="A25" i="53"/>
  <c r="A11" i="53"/>
  <c r="Q1422" i="46"/>
  <c r="Q1421" i="46"/>
  <c r="Q1423" i="46"/>
  <c r="Q1424" i="46"/>
  <c r="Q1425" i="46"/>
  <c r="Q1426" i="46"/>
  <c r="Q1427" i="46"/>
  <c r="Q1395" i="46"/>
  <c r="Q1396" i="46"/>
  <c r="Q1397" i="46"/>
  <c r="Q1399" i="46"/>
  <c r="Q1400" i="46"/>
  <c r="Q1394" i="46"/>
  <c r="Q1416" i="46"/>
  <c r="Q1417" i="46"/>
  <c r="Q1418" i="46"/>
  <c r="Q1419" i="46"/>
  <c r="Q1420" i="46"/>
  <c r="Q1402" i="46"/>
  <c r="Q1401" i="46"/>
  <c r="Q1370" i="46"/>
  <c r="Q1371" i="46"/>
  <c r="Q1372" i="46"/>
  <c r="Q1373" i="46"/>
  <c r="Q1374" i="46"/>
  <c r="Q1375" i="46"/>
  <c r="Q1376" i="46"/>
  <c r="Q1377" i="46"/>
  <c r="Q1378" i="46"/>
  <c r="Q1379" i="46"/>
  <c r="Q1380" i="46"/>
  <c r="Q1381" i="46"/>
  <c r="Q1382" i="46"/>
  <c r="Q1383" i="46"/>
  <c r="Q1384" i="46"/>
  <c r="Q1385" i="46"/>
  <c r="Q1386" i="46"/>
  <c r="Q1387" i="46"/>
  <c r="Q1388" i="46"/>
  <c r="Q1389" i="46"/>
  <c r="Q1390" i="46"/>
  <c r="Q1391" i="46"/>
  <c r="Q1392" i="46"/>
  <c r="Q1437" i="46"/>
  <c r="Q1404" i="46"/>
  <c r="Q1403" i="46"/>
  <c r="A7" i="53"/>
  <c r="A76" i="53"/>
  <c r="A75" i="53"/>
  <c r="A74" i="53"/>
  <c r="A73" i="53"/>
  <c r="A9" i="53"/>
  <c r="A10" i="53"/>
  <c r="A16" i="53"/>
  <c r="A18" i="53"/>
  <c r="A21" i="53"/>
  <c r="A23" i="53"/>
  <c r="A29" i="53"/>
  <c r="A31" i="53"/>
  <c r="A38" i="53"/>
  <c r="A41" i="53"/>
  <c r="A44" i="53"/>
  <c r="A48" i="53"/>
  <c r="A49" i="53"/>
  <c r="A51" i="53"/>
  <c r="A54" i="53"/>
  <c r="A57" i="53"/>
  <c r="A59" i="53"/>
  <c r="A61" i="53"/>
  <c r="A64" i="53"/>
  <c r="A65" i="53"/>
  <c r="A66" i="53"/>
  <c r="A67" i="53"/>
  <c r="A68" i="53"/>
  <c r="A69" i="53"/>
  <c r="A70" i="53"/>
  <c r="A72" i="53"/>
  <c r="Q605" i="46"/>
  <c r="Q604" i="46"/>
  <c r="Q484" i="46"/>
  <c r="Q485" i="46"/>
  <c r="Q524" i="46"/>
  <c r="Q525" i="46"/>
  <c r="Q562" i="46"/>
  <c r="Q565" i="46"/>
  <c r="Q566" i="46"/>
  <c r="Q19" i="46"/>
  <c r="Q22" i="46"/>
  <c r="Q23" i="46"/>
  <c r="Q24" i="46"/>
  <c r="Q28" i="46"/>
  <c r="Q9" i="46"/>
  <c r="Q29" i="46"/>
  <c r="Q11" i="46"/>
  <c r="Q12" i="46"/>
  <c r="Q20" i="46"/>
  <c r="Q25" i="46"/>
  <c r="Q26" i="46"/>
  <c r="Q21" i="46"/>
  <c r="Q16" i="46"/>
  <c r="Q17" i="46"/>
  <c r="Q27" i="46"/>
  <c r="Q30" i="46"/>
  <c r="Q31" i="46"/>
  <c r="Q35" i="46"/>
  <c r="Q32" i="46"/>
  <c r="Q58" i="46"/>
  <c r="Q57" i="46"/>
  <c r="Q46" i="46"/>
  <c r="Q47" i="46"/>
  <c r="Q44" i="46"/>
  <c r="Q41" i="46"/>
  <c r="Q64" i="46"/>
  <c r="Q65" i="46"/>
  <c r="Q66" i="46"/>
  <c r="Q38" i="46"/>
  <c r="Q50" i="46"/>
  <c r="Q52" i="46"/>
  <c r="Q51" i="46"/>
  <c r="Q39" i="46"/>
  <c r="Q40" i="46"/>
  <c r="Q53" i="46"/>
  <c r="Q54" i="46"/>
  <c r="Q55" i="46"/>
  <c r="Q33" i="46"/>
  <c r="Q34" i="46"/>
  <c r="Q59" i="46"/>
  <c r="Q61" i="46"/>
  <c r="Q62" i="46"/>
  <c r="Q48" i="46"/>
  <c r="Q43" i="46"/>
  <c r="Q71" i="46"/>
  <c r="Q70" i="46"/>
  <c r="Q56" i="46"/>
  <c r="Q67" i="46"/>
  <c r="Q36" i="46"/>
  <c r="Q37" i="46"/>
  <c r="Q60" i="46"/>
  <c r="Q63" i="46"/>
  <c r="Q45" i="46"/>
  <c r="Q42" i="46"/>
  <c r="Q68" i="46"/>
  <c r="Q1566" i="46"/>
  <c r="Q1565" i="46"/>
  <c r="Q1562" i="46"/>
  <c r="Q1563" i="46"/>
  <c r="Q1564" i="46"/>
  <c r="Q1548" i="46"/>
  <c r="Q1549" i="46"/>
  <c r="Q1550" i="46"/>
  <c r="Q1551" i="46"/>
  <c r="Q1552" i="46"/>
  <c r="Q1553" i="46"/>
  <c r="Q1554" i="46"/>
  <c r="Q1555" i="46"/>
  <c r="Q1556" i="46"/>
  <c r="Q1557" i="46"/>
  <c r="Q1558" i="46"/>
  <c r="Q1559" i="46"/>
  <c r="Q1560" i="46"/>
  <c r="Q1561" i="46"/>
  <c r="Q1459" i="46"/>
  <c r="Q1446" i="46"/>
  <c r="Q1457" i="46"/>
  <c r="Q1458" i="46"/>
  <c r="Q1453" i="46"/>
  <c r="Q1461" i="46"/>
  <c r="Q1462" i="46"/>
  <c r="Q1463" i="46"/>
  <c r="Q1464" i="46"/>
  <c r="Q1466" i="46"/>
  <c r="Q1467" i="46"/>
  <c r="Q1449" i="46"/>
  <c r="Q1450" i="46"/>
  <c r="Q1454" i="46"/>
  <c r="Q1455" i="46"/>
  <c r="Q1456" i="46"/>
  <c r="Q1492" i="46"/>
  <c r="Q1493" i="46"/>
  <c r="Q1494" i="46"/>
  <c r="Q1495" i="46"/>
  <c r="Q1496" i="46"/>
  <c r="Q1497" i="46"/>
  <c r="Q1498" i="46"/>
  <c r="Q1474" i="46"/>
  <c r="Q1475" i="46"/>
  <c r="Q1476" i="46"/>
  <c r="Q1477" i="46"/>
  <c r="Q1478" i="46"/>
  <c r="Q1479" i="46"/>
  <c r="Q1480" i="46"/>
  <c r="Q1481" i="46"/>
  <c r="Q1491" i="46"/>
  <c r="Q1483" i="46"/>
  <c r="Q1484" i="46"/>
  <c r="Q1485" i="46"/>
  <c r="Q1486" i="46"/>
  <c r="Q1487" i="46"/>
  <c r="Q1488" i="46"/>
  <c r="Q1489" i="46"/>
  <c r="Q1490" i="46"/>
  <c r="Q1523" i="46"/>
  <c r="Q1524" i="46"/>
  <c r="Q1525" i="46"/>
  <c r="Q1526" i="46"/>
  <c r="Q1527" i="46"/>
  <c r="Q1528" i="46"/>
  <c r="Q1501" i="46"/>
  <c r="Q1500" i="46"/>
  <c r="Q1502" i="46"/>
  <c r="Q1503" i="46"/>
  <c r="Q1504" i="46"/>
  <c r="Q1505" i="46"/>
  <c r="Q1506" i="46"/>
  <c r="Q1508" i="46"/>
  <c r="Q1507" i="46"/>
  <c r="Q1509" i="46"/>
  <c r="Q1510" i="46"/>
  <c r="Q1511" i="46"/>
  <c r="Q1512" i="46"/>
  <c r="Q1513" i="46"/>
  <c r="Q1514" i="46"/>
  <c r="Q1515" i="46"/>
  <c r="Q1516" i="46"/>
  <c r="Q1517" i="46"/>
  <c r="Q1518" i="46"/>
  <c r="Q1519" i="46"/>
  <c r="Q1520" i="46"/>
  <c r="Q1521" i="46"/>
  <c r="Q1522" i="46"/>
  <c r="Q1543" i="46"/>
  <c r="Q1544" i="46"/>
  <c r="Q1545" i="46"/>
  <c r="Q1546" i="46"/>
  <c r="Q1547" i="46"/>
  <c r="Q1529" i="46"/>
  <c r="Q1530" i="46"/>
  <c r="Q1531" i="46"/>
  <c r="Q1532" i="46"/>
  <c r="Q1533" i="46"/>
  <c r="Q1534" i="46"/>
  <c r="Q1535" i="46"/>
  <c r="Q1536" i="46"/>
  <c r="Q1537" i="46"/>
  <c r="Q1538" i="46"/>
  <c r="Q1539" i="46"/>
  <c r="Q1540" i="46"/>
  <c r="Q1541" i="46"/>
  <c r="Q1542" i="46"/>
  <c r="Q345" i="46"/>
  <c r="Q356" i="46"/>
  <c r="Q340" i="46"/>
  <c r="Q358" i="46"/>
  <c r="Q346" i="46"/>
  <c r="Q347" i="46"/>
  <c r="Q422" i="46"/>
  <c r="Q423" i="46"/>
  <c r="Q437" i="46"/>
  <c r="Q438" i="46"/>
  <c r="Q439" i="46"/>
  <c r="Q440" i="46"/>
  <c r="Q441" i="46"/>
  <c r="Q442" i="46"/>
  <c r="Q424" i="46"/>
  <c r="Q433" i="46"/>
  <c r="Q443" i="46"/>
  <c r="Q425" i="46"/>
  <c r="Q434" i="46"/>
  <c r="Q432" i="46"/>
  <c r="Q431" i="46"/>
  <c r="Q435" i="46"/>
  <c r="Q348" i="46"/>
  <c r="Q436" i="46"/>
  <c r="Q428" i="46"/>
  <c r="Q429" i="46"/>
  <c r="Q430" i="46"/>
  <c r="Q349" i="46"/>
  <c r="Q378" i="46"/>
  <c r="Q421" i="46"/>
  <c r="Q426" i="46"/>
  <c r="Q427" i="46"/>
  <c r="Q329" i="46"/>
  <c r="Q330" i="46"/>
  <c r="Q331" i="46"/>
  <c r="Q332" i="46"/>
  <c r="Q333" i="46"/>
  <c r="Q334" i="46"/>
  <c r="Q335" i="46"/>
  <c r="Q336" i="46"/>
  <c r="Q337" i="46"/>
  <c r="Q338" i="46"/>
  <c r="Q350" i="46"/>
  <c r="Q351" i="46"/>
  <c r="Q339" i="46"/>
  <c r="Q341" i="46"/>
  <c r="Q342" i="46"/>
  <c r="Q343" i="46"/>
  <c r="Q352" i="46"/>
  <c r="Q344" i="46"/>
  <c r="Q353" i="46"/>
  <c r="Q354" i="46"/>
  <c r="Q355" i="46"/>
  <c r="Q360" i="46"/>
  <c r="Q361" i="46"/>
  <c r="Q359" i="46"/>
  <c r="Q357" i="46"/>
  <c r="Q362" i="46"/>
  <c r="Q363" i="46"/>
  <c r="Q377" i="46"/>
  <c r="Q364" i="46"/>
  <c r="Q365" i="46"/>
  <c r="Q366" i="46"/>
  <c r="Q367" i="46"/>
  <c r="Q371" i="46"/>
  <c r="Q368" i="46"/>
  <c r="Q369" i="46"/>
  <c r="Q370" i="46"/>
  <c r="Q376" i="46"/>
  <c r="Q372" i="46"/>
  <c r="Q373" i="46"/>
  <c r="Q374" i="46"/>
  <c r="Q375" i="46"/>
  <c r="Q379" i="46"/>
  <c r="Q394" i="46"/>
  <c r="Q391" i="46"/>
  <c r="Q392" i="46"/>
  <c r="Q393" i="46"/>
  <c r="Q380" i="46"/>
  <c r="Q381" i="46"/>
  <c r="Q382" i="46"/>
  <c r="Q383" i="46"/>
  <c r="Q384" i="46"/>
  <c r="Q385" i="46"/>
  <c r="Q386" i="46"/>
  <c r="Q387" i="46"/>
  <c r="Q388" i="46"/>
  <c r="Q389" i="46"/>
  <c r="Q390" i="46"/>
  <c r="Q402" i="46"/>
  <c r="Q404" i="46"/>
  <c r="Q403" i="46"/>
  <c r="Q401" i="46"/>
  <c r="Q399" i="46"/>
  <c r="Q400" i="46"/>
  <c r="Q395" i="46"/>
  <c r="Q398" i="46"/>
  <c r="Q396" i="46"/>
  <c r="Q397" i="46"/>
  <c r="Q405" i="46"/>
  <c r="Q406" i="46"/>
  <c r="Q407" i="46"/>
  <c r="Q408" i="46"/>
  <c r="Q409" i="46"/>
  <c r="Q413" i="46"/>
  <c r="Q414" i="46"/>
  <c r="Q415" i="46"/>
  <c r="Q412" i="46"/>
  <c r="Q411" i="46"/>
  <c r="Q410" i="46"/>
  <c r="Q416" i="46"/>
  <c r="Q417" i="46"/>
  <c r="Q418" i="46"/>
  <c r="Q419" i="46"/>
  <c r="Q420" i="46"/>
  <c r="Q590" i="46"/>
  <c r="Q583" i="46"/>
  <c r="Q591" i="46"/>
  <c r="Q570" i="46"/>
  <c r="Q571" i="46"/>
  <c r="Q572" i="46"/>
  <c r="Q592" i="46"/>
  <c r="Q573" i="46"/>
  <c r="Q574" i="46"/>
  <c r="Q575" i="46"/>
  <c r="Q576" i="46"/>
  <c r="Q593" i="46"/>
  <c r="Q577" i="46"/>
  <c r="Q578" i="46"/>
  <c r="Q579" i="46"/>
  <c r="Q580" i="46"/>
  <c r="Q581" i="46"/>
  <c r="Q582" i="46"/>
  <c r="Q594" i="46"/>
  <c r="Q569" i="46"/>
  <c r="Q600" i="46"/>
  <c r="Q595" i="46"/>
  <c r="Q601" i="46"/>
  <c r="Q596" i="46"/>
  <c r="Q599" i="46"/>
  <c r="Q584" i="46"/>
  <c r="Q585" i="46"/>
  <c r="Q586" i="46"/>
  <c r="Q587" i="46"/>
  <c r="Q588" i="46"/>
  <c r="Q589" i="46"/>
  <c r="Q597" i="46"/>
  <c r="Q598" i="46"/>
  <c r="Q480" i="46"/>
  <c r="Q445" i="46"/>
  <c r="Q446" i="46"/>
  <c r="Q447" i="46"/>
  <c r="Q448" i="46"/>
  <c r="Q444" i="46"/>
  <c r="Q450" i="46"/>
  <c r="Q449" i="46"/>
  <c r="Q451" i="46"/>
  <c r="Q452" i="46"/>
  <c r="Q453" i="46"/>
  <c r="Q454" i="46"/>
  <c r="Q455" i="46"/>
  <c r="Q456" i="46"/>
  <c r="Q457" i="46"/>
  <c r="Q458" i="46"/>
  <c r="Q459" i="46"/>
  <c r="Q460" i="46"/>
  <c r="Q461" i="46"/>
  <c r="Q462" i="46"/>
  <c r="Q463" i="46"/>
  <c r="Q464" i="46"/>
  <c r="Q465" i="46"/>
  <c r="Q466" i="46"/>
  <c r="Q467" i="46"/>
  <c r="Q468" i="46"/>
  <c r="Q469" i="46"/>
  <c r="Q470" i="46"/>
  <c r="Q482" i="46"/>
  <c r="Q471" i="46"/>
  <c r="Q472" i="46"/>
  <c r="Q473" i="46"/>
  <c r="Q474" i="46"/>
  <c r="Q475" i="46"/>
  <c r="Q476" i="46"/>
  <c r="Q477" i="46"/>
  <c r="Q478" i="46"/>
  <c r="Q479" i="46"/>
  <c r="Q606" i="46"/>
  <c r="Q505" i="46"/>
  <c r="Q506" i="46"/>
  <c r="Q507" i="46"/>
  <c r="Q508" i="46"/>
  <c r="Q509" i="46"/>
  <c r="Q504" i="46"/>
  <c r="Q517" i="46"/>
  <c r="Q510" i="46"/>
  <c r="Q511" i="46"/>
  <c r="Q512" i="46"/>
  <c r="Q513" i="46"/>
  <c r="Q514" i="46"/>
  <c r="Q519" i="46"/>
  <c r="Q516" i="46"/>
  <c r="Q515" i="46"/>
  <c r="Q520" i="46"/>
  <c r="Q518" i="46"/>
  <c r="Q486" i="46"/>
  <c r="Q487" i="46"/>
  <c r="Q488" i="46"/>
  <c r="Q499" i="46"/>
  <c r="Q500" i="46"/>
  <c r="Q501" i="46"/>
  <c r="Q502" i="46"/>
  <c r="Q503" i="46"/>
  <c r="Q521" i="46"/>
  <c r="Q489" i="46"/>
  <c r="Q490" i="46"/>
  <c r="Q493" i="46"/>
  <c r="Q494" i="46"/>
  <c r="Q496" i="46"/>
  <c r="Q495" i="46"/>
  <c r="Q491" i="46"/>
  <c r="Q492" i="46"/>
  <c r="Q497" i="46"/>
  <c r="Q498" i="46"/>
  <c r="Q559" i="46"/>
  <c r="Q527" i="46"/>
  <c r="Q528" i="46"/>
  <c r="Q529" i="46"/>
  <c r="Q561" i="46"/>
  <c r="Q526" i="46"/>
  <c r="Q530" i="46"/>
  <c r="Q563" i="46"/>
  <c r="Q531" i="46"/>
  <c r="Q532" i="46"/>
  <c r="Q533" i="46"/>
  <c r="Q534" i="46"/>
  <c r="Q535" i="46"/>
  <c r="Q536" i="46"/>
  <c r="Q537" i="46"/>
  <c r="Q538" i="46"/>
  <c r="Q539" i="46"/>
  <c r="Q540" i="46"/>
  <c r="Q541" i="46"/>
  <c r="Q542" i="46"/>
  <c r="Q543" i="46"/>
  <c r="Q544" i="46"/>
  <c r="Q545" i="46"/>
  <c r="Q546" i="46"/>
  <c r="Q547" i="46"/>
  <c r="Q548" i="46"/>
  <c r="Q549" i="46"/>
  <c r="Q550" i="46"/>
  <c r="Q564" i="46"/>
  <c r="Q551" i="46"/>
  <c r="Q552" i="46"/>
  <c r="Q553" i="46"/>
  <c r="Q554" i="46"/>
  <c r="Q555" i="46"/>
  <c r="Q556" i="46"/>
  <c r="Q557" i="46"/>
  <c r="Q558" i="46"/>
  <c r="Q602" i="46"/>
  <c r="Q603" i="46"/>
  <c r="Q481" i="46"/>
  <c r="Q483" i="46"/>
  <c r="Q522" i="46"/>
  <c r="Q523" i="46"/>
  <c r="Q560" i="46"/>
  <c r="Q567" i="46"/>
  <c r="Q568" i="46"/>
  <c r="D50" i="4"/>
  <c r="D23" i="4"/>
  <c r="D37" i="4" s="1"/>
  <c r="D38" i="4" s="1"/>
  <c r="F3" i="73"/>
  <c r="D3" i="80"/>
  <c r="E3" i="73" s="1"/>
  <c r="Q3" i="46"/>
  <c r="E3" i="62"/>
  <c r="F3" i="53"/>
  <c r="C3" i="4"/>
  <c r="C3" i="2"/>
  <c r="E3" i="74"/>
  <c r="D3" i="82"/>
  <c r="E3" i="81"/>
  <c r="A2" i="73"/>
  <c r="A2" i="46"/>
  <c r="A2" i="62"/>
  <c r="A2" i="53"/>
  <c r="A2" i="4"/>
  <c r="A2" i="2"/>
  <c r="A2" i="74"/>
  <c r="Q1316" i="46"/>
  <c r="Q1318" i="46"/>
  <c r="Q1320" i="46"/>
  <c r="Q1328" i="46"/>
  <c r="Q1329" i="46"/>
  <c r="Q1330" i="46"/>
  <c r="Q1322" i="46"/>
  <c r="Q1323" i="46"/>
  <c r="Q1324" i="46"/>
  <c r="Q1337" i="46"/>
  <c r="Q1339" i="46"/>
  <c r="Q1338" i="46"/>
  <c r="Q1340" i="46"/>
  <c r="Q1331" i="46"/>
  <c r="Q1341" i="46"/>
  <c r="Q1344" i="46"/>
  <c r="Q1345" i="46"/>
  <c r="Q1346" i="46"/>
  <c r="Q1347" i="46"/>
  <c r="Q1348" i="46"/>
  <c r="Q1349" i="46"/>
  <c r="Q1350" i="46"/>
  <c r="Q1351" i="46"/>
  <c r="Q1352" i="46"/>
  <c r="Q1358" i="46"/>
  <c r="Q1359" i="46"/>
  <c r="Q1342" i="46"/>
  <c r="Q1366" i="46"/>
  <c r="Q1367" i="46"/>
  <c r="Q1368" i="46"/>
  <c r="Q1369" i="46"/>
  <c r="Q215" i="46"/>
  <c r="Q216" i="46"/>
  <c r="Q217" i="46"/>
  <c r="Q218" i="46"/>
  <c r="Q219" i="46"/>
  <c r="Q205" i="46"/>
  <c r="Q207" i="46"/>
  <c r="Q213" i="46"/>
  <c r="Q209" i="46"/>
  <c r="Q211" i="46"/>
  <c r="Q214" i="46"/>
  <c r="Q220" i="46"/>
  <c r="Q221" i="46"/>
  <c r="Q210" i="46"/>
  <c r="Q208" i="46"/>
  <c r="Q212" i="46"/>
  <c r="Q222" i="46"/>
  <c r="Q203" i="46"/>
  <c r="Q206" i="46"/>
  <c r="Q223" i="46"/>
  <c r="Q224" i="46"/>
  <c r="Q225" i="46"/>
  <c r="Q198" i="46"/>
  <c r="Q199" i="46"/>
  <c r="Q200" i="46"/>
  <c r="Q201" i="46"/>
  <c r="Q226" i="46"/>
  <c r="Q227" i="46"/>
  <c r="Q229" i="46"/>
  <c r="Q230" i="46"/>
  <c r="Q228" i="46"/>
  <c r="Q191" i="46"/>
  <c r="Q192" i="46"/>
  <c r="Q193" i="46"/>
  <c r="Q194" i="46"/>
  <c r="Q195" i="46"/>
  <c r="Q196" i="46"/>
  <c r="Q197" i="46"/>
  <c r="Q106" i="46"/>
  <c r="Q107" i="46"/>
  <c r="Q77" i="46"/>
  <c r="Q84" i="46"/>
  <c r="Q86" i="46"/>
  <c r="Q87" i="46"/>
  <c r="Q88" i="46"/>
  <c r="Q102" i="46"/>
  <c r="Q89" i="46"/>
  <c r="Q103" i="46"/>
  <c r="Q104" i="46"/>
  <c r="Q90" i="46"/>
  <c r="Q78" i="46"/>
  <c r="Q79" i="46"/>
  <c r="Q80" i="46"/>
  <c r="Q81" i="46"/>
  <c r="Q82" i="46"/>
  <c r="Q83" i="46"/>
  <c r="Q72" i="46"/>
  <c r="Q93" i="46"/>
  <c r="Q73" i="46"/>
  <c r="Q95" i="46"/>
  <c r="Q100" i="46"/>
  <c r="Q101" i="46"/>
  <c r="Q94" i="46"/>
  <c r="Q92" i="46"/>
  <c r="Q105" i="46"/>
  <c r="Q99" i="46"/>
  <c r="Q96" i="46"/>
  <c r="Q134" i="46"/>
  <c r="Q136" i="46"/>
  <c r="Q116" i="46"/>
  <c r="Q117" i="46"/>
  <c r="Q118" i="46"/>
  <c r="Q131" i="46"/>
  <c r="Q109" i="46"/>
  <c r="Q110" i="46"/>
  <c r="Q111" i="46"/>
  <c r="Q112" i="46"/>
  <c r="Q113" i="46"/>
  <c r="Q132" i="46"/>
  <c r="Q114" i="46"/>
  <c r="Q115" i="46"/>
  <c r="Q119" i="46"/>
  <c r="Q120" i="46"/>
  <c r="Q133" i="46"/>
  <c r="Q124" i="46"/>
  <c r="Q122" i="46"/>
  <c r="Q75" i="46"/>
  <c r="Q126" i="46"/>
  <c r="Q129" i="46"/>
  <c r="Q130" i="46"/>
  <c r="Q135" i="46"/>
  <c r="Q128" i="46"/>
  <c r="Q127" i="46"/>
  <c r="Q125" i="46"/>
  <c r="Q123" i="46"/>
  <c r="Q121" i="46"/>
  <c r="Q137" i="46"/>
  <c r="Q155" i="46"/>
  <c r="Q144" i="46"/>
  <c r="Q145" i="46"/>
  <c r="Q146" i="46"/>
  <c r="Q147" i="46"/>
  <c r="Q148" i="46"/>
  <c r="Q149" i="46"/>
  <c r="Q150" i="46"/>
  <c r="Q151" i="46"/>
  <c r="Q156" i="46"/>
  <c r="Q157" i="46"/>
  <c r="Q152" i="46"/>
  <c r="Q153" i="46"/>
  <c r="Q154" i="46"/>
  <c r="Q158" i="46"/>
  <c r="Q159" i="46"/>
  <c r="Q143" i="46"/>
  <c r="Q142" i="46"/>
  <c r="Q160" i="46"/>
  <c r="Q140" i="46"/>
  <c r="Q139" i="46"/>
  <c r="Q141" i="46"/>
  <c r="Q161" i="46"/>
  <c r="Q162" i="46"/>
  <c r="Q163" i="46"/>
  <c r="Q245" i="46"/>
  <c r="Q246" i="46"/>
  <c r="Q247" i="46"/>
  <c r="Q239" i="46"/>
  <c r="Q238" i="46"/>
  <c r="Q240" i="46"/>
  <c r="Q241" i="46"/>
  <c r="Q242" i="46"/>
  <c r="Q248" i="46"/>
  <c r="Q237" i="46"/>
  <c r="Q249" i="46"/>
  <c r="Q234" i="46"/>
  <c r="Q243" i="46"/>
  <c r="Q244" i="46"/>
  <c r="Q235" i="46"/>
  <c r="Q236" i="46"/>
  <c r="Q171" i="46"/>
  <c r="Q172" i="46"/>
  <c r="Q168" i="46"/>
  <c r="Q166" i="46"/>
  <c r="Q167" i="46"/>
  <c r="Q165" i="46"/>
  <c r="Q169" i="46"/>
  <c r="Q170" i="46"/>
  <c r="Q176" i="46"/>
  <c r="Q175" i="46"/>
  <c r="Q174" i="46"/>
  <c r="Q173" i="46"/>
  <c r="Q183" i="46"/>
  <c r="Q180" i="46"/>
  <c r="Q182" i="46"/>
  <c r="Q177" i="46"/>
  <c r="Q178" i="46"/>
  <c r="Q184" i="46"/>
  <c r="Q188" i="46"/>
  <c r="Q187" i="46"/>
  <c r="Q189" i="46"/>
  <c r="Q186" i="46"/>
  <c r="Q76" i="46"/>
  <c r="Q108" i="46"/>
  <c r="Q138" i="46"/>
  <c r="Q164" i="46"/>
  <c r="Q190" i="46"/>
  <c r="Q181" i="46"/>
  <c r="Q179" i="46"/>
  <c r="Q185" i="46"/>
  <c r="Q13" i="46"/>
  <c r="Q14" i="46"/>
  <c r="Q15" i="46"/>
  <c r="Q18" i="46"/>
  <c r="A116" i="53"/>
  <c r="A1" i="73"/>
  <c r="A1" i="46"/>
  <c r="A1" i="62"/>
  <c r="A1" i="53"/>
  <c r="A1" i="4"/>
  <c r="A1" i="2"/>
  <c r="A1" i="74"/>
  <c r="A1" i="82"/>
  <c r="A1" i="81"/>
  <c r="A1" i="80"/>
  <c r="E3" i="80"/>
  <c r="F3" i="81"/>
  <c r="E3" i="82"/>
  <c r="F3" i="74"/>
  <c r="A2" i="82"/>
  <c r="A2" i="81"/>
  <c r="A2" i="80"/>
  <c r="B3" i="80"/>
  <c r="C3" i="81"/>
  <c r="B3" i="82"/>
  <c r="B3" i="74"/>
  <c r="G3" i="53"/>
  <c r="C3" i="53"/>
  <c r="D3" i="4"/>
  <c r="B3" i="4"/>
  <c r="B3" i="73"/>
  <c r="F3" i="62"/>
  <c r="C3" i="62"/>
  <c r="B3" i="2"/>
  <c r="D3" i="46"/>
  <c r="R1262" i="46" l="1"/>
  <c r="S1262" i="46" s="1"/>
  <c r="Q1567" i="46"/>
  <c r="R1316" i="46"/>
  <c r="S1316" i="46" s="1"/>
  <c r="R1431" i="46"/>
  <c r="S1431" i="46" s="1"/>
  <c r="R1408" i="46"/>
  <c r="S1408" i="46" s="1"/>
  <c r="R1398" i="46"/>
  <c r="S1398" i="46" s="1"/>
  <c r="R1441" i="46"/>
  <c r="S1441" i="46" s="1"/>
  <c r="R289" i="46"/>
  <c r="S289" i="46" s="1"/>
  <c r="R257" i="46"/>
  <c r="S257" i="46" s="1"/>
  <c r="R265" i="46"/>
  <c r="S265" i="46" s="1"/>
  <c r="R275" i="46"/>
  <c r="S275" i="46" s="1"/>
  <c r="R283" i="46"/>
  <c r="S283" i="46" s="1"/>
  <c r="R293" i="46"/>
  <c r="S293" i="46" s="1"/>
  <c r="R301" i="46"/>
  <c r="S301" i="46" s="1"/>
  <c r="R311" i="46"/>
  <c r="S311" i="46" s="1"/>
  <c r="R320" i="46"/>
  <c r="S320" i="46" s="1"/>
  <c r="R253" i="46"/>
  <c r="S253" i="46" s="1"/>
  <c r="R818" i="46"/>
  <c r="S818" i="46" s="1"/>
  <c r="R620" i="46"/>
  <c r="S620" i="46" s="1"/>
  <c r="R708" i="46"/>
  <c r="S708" i="46" s="1"/>
  <c r="R797" i="46"/>
  <c r="S797" i="46" s="1"/>
  <c r="R824" i="46"/>
  <c r="S824" i="46" s="1"/>
  <c r="R833" i="46"/>
  <c r="S833" i="46" s="1"/>
  <c r="R842" i="46"/>
  <c r="S842" i="46" s="1"/>
  <c r="R850" i="46"/>
  <c r="S850" i="46" s="1"/>
  <c r="R859" i="46"/>
  <c r="S859" i="46" s="1"/>
  <c r="R868" i="46"/>
  <c r="S868" i="46" s="1"/>
  <c r="R877" i="46"/>
  <c r="S877" i="46" s="1"/>
  <c r="R885" i="46"/>
  <c r="S885" i="46" s="1"/>
  <c r="R894" i="46"/>
  <c r="S894" i="46" s="1"/>
  <c r="R613" i="46"/>
  <c r="S613" i="46" s="1"/>
  <c r="R622" i="46"/>
  <c r="S622" i="46" s="1"/>
  <c r="R630" i="46"/>
  <c r="S630" i="46" s="1"/>
  <c r="R639" i="46"/>
  <c r="S639" i="46" s="1"/>
  <c r="R648" i="46"/>
  <c r="S648" i="46" s="1"/>
  <c r="R657" i="46"/>
  <c r="S657" i="46" s="1"/>
  <c r="R666" i="46"/>
  <c r="S666" i="46" s="1"/>
  <c r="R674" i="46"/>
  <c r="S674" i="46" s="1"/>
  <c r="R683" i="46"/>
  <c r="S683" i="46" s="1"/>
  <c r="R692" i="46"/>
  <c r="S692" i="46" s="1"/>
  <c r="R701" i="46"/>
  <c r="S701" i="46" s="1"/>
  <c r="R710" i="46"/>
  <c r="S710" i="46" s="1"/>
  <c r="R718" i="46"/>
  <c r="S718" i="46" s="1"/>
  <c r="R728" i="46"/>
  <c r="S728" i="46" s="1"/>
  <c r="R737" i="46"/>
  <c r="S737" i="46" s="1"/>
  <c r="R746" i="46"/>
  <c r="S746" i="46" s="1"/>
  <c r="R755" i="46"/>
  <c r="S755" i="46" s="1"/>
  <c r="R763" i="46"/>
  <c r="S763" i="46" s="1"/>
  <c r="R772" i="46"/>
  <c r="S772" i="46" s="1"/>
  <c r="R781" i="46"/>
  <c r="S781" i="46" s="1"/>
  <c r="R790" i="46"/>
  <c r="S790" i="46" s="1"/>
  <c r="R799" i="46"/>
  <c r="S799" i="46" s="1"/>
  <c r="R807" i="46"/>
  <c r="S807" i="46" s="1"/>
  <c r="R816" i="46"/>
  <c r="S816" i="46" s="1"/>
  <c r="R985" i="46"/>
  <c r="S985" i="46" s="1"/>
  <c r="R915" i="46"/>
  <c r="S915" i="46" s="1"/>
  <c r="R924" i="46"/>
  <c r="S924" i="46" s="1"/>
  <c r="R933" i="46"/>
  <c r="S933" i="46" s="1"/>
  <c r="R942" i="46"/>
  <c r="S942" i="46" s="1"/>
  <c r="R950" i="46"/>
  <c r="S950" i="46" s="1"/>
  <c r="R959" i="46"/>
  <c r="S959" i="46" s="1"/>
  <c r="R968" i="46"/>
  <c r="S968" i="46" s="1"/>
  <c r="R977" i="46"/>
  <c r="S977" i="46" s="1"/>
  <c r="R986" i="46"/>
  <c r="S986" i="46" s="1"/>
  <c r="R996" i="46"/>
  <c r="S996" i="46" s="1"/>
  <c r="R898" i="46"/>
  <c r="S898" i="46" s="1"/>
  <c r="R1003" i="46"/>
  <c r="S1003" i="46" s="1"/>
  <c r="R909" i="46"/>
  <c r="S909" i="46" s="1"/>
  <c r="R1273" i="46"/>
  <c r="S1273" i="46" s="1"/>
  <c r="R1117" i="46"/>
  <c r="S1117" i="46" s="1"/>
  <c r="R1209" i="46"/>
  <c r="S1209" i="46" s="1"/>
  <c r="R1221" i="46"/>
  <c r="S1221" i="46" s="1"/>
  <c r="R1230" i="46"/>
  <c r="S1230" i="46" s="1"/>
  <c r="R1238" i="46"/>
  <c r="S1238" i="46" s="1"/>
  <c r="R1433" i="46"/>
  <c r="S1433" i="46" s="1"/>
  <c r="R1406" i="46"/>
  <c r="S1406" i="46" s="1"/>
  <c r="R1414" i="46"/>
  <c r="S1414" i="46" s="1"/>
  <c r="R1438" i="46"/>
  <c r="S1438" i="46" s="1"/>
  <c r="R303" i="46"/>
  <c r="S303" i="46" s="1"/>
  <c r="R259" i="46"/>
  <c r="S259" i="46" s="1"/>
  <c r="R267" i="46"/>
  <c r="S267" i="46" s="1"/>
  <c r="R277" i="46"/>
  <c r="S277" i="46" s="1"/>
  <c r="R285" i="46"/>
  <c r="S285" i="46" s="1"/>
  <c r="R295" i="46"/>
  <c r="S295" i="46" s="1"/>
  <c r="R305" i="46"/>
  <c r="S305" i="46" s="1"/>
  <c r="R313" i="46"/>
  <c r="S313" i="46" s="1"/>
  <c r="R322" i="46"/>
  <c r="S322" i="46" s="1"/>
  <c r="R254" i="46"/>
  <c r="S254" i="46" s="1"/>
  <c r="R840" i="46"/>
  <c r="S840" i="46" s="1"/>
  <c r="R642" i="46"/>
  <c r="S642" i="46" s="1"/>
  <c r="R731" i="46"/>
  <c r="S731" i="46" s="1"/>
  <c r="R817" i="46"/>
  <c r="S817" i="46" s="1"/>
  <c r="R826" i="46"/>
  <c r="S826" i="46" s="1"/>
  <c r="R835" i="46"/>
  <c r="S835" i="46" s="1"/>
  <c r="R844" i="46"/>
  <c r="S844" i="46" s="1"/>
  <c r="R853" i="46"/>
  <c r="S853" i="46" s="1"/>
  <c r="R861" i="46"/>
  <c r="S861" i="46" s="1"/>
  <c r="R870" i="46"/>
  <c r="S870" i="46" s="1"/>
  <c r="R879" i="46"/>
  <c r="S879" i="46" s="1"/>
  <c r="R888" i="46"/>
  <c r="S888" i="46" s="1"/>
  <c r="R896" i="46"/>
  <c r="S896" i="46" s="1"/>
  <c r="R615" i="46"/>
  <c r="S615" i="46" s="1"/>
  <c r="R624" i="46"/>
  <c r="S624" i="46" s="1"/>
  <c r="R633" i="46"/>
  <c r="S633" i="46" s="1"/>
  <c r="R641" i="46"/>
  <c r="S641" i="46" s="1"/>
  <c r="R650" i="46"/>
  <c r="S650" i="46" s="1"/>
  <c r="R659" i="46"/>
  <c r="S659" i="46" s="1"/>
  <c r="R668" i="46"/>
  <c r="S668" i="46" s="1"/>
  <c r="R677" i="46"/>
  <c r="S677" i="46" s="1"/>
  <c r="R685" i="46"/>
  <c r="S685" i="46" s="1"/>
  <c r="R694" i="46"/>
  <c r="S694" i="46" s="1"/>
  <c r="R703" i="46"/>
  <c r="S703" i="46" s="1"/>
  <c r="R712" i="46"/>
  <c r="S712" i="46" s="1"/>
  <c r="R722" i="46"/>
  <c r="S722" i="46" s="1"/>
  <c r="R730" i="46"/>
  <c r="S730" i="46" s="1"/>
  <c r="R739" i="46"/>
  <c r="S739" i="46" s="1"/>
  <c r="R748" i="46"/>
  <c r="S748" i="46" s="1"/>
  <c r="R757" i="46"/>
  <c r="S757" i="46" s="1"/>
  <c r="R766" i="46"/>
  <c r="S766" i="46" s="1"/>
  <c r="R774" i="46"/>
  <c r="S774" i="46" s="1"/>
  <c r="R783" i="46"/>
  <c r="S783" i="46" s="1"/>
  <c r="R792" i="46"/>
  <c r="S792" i="46" s="1"/>
  <c r="R801" i="46"/>
  <c r="S801" i="46" s="1"/>
  <c r="R810" i="46"/>
  <c r="S810" i="46" s="1"/>
  <c r="R919" i="46"/>
  <c r="S919" i="46" s="1"/>
  <c r="R907" i="46"/>
  <c r="S907" i="46" s="1"/>
  <c r="R917" i="46"/>
  <c r="S917" i="46" s="1"/>
  <c r="R926" i="46"/>
  <c r="S926" i="46" s="1"/>
  <c r="R935" i="46"/>
  <c r="S935" i="46" s="1"/>
  <c r="R944" i="46"/>
  <c r="S944" i="46" s="1"/>
  <c r="R953" i="46"/>
  <c r="S953" i="46" s="1"/>
  <c r="R961" i="46"/>
  <c r="S961" i="46" s="1"/>
  <c r="R970" i="46"/>
  <c r="S970" i="46" s="1"/>
  <c r="R979" i="46"/>
  <c r="S979" i="46" s="1"/>
  <c r="R988" i="46"/>
  <c r="S988" i="46" s="1"/>
  <c r="R904" i="46"/>
  <c r="S904" i="46" s="1"/>
  <c r="R995" i="46"/>
  <c r="S995" i="46" s="1"/>
  <c r="R1005" i="46"/>
  <c r="S1005" i="46" s="1"/>
  <c r="R1161" i="46"/>
  <c r="S1161" i="46" s="1"/>
  <c r="R1048" i="46"/>
  <c r="S1048" i="46" s="1"/>
  <c r="R1139" i="46"/>
  <c r="S1139" i="46" s="1"/>
  <c r="R1214" i="46"/>
  <c r="S1214" i="46" s="1"/>
  <c r="R1223" i="46"/>
  <c r="S1223" i="46" s="1"/>
  <c r="R1232" i="46"/>
  <c r="S1232" i="46" s="1"/>
  <c r="R1241" i="46"/>
  <c r="S1241" i="46" s="1"/>
  <c r="R1249" i="46"/>
  <c r="S1249" i="46" s="1"/>
  <c r="R1258" i="46"/>
  <c r="S1258" i="46" s="1"/>
  <c r="R1267" i="46"/>
  <c r="S1267" i="46" s="1"/>
  <c r="R1276" i="46"/>
  <c r="S1276" i="46" s="1"/>
  <c r="R1285" i="46"/>
  <c r="S1285" i="46" s="1"/>
  <c r="R1293" i="46"/>
  <c r="S1293" i="46" s="1"/>
  <c r="R1055" i="46"/>
  <c r="S1055" i="46" s="1"/>
  <c r="R1064" i="46"/>
  <c r="S1064" i="46" s="1"/>
  <c r="R1073" i="46"/>
  <c r="S1073" i="46" s="1"/>
  <c r="R1082" i="46"/>
  <c r="S1082" i="46" s="1"/>
  <c r="R1090" i="46"/>
  <c r="S1090" i="46" s="1"/>
  <c r="R1412" i="46"/>
  <c r="S1412" i="46" s="1"/>
  <c r="R1428" i="46"/>
  <c r="S1428" i="46" s="1"/>
  <c r="R1444" i="46"/>
  <c r="S1444" i="46" s="1"/>
  <c r="R256" i="46"/>
  <c r="S256" i="46" s="1"/>
  <c r="R326" i="46"/>
  <c r="S326" i="46" s="1"/>
  <c r="R262" i="46"/>
  <c r="S262" i="46" s="1"/>
  <c r="R272" i="46"/>
  <c r="S272" i="46" s="1"/>
  <c r="R280" i="46"/>
  <c r="S280" i="46" s="1"/>
  <c r="R290" i="46"/>
  <c r="S290" i="46" s="1"/>
  <c r="R297" i="46"/>
  <c r="S297" i="46" s="1"/>
  <c r="R308" i="46"/>
  <c r="S308" i="46" s="1"/>
  <c r="R316" i="46"/>
  <c r="S316" i="46" s="1"/>
  <c r="R232" i="46"/>
  <c r="S232" i="46" s="1"/>
  <c r="R251" i="46"/>
  <c r="S251" i="46" s="1"/>
  <c r="R873" i="46"/>
  <c r="S873" i="46" s="1"/>
  <c r="R675" i="46"/>
  <c r="S675" i="46" s="1"/>
  <c r="R764" i="46"/>
  <c r="S764" i="46" s="1"/>
  <c r="R821" i="46"/>
  <c r="S821" i="46" s="1"/>
  <c r="R830" i="46"/>
  <c r="S830" i="46" s="1"/>
  <c r="R838" i="46"/>
  <c r="S838" i="46" s="1"/>
  <c r="R847" i="46"/>
  <c r="S847" i="46" s="1"/>
  <c r="R856" i="46"/>
  <c r="S856" i="46" s="1"/>
  <c r="R865" i="46"/>
  <c r="S865" i="46" s="1"/>
  <c r="R874" i="46"/>
  <c r="S874" i="46" s="1"/>
  <c r="R884" i="46"/>
  <c r="S884" i="46" s="1"/>
  <c r="R891" i="46"/>
  <c r="S891" i="46" s="1"/>
  <c r="R610" i="46"/>
  <c r="S610" i="46" s="1"/>
  <c r="R618" i="46"/>
  <c r="S618" i="46" s="1"/>
  <c r="R627" i="46"/>
  <c r="S627" i="46" s="1"/>
  <c r="R636" i="46"/>
  <c r="S636" i="46" s="1"/>
  <c r="R645" i="46"/>
  <c r="S645" i="46" s="1"/>
  <c r="R654" i="46"/>
  <c r="S654" i="46" s="1"/>
  <c r="R662" i="46"/>
  <c r="S662" i="46" s="1"/>
  <c r="R671" i="46"/>
  <c r="S671" i="46" s="1"/>
  <c r="R680" i="46"/>
  <c r="S680" i="46" s="1"/>
  <c r="R689" i="46"/>
  <c r="S689" i="46" s="1"/>
  <c r="R698" i="46"/>
  <c r="S698" i="46" s="1"/>
  <c r="R706" i="46"/>
  <c r="S706" i="46" s="1"/>
  <c r="R715" i="46"/>
  <c r="S715" i="46" s="1"/>
  <c r="R725" i="46"/>
  <c r="S725" i="46" s="1"/>
  <c r="R734" i="46"/>
  <c r="S734" i="46" s="1"/>
  <c r="R743" i="46"/>
  <c r="S743" i="46" s="1"/>
  <c r="R751" i="46"/>
  <c r="S751" i="46" s="1"/>
  <c r="R760" i="46"/>
  <c r="S760" i="46" s="1"/>
  <c r="R769" i="46"/>
  <c r="S769" i="46" s="1"/>
  <c r="R778" i="46"/>
  <c r="S778" i="46" s="1"/>
  <c r="R787" i="46"/>
  <c r="S787" i="46" s="1"/>
  <c r="R795" i="46"/>
  <c r="S795" i="46" s="1"/>
  <c r="R804" i="46"/>
  <c r="S804" i="46" s="1"/>
  <c r="R813" i="46"/>
  <c r="S813" i="46" s="1"/>
  <c r="R952" i="46"/>
  <c r="S952" i="46" s="1"/>
  <c r="R912" i="46"/>
  <c r="S912" i="46" s="1"/>
  <c r="R921" i="46"/>
  <c r="S921" i="46" s="1"/>
  <c r="R929" i="46"/>
  <c r="S929" i="46" s="1"/>
  <c r="R938" i="46"/>
  <c r="S938" i="46" s="1"/>
  <c r="R947" i="46"/>
  <c r="S947" i="46" s="1"/>
  <c r="R956" i="46"/>
  <c r="S956" i="46" s="1"/>
  <c r="R965" i="46"/>
  <c r="S965" i="46" s="1"/>
  <c r="R973" i="46"/>
  <c r="S973" i="46" s="1"/>
  <c r="R982" i="46"/>
  <c r="S982" i="46" s="1"/>
  <c r="R991" i="46"/>
  <c r="S991" i="46" s="1"/>
  <c r="R901" i="46"/>
  <c r="S901" i="46" s="1"/>
  <c r="R1000" i="46"/>
  <c r="S1000" i="46" s="1"/>
  <c r="R1008" i="46"/>
  <c r="S1008" i="46" s="1"/>
  <c r="R1240" i="46"/>
  <c r="S1240" i="46" s="1"/>
  <c r="R1081" i="46"/>
  <c r="S1081" i="46" s="1"/>
  <c r="R1176" i="46"/>
  <c r="S1176" i="46" s="1"/>
  <c r="R1217" i="46"/>
  <c r="S1217" i="46" s="1"/>
  <c r="R1226" i="46"/>
  <c r="S1226" i="46" s="1"/>
  <c r="R1235" i="46"/>
  <c r="S1235" i="46" s="1"/>
  <c r="R1244" i="46"/>
  <c r="S1244" i="46" s="1"/>
  <c r="R1253" i="46"/>
  <c r="S1253" i="46" s="1"/>
  <c r="R1261" i="46"/>
  <c r="S1261" i="46" s="1"/>
  <c r="R1270" i="46"/>
  <c r="S1270" i="46" s="1"/>
  <c r="R1279" i="46"/>
  <c r="S1279" i="46" s="1"/>
  <c r="R1288" i="46"/>
  <c r="S1288" i="46" s="1"/>
  <c r="R1050" i="46"/>
  <c r="S1050" i="46" s="1"/>
  <c r="R1058" i="46"/>
  <c r="S1058" i="46" s="1"/>
  <c r="R1067" i="46"/>
  <c r="S1067" i="46" s="1"/>
  <c r="R1076" i="46"/>
  <c r="S1076" i="46" s="1"/>
  <c r="R1085" i="46"/>
  <c r="S1085" i="46" s="1"/>
  <c r="R1094" i="46"/>
  <c r="S1094" i="46" s="1"/>
  <c r="R1010" i="46"/>
  <c r="S1010" i="46" s="1"/>
  <c r="R1104" i="46"/>
  <c r="S1104" i="46" s="1"/>
  <c r="R1113" i="46"/>
  <c r="S1113" i="46" s="1"/>
  <c r="R1434" i="46"/>
  <c r="S1434" i="46" s="1"/>
  <c r="R1393" i="46"/>
  <c r="S1393" i="46" s="1"/>
  <c r="R270" i="46"/>
  <c r="S270" i="46" s="1"/>
  <c r="R258" i="46"/>
  <c r="S258" i="46" s="1"/>
  <c r="R273" i="46"/>
  <c r="S273" i="46" s="1"/>
  <c r="R286" i="46"/>
  <c r="S286" i="46" s="1"/>
  <c r="R300" i="46"/>
  <c r="S300" i="46" s="1"/>
  <c r="R315" i="46"/>
  <c r="S315" i="46" s="1"/>
  <c r="R233" i="46"/>
  <c r="S233" i="46" s="1"/>
  <c r="R887" i="46"/>
  <c r="S887" i="46" s="1"/>
  <c r="R742" i="46"/>
  <c r="S742" i="46" s="1"/>
  <c r="R823" i="46"/>
  <c r="S823" i="46" s="1"/>
  <c r="R837" i="46"/>
  <c r="S837" i="46" s="1"/>
  <c r="R852" i="46"/>
  <c r="S852" i="46" s="1"/>
  <c r="R866" i="46"/>
  <c r="S866" i="46" s="1"/>
  <c r="R880" i="46"/>
  <c r="S880" i="46" s="1"/>
  <c r="R893" i="46"/>
  <c r="S893" i="46" s="1"/>
  <c r="R617" i="46"/>
  <c r="S617" i="46" s="1"/>
  <c r="R632" i="46"/>
  <c r="S632" i="46" s="1"/>
  <c r="R646" i="46"/>
  <c r="S646" i="46" s="1"/>
  <c r="R660" i="46"/>
  <c r="S660" i="46" s="1"/>
  <c r="R673" i="46"/>
  <c r="S673" i="46" s="1"/>
  <c r="R688" i="46"/>
  <c r="S688" i="46" s="1"/>
  <c r="R702" i="46"/>
  <c r="S702" i="46" s="1"/>
  <c r="R716" i="46"/>
  <c r="S716" i="46" s="1"/>
  <c r="R732" i="46"/>
  <c r="S732" i="46" s="1"/>
  <c r="R745" i="46"/>
  <c r="S745" i="46" s="1"/>
  <c r="R759" i="46"/>
  <c r="S759" i="46" s="1"/>
  <c r="R773" i="46"/>
  <c r="S773" i="46" s="1"/>
  <c r="R788" i="46"/>
  <c r="S788" i="46" s="1"/>
  <c r="R802" i="46"/>
  <c r="S802" i="46" s="1"/>
  <c r="R815" i="46"/>
  <c r="S815" i="46" s="1"/>
  <c r="R911" i="46"/>
  <c r="S911" i="46" s="1"/>
  <c r="R925" i="46"/>
  <c r="S925" i="46" s="1"/>
  <c r="R939" i="46"/>
  <c r="S939" i="46" s="1"/>
  <c r="R954" i="46"/>
  <c r="S954" i="46" s="1"/>
  <c r="R967" i="46"/>
  <c r="S967" i="46" s="1"/>
  <c r="R981" i="46"/>
  <c r="S981" i="46" s="1"/>
  <c r="R905" i="46"/>
  <c r="S905" i="46" s="1"/>
  <c r="R1001" i="46"/>
  <c r="S1001" i="46" s="1"/>
  <c r="R1218" i="46"/>
  <c r="S1218" i="46" s="1"/>
  <c r="R1106" i="46"/>
  <c r="S1106" i="46" s="1"/>
  <c r="R1216" i="46"/>
  <c r="S1216" i="46" s="1"/>
  <c r="R1231" i="46"/>
  <c r="S1231" i="46" s="1"/>
  <c r="R1245" i="46"/>
  <c r="S1245" i="46" s="1"/>
  <c r="R1256" i="46"/>
  <c r="S1256" i="46" s="1"/>
  <c r="R1268" i="46"/>
  <c r="S1268" i="46" s="1"/>
  <c r="R1280" i="46"/>
  <c r="S1280" i="46" s="1"/>
  <c r="R1291" i="46"/>
  <c r="S1291" i="46" s="1"/>
  <c r="R1056" i="46"/>
  <c r="S1056" i="46" s="1"/>
  <c r="R1068" i="46"/>
  <c r="S1068" i="46" s="1"/>
  <c r="R1079" i="46"/>
  <c r="S1079" i="46" s="1"/>
  <c r="R1091" i="46"/>
  <c r="S1091" i="46" s="1"/>
  <c r="R1103" i="46"/>
  <c r="S1103" i="46" s="1"/>
  <c r="R1105" i="46"/>
  <c r="S1105" i="46" s="1"/>
  <c r="R1115" i="46"/>
  <c r="S1115" i="46" s="1"/>
  <c r="R1124" i="46"/>
  <c r="S1124" i="46" s="1"/>
  <c r="R1133" i="46"/>
  <c r="S1133" i="46" s="1"/>
  <c r="R1142" i="46"/>
  <c r="S1142" i="46" s="1"/>
  <c r="R1151" i="46"/>
  <c r="S1151" i="46" s="1"/>
  <c r="R1159" i="46"/>
  <c r="S1159" i="46" s="1"/>
  <c r="R1171" i="46"/>
  <c r="S1171" i="46" s="1"/>
  <c r="R1023" i="46"/>
  <c r="S1023" i="46" s="1"/>
  <c r="R1413" i="46"/>
  <c r="S1413" i="46" s="1"/>
  <c r="R1415" i="46"/>
  <c r="S1415" i="46" s="1"/>
  <c r="R271" i="46"/>
  <c r="S271" i="46" s="1"/>
  <c r="R260" i="46"/>
  <c r="S260" i="46" s="1"/>
  <c r="R274" i="46"/>
  <c r="S274" i="46" s="1"/>
  <c r="R287" i="46"/>
  <c r="S287" i="46" s="1"/>
  <c r="R304" i="46"/>
  <c r="S304" i="46" s="1"/>
  <c r="R317" i="46"/>
  <c r="S317" i="46" s="1"/>
  <c r="R255" i="46"/>
  <c r="S255" i="46" s="1"/>
  <c r="R608" i="46"/>
  <c r="S608" i="46" s="1"/>
  <c r="R753" i="46"/>
  <c r="S753" i="46" s="1"/>
  <c r="R825" i="46"/>
  <c r="S825" i="46" s="1"/>
  <c r="R839" i="46"/>
  <c r="S839" i="46" s="1"/>
  <c r="R854" i="46"/>
  <c r="S854" i="46" s="1"/>
  <c r="R867" i="46"/>
  <c r="S867" i="46" s="1"/>
  <c r="R882" i="46"/>
  <c r="S882" i="46" s="1"/>
  <c r="R895" i="46"/>
  <c r="S895" i="46" s="1"/>
  <c r="R619" i="46"/>
  <c r="S619" i="46" s="1"/>
  <c r="R634" i="46"/>
  <c r="S634" i="46" s="1"/>
  <c r="R647" i="46"/>
  <c r="S647" i="46" s="1"/>
  <c r="R661" i="46"/>
  <c r="S661" i="46" s="1"/>
  <c r="R676" i="46"/>
  <c r="S676" i="46" s="1"/>
  <c r="R690" i="46"/>
  <c r="S690" i="46" s="1"/>
  <c r="R704" i="46"/>
  <c r="S704" i="46" s="1"/>
  <c r="R717" i="46"/>
  <c r="S717" i="46" s="1"/>
  <c r="R733" i="46"/>
  <c r="S733" i="46" s="1"/>
  <c r="R747" i="46"/>
  <c r="S747" i="46" s="1"/>
  <c r="R761" i="46"/>
  <c r="S761" i="46" s="1"/>
  <c r="R776" i="46"/>
  <c r="S776" i="46" s="1"/>
  <c r="R789" i="46"/>
  <c r="S789" i="46" s="1"/>
  <c r="R803" i="46"/>
  <c r="S803" i="46" s="1"/>
  <c r="R906" i="46"/>
  <c r="S906" i="46" s="1"/>
  <c r="R913" i="46"/>
  <c r="S913" i="46" s="1"/>
  <c r="R927" i="46"/>
  <c r="S927" i="46" s="1"/>
  <c r="R940" i="46"/>
  <c r="S940" i="46" s="1"/>
  <c r="R955" i="46"/>
  <c r="S955" i="46" s="1"/>
  <c r="R969" i="46"/>
  <c r="S969" i="46" s="1"/>
  <c r="R983" i="46"/>
  <c r="S983" i="46" s="1"/>
  <c r="R903" i="46"/>
  <c r="S903" i="46" s="1"/>
  <c r="R1002" i="46"/>
  <c r="S1002" i="46" s="1"/>
  <c r="R1229" i="46"/>
  <c r="S1229" i="46" s="1"/>
  <c r="R1128" i="46"/>
  <c r="S1128" i="46" s="1"/>
  <c r="R1219" i="46"/>
  <c r="S1219" i="46" s="1"/>
  <c r="R1233" i="46"/>
  <c r="S1233" i="46" s="1"/>
  <c r="R1246" i="46"/>
  <c r="S1246" i="46" s="1"/>
  <c r="R1257" i="46"/>
  <c r="S1257" i="46" s="1"/>
  <c r="R1269" i="46"/>
  <c r="S1269" i="46" s="1"/>
  <c r="R1281" i="46"/>
  <c r="S1281" i="46" s="1"/>
  <c r="R1292" i="46"/>
  <c r="S1292" i="46" s="1"/>
  <c r="R1057" i="46"/>
  <c r="S1057" i="46" s="1"/>
  <c r="R1069" i="46"/>
  <c r="S1069" i="46" s="1"/>
  <c r="R1080" i="46"/>
  <c r="S1080" i="46" s="1"/>
  <c r="R1093" i="46"/>
  <c r="S1093" i="46" s="1"/>
  <c r="R1011" i="46"/>
  <c r="S1011" i="46" s="1"/>
  <c r="R1107" i="46"/>
  <c r="S1107" i="46" s="1"/>
  <c r="R1116" i="46"/>
  <c r="S1116" i="46" s="1"/>
  <c r="R1125" i="46"/>
  <c r="S1125" i="46" s="1"/>
  <c r="R1134" i="46"/>
  <c r="S1134" i="46" s="1"/>
  <c r="R1411" i="46"/>
  <c r="S1411" i="46" s="1"/>
  <c r="R1409" i="46"/>
  <c r="S1409" i="46" s="1"/>
  <c r="R288" i="46"/>
  <c r="S288" i="46" s="1"/>
  <c r="R261" i="46"/>
  <c r="S261" i="46" s="1"/>
  <c r="R276" i="46"/>
  <c r="S276" i="46" s="1"/>
  <c r="R291" i="46"/>
  <c r="S291" i="46" s="1"/>
  <c r="R306" i="46"/>
  <c r="S306" i="46" s="1"/>
  <c r="R319" i="46"/>
  <c r="S319" i="46" s="1"/>
  <c r="R250" i="46"/>
  <c r="S250" i="46" s="1"/>
  <c r="R631" i="46"/>
  <c r="S631" i="46" s="1"/>
  <c r="R775" i="46"/>
  <c r="S775" i="46" s="1"/>
  <c r="R827" i="46"/>
  <c r="S827" i="46" s="1"/>
  <c r="R841" i="46"/>
  <c r="S841" i="46" s="1"/>
  <c r="R855" i="46"/>
  <c r="S855" i="46" s="1"/>
  <c r="R869" i="46"/>
  <c r="S869" i="46" s="1"/>
  <c r="R881" i="46"/>
  <c r="S881" i="46" s="1"/>
  <c r="R897" i="46"/>
  <c r="S897" i="46" s="1"/>
  <c r="R621" i="46"/>
  <c r="S621" i="46" s="1"/>
  <c r="R635" i="46"/>
  <c r="S635" i="46" s="1"/>
  <c r="R649" i="46"/>
  <c r="S649" i="46" s="1"/>
  <c r="R663" i="46"/>
  <c r="S663" i="46" s="1"/>
  <c r="R678" i="46"/>
  <c r="S678" i="46" s="1"/>
  <c r="R691" i="46"/>
  <c r="S691" i="46" s="1"/>
  <c r="R705" i="46"/>
  <c r="S705" i="46" s="1"/>
  <c r="R721" i="46"/>
  <c r="S721" i="46" s="1"/>
  <c r="R735" i="46"/>
  <c r="S735" i="46" s="1"/>
  <c r="R749" i="46"/>
  <c r="S749" i="46" s="1"/>
  <c r="R762" i="46"/>
  <c r="S762" i="46" s="1"/>
  <c r="R777" i="46"/>
  <c r="S777" i="46" s="1"/>
  <c r="R791" i="46"/>
  <c r="S791" i="46" s="1"/>
  <c r="R805" i="46"/>
  <c r="S805" i="46" s="1"/>
  <c r="R930" i="46"/>
  <c r="S930" i="46" s="1"/>
  <c r="R914" i="46"/>
  <c r="S914" i="46" s="1"/>
  <c r="R928" i="46"/>
  <c r="S928" i="46" s="1"/>
  <c r="R943" i="46"/>
  <c r="S943" i="46" s="1"/>
  <c r="R957" i="46"/>
  <c r="S957" i="46" s="1"/>
  <c r="R971" i="46"/>
  <c r="S971" i="46" s="1"/>
  <c r="R984" i="46"/>
  <c r="S984" i="46" s="1"/>
  <c r="R902" i="46"/>
  <c r="S902" i="46" s="1"/>
  <c r="R1004" i="46"/>
  <c r="S1004" i="46" s="1"/>
  <c r="R1251" i="46"/>
  <c r="S1251" i="46" s="1"/>
  <c r="R1150" i="46"/>
  <c r="S1150" i="46" s="1"/>
  <c r="R1220" i="46"/>
  <c r="S1220" i="46" s="1"/>
  <c r="R1234" i="46"/>
  <c r="S1234" i="46" s="1"/>
  <c r="R1247" i="46"/>
  <c r="S1247" i="46" s="1"/>
  <c r="R1259" i="46"/>
  <c r="S1259" i="46" s="1"/>
  <c r="R1271" i="46"/>
  <c r="S1271" i="46" s="1"/>
  <c r="R1282" i="46"/>
  <c r="S1282" i="46" s="1"/>
  <c r="R1294" i="46"/>
  <c r="S1294" i="46" s="1"/>
  <c r="R1060" i="46"/>
  <c r="S1060" i="46" s="1"/>
  <c r="R1071" i="46"/>
  <c r="S1071" i="46" s="1"/>
  <c r="R1083" i="46"/>
  <c r="S1083" i="46" s="1"/>
  <c r="R1095" i="46"/>
  <c r="S1095" i="46" s="1"/>
  <c r="R1012" i="46"/>
  <c r="S1012" i="46" s="1"/>
  <c r="R1108" i="46"/>
  <c r="S1108" i="46" s="1"/>
  <c r="R1118" i="46"/>
  <c r="S1118" i="46" s="1"/>
  <c r="R1126" i="46"/>
  <c r="S1126" i="46" s="1"/>
  <c r="R1135" i="46"/>
  <c r="S1135" i="46" s="1"/>
  <c r="R1144" i="46"/>
  <c r="S1144" i="46" s="1"/>
  <c r="R1153" i="46"/>
  <c r="S1153" i="46" s="1"/>
  <c r="R1163" i="46"/>
  <c r="S1163" i="46" s="1"/>
  <c r="R1017" i="46"/>
  <c r="S1017" i="46" s="1"/>
  <c r="R1025" i="46"/>
  <c r="S1025" i="46" s="1"/>
  <c r="R1177" i="46"/>
  <c r="S1177" i="46" s="1"/>
  <c r="R1185" i="46"/>
  <c r="S1185" i="46" s="1"/>
  <c r="R1194" i="46"/>
  <c r="S1194" i="46" s="1"/>
  <c r="R1203" i="46"/>
  <c r="S1203" i="46" s="1"/>
  <c r="R1030" i="46"/>
  <c r="S1030" i="46" s="1"/>
  <c r="R1037" i="46"/>
  <c r="S1037" i="46" s="1"/>
  <c r="R1042" i="46"/>
  <c r="S1042" i="46" s="1"/>
  <c r="R1302" i="46"/>
  <c r="S1302" i="46" s="1"/>
  <c r="R1310" i="46"/>
  <c r="S1310" i="46" s="1"/>
  <c r="R1297" i="46"/>
  <c r="S1297" i="46" s="1"/>
  <c r="R1410" i="46"/>
  <c r="S1410" i="46" s="1"/>
  <c r="R1445" i="46"/>
  <c r="S1445" i="46" s="1"/>
  <c r="R302" i="46"/>
  <c r="S302" i="46" s="1"/>
  <c r="R263" i="46"/>
  <c r="S263" i="46" s="1"/>
  <c r="R278" i="46"/>
  <c r="S278" i="46" s="1"/>
  <c r="R292" i="46"/>
  <c r="S292" i="46" s="1"/>
  <c r="R307" i="46"/>
  <c r="S307" i="46" s="1"/>
  <c r="R321" i="46"/>
  <c r="S321" i="46" s="1"/>
  <c r="R607" i="46"/>
  <c r="S607" i="46" s="1"/>
  <c r="R653" i="46"/>
  <c r="S653" i="46" s="1"/>
  <c r="R786" i="46"/>
  <c r="S786" i="46" s="1"/>
  <c r="R828" i="46"/>
  <c r="S828" i="46" s="1"/>
  <c r="R843" i="46"/>
  <c r="S843" i="46" s="1"/>
  <c r="R857" i="46"/>
  <c r="S857" i="46" s="1"/>
  <c r="R871" i="46"/>
  <c r="S871" i="46" s="1"/>
  <c r="R883" i="46"/>
  <c r="S883" i="46" s="1"/>
  <c r="R609" i="46"/>
  <c r="S609" i="46" s="1"/>
  <c r="R623" i="46"/>
  <c r="S623" i="46" s="1"/>
  <c r="R637" i="46"/>
  <c r="S637" i="46" s="1"/>
  <c r="R651" i="46"/>
  <c r="S651" i="46" s="1"/>
  <c r="R665" i="46"/>
  <c r="S665" i="46" s="1"/>
  <c r="R679" i="46"/>
  <c r="S679" i="46" s="1"/>
  <c r="R693" i="46"/>
  <c r="S693" i="46" s="1"/>
  <c r="R707" i="46"/>
  <c r="S707" i="46" s="1"/>
  <c r="R723" i="46"/>
  <c r="S723" i="46" s="1"/>
  <c r="R1407" i="46"/>
  <c r="S1407" i="46" s="1"/>
  <c r="R1443" i="46"/>
  <c r="S1443" i="46" s="1"/>
  <c r="R318" i="46"/>
  <c r="S318" i="46" s="1"/>
  <c r="R264" i="46"/>
  <c r="S264" i="46" s="1"/>
  <c r="R279" i="46"/>
  <c r="S279" i="46" s="1"/>
  <c r="R294" i="46"/>
  <c r="S294" i="46" s="1"/>
  <c r="R309" i="46"/>
  <c r="S309" i="46" s="1"/>
  <c r="R323" i="46"/>
  <c r="S323" i="46" s="1"/>
  <c r="R719" i="46"/>
  <c r="S719" i="46" s="1"/>
  <c r="R664" i="46"/>
  <c r="S664" i="46" s="1"/>
  <c r="R808" i="46"/>
  <c r="S808" i="46" s="1"/>
  <c r="R831" i="46"/>
  <c r="S831" i="46" s="1"/>
  <c r="R845" i="46"/>
  <c r="S845" i="46" s="1"/>
  <c r="R858" i="46"/>
  <c r="S858" i="46" s="1"/>
  <c r="R872" i="46"/>
  <c r="S872" i="46" s="1"/>
  <c r="R886" i="46"/>
  <c r="S886" i="46" s="1"/>
  <c r="R611" i="46"/>
  <c r="S611" i="46" s="1"/>
  <c r="R625" i="46"/>
  <c r="S625" i="46" s="1"/>
  <c r="R638" i="46"/>
  <c r="S638" i="46" s="1"/>
  <c r="R652" i="46"/>
  <c r="S652" i="46" s="1"/>
  <c r="R667" i="46"/>
  <c r="S667" i="46" s="1"/>
  <c r="R681" i="46"/>
  <c r="S681" i="46" s="1"/>
  <c r="R695" i="46"/>
  <c r="S695" i="46" s="1"/>
  <c r="R709" i="46"/>
  <c r="S709" i="46" s="1"/>
  <c r="R724" i="46"/>
  <c r="S724" i="46" s="1"/>
  <c r="R738" i="46"/>
  <c r="S738" i="46" s="1"/>
  <c r="R752" i="46"/>
  <c r="S752" i="46" s="1"/>
  <c r="R767" i="46"/>
  <c r="S767" i="46" s="1"/>
  <c r="R780" i="46"/>
  <c r="S780" i="46" s="1"/>
  <c r="R794" i="46"/>
  <c r="S794" i="46" s="1"/>
  <c r="R809" i="46"/>
  <c r="S809" i="46" s="1"/>
  <c r="R963" i="46"/>
  <c r="S963" i="46" s="1"/>
  <c r="R918" i="46"/>
  <c r="S918" i="46" s="1"/>
  <c r="R932" i="46"/>
  <c r="S932" i="46" s="1"/>
  <c r="R946" i="46"/>
  <c r="S946" i="46" s="1"/>
  <c r="R960" i="46"/>
  <c r="S960" i="46" s="1"/>
  <c r="R975" i="46"/>
  <c r="S975" i="46" s="1"/>
  <c r="R989" i="46"/>
  <c r="S989" i="46" s="1"/>
  <c r="R899" i="46"/>
  <c r="S899" i="46" s="1"/>
  <c r="R1007" i="46"/>
  <c r="S1007" i="46" s="1"/>
  <c r="R1284" i="46"/>
  <c r="S1284" i="46" s="1"/>
  <c r="R1187" i="46"/>
  <c r="S1187" i="46" s="1"/>
  <c r="R1224" i="46"/>
  <c r="S1224" i="46" s="1"/>
  <c r="R1237" i="46"/>
  <c r="S1237" i="46" s="1"/>
  <c r="R1250" i="46"/>
  <c r="S1250" i="46" s="1"/>
  <c r="R1263" i="46"/>
  <c r="S1263" i="46" s="1"/>
  <c r="R1274" i="46"/>
  <c r="S1274" i="46" s="1"/>
  <c r="R1286" i="46"/>
  <c r="S1286" i="46" s="1"/>
  <c r="R1051" i="46"/>
  <c r="S1051" i="46" s="1"/>
  <c r="R1062" i="46"/>
  <c r="S1062" i="46" s="1"/>
  <c r="R1074" i="46"/>
  <c r="S1074" i="46" s="1"/>
  <c r="R1086" i="46"/>
  <c r="S1086" i="46" s="1"/>
  <c r="R1097" i="46"/>
  <c r="S1097" i="46" s="1"/>
  <c r="R1014" i="46"/>
  <c r="S1014" i="46" s="1"/>
  <c r="R1110" i="46"/>
  <c r="S1110" i="46" s="1"/>
  <c r="R1120" i="46"/>
  <c r="S1120" i="46" s="1"/>
  <c r="R1129" i="46"/>
  <c r="S1129" i="46" s="1"/>
  <c r="R1137" i="46"/>
  <c r="S1137" i="46" s="1"/>
  <c r="R1146" i="46"/>
  <c r="S1146" i="46" s="1"/>
  <c r="R1155" i="46"/>
  <c r="S1155" i="46" s="1"/>
  <c r="R1165" i="46"/>
  <c r="S1165" i="46" s="1"/>
  <c r="R1019" i="46"/>
  <c r="S1019" i="46" s="1"/>
  <c r="R1168" i="46"/>
  <c r="S1168" i="46" s="1"/>
  <c r="R1179" i="46"/>
  <c r="S1179" i="46" s="1"/>
  <c r="R1188" i="46"/>
  <c r="S1188" i="46" s="1"/>
  <c r="R1196" i="46"/>
  <c r="S1196" i="46" s="1"/>
  <c r="R1205" i="46"/>
  <c r="S1205" i="46" s="1"/>
  <c r="R1032" i="46"/>
  <c r="S1032" i="46" s="1"/>
  <c r="R1039" i="46"/>
  <c r="S1039" i="46" s="1"/>
  <c r="R1044" i="46"/>
  <c r="S1044" i="46" s="1"/>
  <c r="R1304" i="46"/>
  <c r="S1304" i="46" s="1"/>
  <c r="R1312" i="46"/>
  <c r="S1312" i="46" s="1"/>
  <c r="R1405" i="46"/>
  <c r="S1405" i="46" s="1"/>
  <c r="R328" i="46"/>
  <c r="S328" i="46" s="1"/>
  <c r="R298" i="46"/>
  <c r="S298" i="46" s="1"/>
  <c r="R829" i="46"/>
  <c r="S829" i="46" s="1"/>
  <c r="R822" i="46"/>
  <c r="S822" i="46" s="1"/>
  <c r="R863" i="46"/>
  <c r="S863" i="46" s="1"/>
  <c r="R612" i="46"/>
  <c r="S612" i="46" s="1"/>
  <c r="R644" i="46"/>
  <c r="S644" i="46" s="1"/>
  <c r="R684" i="46"/>
  <c r="S684" i="46" s="1"/>
  <c r="R726" i="46"/>
  <c r="S726" i="46" s="1"/>
  <c r="R754" i="46"/>
  <c r="S754" i="46" s="1"/>
  <c r="R782" i="46"/>
  <c r="S782" i="46" s="1"/>
  <c r="R811" i="46"/>
  <c r="S811" i="46" s="1"/>
  <c r="R920" i="46"/>
  <c r="S920" i="46" s="1"/>
  <c r="R948" i="46"/>
  <c r="S948" i="46" s="1"/>
  <c r="R976" i="46"/>
  <c r="S976" i="46" s="1"/>
  <c r="R993" i="46"/>
  <c r="S993" i="46" s="1"/>
  <c r="R1059" i="46"/>
  <c r="S1059" i="46" s="1"/>
  <c r="R1225" i="46"/>
  <c r="S1225" i="46" s="1"/>
  <c r="R1252" i="46"/>
  <c r="S1252" i="46" s="1"/>
  <c r="R1275" i="46"/>
  <c r="S1275" i="46" s="1"/>
  <c r="R1052" i="46"/>
  <c r="S1052" i="46" s="1"/>
  <c r="R1075" i="46"/>
  <c r="S1075" i="46" s="1"/>
  <c r="R1098" i="46"/>
  <c r="S1098" i="46" s="1"/>
  <c r="R1111" i="46"/>
  <c r="S1111" i="46" s="1"/>
  <c r="R1130" i="46"/>
  <c r="S1130" i="46" s="1"/>
  <c r="R1145" i="46"/>
  <c r="S1145" i="46" s="1"/>
  <c r="R1158" i="46"/>
  <c r="S1158" i="46" s="1"/>
  <c r="R1020" i="46"/>
  <c r="S1020" i="46" s="1"/>
  <c r="R1174" i="46"/>
  <c r="S1174" i="46" s="1"/>
  <c r="R1186" i="46"/>
  <c r="S1186" i="46" s="1"/>
  <c r="R1199" i="46"/>
  <c r="S1199" i="46" s="1"/>
  <c r="R1028" i="46"/>
  <c r="S1028" i="46" s="1"/>
  <c r="R1038" i="46"/>
  <c r="S1038" i="46" s="1"/>
  <c r="R1046" i="46"/>
  <c r="S1046" i="46" s="1"/>
  <c r="R1308" i="46"/>
  <c r="S1308" i="46" s="1"/>
  <c r="R1298" i="46"/>
  <c r="S1298" i="46" s="1"/>
  <c r="R1436" i="46"/>
  <c r="S1436" i="46" s="1"/>
  <c r="R266" i="46"/>
  <c r="S266" i="46" s="1"/>
  <c r="R299" i="46"/>
  <c r="S299" i="46" s="1"/>
  <c r="R851" i="46"/>
  <c r="S851" i="46" s="1"/>
  <c r="R832" i="46"/>
  <c r="S832" i="46" s="1"/>
  <c r="R864" i="46"/>
  <c r="S864" i="46" s="1"/>
  <c r="R614" i="46"/>
  <c r="S614" i="46" s="1"/>
  <c r="R655" i="46"/>
  <c r="S655" i="46" s="1"/>
  <c r="R687" i="46"/>
  <c r="S687" i="46" s="1"/>
  <c r="R727" i="46"/>
  <c r="S727" i="46" s="1"/>
  <c r="R756" i="46"/>
  <c r="S756" i="46" s="1"/>
  <c r="R784" i="46"/>
  <c r="S784" i="46" s="1"/>
  <c r="R812" i="46"/>
  <c r="S812" i="46" s="1"/>
  <c r="R922" i="46"/>
  <c r="S922" i="46" s="1"/>
  <c r="R949" i="46"/>
  <c r="S949" i="46" s="1"/>
  <c r="R978" i="46"/>
  <c r="S978" i="46" s="1"/>
  <c r="R997" i="46"/>
  <c r="S997" i="46" s="1"/>
  <c r="R1070" i="46"/>
  <c r="S1070" i="46" s="1"/>
  <c r="R1227" i="46"/>
  <c r="S1227" i="46" s="1"/>
  <c r="R1254" i="46"/>
  <c r="S1254" i="46" s="1"/>
  <c r="R1277" i="46"/>
  <c r="S1277" i="46" s="1"/>
  <c r="R1053" i="46"/>
  <c r="S1053" i="46" s="1"/>
  <c r="R1077" i="46"/>
  <c r="S1077" i="46" s="1"/>
  <c r="R1099" i="46"/>
  <c r="S1099" i="46" s="1"/>
  <c r="R1112" i="46"/>
  <c r="S1112" i="46" s="1"/>
  <c r="R1131" i="46"/>
  <c r="S1131" i="46" s="1"/>
  <c r="R1147" i="46"/>
  <c r="S1147" i="46" s="1"/>
  <c r="R1160" i="46"/>
  <c r="S1160" i="46" s="1"/>
  <c r="R1021" i="46"/>
  <c r="S1021" i="46" s="1"/>
  <c r="R1175" i="46"/>
  <c r="S1175" i="46" s="1"/>
  <c r="R1189" i="46"/>
  <c r="S1189" i="46" s="1"/>
  <c r="R1200" i="46"/>
  <c r="S1200" i="46" s="1"/>
  <c r="R1029" i="46"/>
  <c r="S1029" i="46" s="1"/>
  <c r="R1210" i="46"/>
  <c r="S1210" i="46" s="1"/>
  <c r="R1299" i="46"/>
  <c r="S1299" i="46" s="1"/>
  <c r="R1309" i="46"/>
  <c r="S1309" i="46" s="1"/>
  <c r="R1435" i="46"/>
  <c r="S1435" i="46" s="1"/>
  <c r="R268" i="46"/>
  <c r="S268" i="46" s="1"/>
  <c r="R310" i="46"/>
  <c r="S310" i="46" s="1"/>
  <c r="R862" i="46"/>
  <c r="S862" i="46" s="1"/>
  <c r="R834" i="46"/>
  <c r="S834" i="46" s="1"/>
  <c r="R875" i="46"/>
  <c r="S875" i="46" s="1"/>
  <c r="R616" i="46"/>
  <c r="S616" i="46" s="1"/>
  <c r="R656" i="46"/>
  <c r="S656" i="46" s="1"/>
  <c r="R696" i="46"/>
  <c r="S696" i="46" s="1"/>
  <c r="R729" i="46"/>
  <c r="S729" i="46" s="1"/>
  <c r="R758" i="46"/>
  <c r="S758" i="46" s="1"/>
  <c r="R785" i="46"/>
  <c r="S785" i="46" s="1"/>
  <c r="R814" i="46"/>
  <c r="S814" i="46" s="1"/>
  <c r="R923" i="46"/>
  <c r="S923" i="46" s="1"/>
  <c r="R951" i="46"/>
  <c r="S951" i="46" s="1"/>
  <c r="R980" i="46"/>
  <c r="S980" i="46" s="1"/>
  <c r="R998" i="46"/>
  <c r="S998" i="46" s="1"/>
  <c r="R1092" i="46"/>
  <c r="S1092" i="46" s="1"/>
  <c r="R1228" i="46"/>
  <c r="S1228" i="46" s="1"/>
  <c r="R1255" i="46"/>
  <c r="S1255" i="46" s="1"/>
  <c r="R1278" i="46"/>
  <c r="S1278" i="46" s="1"/>
  <c r="R1054" i="46"/>
  <c r="S1054" i="46" s="1"/>
  <c r="R1078" i="46"/>
  <c r="S1078" i="46" s="1"/>
  <c r="R1101" i="46"/>
  <c r="S1101" i="46" s="1"/>
  <c r="R1114" i="46"/>
  <c r="S1114" i="46" s="1"/>
  <c r="R1132" i="46"/>
  <c r="S1132" i="46" s="1"/>
  <c r="R1148" i="46"/>
  <c r="S1148" i="46" s="1"/>
  <c r="R1164" i="46"/>
  <c r="S1164" i="46" s="1"/>
  <c r="R1022" i="46"/>
  <c r="S1022" i="46" s="1"/>
  <c r="R1178" i="46"/>
  <c r="S1178" i="46" s="1"/>
  <c r="R1190" i="46"/>
  <c r="S1190" i="46" s="1"/>
  <c r="R1201" i="46"/>
  <c r="S1201" i="46" s="1"/>
  <c r="R1031" i="46"/>
  <c r="S1031" i="46" s="1"/>
  <c r="R1211" i="46"/>
  <c r="S1211" i="46" s="1"/>
  <c r="R1300" i="46"/>
  <c r="S1300" i="46" s="1"/>
  <c r="R1311" i="46"/>
  <c r="S1311" i="46" s="1"/>
  <c r="R1442" i="46"/>
  <c r="S1442" i="46" s="1"/>
  <c r="R269" i="46"/>
  <c r="S269" i="46" s="1"/>
  <c r="R312" i="46"/>
  <c r="S312" i="46" s="1"/>
  <c r="R686" i="46"/>
  <c r="S686" i="46" s="1"/>
  <c r="R836" i="46"/>
  <c r="S836" i="46" s="1"/>
  <c r="R876" i="46"/>
  <c r="S876" i="46" s="1"/>
  <c r="R626" i="46"/>
  <c r="S626" i="46" s="1"/>
  <c r="R658" i="46"/>
  <c r="S658" i="46" s="1"/>
  <c r="R699" i="46"/>
  <c r="S699" i="46" s="1"/>
  <c r="R736" i="46"/>
  <c r="S736" i="46" s="1"/>
  <c r="R765" i="46"/>
  <c r="S765" i="46" s="1"/>
  <c r="R793" i="46"/>
  <c r="S793" i="46" s="1"/>
  <c r="R941" i="46"/>
  <c r="S941" i="46" s="1"/>
  <c r="R931" i="46"/>
  <c r="S931" i="46" s="1"/>
  <c r="R958" i="46"/>
  <c r="S958" i="46" s="1"/>
  <c r="R987" i="46"/>
  <c r="S987" i="46" s="1"/>
  <c r="R1006" i="46"/>
  <c r="S1006" i="46" s="1"/>
  <c r="R1162" i="46"/>
  <c r="S1162" i="46" s="1"/>
  <c r="R1236" i="46"/>
  <c r="S1236" i="46" s="1"/>
  <c r="R1260" i="46"/>
  <c r="S1260" i="46" s="1"/>
  <c r="R1283" i="46"/>
  <c r="S1283" i="46" s="1"/>
  <c r="R1061" i="46"/>
  <c r="S1061" i="46" s="1"/>
  <c r="R1084" i="46"/>
  <c r="S1084" i="46" s="1"/>
  <c r="R1013" i="46"/>
  <c r="S1013" i="46" s="1"/>
  <c r="R1119" i="46"/>
  <c r="S1119" i="46" s="1"/>
  <c r="R1136" i="46"/>
  <c r="S1136" i="46" s="1"/>
  <c r="R1149" i="46"/>
  <c r="S1149" i="46" s="1"/>
  <c r="R1166" i="46"/>
  <c r="S1166" i="46" s="1"/>
  <c r="R1024" i="46"/>
  <c r="S1024" i="46" s="1"/>
  <c r="R1180" i="46"/>
  <c r="S1180" i="46" s="1"/>
  <c r="R1191" i="46"/>
  <c r="S1191" i="46" s="1"/>
  <c r="R1202" i="46"/>
  <c r="S1202" i="46" s="1"/>
  <c r="R1033" i="46"/>
  <c r="S1033" i="46" s="1"/>
  <c r="R1212" i="46"/>
  <c r="S1212" i="46" s="1"/>
  <c r="R1301" i="46"/>
  <c r="S1301" i="46" s="1"/>
  <c r="R1313" i="46"/>
  <c r="S1313" i="46" s="1"/>
  <c r="R1430" i="46"/>
  <c r="S1430" i="46" s="1"/>
  <c r="R325" i="46"/>
  <c r="S325" i="46" s="1"/>
  <c r="R284" i="46"/>
  <c r="S284" i="46" s="1"/>
  <c r="R231" i="46"/>
  <c r="S231" i="46" s="1"/>
  <c r="R819" i="46"/>
  <c r="S819" i="46" s="1"/>
  <c r="R849" i="46"/>
  <c r="S849" i="46" s="1"/>
  <c r="R890" i="46"/>
  <c r="S890" i="46" s="1"/>
  <c r="R640" i="46"/>
  <c r="S640" i="46" s="1"/>
  <c r="R672" i="46"/>
  <c r="S672" i="46" s="1"/>
  <c r="R713" i="46"/>
  <c r="S713" i="46" s="1"/>
  <c r="R744" i="46"/>
  <c r="S744" i="46" s="1"/>
  <c r="R771" i="46"/>
  <c r="S771" i="46" s="1"/>
  <c r="R800" i="46"/>
  <c r="S800" i="46" s="1"/>
  <c r="R910" i="46"/>
  <c r="S910" i="46" s="1"/>
  <c r="R937" i="46"/>
  <c r="S937" i="46" s="1"/>
  <c r="R966" i="46"/>
  <c r="S966" i="46" s="1"/>
  <c r="R994" i="46"/>
  <c r="S994" i="46" s="1"/>
  <c r="R1047" i="46"/>
  <c r="S1047" i="46" s="1"/>
  <c r="R1215" i="46"/>
  <c r="S1215" i="46" s="1"/>
  <c r="R1243" i="46"/>
  <c r="S1243" i="46" s="1"/>
  <c r="R1266" i="46"/>
  <c r="S1266" i="46" s="1"/>
  <c r="R1290" i="46"/>
  <c r="S1290" i="46" s="1"/>
  <c r="R1066" i="46"/>
  <c r="S1066" i="46" s="1"/>
  <c r="R1089" i="46"/>
  <c r="S1089" i="46" s="1"/>
  <c r="R1102" i="46"/>
  <c r="S1102" i="46" s="1"/>
  <c r="R1123" i="46"/>
  <c r="S1123" i="46" s="1"/>
  <c r="R1141" i="46"/>
  <c r="S1141" i="46" s="1"/>
  <c r="R1156" i="46"/>
  <c r="S1156" i="46" s="1"/>
  <c r="R1016" i="46"/>
  <c r="S1016" i="46" s="1"/>
  <c r="R1172" i="46"/>
  <c r="S1172" i="46" s="1"/>
  <c r="R1183" i="46"/>
  <c r="S1183" i="46" s="1"/>
  <c r="R1195" i="46"/>
  <c r="S1195" i="46" s="1"/>
  <c r="R1207" i="46"/>
  <c r="S1207" i="46" s="1"/>
  <c r="R1035" i="46"/>
  <c r="S1035" i="46" s="1"/>
  <c r="R1043" i="46"/>
  <c r="S1043" i="46" s="1"/>
  <c r="R1306" i="46"/>
  <c r="S1306" i="46" s="1"/>
  <c r="R1295" i="46"/>
  <c r="S1295" i="46" s="1"/>
  <c r="R1439" i="46"/>
  <c r="S1439" i="46" s="1"/>
  <c r="R697" i="46"/>
  <c r="S697" i="46" s="1"/>
  <c r="R892" i="46"/>
  <c r="S892" i="46" s="1"/>
  <c r="R711" i="46"/>
  <c r="S711" i="46" s="1"/>
  <c r="R796" i="46"/>
  <c r="S796" i="46" s="1"/>
  <c r="R945" i="46"/>
  <c r="S945" i="46" s="1"/>
  <c r="R908" i="46"/>
  <c r="S908" i="46" s="1"/>
  <c r="R1264" i="46"/>
  <c r="S1264" i="46" s="1"/>
  <c r="R1072" i="46"/>
  <c r="S1072" i="46" s="1"/>
  <c r="R1122" i="46"/>
  <c r="S1122" i="46" s="1"/>
  <c r="R1167" i="46"/>
  <c r="S1167" i="46" s="1"/>
  <c r="R1184" i="46"/>
  <c r="S1184" i="46" s="1"/>
  <c r="R1208" i="46"/>
  <c r="S1208" i="46" s="1"/>
  <c r="R1314" i="46"/>
  <c r="S1314" i="46" s="1"/>
  <c r="R281" i="46"/>
  <c r="S281" i="46" s="1"/>
  <c r="R820" i="46"/>
  <c r="S820" i="46" s="1"/>
  <c r="R629" i="46"/>
  <c r="S629" i="46" s="1"/>
  <c r="R740" i="46"/>
  <c r="S740" i="46" s="1"/>
  <c r="R806" i="46"/>
  <c r="S806" i="46" s="1"/>
  <c r="R964" i="46"/>
  <c r="S964" i="46" s="1"/>
  <c r="R1198" i="46"/>
  <c r="S1198" i="46" s="1"/>
  <c r="R1272" i="46"/>
  <c r="S1272" i="46" s="1"/>
  <c r="R1088" i="46"/>
  <c r="S1088" i="46" s="1"/>
  <c r="R1138" i="46"/>
  <c r="S1138" i="46" s="1"/>
  <c r="R1018" i="46"/>
  <c r="S1018" i="46" s="1"/>
  <c r="R1193" i="46"/>
  <c r="S1193" i="46" s="1"/>
  <c r="R1041" i="46"/>
  <c r="S1041" i="46" s="1"/>
  <c r="R1296" i="46"/>
  <c r="S1296" i="46" s="1"/>
  <c r="R282" i="46"/>
  <c r="S282" i="46" s="1"/>
  <c r="R846" i="46"/>
  <c r="S846" i="46" s="1"/>
  <c r="R643" i="46"/>
  <c r="S643" i="46" s="1"/>
  <c r="R741" i="46"/>
  <c r="S741" i="46" s="1"/>
  <c r="R974" i="46"/>
  <c r="S974" i="46" s="1"/>
  <c r="R972" i="46"/>
  <c r="S972" i="46" s="1"/>
  <c r="R1213" i="46"/>
  <c r="S1213" i="46" s="1"/>
  <c r="R1287" i="46"/>
  <c r="S1287" i="46" s="1"/>
  <c r="R1096" i="46"/>
  <c r="S1096" i="46" s="1"/>
  <c r="R1140" i="46"/>
  <c r="S1140" i="46" s="1"/>
  <c r="R1026" i="46"/>
  <c r="S1026" i="46" s="1"/>
  <c r="R1197" i="46"/>
  <c r="S1197" i="46" s="1"/>
  <c r="R1040" i="46"/>
  <c r="S1040" i="46" s="1"/>
  <c r="R1432" i="46"/>
  <c r="S1432" i="46" s="1"/>
  <c r="R324" i="46"/>
  <c r="S324" i="46" s="1"/>
  <c r="R878" i="46"/>
  <c r="S878" i="46" s="1"/>
  <c r="R682" i="46"/>
  <c r="S682" i="46" s="1"/>
  <c r="R770" i="46"/>
  <c r="S770" i="46" s="1"/>
  <c r="R934" i="46"/>
  <c r="S934" i="46" s="1"/>
  <c r="R900" i="46"/>
  <c r="S900" i="46" s="1"/>
  <c r="R1242" i="46"/>
  <c r="S1242" i="46" s="1"/>
  <c r="R1063" i="46"/>
  <c r="S1063" i="46" s="1"/>
  <c r="R1109" i="46"/>
  <c r="S1109" i="46" s="1"/>
  <c r="R1154" i="46"/>
  <c r="S1154" i="46" s="1"/>
  <c r="R1181" i="46"/>
  <c r="S1181" i="46" s="1"/>
  <c r="R1027" i="46"/>
  <c r="S1027" i="46" s="1"/>
  <c r="R1305" i="46"/>
  <c r="S1305" i="46" s="1"/>
  <c r="R296" i="46"/>
  <c r="S296" i="46" s="1"/>
  <c r="R669" i="46"/>
  <c r="S669" i="46" s="1"/>
  <c r="R999" i="46"/>
  <c r="S999" i="46" s="1"/>
  <c r="R1222" i="46"/>
  <c r="S1222" i="46" s="1"/>
  <c r="R1015" i="46"/>
  <c r="S1015" i="46" s="1"/>
  <c r="R1170" i="46"/>
  <c r="S1170" i="46" s="1"/>
  <c r="R1045" i="46"/>
  <c r="S1045" i="46" s="1"/>
  <c r="R314" i="46"/>
  <c r="S314" i="46" s="1"/>
  <c r="R670" i="46"/>
  <c r="S670" i="46" s="1"/>
  <c r="R916" i="46"/>
  <c r="S916" i="46" s="1"/>
  <c r="R1239" i="46"/>
  <c r="S1239" i="46" s="1"/>
  <c r="R1100" i="46"/>
  <c r="S1100" i="46" s="1"/>
  <c r="R1173" i="46"/>
  <c r="S1173" i="46" s="1"/>
  <c r="R1303" i="46"/>
  <c r="S1303" i="46" s="1"/>
  <c r="R252" i="46"/>
  <c r="S252" i="46" s="1"/>
  <c r="R700" i="46"/>
  <c r="S700" i="46" s="1"/>
  <c r="R936" i="46"/>
  <c r="S936" i="46" s="1"/>
  <c r="R1248" i="46"/>
  <c r="S1248" i="46" s="1"/>
  <c r="R1121" i="46"/>
  <c r="S1121" i="46" s="1"/>
  <c r="R1182" i="46"/>
  <c r="S1182" i="46" s="1"/>
  <c r="R1307" i="46"/>
  <c r="S1307" i="46" s="1"/>
  <c r="R848" i="46"/>
  <c r="S848" i="46" s="1"/>
  <c r="R990" i="46"/>
  <c r="S990" i="46" s="1"/>
  <c r="R1143" i="46"/>
  <c r="S1143" i="46" s="1"/>
  <c r="R720" i="46"/>
  <c r="S720" i="46" s="1"/>
  <c r="R714" i="46"/>
  <c r="S714" i="46" s="1"/>
  <c r="R962" i="46"/>
  <c r="S962" i="46" s="1"/>
  <c r="R1265" i="46"/>
  <c r="S1265" i="46" s="1"/>
  <c r="R1127" i="46"/>
  <c r="S1127" i="46" s="1"/>
  <c r="R1192" i="46"/>
  <c r="S1192" i="46" s="1"/>
  <c r="R1315" i="46"/>
  <c r="S1315" i="46" s="1"/>
  <c r="R750" i="46"/>
  <c r="S750" i="46" s="1"/>
  <c r="R1289" i="46"/>
  <c r="S1289" i="46" s="1"/>
  <c r="R1204" i="46"/>
  <c r="S1204" i="46" s="1"/>
  <c r="R1440" i="46"/>
  <c r="S1440" i="46" s="1"/>
  <c r="R889" i="46"/>
  <c r="S889" i="46" s="1"/>
  <c r="R779" i="46"/>
  <c r="S779" i="46" s="1"/>
  <c r="R1009" i="46"/>
  <c r="S1009" i="46" s="1"/>
  <c r="R1065" i="46"/>
  <c r="S1065" i="46" s="1"/>
  <c r="R1157" i="46"/>
  <c r="S1157" i="46" s="1"/>
  <c r="R1034" i="46"/>
  <c r="S1034" i="46" s="1"/>
  <c r="R327" i="46"/>
  <c r="S327" i="46" s="1"/>
  <c r="R628" i="46"/>
  <c r="S628" i="46" s="1"/>
  <c r="R798" i="46"/>
  <c r="S798" i="46" s="1"/>
  <c r="R1087" i="46"/>
  <c r="S1087" i="46" s="1"/>
  <c r="R1169" i="46"/>
  <c r="S1169" i="46" s="1"/>
  <c r="R1036" i="46"/>
  <c r="S1036" i="46" s="1"/>
  <c r="R1152" i="46"/>
  <c r="S1152" i="46" s="1"/>
  <c r="R860" i="46"/>
  <c r="S860" i="46" s="1"/>
  <c r="R768" i="46"/>
  <c r="S768" i="46" s="1"/>
  <c r="R992" i="46"/>
  <c r="S992" i="46" s="1"/>
  <c r="R1049" i="46"/>
  <c r="S1049" i="46" s="1"/>
  <c r="R1206" i="46"/>
  <c r="S1206" i="46" s="1"/>
  <c r="R1429" i="46"/>
  <c r="S1429" i="46" s="1"/>
  <c r="D51" i="4"/>
  <c r="R187" i="46"/>
  <c r="S187" i="46" s="1"/>
  <c r="R237" i="46"/>
  <c r="S237" i="46" s="1"/>
  <c r="R87" i="46"/>
  <c r="S87" i="46" s="1"/>
  <c r="R112" i="46"/>
  <c r="S112" i="46" s="1"/>
  <c r="R125" i="46"/>
  <c r="S125" i="46" s="1"/>
  <c r="R1381" i="46"/>
  <c r="S1381" i="46" s="1"/>
  <c r="R1420" i="46"/>
  <c r="S1420" i="46" s="1"/>
  <c r="R1403" i="46"/>
  <c r="S1403" i="46" s="1"/>
  <c r="R1417" i="46"/>
  <c r="S1417" i="46" s="1"/>
  <c r="R1392" i="46"/>
  <c r="S1392" i="46" s="1"/>
  <c r="R1377" i="46"/>
  <c r="S1377" i="46" s="1"/>
  <c r="R1422" i="46"/>
  <c r="S1422" i="46" s="1"/>
  <c r="R1383" i="46"/>
  <c r="S1383" i="46" s="1"/>
  <c r="R247" i="46"/>
  <c r="S247" i="46" s="1"/>
  <c r="R133" i="46"/>
  <c r="S133" i="46" s="1"/>
  <c r="R1348" i="46"/>
  <c r="S1348" i="46" s="1"/>
  <c r="R184" i="46"/>
  <c r="S184" i="46" s="1"/>
  <c r="R165" i="46"/>
  <c r="S165" i="46" s="1"/>
  <c r="R146" i="46"/>
  <c r="S146" i="46" s="1"/>
  <c r="R197" i="46"/>
  <c r="S197" i="46" s="1"/>
  <c r="R1324" i="46"/>
  <c r="S1324" i="46" s="1"/>
  <c r="R1326" i="46"/>
  <c r="S1326" i="46" s="1"/>
  <c r="R129" i="46"/>
  <c r="S129" i="46" s="1"/>
  <c r="R1328" i="46"/>
  <c r="S1328" i="46" s="1"/>
  <c r="R1321" i="46"/>
  <c r="S1321" i="46" s="1"/>
  <c r="R29" i="46"/>
  <c r="S29" i="46" s="1"/>
  <c r="R66" i="46"/>
  <c r="S66" i="46" s="1"/>
  <c r="R1465" i="46"/>
  <c r="S1465" i="46" s="1"/>
  <c r="R1501" i="46"/>
  <c r="S1501" i="46" s="1"/>
  <c r="R1540" i="46"/>
  <c r="S1540" i="46" s="1"/>
  <c r="R334" i="46"/>
  <c r="S334" i="46" s="1"/>
  <c r="R387" i="46"/>
  <c r="S387" i="46" s="1"/>
  <c r="R576" i="46"/>
  <c r="S576" i="46" s="1"/>
  <c r="R460" i="46"/>
  <c r="S460" i="46" s="1"/>
  <c r="R497" i="46"/>
  <c r="S497" i="46" s="1"/>
  <c r="R27" i="46"/>
  <c r="S27" i="46" s="1"/>
  <c r="R69" i="46"/>
  <c r="S69" i="46" s="1"/>
  <c r="R1447" i="46"/>
  <c r="S1447" i="46" s="1"/>
  <c r="R1499" i="46"/>
  <c r="S1499" i="46" s="1"/>
  <c r="R422" i="46"/>
  <c r="S422" i="46" s="1"/>
  <c r="R342" i="46"/>
  <c r="S342" i="46" s="1"/>
  <c r="R388" i="46"/>
  <c r="S388" i="46" s="1"/>
  <c r="R569" i="46"/>
  <c r="S569" i="46" s="1"/>
  <c r="R469" i="46"/>
  <c r="S469" i="46" s="1"/>
  <c r="R490" i="46"/>
  <c r="S490" i="46" s="1"/>
  <c r="R1559" i="46"/>
  <c r="S1559" i="46" s="1"/>
  <c r="R1385" i="46"/>
  <c r="S1385" i="46" s="1"/>
  <c r="R1371" i="46"/>
  <c r="S1371" i="46" s="1"/>
  <c r="R1423" i="46"/>
  <c r="S1423" i="46" s="1"/>
  <c r="R1404" i="46"/>
  <c r="S1404" i="46" s="1"/>
  <c r="R1397" i="46"/>
  <c r="S1397" i="46" s="1"/>
  <c r="R128" i="46"/>
  <c r="S128" i="46" s="1"/>
  <c r="R217" i="46"/>
  <c r="S217" i="46" s="1"/>
  <c r="R241" i="46"/>
  <c r="S241" i="46" s="1"/>
  <c r="R178" i="46"/>
  <c r="S178" i="46" s="1"/>
  <c r="R1317" i="46"/>
  <c r="S1317" i="46" s="1"/>
  <c r="R177" i="46"/>
  <c r="S177" i="46" s="1"/>
  <c r="R249" i="46"/>
  <c r="S249" i="46" s="1"/>
  <c r="R220" i="46"/>
  <c r="S220" i="46" s="1"/>
  <c r="R230" i="46"/>
  <c r="S230" i="46" s="1"/>
  <c r="R96" i="46"/>
  <c r="S96" i="46" s="1"/>
  <c r="R1327" i="46"/>
  <c r="S1327" i="46" s="1"/>
  <c r="R1346" i="46"/>
  <c r="S1346" i="46" s="1"/>
  <c r="R158" i="46"/>
  <c r="S158" i="46" s="1"/>
  <c r="R1334" i="46"/>
  <c r="S1334" i="46" s="1"/>
  <c r="R17" i="46"/>
  <c r="S17" i="46" s="1"/>
  <c r="R1473" i="46"/>
  <c r="S1473" i="46" s="1"/>
  <c r="R341" i="46"/>
  <c r="S341" i="46" s="1"/>
  <c r="R468" i="46"/>
  <c r="S468" i="46" s="1"/>
  <c r="R53" i="46"/>
  <c r="S53" i="46" s="1"/>
  <c r="R1507" i="46"/>
  <c r="S1507" i="46" s="1"/>
  <c r="R400" i="46"/>
  <c r="S400" i="46" s="1"/>
  <c r="R498" i="46"/>
  <c r="S498" i="46" s="1"/>
  <c r="R22" i="46"/>
  <c r="S22" i="46" s="1"/>
  <c r="R63" i="46"/>
  <c r="S63" i="46" s="1"/>
  <c r="R1453" i="46"/>
  <c r="S1453" i="46" s="1"/>
  <c r="R1483" i="46"/>
  <c r="S1483" i="46" s="1"/>
  <c r="R1545" i="46"/>
  <c r="S1545" i="46" s="1"/>
  <c r="R1389" i="46"/>
  <c r="S1389" i="46" s="1"/>
  <c r="R1382" i="46"/>
  <c r="S1382" i="46" s="1"/>
  <c r="R1402" i="46"/>
  <c r="S1402" i="46" s="1"/>
  <c r="R1424" i="46"/>
  <c r="S1424" i="46" s="1"/>
  <c r="R1437" i="46"/>
  <c r="S1437" i="46" s="1"/>
  <c r="R1425" i="46"/>
  <c r="S1425" i="46" s="1"/>
  <c r="R1399" i="46"/>
  <c r="S1399" i="46" s="1"/>
  <c r="R1427" i="46"/>
  <c r="S1427" i="46" s="1"/>
  <c r="R126" i="46"/>
  <c r="S126" i="46" s="1"/>
  <c r="R201" i="46"/>
  <c r="S201" i="46" s="1"/>
  <c r="R18" i="46"/>
  <c r="S18" i="46" s="1"/>
  <c r="R127" i="46"/>
  <c r="S127" i="46" s="1"/>
  <c r="R106" i="46"/>
  <c r="S106" i="46" s="1"/>
  <c r="R153" i="46"/>
  <c r="S153" i="46" s="1"/>
  <c r="R1347" i="46"/>
  <c r="S1347" i="46" s="1"/>
  <c r="R1359" i="46"/>
  <c r="S1359" i="46" s="1"/>
  <c r="R1336" i="46"/>
  <c r="S1336" i="46" s="1"/>
  <c r="R107" i="46"/>
  <c r="S107" i="46" s="1"/>
  <c r="R205" i="46"/>
  <c r="S205" i="46" s="1"/>
  <c r="R40" i="46"/>
  <c r="S40" i="46" s="1"/>
  <c r="R1456" i="46"/>
  <c r="S1456" i="46" s="1"/>
  <c r="R1508" i="46"/>
  <c r="S1508" i="46" s="1"/>
  <c r="R347" i="46"/>
  <c r="S347" i="46" s="1"/>
  <c r="R360" i="46"/>
  <c r="S360" i="46" s="1"/>
  <c r="R399" i="46"/>
  <c r="S399" i="46" s="1"/>
  <c r="R594" i="46"/>
  <c r="S594" i="46" s="1"/>
  <c r="R475" i="46"/>
  <c r="S475" i="46" s="1"/>
  <c r="R530" i="46"/>
  <c r="S530" i="46" s="1"/>
  <c r="R48" i="46"/>
  <c r="S48" i="46" s="1"/>
  <c r="R1550" i="46"/>
  <c r="S1550" i="46" s="1"/>
  <c r="R1492" i="46"/>
  <c r="S1492" i="46" s="1"/>
  <c r="R1516" i="46"/>
  <c r="S1516" i="46" s="1"/>
  <c r="R424" i="46"/>
  <c r="S424" i="46" s="1"/>
  <c r="R361" i="46"/>
  <c r="S361" i="46" s="1"/>
  <c r="R408" i="46"/>
  <c r="S408" i="46" s="1"/>
  <c r="R586" i="46"/>
  <c r="S586" i="46" s="1"/>
  <c r="R476" i="46"/>
  <c r="S476" i="46" s="1"/>
  <c r="R563" i="46"/>
  <c r="S563" i="46" s="1"/>
  <c r="R1534" i="46"/>
  <c r="S1534" i="46" s="1"/>
  <c r="R571" i="46"/>
  <c r="S571" i="46" s="1"/>
  <c r="R1372" i="46"/>
  <c r="S1372" i="46" s="1"/>
  <c r="R1384" i="46"/>
  <c r="S1384" i="46" s="1"/>
  <c r="R1362" i="46"/>
  <c r="S1362" i="46" s="1"/>
  <c r="R209" i="46"/>
  <c r="S209" i="46" s="1"/>
  <c r="R144" i="46"/>
  <c r="S144" i="46" s="1"/>
  <c r="R235" i="46"/>
  <c r="S235" i="46" s="1"/>
  <c r="R114" i="46"/>
  <c r="S114" i="46" s="1"/>
  <c r="R1343" i="46"/>
  <c r="S1343" i="46" s="1"/>
  <c r="R182" i="46"/>
  <c r="S182" i="46" s="1"/>
  <c r="R102" i="46"/>
  <c r="S102" i="46" s="1"/>
  <c r="R212" i="46"/>
  <c r="S212" i="46" s="1"/>
  <c r="R210" i="46"/>
  <c r="S210" i="46" s="1"/>
  <c r="R123" i="46"/>
  <c r="S123" i="46" s="1"/>
  <c r="R79" i="46"/>
  <c r="S79" i="46" s="1"/>
  <c r="R1549" i="46"/>
  <c r="S1549" i="46" s="1"/>
  <c r="R442" i="46"/>
  <c r="S442" i="46" s="1"/>
  <c r="R585" i="46"/>
  <c r="S585" i="46" s="1"/>
  <c r="R507" i="46"/>
  <c r="S507" i="46" s="1"/>
  <c r="R537" i="46"/>
  <c r="S537" i="46" s="1"/>
  <c r="R1475" i="46"/>
  <c r="S1475" i="46" s="1"/>
  <c r="R366" i="46"/>
  <c r="S366" i="46" s="1"/>
  <c r="R508" i="46"/>
  <c r="S508" i="46" s="1"/>
  <c r="R12" i="46"/>
  <c r="S12" i="46" s="1"/>
  <c r="R46" i="46"/>
  <c r="S46" i="46" s="1"/>
  <c r="R1467" i="46"/>
  <c r="S1467" i="46" s="1"/>
  <c r="R1523" i="46"/>
  <c r="S1523" i="46" s="1"/>
  <c r="R1542" i="46"/>
  <c r="S1542" i="46" s="1"/>
  <c r="R336" i="46"/>
  <c r="S336" i="46" s="1"/>
  <c r="R381" i="46"/>
  <c r="S381" i="46" s="1"/>
  <c r="R577" i="46"/>
  <c r="S577" i="46" s="1"/>
  <c r="R1418" i="46"/>
  <c r="S1418" i="46" s="1"/>
  <c r="R1388" i="46"/>
  <c r="S1388" i="46" s="1"/>
  <c r="R1390" i="46"/>
  <c r="S1390" i="46" s="1"/>
  <c r="R183" i="46"/>
  <c r="S183" i="46" s="1"/>
  <c r="R246" i="46"/>
  <c r="S246" i="46" s="1"/>
  <c r="R76" i="46"/>
  <c r="S76" i="46" s="1"/>
  <c r="R1363" i="46"/>
  <c r="S1363" i="46" s="1"/>
  <c r="R190" i="46"/>
  <c r="S190" i="46" s="1"/>
  <c r="R1320" i="46"/>
  <c r="S1320" i="46" s="1"/>
  <c r="R162" i="46"/>
  <c r="S162" i="46" s="1"/>
  <c r="R168" i="46"/>
  <c r="S168" i="46" s="1"/>
  <c r="R248" i="46"/>
  <c r="S248" i="46" s="1"/>
  <c r="R196" i="46"/>
  <c r="S196" i="46" s="1"/>
  <c r="R172" i="46"/>
  <c r="S172" i="46" s="1"/>
  <c r="R142" i="46"/>
  <c r="S142" i="46" s="1"/>
  <c r="R1416" i="46"/>
  <c r="S1416" i="46" s="1"/>
  <c r="R1376" i="46"/>
  <c r="S1376" i="46" s="1"/>
  <c r="R1378" i="46"/>
  <c r="S1378" i="46" s="1"/>
  <c r="R1426" i="46"/>
  <c r="S1426" i="46" s="1"/>
  <c r="R170" i="46"/>
  <c r="S170" i="46" s="1"/>
  <c r="R143" i="46"/>
  <c r="S143" i="46" s="1"/>
  <c r="R185" i="46"/>
  <c r="S185" i="46" s="1"/>
  <c r="R1342" i="46"/>
  <c r="S1342" i="46" s="1"/>
  <c r="R113" i="46"/>
  <c r="S113" i="46" s="1"/>
  <c r="R223" i="46"/>
  <c r="S223" i="46" s="1"/>
  <c r="R73" i="46"/>
  <c r="S73" i="46" s="1"/>
  <c r="R83" i="46"/>
  <c r="S83" i="46" s="1"/>
  <c r="R97" i="46"/>
  <c r="S97" i="46" s="1"/>
  <c r="R85" i="46"/>
  <c r="S85" i="46" s="1"/>
  <c r="R58" i="46"/>
  <c r="S58" i="46" s="1"/>
  <c r="R1489" i="46"/>
  <c r="S1489" i="46" s="1"/>
  <c r="R393" i="46"/>
  <c r="S393" i="46" s="1"/>
  <c r="R489" i="46"/>
  <c r="S489" i="46" s="1"/>
  <c r="R603" i="46"/>
  <c r="S603" i="46" s="1"/>
  <c r="R562" i="46"/>
  <c r="S562" i="46" s="1"/>
  <c r="R1541" i="46"/>
  <c r="S1541" i="46" s="1"/>
  <c r="R593" i="46"/>
  <c r="S593" i="46" s="1"/>
  <c r="R43" i="46"/>
  <c r="S43" i="46" s="1"/>
  <c r="R1551" i="46"/>
  <c r="S1551" i="46" s="1"/>
  <c r="R1476" i="46"/>
  <c r="S1476" i="46" s="1"/>
  <c r="R1517" i="46"/>
  <c r="S1517" i="46" s="1"/>
  <c r="R433" i="46"/>
  <c r="S433" i="46" s="1"/>
  <c r="R367" i="46"/>
  <c r="S367" i="46" s="1"/>
  <c r="R409" i="46"/>
  <c r="S409" i="46" s="1"/>
  <c r="R587" i="46"/>
  <c r="S587" i="46" s="1"/>
  <c r="R509" i="46"/>
  <c r="S509" i="46" s="1"/>
  <c r="R140" i="46"/>
  <c r="S140" i="46" s="1"/>
  <c r="R100" i="46"/>
  <c r="S100" i="46" s="1"/>
  <c r="R1557" i="46"/>
  <c r="S1557" i="46" s="1"/>
  <c r="R1532" i="46"/>
  <c r="S1532" i="46" s="1"/>
  <c r="R410" i="46"/>
  <c r="S410" i="46" s="1"/>
  <c r="R545" i="46"/>
  <c r="S545" i="46" s="1"/>
  <c r="R1544" i="46"/>
  <c r="S1544" i="46" s="1"/>
  <c r="R380" i="46"/>
  <c r="S380" i="46" s="1"/>
  <c r="R38" i="46"/>
  <c r="S38" i="46" s="1"/>
  <c r="R1493" i="46"/>
  <c r="S1493" i="46" s="1"/>
  <c r="R427" i="46"/>
  <c r="S427" i="46" s="1"/>
  <c r="R499" i="46"/>
  <c r="S499" i="46" s="1"/>
  <c r="R23" i="46"/>
  <c r="S23" i="46" s="1"/>
  <c r="R71" i="46"/>
  <c r="S71" i="46" s="1"/>
  <c r="R1449" i="46"/>
  <c r="S1449" i="46" s="1"/>
  <c r="R1535" i="46"/>
  <c r="S1535" i="46" s="1"/>
  <c r="R329" i="46"/>
  <c r="S329" i="46" s="1"/>
  <c r="R413" i="46"/>
  <c r="S413" i="46" s="1"/>
  <c r="R482" i="46"/>
  <c r="S482" i="46" s="1"/>
  <c r="R604" i="46"/>
  <c r="S604" i="46" s="1"/>
  <c r="R33" i="46"/>
  <c r="S33" i="46" s="1"/>
  <c r="R1511" i="46"/>
  <c r="S1511" i="46" s="1"/>
  <c r="R396" i="46"/>
  <c r="S396" i="46" s="1"/>
  <c r="R528" i="46"/>
  <c r="S528" i="46" s="1"/>
  <c r="R1563" i="46"/>
  <c r="S1563" i="46" s="1"/>
  <c r="R1526" i="46"/>
  <c r="S1526" i="46" s="1"/>
  <c r="R430" i="46"/>
  <c r="S430" i="46" s="1"/>
  <c r="R369" i="46"/>
  <c r="S369" i="46" s="1"/>
  <c r="R596" i="46"/>
  <c r="S596" i="46" s="1"/>
  <c r="R502" i="46"/>
  <c r="S502" i="46" s="1"/>
  <c r="R28" i="46"/>
  <c r="S28" i="46" s="1"/>
  <c r="R35" i="46"/>
  <c r="S35" i="46" s="1"/>
  <c r="R1464" i="46"/>
  <c r="S1464" i="46" s="1"/>
  <c r="R1487" i="46"/>
  <c r="S1487" i="46" s="1"/>
  <c r="R1538" i="46"/>
  <c r="S1538" i="46" s="1"/>
  <c r="R332" i="46"/>
  <c r="S332" i="46" s="1"/>
  <c r="R385" i="46"/>
  <c r="S385" i="46" s="1"/>
  <c r="R581" i="46"/>
  <c r="S581" i="46" s="1"/>
  <c r="R1386" i="46"/>
  <c r="S1386" i="46" s="1"/>
  <c r="R1421" i="46"/>
  <c r="S1421" i="46" s="1"/>
  <c r="R1323" i="46"/>
  <c r="S1323" i="46" s="1"/>
  <c r="R242" i="46"/>
  <c r="S242" i="46" s="1"/>
  <c r="R435" i="46"/>
  <c r="S435" i="46" s="1"/>
  <c r="R591" i="46"/>
  <c r="S591" i="46" s="1"/>
  <c r="R552" i="46"/>
  <c r="S552" i="46" s="1"/>
  <c r="R416" i="46"/>
  <c r="S416" i="46" s="1"/>
  <c r="R488" i="46"/>
  <c r="S488" i="46" s="1"/>
  <c r="R54" i="46"/>
  <c r="S54" i="46" s="1"/>
  <c r="R1500" i="46"/>
  <c r="S1500" i="46" s="1"/>
  <c r="R462" i="46"/>
  <c r="S462" i="46" s="1"/>
  <c r="R493" i="46"/>
  <c r="S493" i="46" s="1"/>
  <c r="R483" i="46"/>
  <c r="S483" i="46" s="1"/>
  <c r="R1552" i="46"/>
  <c r="S1552" i="46" s="1"/>
  <c r="R1502" i="46"/>
  <c r="S1502" i="46" s="1"/>
  <c r="R345" i="46"/>
  <c r="S345" i="46" s="1"/>
  <c r="R375" i="46"/>
  <c r="S375" i="46" s="1"/>
  <c r="R588" i="46"/>
  <c r="S588" i="46" s="1"/>
  <c r="R494" i="46"/>
  <c r="S494" i="46" s="1"/>
  <c r="R70" i="46"/>
  <c r="S70" i="46" s="1"/>
  <c r="R1553" i="46"/>
  <c r="S1553" i="46" s="1"/>
  <c r="R1495" i="46"/>
  <c r="S1495" i="46" s="1"/>
  <c r="R1519" i="46"/>
  <c r="S1519" i="46" s="1"/>
  <c r="R425" i="46"/>
  <c r="S425" i="46" s="1"/>
  <c r="R362" i="46"/>
  <c r="S362" i="46" s="1"/>
  <c r="R414" i="46"/>
  <c r="S414" i="46" s="1"/>
  <c r="R589" i="46"/>
  <c r="S589" i="46" s="1"/>
  <c r="R479" i="46"/>
  <c r="S479" i="46" s="1"/>
  <c r="R533" i="46"/>
  <c r="S533" i="46" s="1"/>
  <c r="R10" i="46"/>
  <c r="S10" i="46" s="1"/>
  <c r="R56" i="46"/>
  <c r="S56" i="46" s="1"/>
  <c r="R1451" i="46"/>
  <c r="S1451" i="46" s="1"/>
  <c r="R1537" i="46"/>
  <c r="S1537" i="46" s="1"/>
  <c r="R331" i="46"/>
  <c r="S331" i="46" s="1"/>
  <c r="R415" i="46"/>
  <c r="S415" i="46" s="1"/>
  <c r="R472" i="46"/>
  <c r="S472" i="46" s="1"/>
  <c r="R550" i="46"/>
  <c r="S550" i="46" s="1"/>
  <c r="R1387" i="46"/>
  <c r="S1387" i="46" s="1"/>
  <c r="R1401" i="46"/>
  <c r="S1401" i="46" s="1"/>
  <c r="R1375" i="46"/>
  <c r="S1375" i="46" s="1"/>
  <c r="R1339" i="46"/>
  <c r="S1339" i="46" s="1"/>
  <c r="R139" i="46"/>
  <c r="S139" i="46" s="1"/>
  <c r="R225" i="46"/>
  <c r="S225" i="46" s="1"/>
  <c r="R224" i="46"/>
  <c r="S224" i="46" s="1"/>
  <c r="R1458" i="46"/>
  <c r="S1458" i="46" s="1"/>
  <c r="R445" i="46"/>
  <c r="S445" i="46" s="1"/>
  <c r="R19" i="46"/>
  <c r="S19" i="46" s="1"/>
  <c r="R1558" i="46"/>
  <c r="S1558" i="46" s="1"/>
  <c r="R1533" i="46"/>
  <c r="S1533" i="46" s="1"/>
  <c r="R565" i="46"/>
  <c r="S565" i="46" s="1"/>
  <c r="R1509" i="46"/>
  <c r="S1509" i="46" s="1"/>
  <c r="R343" i="46"/>
  <c r="S343" i="46" s="1"/>
  <c r="R417" i="46"/>
  <c r="S417" i="46" s="1"/>
  <c r="R559" i="46"/>
  <c r="S559" i="46" s="1"/>
  <c r="R20" i="46"/>
  <c r="S20" i="46" s="1"/>
  <c r="R45" i="46"/>
  <c r="S45" i="46" s="1"/>
  <c r="R1494" i="46"/>
  <c r="S1494" i="46" s="1"/>
  <c r="R1510" i="46"/>
  <c r="S1510" i="46" s="1"/>
  <c r="R337" i="46"/>
  <c r="S337" i="46" s="1"/>
  <c r="R418" i="46"/>
  <c r="S418" i="46" s="1"/>
  <c r="R478" i="46"/>
  <c r="S478" i="46" s="1"/>
  <c r="R527" i="46"/>
  <c r="S527" i="46" s="1"/>
  <c r="R1478" i="46"/>
  <c r="S1478" i="46" s="1"/>
  <c r="R368" i="46"/>
  <c r="S368" i="46" s="1"/>
  <c r="R517" i="46"/>
  <c r="S517" i="46" s="1"/>
  <c r="R31" i="46"/>
  <c r="S31" i="46" s="1"/>
  <c r="R1554" i="46"/>
  <c r="S1554" i="46" s="1"/>
  <c r="R1504" i="46"/>
  <c r="S1504" i="46" s="1"/>
  <c r="R340" i="46"/>
  <c r="S340" i="46" s="1"/>
  <c r="R394" i="46"/>
  <c r="S394" i="46" s="1"/>
  <c r="R597" i="46"/>
  <c r="S597" i="46" s="1"/>
  <c r="R495" i="46"/>
  <c r="S495" i="46" s="1"/>
  <c r="R557" i="46"/>
  <c r="S557" i="46" s="1"/>
  <c r="R21" i="46"/>
  <c r="S21" i="46" s="1"/>
  <c r="R51" i="46"/>
  <c r="S51" i="46" s="1"/>
  <c r="R1471" i="46"/>
  <c r="S1471" i="46" s="1"/>
  <c r="R1505" i="46"/>
  <c r="S1505" i="46" s="1"/>
  <c r="R358" i="46"/>
  <c r="S358" i="46" s="1"/>
  <c r="R351" i="46"/>
  <c r="S351" i="46" s="1"/>
  <c r="R599" i="46"/>
  <c r="S599" i="46" s="1"/>
  <c r="R511" i="46"/>
  <c r="S511" i="46" s="1"/>
  <c r="R1391" i="46"/>
  <c r="S1391" i="46" s="1"/>
  <c r="R1373" i="46"/>
  <c r="S1373" i="46" s="1"/>
  <c r="R1379" i="46"/>
  <c r="S1379" i="46" s="1"/>
  <c r="R136" i="46"/>
  <c r="S136" i="46" s="1"/>
  <c r="R138" i="46"/>
  <c r="S138" i="46" s="1"/>
  <c r="R227" i="46"/>
  <c r="S227" i="46" s="1"/>
  <c r="R160" i="46"/>
  <c r="S160" i="46" s="1"/>
  <c r="R1368" i="46"/>
  <c r="S1368" i="46" s="1"/>
  <c r="R1474" i="46"/>
  <c r="S1474" i="46" s="1"/>
  <c r="R421" i="46"/>
  <c r="S421" i="46" s="1"/>
  <c r="R11" i="46"/>
  <c r="S11" i="46" s="1"/>
  <c r="R1452" i="46"/>
  <c r="S1452" i="46" s="1"/>
  <c r="R348" i="46"/>
  <c r="S348" i="46" s="1"/>
  <c r="R570" i="46"/>
  <c r="S570" i="46" s="1"/>
  <c r="R359" i="46"/>
  <c r="S359" i="46" s="1"/>
  <c r="R470" i="46"/>
  <c r="S470" i="46" s="1"/>
  <c r="R47" i="46"/>
  <c r="S47" i="46" s="1"/>
  <c r="R1560" i="46"/>
  <c r="S1560" i="46" s="1"/>
  <c r="R1477" i="46"/>
  <c r="S1477" i="46" s="1"/>
  <c r="R437" i="46"/>
  <c r="S437" i="46" s="1"/>
  <c r="R382" i="46"/>
  <c r="S382" i="46" s="1"/>
  <c r="R448" i="46"/>
  <c r="S448" i="46" s="1"/>
  <c r="R504" i="46"/>
  <c r="S504" i="46" s="1"/>
  <c r="R30" i="46"/>
  <c r="S30" i="46" s="1"/>
  <c r="R42" i="46"/>
  <c r="S42" i="46" s="1"/>
  <c r="R1561" i="46"/>
  <c r="S1561" i="46" s="1"/>
  <c r="R1485" i="46"/>
  <c r="S1485" i="46" s="1"/>
  <c r="R1547" i="46"/>
  <c r="S1547" i="46" s="1"/>
  <c r="R429" i="46"/>
  <c r="S429" i="46" s="1"/>
  <c r="R379" i="46"/>
  <c r="S379" i="46" s="1"/>
  <c r="R419" i="46"/>
  <c r="S419" i="46" s="1"/>
  <c r="R444" i="46"/>
  <c r="S444" i="46" s="1"/>
  <c r="R515" i="46"/>
  <c r="S515" i="46" s="1"/>
  <c r="R541" i="46"/>
  <c r="S541" i="46" s="1"/>
  <c r="R26" i="46"/>
  <c r="S26" i="46" s="1"/>
  <c r="R68" i="46"/>
  <c r="S68" i="46" s="1"/>
  <c r="R1496" i="46"/>
  <c r="S1496" i="46" s="1"/>
  <c r="R1512" i="46"/>
  <c r="S1512" i="46" s="1"/>
  <c r="R350" i="46"/>
  <c r="S350" i="46" s="1"/>
  <c r="R420" i="46"/>
  <c r="S420" i="46" s="1"/>
  <c r="R606" i="46"/>
  <c r="S606" i="46" s="1"/>
  <c r="R529" i="46"/>
  <c r="S529" i="46" s="1"/>
  <c r="R1454" i="46"/>
  <c r="S1454" i="46" s="1"/>
  <c r="R354" i="46"/>
  <c r="S354" i="46" s="1"/>
  <c r="R405" i="46"/>
  <c r="S405" i="46" s="1"/>
  <c r="R598" i="46"/>
  <c r="S598" i="46" s="1"/>
  <c r="R1380" i="46"/>
  <c r="S1380" i="46" s="1"/>
  <c r="R175" i="46"/>
  <c r="S175" i="46" s="1"/>
  <c r="R167" i="46"/>
  <c r="S167" i="46" s="1"/>
  <c r="R135" i="46"/>
  <c r="S135" i="46" s="1"/>
  <c r="R147" i="46"/>
  <c r="S147" i="46" s="1"/>
  <c r="R161" i="46"/>
  <c r="S161" i="46" s="1"/>
  <c r="R365" i="46"/>
  <c r="S365" i="46" s="1"/>
  <c r="R452" i="46"/>
  <c r="S452" i="46" s="1"/>
  <c r="R1466" i="46"/>
  <c r="S1466" i="46" s="1"/>
  <c r="R426" i="46"/>
  <c r="S426" i="46" s="1"/>
  <c r="R446" i="46"/>
  <c r="S446" i="46" s="1"/>
  <c r="R1566" i="46"/>
  <c r="S1566" i="46" s="1"/>
  <c r="R600" i="46"/>
  <c r="S600" i="46" s="1"/>
  <c r="R477" i="46"/>
  <c r="S477" i="46" s="1"/>
  <c r="R531" i="46"/>
  <c r="S531" i="46" s="1"/>
  <c r="R605" i="46"/>
  <c r="S605" i="46" s="1"/>
  <c r="R1461" i="46"/>
  <c r="S1461" i="46" s="1"/>
  <c r="R1518" i="46"/>
  <c r="S1518" i="46" s="1"/>
  <c r="R352" i="46"/>
  <c r="S352" i="46" s="1"/>
  <c r="R572" i="46"/>
  <c r="S572" i="46" s="1"/>
  <c r="R455" i="46"/>
  <c r="S455" i="46" s="1"/>
  <c r="R532" i="46"/>
  <c r="S532" i="46" s="1"/>
  <c r="R24" i="46"/>
  <c r="S24" i="46" s="1"/>
  <c r="R1462" i="46"/>
  <c r="S1462" i="46" s="1"/>
  <c r="R330" i="46"/>
  <c r="S330" i="46" s="1"/>
  <c r="R456" i="46"/>
  <c r="S456" i="46" s="1"/>
  <c r="R41" i="46"/>
  <c r="S41" i="46" s="1"/>
  <c r="R1459" i="46"/>
  <c r="S1459" i="46" s="1"/>
  <c r="R1479" i="46"/>
  <c r="S1479" i="46" s="1"/>
  <c r="R439" i="46"/>
  <c r="S439" i="46" s="1"/>
  <c r="R384" i="46"/>
  <c r="S384" i="46" s="1"/>
  <c r="R450" i="46"/>
  <c r="S450" i="46" s="1"/>
  <c r="R510" i="46"/>
  <c r="S510" i="46" s="1"/>
  <c r="R560" i="46"/>
  <c r="S560" i="46" s="1"/>
  <c r="R59" i="46"/>
  <c r="S59" i="46" s="1"/>
  <c r="R1564" i="46"/>
  <c r="S1564" i="46" s="1"/>
  <c r="R1497" i="46"/>
  <c r="S1497" i="46" s="1"/>
  <c r="R1513" i="46"/>
  <c r="S1513" i="46" s="1"/>
  <c r="R1396" i="46"/>
  <c r="S1396" i="46" s="1"/>
  <c r="R1370" i="46"/>
  <c r="S1370" i="46" s="1"/>
  <c r="R213" i="46"/>
  <c r="S213" i="46" s="1"/>
  <c r="R1357" i="46"/>
  <c r="S1357" i="46" s="1"/>
  <c r="R37" i="46"/>
  <c r="S37" i="46" s="1"/>
  <c r="R1515" i="46"/>
  <c r="S1515" i="46" s="1"/>
  <c r="R372" i="46"/>
  <c r="S372" i="46" s="1"/>
  <c r="R513" i="46"/>
  <c r="S513" i="46" s="1"/>
  <c r="R57" i="46"/>
  <c r="S57" i="46" s="1"/>
  <c r="R373" i="46"/>
  <c r="S373" i="46" s="1"/>
  <c r="R461" i="46"/>
  <c r="S461" i="46" s="1"/>
  <c r="R389" i="46"/>
  <c r="S389" i="46" s="1"/>
  <c r="R447" i="46"/>
  <c r="S447" i="46" s="1"/>
  <c r="R519" i="46"/>
  <c r="S519" i="46" s="1"/>
  <c r="R547" i="46"/>
  <c r="S547" i="46" s="1"/>
  <c r="R55" i="46"/>
  <c r="S55" i="46" s="1"/>
  <c r="R206" i="46"/>
  <c r="S206" i="46" s="1"/>
  <c r="R75" i="46"/>
  <c r="S75" i="46" s="1"/>
  <c r="R407" i="46"/>
  <c r="S407" i="46" s="1"/>
  <c r="R1490" i="46"/>
  <c r="S1490" i="46" s="1"/>
  <c r="R1448" i="46"/>
  <c r="S1448" i="46" s="1"/>
  <c r="R1484" i="46"/>
  <c r="S1484" i="46" s="1"/>
  <c r="R428" i="46"/>
  <c r="S428" i="46" s="1"/>
  <c r="R50" i="46"/>
  <c r="S50" i="46" s="1"/>
  <c r="R383" i="46"/>
  <c r="S383" i="46" s="1"/>
  <c r="R471" i="46"/>
  <c r="S471" i="46" s="1"/>
  <c r="R1470" i="46"/>
  <c r="S1470" i="46" s="1"/>
  <c r="R434" i="46"/>
  <c r="S434" i="46" s="1"/>
  <c r="R573" i="46"/>
  <c r="S573" i="46" s="1"/>
  <c r="R64" i="46"/>
  <c r="S64" i="46" s="1"/>
  <c r="R449" i="46"/>
  <c r="S449" i="46" s="1"/>
  <c r="R491" i="46"/>
  <c r="S491" i="46" s="1"/>
  <c r="R567" i="46"/>
  <c r="S567" i="46" s="1"/>
  <c r="R538" i="46"/>
  <c r="S538" i="46" s="1"/>
  <c r="R522" i="46"/>
  <c r="S522" i="46" s="1"/>
  <c r="R1482" i="46"/>
  <c r="S1482" i="46" s="1"/>
  <c r="R441" i="46"/>
  <c r="S441" i="46" s="1"/>
  <c r="R431" i="46"/>
  <c r="S431" i="46" s="1"/>
  <c r="R1457" i="46"/>
  <c r="S1457" i="46" s="1"/>
  <c r="R137" i="46"/>
  <c r="S137" i="46" s="1"/>
  <c r="R335" i="46"/>
  <c r="S335" i="46" s="1"/>
  <c r="R423" i="46"/>
  <c r="S423" i="46" s="1"/>
  <c r="R539" i="46"/>
  <c r="S539" i="46" s="1"/>
  <c r="R49" i="46"/>
  <c r="S49" i="46" s="1"/>
  <c r="R595" i="46"/>
  <c r="S595" i="46" s="1"/>
  <c r="R540" i="46"/>
  <c r="S540" i="46" s="1"/>
  <c r="R1503" i="46"/>
  <c r="S1503" i="46" s="1"/>
  <c r="R501" i="46"/>
  <c r="S501" i="46" s="1"/>
  <c r="R52" i="46"/>
  <c r="S52" i="46" s="1"/>
  <c r="R580" i="46"/>
  <c r="S580" i="46" s="1"/>
  <c r="R534" i="46"/>
  <c r="S534" i="46" s="1"/>
  <c r="R440" i="46"/>
  <c r="S440" i="46" s="1"/>
  <c r="R391" i="46"/>
  <c r="S391" i="46" s="1"/>
  <c r="R458" i="46"/>
  <c r="S458" i="46" s="1"/>
  <c r="R561" i="46"/>
  <c r="S561" i="46" s="1"/>
  <c r="R1455" i="46"/>
  <c r="S1455" i="46" s="1"/>
  <c r="R481" i="46"/>
  <c r="S481" i="46" s="1"/>
  <c r="R364" i="46"/>
  <c r="S364" i="46" s="1"/>
  <c r="R392" i="46"/>
  <c r="S392" i="46" s="1"/>
  <c r="R386" i="46"/>
  <c r="S386" i="46" s="1"/>
  <c r="R1506" i="46"/>
  <c r="S1506" i="46" s="1"/>
  <c r="R9" i="46"/>
  <c r="S9" i="46" s="1"/>
  <c r="R36" i="46"/>
  <c r="S36" i="46" s="1"/>
  <c r="R105" i="46"/>
  <c r="S105" i="46" s="1"/>
  <c r="R1374" i="46"/>
  <c r="S1374" i="46" s="1"/>
  <c r="R173" i="46"/>
  <c r="S173" i="46" s="1"/>
  <c r="R203" i="46"/>
  <c r="S203" i="46" s="1"/>
  <c r="R525" i="46"/>
  <c r="S525" i="46" s="1"/>
  <c r="R487" i="46"/>
  <c r="S487" i="46" s="1"/>
  <c r="R436" i="46"/>
  <c r="S436" i="46" s="1"/>
  <c r="R554" i="46"/>
  <c r="S554" i="46" s="1"/>
  <c r="R1524" i="46"/>
  <c r="S1524" i="46" s="1"/>
  <c r="R357" i="46"/>
  <c r="S357" i="46" s="1"/>
  <c r="R1536" i="46"/>
  <c r="S1536" i="46" s="1"/>
  <c r="R402" i="46"/>
  <c r="S402" i="46" s="1"/>
  <c r="R34" i="46"/>
  <c r="S34" i="46" s="1"/>
  <c r="R1486" i="46"/>
  <c r="S1486" i="46" s="1"/>
  <c r="R353" i="46"/>
  <c r="S353" i="46" s="1"/>
  <c r="R485" i="46"/>
  <c r="S485" i="46" s="1"/>
  <c r="R67" i="46"/>
  <c r="S67" i="46" s="1"/>
  <c r="R1480" i="46"/>
  <c r="S1480" i="46" s="1"/>
  <c r="R432" i="46"/>
  <c r="S432" i="46" s="1"/>
  <c r="R403" i="46"/>
  <c r="S403" i="46" s="1"/>
  <c r="R1531" i="46"/>
  <c r="S1531" i="46" s="1"/>
  <c r="R346" i="46"/>
  <c r="S346" i="46" s="1"/>
  <c r="R584" i="46"/>
  <c r="S584" i="46" s="1"/>
  <c r="R480" i="46"/>
  <c r="S480" i="46" s="1"/>
  <c r="R378" i="46"/>
  <c r="S378" i="46" s="1"/>
  <c r="R61" i="46"/>
  <c r="S61" i="46" s="1"/>
  <c r="R459" i="46"/>
  <c r="S459" i="46" s="1"/>
  <c r="R467" i="46"/>
  <c r="S467" i="46" s="1"/>
  <c r="R1419" i="46"/>
  <c r="S1419" i="46" s="1"/>
  <c r="R62" i="46"/>
  <c r="S62" i="46" s="1"/>
  <c r="R453" i="46"/>
  <c r="S453" i="46" s="1"/>
  <c r="R374" i="46"/>
  <c r="S374" i="46" s="1"/>
  <c r="R371" i="46"/>
  <c r="S371" i="46" s="1"/>
  <c r="R463" i="46"/>
  <c r="S463" i="46" s="1"/>
  <c r="R25" i="46"/>
  <c r="S25" i="46" s="1"/>
  <c r="R1562" i="46"/>
  <c r="S1562" i="46" s="1"/>
  <c r="R356" i="46"/>
  <c r="S356" i="46" s="1"/>
  <c r="R592" i="46"/>
  <c r="S592" i="46" s="1"/>
  <c r="R496" i="46"/>
  <c r="S496" i="46" s="1"/>
  <c r="R484" i="46"/>
  <c r="S484" i="46" s="1"/>
  <c r="R457" i="46"/>
  <c r="S457" i="46" s="1"/>
  <c r="R542" i="46"/>
  <c r="S542" i="46" s="1"/>
  <c r="R349" i="46"/>
  <c r="S349" i="46" s="1"/>
  <c r="R466" i="46"/>
  <c r="S466" i="46" s="1"/>
  <c r="R535" i="46"/>
  <c r="S535" i="46" s="1"/>
  <c r="R575" i="46"/>
  <c r="S575" i="46" s="1"/>
  <c r="R376" i="46"/>
  <c r="S376" i="46" s="1"/>
  <c r="R486" i="46"/>
  <c r="S486" i="46" s="1"/>
  <c r="R65" i="46"/>
  <c r="S65" i="46" s="1"/>
  <c r="R1472" i="46"/>
  <c r="S1472" i="46" s="1"/>
  <c r="R141" i="46"/>
  <c r="S141" i="46" s="1"/>
  <c r="R211" i="46"/>
  <c r="S211" i="46" s="1"/>
  <c r="R1394" i="46"/>
  <c r="S1394" i="46" s="1"/>
  <c r="R13" i="46"/>
  <c r="S13" i="46" s="1"/>
  <c r="R101" i="46"/>
  <c r="S101" i="46" s="1"/>
  <c r="R1543" i="46"/>
  <c r="S1543" i="46" s="1"/>
  <c r="R60" i="46"/>
  <c r="S60" i="46" s="1"/>
  <c r="R454" i="46"/>
  <c r="S454" i="46" s="1"/>
  <c r="R1468" i="46"/>
  <c r="S1468" i="46" s="1"/>
  <c r="R443" i="46"/>
  <c r="S443" i="46" s="1"/>
  <c r="R44" i="46"/>
  <c r="S44" i="46" s="1"/>
  <c r="R1450" i="46"/>
  <c r="S1450" i="46" s="1"/>
  <c r="R464" i="46"/>
  <c r="S464" i="46" s="1"/>
  <c r="R523" i="46"/>
  <c r="S523" i="46" s="1"/>
  <c r="R1463" i="46"/>
  <c r="S1463" i="46" s="1"/>
  <c r="R1529" i="46"/>
  <c r="S1529" i="46" s="1"/>
  <c r="R404" i="46"/>
  <c r="S404" i="46" s="1"/>
  <c r="R1446" i="46"/>
  <c r="S1446" i="46" s="1"/>
  <c r="R1521" i="46"/>
  <c r="S1521" i="46" s="1"/>
  <c r="R377" i="46"/>
  <c r="S377" i="46" s="1"/>
  <c r="R574" i="46"/>
  <c r="S574" i="46" s="1"/>
  <c r="R518" i="46"/>
  <c r="S518" i="46" s="1"/>
  <c r="R558" i="46"/>
  <c r="S558" i="46" s="1"/>
  <c r="R474" i="46"/>
  <c r="S474" i="46" s="1"/>
  <c r="R1498" i="46"/>
  <c r="S1498" i="46" s="1"/>
  <c r="R544" i="46"/>
  <c r="S544" i="46" s="1"/>
  <c r="R546" i="46"/>
  <c r="S546" i="46" s="1"/>
  <c r="R1548" i="46"/>
  <c r="S1548" i="46" s="1"/>
  <c r="R1528" i="46"/>
  <c r="S1528" i="46" s="1"/>
  <c r="R551" i="46"/>
  <c r="S551" i="46" s="1"/>
  <c r="R492" i="46"/>
  <c r="S492" i="46" s="1"/>
  <c r="R1514" i="46"/>
  <c r="S1514" i="46" s="1"/>
  <c r="R555" i="46"/>
  <c r="S555" i="46" s="1"/>
  <c r="R339" i="46"/>
  <c r="S339" i="46" s="1"/>
  <c r="R91" i="46"/>
  <c r="S91" i="46" s="1"/>
  <c r="R200" i="46"/>
  <c r="S200" i="46" s="1"/>
  <c r="R1525" i="46"/>
  <c r="S1525" i="46" s="1"/>
  <c r="R556" i="46"/>
  <c r="S556" i="46" s="1"/>
  <c r="R1520" i="46"/>
  <c r="S1520" i="46" s="1"/>
  <c r="R520" i="46"/>
  <c r="S520" i="46" s="1"/>
  <c r="R1555" i="46"/>
  <c r="S1555" i="46" s="1"/>
  <c r="R412" i="46"/>
  <c r="S412" i="46" s="1"/>
  <c r="R583" i="46"/>
  <c r="S583" i="46" s="1"/>
  <c r="R1539" i="46"/>
  <c r="S1539" i="46" s="1"/>
  <c r="R521" i="46"/>
  <c r="S521" i="46" s="1"/>
  <c r="R39" i="46"/>
  <c r="S39" i="46" s="1"/>
  <c r="R16" i="46"/>
  <c r="S16" i="46" s="1"/>
  <c r="R1344" i="46"/>
  <c r="S1344" i="46" s="1"/>
  <c r="R1360" i="46"/>
  <c r="S1360" i="46" s="1"/>
  <c r="R1332" i="46"/>
  <c r="S1332" i="46" s="1"/>
  <c r="R193" i="46"/>
  <c r="S193" i="46" s="1"/>
  <c r="R1364" i="46"/>
  <c r="S1364" i="46" s="1"/>
  <c r="R148" i="46"/>
  <c r="S148" i="46" s="1"/>
  <c r="R174" i="46"/>
  <c r="S174" i="46" s="1"/>
  <c r="R219" i="46"/>
  <c r="S219" i="46" s="1"/>
  <c r="R216" i="46"/>
  <c r="S216" i="46" s="1"/>
  <c r="R214" i="46"/>
  <c r="S214" i="46" s="1"/>
  <c r="R1318" i="46"/>
  <c r="S1318" i="46" s="1"/>
  <c r="R86" i="46"/>
  <c r="S86" i="46" s="1"/>
  <c r="R78" i="46"/>
  <c r="S78" i="46" s="1"/>
  <c r="R1369" i="46"/>
  <c r="S1369" i="46" s="1"/>
  <c r="R234" i="46"/>
  <c r="S234" i="46" s="1"/>
  <c r="R244" i="46"/>
  <c r="S244" i="46" s="1"/>
  <c r="R157" i="46"/>
  <c r="S157" i="46" s="1"/>
  <c r="R1481" i="46"/>
  <c r="S1481" i="46" s="1"/>
  <c r="R395" i="46"/>
  <c r="S395" i="46" s="1"/>
  <c r="R516" i="46"/>
  <c r="S516" i="46" s="1"/>
  <c r="R438" i="46"/>
  <c r="S438" i="46" s="1"/>
  <c r="R590" i="46"/>
  <c r="S590" i="46" s="1"/>
  <c r="R524" i="46"/>
  <c r="S524" i="46" s="1"/>
  <c r="R401" i="46"/>
  <c r="S401" i="46" s="1"/>
  <c r="R109" i="46"/>
  <c r="S109" i="46" s="1"/>
  <c r="R1367" i="46"/>
  <c r="S1367" i="46" s="1"/>
  <c r="R1345" i="46"/>
  <c r="S1345" i="46" s="1"/>
  <c r="R1358" i="46"/>
  <c r="S1358" i="46" s="1"/>
  <c r="R1341" i="46"/>
  <c r="S1341" i="46" s="1"/>
  <c r="R1338" i="46"/>
  <c r="S1338" i="46" s="1"/>
  <c r="R77" i="46"/>
  <c r="S77" i="46" s="1"/>
  <c r="R243" i="46"/>
  <c r="S243" i="46" s="1"/>
  <c r="R150" i="46"/>
  <c r="S150" i="46" s="1"/>
  <c r="R155" i="46"/>
  <c r="S155" i="46" s="1"/>
  <c r="R204" i="46"/>
  <c r="S204" i="46" s="1"/>
  <c r="R240" i="46"/>
  <c r="S240" i="46" s="1"/>
  <c r="R108" i="46"/>
  <c r="S108" i="46" s="1"/>
  <c r="R1329" i="46"/>
  <c r="S1329" i="46" s="1"/>
  <c r="R1353" i="46"/>
  <c r="S1353" i="46" s="1"/>
  <c r="R80" i="46"/>
  <c r="S80" i="46" s="1"/>
  <c r="R166" i="46"/>
  <c r="S166" i="46" s="1"/>
  <c r="R98" i="46"/>
  <c r="S98" i="46" s="1"/>
  <c r="R1546" i="46"/>
  <c r="S1546" i="46" s="1"/>
  <c r="R500" i="46"/>
  <c r="S500" i="46" s="1"/>
  <c r="R338" i="46"/>
  <c r="S338" i="46" s="1"/>
  <c r="R1527" i="46"/>
  <c r="S1527" i="46" s="1"/>
  <c r="R506" i="46"/>
  <c r="S506" i="46" s="1"/>
  <c r="R451" i="46"/>
  <c r="S451" i="46" s="1"/>
  <c r="R1460" i="46"/>
  <c r="S1460" i="46" s="1"/>
  <c r="R94" i="46"/>
  <c r="S94" i="46" s="1"/>
  <c r="R1355" i="46"/>
  <c r="S1355" i="46" s="1"/>
  <c r="R88" i="46"/>
  <c r="S88" i="46" s="1"/>
  <c r="R72" i="46"/>
  <c r="S72" i="46" s="1"/>
  <c r="R194" i="46"/>
  <c r="S194" i="46" s="1"/>
  <c r="R191" i="46"/>
  <c r="S191" i="46" s="1"/>
  <c r="R84" i="46"/>
  <c r="S84" i="46" s="1"/>
  <c r="R132" i="46"/>
  <c r="S132" i="46" s="1"/>
  <c r="R1337" i="46"/>
  <c r="S1337" i="46" s="1"/>
  <c r="R207" i="46"/>
  <c r="S207" i="46" s="1"/>
  <c r="R124" i="46"/>
  <c r="S124" i="46" s="1"/>
  <c r="R1331" i="46"/>
  <c r="S1331" i="46" s="1"/>
  <c r="R344" i="46"/>
  <c r="S344" i="46" s="1"/>
  <c r="R363" i="46"/>
  <c r="S363" i="46" s="1"/>
  <c r="R473" i="46"/>
  <c r="S473" i="46" s="1"/>
  <c r="R582" i="46"/>
  <c r="S582" i="46" s="1"/>
  <c r="R553" i="46"/>
  <c r="S553" i="46" s="1"/>
  <c r="R1522" i="46"/>
  <c r="S1522" i="46" s="1"/>
  <c r="R198" i="46"/>
  <c r="S198" i="46" s="1"/>
  <c r="R1352" i="46"/>
  <c r="S1352" i="46" s="1"/>
  <c r="R95" i="46"/>
  <c r="S95" i="46" s="1"/>
  <c r="R1335" i="46"/>
  <c r="S1335" i="46" s="1"/>
  <c r="R81" i="46"/>
  <c r="S81" i="46" s="1"/>
  <c r="R171" i="46"/>
  <c r="S171" i="46" s="1"/>
  <c r="R239" i="46"/>
  <c r="S239" i="46" s="1"/>
  <c r="R110" i="46"/>
  <c r="S110" i="46" s="1"/>
  <c r="R104" i="46"/>
  <c r="S104" i="46" s="1"/>
  <c r="R134" i="46"/>
  <c r="S134" i="46" s="1"/>
  <c r="R159" i="46"/>
  <c r="S159" i="46" s="1"/>
  <c r="R1356" i="46"/>
  <c r="S1356" i="46" s="1"/>
  <c r="R1361" i="46"/>
  <c r="S1361" i="46" s="1"/>
  <c r="R152" i="46"/>
  <c r="S152" i="46" s="1"/>
  <c r="R154" i="46"/>
  <c r="S154" i="46" s="1"/>
  <c r="R115" i="46"/>
  <c r="S115" i="46" s="1"/>
  <c r="R186" i="46"/>
  <c r="S186" i="46" s="1"/>
  <c r="R116" i="46"/>
  <c r="S116" i="46" s="1"/>
  <c r="R90" i="46"/>
  <c r="S90" i="46" s="1"/>
  <c r="R14" i="46"/>
  <c r="S14" i="46" s="1"/>
  <c r="R208" i="46"/>
  <c r="S208" i="46" s="1"/>
  <c r="R514" i="46"/>
  <c r="S514" i="46" s="1"/>
  <c r="R398" i="46"/>
  <c r="S398" i="46" s="1"/>
  <c r="R1469" i="46"/>
  <c r="S1469" i="46" s="1"/>
  <c r="R543" i="46"/>
  <c r="S543" i="46" s="1"/>
  <c r="R1488" i="46"/>
  <c r="S1488" i="46" s="1"/>
  <c r="R526" i="46"/>
  <c r="S526" i="46" s="1"/>
  <c r="R536" i="46"/>
  <c r="S536" i="46" s="1"/>
  <c r="R93" i="46"/>
  <c r="S93" i="46" s="1"/>
  <c r="R1349" i="46"/>
  <c r="S1349" i="46" s="1"/>
  <c r="R218" i="46"/>
  <c r="S218" i="46" s="1"/>
  <c r="R195" i="46"/>
  <c r="S195" i="46" s="1"/>
  <c r="R117" i="46"/>
  <c r="S117" i="46" s="1"/>
  <c r="R228" i="46"/>
  <c r="S228" i="46" s="1"/>
  <c r="R180" i="46"/>
  <c r="S180" i="46" s="1"/>
  <c r="R189" i="46"/>
  <c r="S189" i="46" s="1"/>
  <c r="R92" i="46"/>
  <c r="S92" i="46" s="1"/>
  <c r="R1325" i="46"/>
  <c r="S1325" i="46" s="1"/>
  <c r="R74" i="46"/>
  <c r="S74" i="46" s="1"/>
  <c r="R188" i="46"/>
  <c r="S188" i="46" s="1"/>
  <c r="R151" i="46"/>
  <c r="S151" i="46" s="1"/>
  <c r="R118" i="46"/>
  <c r="S118" i="46" s="1"/>
  <c r="R164" i="46"/>
  <c r="S164" i="46" s="1"/>
  <c r="R222" i="46"/>
  <c r="S222" i="46" s="1"/>
  <c r="R1565" i="46"/>
  <c r="S1565" i="46" s="1"/>
  <c r="R578" i="46"/>
  <c r="S578" i="46" s="1"/>
  <c r="R549" i="46"/>
  <c r="S549" i="46" s="1"/>
  <c r="R465" i="46"/>
  <c r="S465" i="46" s="1"/>
  <c r="R370" i="46"/>
  <c r="S370" i="46" s="1"/>
  <c r="R564" i="46"/>
  <c r="S564" i="46" s="1"/>
  <c r="R355" i="46"/>
  <c r="S355" i="46" s="1"/>
  <c r="R548" i="46"/>
  <c r="S548" i="46" s="1"/>
  <c r="R602" i="46"/>
  <c r="S602" i="46" s="1"/>
  <c r="R238" i="46"/>
  <c r="S238" i="46" s="1"/>
  <c r="R99" i="46"/>
  <c r="S99" i="46" s="1"/>
  <c r="R226" i="46"/>
  <c r="S226" i="46" s="1"/>
  <c r="R579" i="46"/>
  <c r="S579" i="46" s="1"/>
  <c r="R1530" i="46"/>
  <c r="S1530" i="46" s="1"/>
  <c r="R32" i="46"/>
  <c r="S32" i="46" s="1"/>
  <c r="R1319" i="46"/>
  <c r="S1319" i="46" s="1"/>
  <c r="R119" i="46"/>
  <c r="S119" i="46" s="1"/>
  <c r="R221" i="46"/>
  <c r="S221" i="46" s="1"/>
  <c r="R179" i="46"/>
  <c r="S179" i="46" s="1"/>
  <c r="R1491" i="46"/>
  <c r="S1491" i="46" s="1"/>
  <c r="R601" i="46"/>
  <c r="S601" i="46" s="1"/>
  <c r="R411" i="46"/>
  <c r="S411" i="46" s="1"/>
  <c r="R1330" i="46"/>
  <c r="S1330" i="46" s="1"/>
  <c r="R199" i="46"/>
  <c r="S199" i="46" s="1"/>
  <c r="R215" i="46"/>
  <c r="S215" i="46" s="1"/>
  <c r="R192" i="46"/>
  <c r="S192" i="46" s="1"/>
  <c r="R156" i="46"/>
  <c r="S156" i="46" s="1"/>
  <c r="R145" i="46"/>
  <c r="S145" i="46" s="1"/>
  <c r="R82" i="46"/>
  <c r="S82" i="46" s="1"/>
  <c r="R149" i="46"/>
  <c r="S149" i="46" s="1"/>
  <c r="R245" i="46"/>
  <c r="S245" i="46" s="1"/>
  <c r="R505" i="46"/>
  <c r="S505" i="46" s="1"/>
  <c r="R333" i="46"/>
  <c r="S333" i="46" s="1"/>
  <c r="R121" i="46"/>
  <c r="S121" i="46" s="1"/>
  <c r="R103" i="46"/>
  <c r="S103" i="46" s="1"/>
  <c r="R1340" i="46"/>
  <c r="S1340" i="46" s="1"/>
  <c r="R229" i="46"/>
  <c r="S229" i="46" s="1"/>
  <c r="R566" i="46"/>
  <c r="S566" i="46" s="1"/>
  <c r="R503" i="46"/>
  <c r="S503" i="46" s="1"/>
  <c r="R1556" i="46"/>
  <c r="S1556" i="46" s="1"/>
  <c r="R406" i="46"/>
  <c r="S406" i="46" s="1"/>
  <c r="R202" i="46"/>
  <c r="S202" i="46" s="1"/>
  <c r="R1351" i="46"/>
  <c r="S1351" i="46" s="1"/>
  <c r="R169" i="46"/>
  <c r="S169" i="46" s="1"/>
  <c r="R512" i="46"/>
  <c r="S512" i="46" s="1"/>
  <c r="R390" i="46"/>
  <c r="S390" i="46" s="1"/>
  <c r="R1350" i="46"/>
  <c r="S1350" i="46" s="1"/>
  <c r="R130" i="46"/>
  <c r="S130" i="46" s="1"/>
  <c r="R1354" i="46"/>
  <c r="S1354" i="46" s="1"/>
  <c r="R568" i="46"/>
  <c r="S568" i="46" s="1"/>
  <c r="R1366" i="46"/>
  <c r="S1366" i="46" s="1"/>
  <c r="R1322" i="46"/>
  <c r="S1322" i="46" s="1"/>
  <c r="R1333" i="46"/>
  <c r="S1333" i="46" s="1"/>
  <c r="R111" i="46"/>
  <c r="S111" i="46" s="1"/>
  <c r="R397" i="46"/>
  <c r="S397" i="46" s="1"/>
  <c r="R176" i="46"/>
  <c r="S176" i="46" s="1"/>
  <c r="R89" i="46"/>
  <c r="S89" i="46" s="1"/>
  <c r="R131" i="46"/>
  <c r="S131" i="46" s="1"/>
  <c r="R122" i="46"/>
  <c r="S122" i="46" s="1"/>
  <c r="R236" i="46"/>
  <c r="S236" i="46" s="1"/>
  <c r="R163" i="46"/>
  <c r="S163" i="46" s="1"/>
  <c r="R120" i="46"/>
  <c r="S120" i="46" s="1"/>
  <c r="R15" i="46"/>
  <c r="S15" i="46" s="1"/>
  <c r="R1365" i="46"/>
  <c r="S1365" i="46" s="1"/>
  <c r="R181" i="46"/>
  <c r="S181" i="46" s="1"/>
  <c r="R1400" i="46"/>
  <c r="S1400" i="46" s="1"/>
  <c r="R1395" i="46"/>
  <c r="S1395" i="46" s="1"/>
  <c r="S1567" i="46" l="1"/>
  <c r="D52" i="4"/>
  <c r="D53" i="4" s="1"/>
  <c r="D69" i="4" s="1"/>
  <c r="D54" i="4" l="1"/>
  <c r="D60" i="4" s="1"/>
  <c r="D55" i="4"/>
  <c r="D68" i="4" s="1"/>
  <c r="H14" i="53" l="1"/>
  <c r="H47" i="53"/>
  <c r="T1262" i="46" s="1"/>
  <c r="U1262" i="46" s="1"/>
  <c r="V1262" i="46" s="1"/>
  <c r="H28" i="53"/>
  <c r="D25" i="62"/>
  <c r="H10" i="53"/>
  <c r="H15" i="53"/>
  <c r="H19" i="53"/>
  <c r="H23" i="53"/>
  <c r="H27" i="53"/>
  <c r="H32" i="53"/>
  <c r="H36" i="53"/>
  <c r="H40" i="53"/>
  <c r="H44" i="53"/>
  <c r="H49" i="53"/>
  <c r="H53" i="53"/>
  <c r="T217" i="46" s="1"/>
  <c r="U217" i="46" s="1"/>
  <c r="V217" i="46" s="1"/>
  <c r="H57" i="53"/>
  <c r="H61" i="53"/>
  <c r="H65" i="53"/>
  <c r="H74" i="53"/>
  <c r="H78" i="53"/>
  <c r="H82" i="53"/>
  <c r="H86" i="53"/>
  <c r="H90" i="53"/>
  <c r="H94" i="53"/>
  <c r="H98" i="53"/>
  <c r="H102" i="53"/>
  <c r="T1537" i="46" s="1"/>
  <c r="U1537" i="46" s="1"/>
  <c r="V1537" i="46" s="1"/>
  <c r="H106" i="53"/>
  <c r="H110" i="53"/>
  <c r="H114" i="53"/>
  <c r="H107" i="53"/>
  <c r="H13" i="53"/>
  <c r="T211" i="46" s="1"/>
  <c r="U211" i="46" s="1"/>
  <c r="V211" i="46" s="1"/>
  <c r="H26" i="53"/>
  <c r="H35" i="53"/>
  <c r="H48" i="53"/>
  <c r="H60" i="53"/>
  <c r="T461" i="46" s="1"/>
  <c r="U461" i="46" s="1"/>
  <c r="V461" i="46" s="1"/>
  <c r="H77" i="53"/>
  <c r="T86" i="46" s="1"/>
  <c r="U86" i="46" s="1"/>
  <c r="V86" i="46" s="1"/>
  <c r="H85" i="53"/>
  <c r="H97" i="53"/>
  <c r="H105" i="53"/>
  <c r="H113" i="53"/>
  <c r="H11" i="53"/>
  <c r="H16" i="53"/>
  <c r="H20" i="53"/>
  <c r="H24" i="53"/>
  <c r="H29" i="53"/>
  <c r="H33" i="53"/>
  <c r="H37" i="53"/>
  <c r="T292" i="46" s="1"/>
  <c r="U292" i="46" s="1"/>
  <c r="V292" i="46" s="1"/>
  <c r="H41" i="53"/>
  <c r="H45" i="53"/>
  <c r="H50" i="53"/>
  <c r="T593" i="46" s="1"/>
  <c r="U593" i="46" s="1"/>
  <c r="V593" i="46" s="1"/>
  <c r="H54" i="53"/>
  <c r="H58" i="53"/>
  <c r="H62" i="53"/>
  <c r="H71" i="53"/>
  <c r="H75" i="53"/>
  <c r="H79" i="53"/>
  <c r="H83" i="53"/>
  <c r="H87" i="53"/>
  <c r="H91" i="53"/>
  <c r="T931" i="46" s="1"/>
  <c r="U931" i="46" s="1"/>
  <c r="V931" i="46" s="1"/>
  <c r="H95" i="53"/>
  <c r="H99" i="53"/>
  <c r="H103" i="53"/>
  <c r="T251" i="46" s="1"/>
  <c r="U251" i="46" s="1"/>
  <c r="V251" i="46" s="1"/>
  <c r="H111" i="53"/>
  <c r="H115" i="53"/>
  <c r="H18" i="53"/>
  <c r="H31" i="53"/>
  <c r="H43" i="53"/>
  <c r="T747" i="46" s="1"/>
  <c r="U747" i="46" s="1"/>
  <c r="V747" i="46" s="1"/>
  <c r="H56" i="53"/>
  <c r="H73" i="53"/>
  <c r="H81" i="53"/>
  <c r="H93" i="53"/>
  <c r="H12" i="53"/>
  <c r="H17" i="53"/>
  <c r="H21" i="53"/>
  <c r="T66" i="46" s="1"/>
  <c r="U66" i="46" s="1"/>
  <c r="V66" i="46" s="1"/>
  <c r="H25" i="53"/>
  <c r="H30" i="53"/>
  <c r="H34" i="53"/>
  <c r="H38" i="53"/>
  <c r="H42" i="53"/>
  <c r="H46" i="53"/>
  <c r="H51" i="53"/>
  <c r="H55" i="53"/>
  <c r="H59" i="53"/>
  <c r="H63" i="53"/>
  <c r="H72" i="53"/>
  <c r="T1273" i="46" s="1"/>
  <c r="U1273" i="46" s="1"/>
  <c r="V1273" i="46" s="1"/>
  <c r="H76" i="53"/>
  <c r="H80" i="53"/>
  <c r="H84" i="53"/>
  <c r="H88" i="53"/>
  <c r="H92" i="53"/>
  <c r="H96" i="53"/>
  <c r="H100" i="53"/>
  <c r="H104" i="53"/>
  <c r="H108" i="53"/>
  <c r="H112" i="53"/>
  <c r="H22" i="53"/>
  <c r="H39" i="53"/>
  <c r="T216" i="46" s="1"/>
  <c r="U216" i="46" s="1"/>
  <c r="V216" i="46" s="1"/>
  <c r="H52" i="53"/>
  <c r="H64" i="53"/>
  <c r="H89" i="53"/>
  <c r="H101" i="53"/>
  <c r="H109" i="53"/>
  <c r="H8" i="53"/>
  <c r="H9" i="53"/>
  <c r="H7" i="53"/>
  <c r="T49" i="46" l="1"/>
  <c r="U49" i="46" s="1"/>
  <c r="V49" i="46" s="1"/>
  <c r="T69" i="46"/>
  <c r="U69" i="46" s="1"/>
  <c r="V69" i="46" s="1"/>
  <c r="T10" i="46"/>
  <c r="U10" i="46" s="1"/>
  <c r="V10" i="46" s="1"/>
  <c r="T937" i="46"/>
  <c r="U937" i="46" s="1"/>
  <c r="V937" i="46" s="1"/>
  <c r="T1403" i="46"/>
  <c r="U1403" i="46" s="1"/>
  <c r="V1403" i="46" s="1"/>
  <c r="T377" i="46"/>
  <c r="U377" i="46" s="1"/>
  <c r="V377" i="46" s="1"/>
  <c r="T1437" i="46"/>
  <c r="U1437" i="46" s="1"/>
  <c r="V1437" i="46" s="1"/>
  <c r="T1404" i="46"/>
  <c r="U1404" i="46" s="1"/>
  <c r="V1404" i="46" s="1"/>
  <c r="T293" i="46"/>
  <c r="U293" i="46" s="1"/>
  <c r="V293" i="46" s="1"/>
  <c r="T301" i="46"/>
  <c r="U301" i="46" s="1"/>
  <c r="V301" i="46" s="1"/>
  <c r="T91" i="46"/>
  <c r="U91" i="46" s="1"/>
  <c r="V91" i="46" s="1"/>
  <c r="T97" i="46"/>
  <c r="U97" i="46" s="1"/>
  <c r="V97" i="46" s="1"/>
  <c r="T294" i="46"/>
  <c r="U294" i="46" s="1"/>
  <c r="V294" i="46" s="1"/>
  <c r="T98" i="46"/>
  <c r="U98" i="46" s="1"/>
  <c r="V98" i="46" s="1"/>
  <c r="T85" i="46"/>
  <c r="U85" i="46" s="1"/>
  <c r="V85" i="46" s="1"/>
  <c r="T202" i="46"/>
  <c r="U202" i="46" s="1"/>
  <c r="V202" i="46" s="1"/>
  <c r="T306" i="46"/>
  <c r="U306" i="46" s="1"/>
  <c r="V306" i="46" s="1"/>
  <c r="T204" i="46"/>
  <c r="U204" i="46" s="1"/>
  <c r="V204" i="46" s="1"/>
  <c r="T74" i="46"/>
  <c r="U74" i="46" s="1"/>
  <c r="V74" i="46" s="1"/>
  <c r="T255" i="46"/>
  <c r="U255" i="46" s="1"/>
  <c r="V255" i="46" s="1"/>
  <c r="T273" i="46"/>
  <c r="U273" i="46" s="1"/>
  <c r="V273" i="46" s="1"/>
  <c r="T258" i="46"/>
  <c r="U258" i="46" s="1"/>
  <c r="V258" i="46" s="1"/>
  <c r="T275" i="46"/>
  <c r="U275" i="46" s="1"/>
  <c r="V275" i="46" s="1"/>
  <c r="T261" i="46"/>
  <c r="U261" i="46" s="1"/>
  <c r="V261" i="46" s="1"/>
  <c r="T284" i="46"/>
  <c r="U284" i="46" s="1"/>
  <c r="V284" i="46" s="1"/>
  <c r="T259" i="46"/>
  <c r="U259" i="46" s="1"/>
  <c r="V259" i="46" s="1"/>
  <c r="T287" i="46"/>
  <c r="U287" i="46" s="1"/>
  <c r="V287" i="46" s="1"/>
  <c r="T308" i="46"/>
  <c r="U308" i="46" s="1"/>
  <c r="V308" i="46" s="1"/>
  <c r="T309" i="46"/>
  <c r="U309" i="46" s="1"/>
  <c r="V309" i="46" s="1"/>
  <c r="T305" i="46"/>
  <c r="U305" i="46" s="1"/>
  <c r="V305" i="46" s="1"/>
  <c r="T288" i="46"/>
  <c r="U288" i="46" s="1"/>
  <c r="V288" i="46" s="1"/>
  <c r="T307" i="46"/>
  <c r="U307" i="46" s="1"/>
  <c r="V307" i="46" s="1"/>
  <c r="T263" i="46"/>
  <c r="U263" i="46" s="1"/>
  <c r="V263" i="46" s="1"/>
  <c r="T253" i="46"/>
  <c r="U253" i="46" s="1"/>
  <c r="V253" i="46" s="1"/>
  <c r="T283" i="46"/>
  <c r="U283" i="46" s="1"/>
  <c r="V283" i="46" s="1"/>
  <c r="T969" i="46"/>
  <c r="U969" i="46" s="1"/>
  <c r="V969" i="46" s="1"/>
  <c r="T970" i="46"/>
  <c r="U970" i="46" s="1"/>
  <c r="V970" i="46" s="1"/>
  <c r="T975" i="46"/>
  <c r="U975" i="46" s="1"/>
  <c r="V975" i="46" s="1"/>
  <c r="T973" i="46"/>
  <c r="U973" i="46" s="1"/>
  <c r="V973" i="46" s="1"/>
  <c r="T862" i="46"/>
  <c r="U862" i="46" s="1"/>
  <c r="V862" i="46" s="1"/>
  <c r="T596" i="46"/>
  <c r="U596" i="46" s="1"/>
  <c r="V596" i="46" s="1"/>
  <c r="T229" i="46"/>
  <c r="U229" i="46" s="1"/>
  <c r="V229" i="46" s="1"/>
  <c r="T88" i="46"/>
  <c r="U88" i="46" s="1"/>
  <c r="V88" i="46" s="1"/>
  <c r="T214" i="46"/>
  <c r="U214" i="46" s="1"/>
  <c r="V214" i="46" s="1"/>
  <c r="T835" i="46"/>
  <c r="U835" i="46" s="1"/>
  <c r="V835" i="46" s="1"/>
  <c r="T1565" i="46"/>
  <c r="U1565" i="46" s="1"/>
  <c r="V1565" i="46" s="1"/>
  <c r="T337" i="46"/>
  <c r="U337" i="46" s="1"/>
  <c r="V337" i="46" s="1"/>
  <c r="T13" i="46"/>
  <c r="U13" i="46" s="1"/>
  <c r="V13" i="46" s="1"/>
  <c r="T47" i="46"/>
  <c r="U47" i="46" s="1"/>
  <c r="V47" i="46" s="1"/>
  <c r="T44" i="46"/>
  <c r="U44" i="46" s="1"/>
  <c r="V44" i="46" s="1"/>
  <c r="T14" i="46"/>
  <c r="U14" i="46" s="1"/>
  <c r="V14" i="46" s="1"/>
  <c r="T31" i="46"/>
  <c r="U31" i="46" s="1"/>
  <c r="V31" i="46" s="1"/>
  <c r="T65" i="46"/>
  <c r="U65" i="46" s="1"/>
  <c r="V65" i="46" s="1"/>
  <c r="T64" i="46"/>
  <c r="U64" i="46" s="1"/>
  <c r="V64" i="46" s="1"/>
  <c r="T57" i="46"/>
  <c r="U57" i="46" s="1"/>
  <c r="V57" i="46" s="1"/>
  <c r="T23" i="46"/>
  <c r="U23" i="46" s="1"/>
  <c r="V23" i="46" s="1"/>
  <c r="T58" i="46"/>
  <c r="U58" i="46" s="1"/>
  <c r="V58" i="46" s="1"/>
  <c r="T46" i="46"/>
  <c r="U46" i="46" s="1"/>
  <c r="V46" i="46" s="1"/>
  <c r="T15" i="46"/>
  <c r="U15" i="46" s="1"/>
  <c r="V15" i="46" s="1"/>
  <c r="T32" i="46"/>
  <c r="U32" i="46" s="1"/>
  <c r="V32" i="46" s="1"/>
  <c r="T24" i="46"/>
  <c r="U24" i="46" s="1"/>
  <c r="V24" i="46" s="1"/>
  <c r="T30" i="46"/>
  <c r="U30" i="46" s="1"/>
  <c r="V30" i="46" s="1"/>
  <c r="T22" i="46"/>
  <c r="U22" i="46" s="1"/>
  <c r="V22" i="46" s="1"/>
  <c r="T18" i="46"/>
  <c r="U18" i="46" s="1"/>
  <c r="V18" i="46" s="1"/>
  <c r="T19" i="46"/>
  <c r="U19" i="46" s="1"/>
  <c r="V19" i="46" s="1"/>
  <c r="T35" i="46"/>
  <c r="U35" i="46" s="1"/>
  <c r="V35" i="46" s="1"/>
  <c r="T41" i="46"/>
  <c r="U41" i="46" s="1"/>
  <c r="V41" i="46" s="1"/>
  <c r="T82" i="46"/>
  <c r="U82" i="46" s="1"/>
  <c r="V82" i="46" s="1"/>
  <c r="T92" i="46"/>
  <c r="U92" i="46" s="1"/>
  <c r="V92" i="46" s="1"/>
  <c r="T83" i="46"/>
  <c r="U83" i="46" s="1"/>
  <c r="V83" i="46" s="1"/>
  <c r="T212" i="46"/>
  <c r="U212" i="46" s="1"/>
  <c r="V212" i="46" s="1"/>
  <c r="T115" i="46"/>
  <c r="U115" i="46" s="1"/>
  <c r="V115" i="46" s="1"/>
  <c r="T290" i="46"/>
  <c r="U290" i="46" s="1"/>
  <c r="V290" i="46" s="1"/>
  <c r="T291" i="46"/>
  <c r="U291" i="46" s="1"/>
  <c r="V291" i="46" s="1"/>
  <c r="T300" i="46"/>
  <c r="U300" i="46" s="1"/>
  <c r="V300" i="46" s="1"/>
  <c r="T295" i="46"/>
  <c r="U295" i="46" s="1"/>
  <c r="V295" i="46" s="1"/>
  <c r="T186" i="46"/>
  <c r="U186" i="46" s="1"/>
  <c r="V186" i="46" s="1"/>
  <c r="T197" i="46"/>
  <c r="U197" i="46" s="1"/>
  <c r="V197" i="46" s="1"/>
  <c r="T185" i="46"/>
  <c r="U185" i="46" s="1"/>
  <c r="V185" i="46" s="1"/>
  <c r="T128" i="46"/>
  <c r="U128" i="46" s="1"/>
  <c r="V128" i="46" s="1"/>
  <c r="T118" i="46"/>
  <c r="U118" i="46" s="1"/>
  <c r="V118" i="46" s="1"/>
  <c r="T200" i="46"/>
  <c r="U200" i="46" s="1"/>
  <c r="V200" i="46" s="1"/>
  <c r="T90" i="46"/>
  <c r="U90" i="46" s="1"/>
  <c r="V90" i="46" s="1"/>
  <c r="T101" i="46"/>
  <c r="U101" i="46" s="1"/>
  <c r="V101" i="46" s="1"/>
  <c r="T304" i="46"/>
  <c r="U304" i="46" s="1"/>
  <c r="V304" i="46" s="1"/>
  <c r="T196" i="46"/>
  <c r="U196" i="46" s="1"/>
  <c r="V196" i="46" s="1"/>
  <c r="T176" i="46"/>
  <c r="U176" i="46" s="1"/>
  <c r="V176" i="46" s="1"/>
  <c r="T114" i="46"/>
  <c r="U114" i="46" s="1"/>
  <c r="V114" i="46" s="1"/>
  <c r="T1406" i="46"/>
  <c r="U1406" i="46" s="1"/>
  <c r="V1406" i="46" s="1"/>
  <c r="T1433" i="46"/>
  <c r="U1433" i="46" s="1"/>
  <c r="V1433" i="46" s="1"/>
  <c r="T1243" i="46"/>
  <c r="U1243" i="46" s="1"/>
  <c r="V1243" i="46" s="1"/>
  <c r="T1408" i="46"/>
  <c r="U1408" i="46" s="1"/>
  <c r="V1408" i="46" s="1"/>
  <c r="T1108" i="46"/>
  <c r="U1108" i="46" s="1"/>
  <c r="V1108" i="46" s="1"/>
  <c r="T1205" i="46"/>
  <c r="U1205" i="46" s="1"/>
  <c r="V1205" i="46" s="1"/>
  <c r="T1532" i="46"/>
  <c r="U1532" i="46" s="1"/>
  <c r="V1532" i="46" s="1"/>
  <c r="T446" i="46"/>
  <c r="U446" i="46" s="1"/>
  <c r="V446" i="46" s="1"/>
  <c r="T490" i="46"/>
  <c r="U490" i="46" s="1"/>
  <c r="V490" i="46" s="1"/>
  <c r="T1534" i="46"/>
  <c r="U1534" i="46" s="1"/>
  <c r="V1534" i="46" s="1"/>
  <c r="T437" i="46"/>
  <c r="U437" i="46" s="1"/>
  <c r="V437" i="46" s="1"/>
  <c r="T588" i="46"/>
  <c r="U588" i="46" s="1"/>
  <c r="V588" i="46" s="1"/>
  <c r="T601" i="46"/>
  <c r="U601" i="46" s="1"/>
  <c r="V601" i="46" s="1"/>
  <c r="T1431" i="46"/>
  <c r="U1431" i="46" s="1"/>
  <c r="V1431" i="46" s="1"/>
  <c r="T1405" i="46"/>
  <c r="U1405" i="46" s="1"/>
  <c r="V1405" i="46" s="1"/>
  <c r="T1231" i="46"/>
  <c r="U1231" i="46" s="1"/>
  <c r="V1231" i="46" s="1"/>
  <c r="T1233" i="46"/>
  <c r="U1233" i="46" s="1"/>
  <c r="V1233" i="46" s="1"/>
  <c r="T807" i="46"/>
  <c r="U807" i="46" s="1"/>
  <c r="V807" i="46" s="1"/>
  <c r="T1181" i="46"/>
  <c r="U1181" i="46" s="1"/>
  <c r="V1181" i="46" s="1"/>
  <c r="T557" i="46"/>
  <c r="U557" i="46" s="1"/>
  <c r="V557" i="46" s="1"/>
  <c r="T541" i="46"/>
  <c r="U541" i="46" s="1"/>
  <c r="V541" i="46" s="1"/>
  <c r="T408" i="46"/>
  <c r="U408" i="46" s="1"/>
  <c r="V408" i="46" s="1"/>
  <c r="T494" i="46"/>
  <c r="U494" i="46" s="1"/>
  <c r="V494" i="46" s="1"/>
  <c r="T448" i="46"/>
  <c r="U448" i="46" s="1"/>
  <c r="V448" i="46" s="1"/>
  <c r="T447" i="46"/>
  <c r="U447" i="46" s="1"/>
  <c r="V447" i="46" s="1"/>
  <c r="T1430" i="46"/>
  <c r="U1430" i="46" s="1"/>
  <c r="V1430" i="46" s="1"/>
  <c r="T1407" i="46"/>
  <c r="U1407" i="46" s="1"/>
  <c r="V1407" i="46" s="1"/>
  <c r="T1242" i="46"/>
  <c r="U1242" i="46" s="1"/>
  <c r="V1242" i="46" s="1"/>
  <c r="T1269" i="46"/>
  <c r="U1269" i="46" s="1"/>
  <c r="V1269" i="46" s="1"/>
  <c r="T1412" i="46"/>
  <c r="U1412" i="46" s="1"/>
  <c r="V1412" i="46" s="1"/>
  <c r="T1051" i="46"/>
  <c r="U1051" i="46" s="1"/>
  <c r="V1051" i="46" s="1"/>
  <c r="T1329" i="46"/>
  <c r="U1329" i="46" s="1"/>
  <c r="V1329" i="46" s="1"/>
  <c r="T1350" i="46"/>
  <c r="U1350" i="46" s="1"/>
  <c r="V1350" i="46" s="1"/>
  <c r="T508" i="46"/>
  <c r="U508" i="46" s="1"/>
  <c r="V508" i="46" s="1"/>
  <c r="T527" i="46"/>
  <c r="U527" i="46" s="1"/>
  <c r="V527" i="46" s="1"/>
  <c r="T1466" i="46"/>
  <c r="U1466" i="46" s="1"/>
  <c r="V1466" i="46" s="1"/>
  <c r="T1411" i="46"/>
  <c r="U1411" i="46" s="1"/>
  <c r="V1411" i="46" s="1"/>
  <c r="T1109" i="46"/>
  <c r="U1109" i="46" s="1"/>
  <c r="V1109" i="46" s="1"/>
  <c r="T806" i="46"/>
  <c r="U806" i="46" s="1"/>
  <c r="V806" i="46" s="1"/>
  <c r="T1076" i="46"/>
  <c r="U1076" i="46" s="1"/>
  <c r="V1076" i="46" s="1"/>
  <c r="T727" i="46"/>
  <c r="U727" i="46" s="1"/>
  <c r="V727" i="46" s="1"/>
  <c r="T1133" i="46"/>
  <c r="U1133" i="46" s="1"/>
  <c r="V1133" i="46" s="1"/>
  <c r="T1211" i="46"/>
  <c r="U1211" i="46" s="1"/>
  <c r="V1211" i="46" s="1"/>
  <c r="T1210" i="46"/>
  <c r="U1210" i="46" s="1"/>
  <c r="V1210" i="46" s="1"/>
  <c r="T1563" i="46"/>
  <c r="U1563" i="46" s="1"/>
  <c r="V1563" i="46" s="1"/>
  <c r="T505" i="46"/>
  <c r="U505" i="46" s="1"/>
  <c r="V505" i="46" s="1"/>
  <c r="T1274" i="46"/>
  <c r="U1274" i="46" s="1"/>
  <c r="V1274" i="46" s="1"/>
  <c r="T646" i="46"/>
  <c r="U646" i="46" s="1"/>
  <c r="V646" i="46" s="1"/>
  <c r="T922" i="46"/>
  <c r="U922" i="46" s="1"/>
  <c r="V922" i="46" s="1"/>
  <c r="T423" i="46"/>
  <c r="U423" i="46" s="1"/>
  <c r="V423" i="46" s="1"/>
  <c r="T1349" i="46"/>
  <c r="U1349" i="46" s="1"/>
  <c r="V1349" i="46" s="1"/>
  <c r="T1486" i="46"/>
  <c r="U1486" i="46" s="1"/>
  <c r="V1486" i="46" s="1"/>
  <c r="T388" i="46"/>
  <c r="U388" i="46" s="1"/>
  <c r="V388" i="46" s="1"/>
  <c r="T1467" i="46"/>
  <c r="U1467" i="46" s="1"/>
  <c r="V1467" i="46" s="1"/>
  <c r="T1535" i="46"/>
  <c r="U1535" i="46" s="1"/>
  <c r="V1535" i="46" s="1"/>
  <c r="T529" i="46"/>
  <c r="U529" i="46" s="1"/>
  <c r="V529" i="46" s="1"/>
  <c r="T498" i="46"/>
  <c r="U498" i="46" s="1"/>
  <c r="V498" i="46" s="1"/>
  <c r="T1477" i="46"/>
  <c r="U1477" i="46" s="1"/>
  <c r="V1477" i="46" s="1"/>
  <c r="T1050" i="46"/>
  <c r="U1050" i="46" s="1"/>
  <c r="V1050" i="46" s="1"/>
  <c r="T1338" i="46"/>
  <c r="U1338" i="46" s="1"/>
  <c r="V1338" i="46" s="1"/>
  <c r="T1268" i="46"/>
  <c r="U1268" i="46" s="1"/>
  <c r="V1268" i="46" s="1"/>
  <c r="T542" i="46"/>
  <c r="U542" i="46" s="1"/>
  <c r="V542" i="46" s="1"/>
  <c r="T1517" i="46"/>
  <c r="U1517" i="46" s="1"/>
  <c r="V1517" i="46" s="1"/>
  <c r="T493" i="46"/>
  <c r="U493" i="46" s="1"/>
  <c r="V493" i="46" s="1"/>
  <c r="T407" i="46"/>
  <c r="U407" i="46" s="1"/>
  <c r="V407" i="46" s="1"/>
  <c r="T1352" i="46"/>
  <c r="U1352" i="46" s="1"/>
  <c r="V1352" i="46" s="1"/>
  <c r="T365" i="46"/>
  <c r="U365" i="46" s="1"/>
  <c r="V365" i="46" s="1"/>
  <c r="T770" i="46"/>
  <c r="U770" i="46" s="1"/>
  <c r="V770" i="46" s="1"/>
  <c r="T1410" i="46"/>
  <c r="U1410" i="46" s="1"/>
  <c r="V1410" i="46" s="1"/>
  <c r="T837" i="46"/>
  <c r="U837" i="46" s="1"/>
  <c r="V837" i="46" s="1"/>
  <c r="T1429" i="46"/>
  <c r="U1429" i="46" s="1"/>
  <c r="V1429" i="46" s="1"/>
  <c r="T1267" i="46"/>
  <c r="U1267" i="46" s="1"/>
  <c r="V1267" i="46" s="1"/>
  <c r="T589" i="46"/>
  <c r="U589" i="46" s="1"/>
  <c r="V589" i="46" s="1"/>
  <c r="T1505" i="46"/>
  <c r="U1505" i="46" s="1"/>
  <c r="V1505" i="46" s="1"/>
  <c r="T1322" i="46"/>
  <c r="U1322" i="46" s="1"/>
  <c r="V1322" i="46" s="1"/>
  <c r="T367" i="46"/>
  <c r="U367" i="46" s="1"/>
  <c r="V367" i="46" s="1"/>
  <c r="T507" i="46"/>
  <c r="U507" i="46" s="1"/>
  <c r="V507" i="46" s="1"/>
  <c r="T577" i="46"/>
  <c r="U577" i="46" s="1"/>
  <c r="V577" i="46" s="1"/>
  <c r="T1339" i="46"/>
  <c r="U1339" i="46" s="1"/>
  <c r="V1339" i="46" s="1"/>
  <c r="T1531" i="46"/>
  <c r="U1531" i="46" s="1"/>
  <c r="V1531" i="46" s="1"/>
  <c r="T836" i="46"/>
  <c r="U836" i="46" s="1"/>
  <c r="V836" i="46" s="1"/>
  <c r="T647" i="46"/>
  <c r="U647" i="46" s="1"/>
  <c r="V647" i="46" s="1"/>
  <c r="T961" i="46"/>
  <c r="U961" i="46" s="1"/>
  <c r="V961" i="46" s="1"/>
  <c r="T366" i="46"/>
  <c r="U366" i="46" s="1"/>
  <c r="V366" i="46" s="1"/>
  <c r="T445" i="46"/>
  <c r="U445" i="46" s="1"/>
  <c r="V445" i="46" s="1"/>
  <c r="T544" i="46"/>
  <c r="U544" i="46" s="1"/>
  <c r="V544" i="46" s="1"/>
  <c r="T1351" i="46"/>
  <c r="U1351" i="46" s="1"/>
  <c r="V1351" i="46" s="1"/>
  <c r="T528" i="46"/>
  <c r="U528" i="46" s="1"/>
  <c r="V528" i="46" s="1"/>
  <c r="T1324" i="46"/>
  <c r="U1324" i="46" s="1"/>
  <c r="V1324" i="46" s="1"/>
  <c r="T1562" i="46"/>
  <c r="U1562" i="46" s="1"/>
  <c r="V1562" i="46" s="1"/>
  <c r="T1434" i="46"/>
  <c r="U1434" i="46" s="1"/>
  <c r="V1434" i="46" s="1"/>
  <c r="T462" i="46"/>
  <c r="U462" i="46" s="1"/>
  <c r="V462" i="46" s="1"/>
  <c r="T1432" i="46"/>
  <c r="U1432" i="46" s="1"/>
  <c r="V1432" i="46" s="1"/>
  <c r="T614" i="46"/>
  <c r="U614" i="46" s="1"/>
  <c r="V614" i="46" s="1"/>
  <c r="T1413" i="46"/>
  <c r="U1413" i="46" s="1"/>
  <c r="V1413" i="46" s="1"/>
  <c r="T1167" i="46"/>
  <c r="U1167" i="46" s="1"/>
  <c r="V1167" i="46" s="1"/>
  <c r="T386" i="46"/>
  <c r="U386" i="46" s="1"/>
  <c r="V386" i="46" s="1"/>
  <c r="T692" i="46"/>
  <c r="U692" i="46" s="1"/>
  <c r="V692" i="46" s="1"/>
  <c r="T726" i="46"/>
  <c r="U726" i="46" s="1"/>
  <c r="V726" i="46" s="1"/>
  <c r="T387" i="46"/>
  <c r="U387" i="46" s="1"/>
  <c r="V387" i="46" s="1"/>
  <c r="T871" i="46"/>
  <c r="U871" i="46" s="1"/>
  <c r="V871" i="46" s="1"/>
  <c r="T678" i="46"/>
  <c r="U678" i="46" s="1"/>
  <c r="V678" i="46" s="1"/>
  <c r="T872" i="46"/>
  <c r="U872" i="46" s="1"/>
  <c r="V872" i="46" s="1"/>
  <c r="T679" i="46"/>
  <c r="U679" i="46" s="1"/>
  <c r="V679" i="46" s="1"/>
  <c r="T874" i="46"/>
  <c r="U874" i="46" s="1"/>
  <c r="V874" i="46" s="1"/>
  <c r="T866" i="46"/>
  <c r="U866" i="46" s="1"/>
  <c r="V866" i="46" s="1"/>
  <c r="T632" i="46"/>
  <c r="U632" i="46" s="1"/>
  <c r="V632" i="46" s="1"/>
  <c r="T683" i="46"/>
  <c r="U683" i="46" s="1"/>
  <c r="V683" i="46" s="1"/>
  <c r="T809" i="46"/>
  <c r="U809" i="46" s="1"/>
  <c r="V809" i="46" s="1"/>
  <c r="T1063" i="46"/>
  <c r="U1063" i="46" s="1"/>
  <c r="V1063" i="46" s="1"/>
  <c r="T858" i="46"/>
  <c r="U858" i="46" s="1"/>
  <c r="V858" i="46" s="1"/>
  <c r="T710" i="46"/>
  <c r="U710" i="46" s="1"/>
  <c r="V710" i="46" s="1"/>
  <c r="T793" i="46"/>
  <c r="U793" i="46" s="1"/>
  <c r="V793" i="46" s="1"/>
  <c r="T1006" i="46"/>
  <c r="U1006" i="46" s="1"/>
  <c r="V1006" i="46" s="1"/>
  <c r="T1065" i="46"/>
  <c r="U1065" i="46" s="1"/>
  <c r="V1065" i="46" s="1"/>
  <c r="T722" i="46"/>
  <c r="U722" i="46" s="1"/>
  <c r="V722" i="46" s="1"/>
  <c r="T812" i="46"/>
  <c r="U812" i="46" s="1"/>
  <c r="V812" i="46" s="1"/>
  <c r="T1103" i="46"/>
  <c r="U1103" i="46" s="1"/>
  <c r="V1103" i="46" s="1"/>
  <c r="T639" i="46"/>
  <c r="U639" i="46" s="1"/>
  <c r="V639" i="46" s="1"/>
  <c r="T754" i="46"/>
  <c r="U754" i="46" s="1"/>
  <c r="V754" i="46" s="1"/>
  <c r="T976" i="46"/>
  <c r="U976" i="46" s="1"/>
  <c r="V976" i="46" s="1"/>
  <c r="T1264" i="46"/>
  <c r="U1264" i="46" s="1"/>
  <c r="V1264" i="46" s="1"/>
  <c r="T1012" i="46"/>
  <c r="U1012" i="46" s="1"/>
  <c r="V1012" i="46" s="1"/>
  <c r="T723" i="46"/>
  <c r="U723" i="46" s="1"/>
  <c r="V723" i="46" s="1"/>
  <c r="T982" i="46"/>
  <c r="U982" i="46" s="1"/>
  <c r="V982" i="46" s="1"/>
  <c r="T1148" i="46"/>
  <c r="U1148" i="46" s="1"/>
  <c r="V1148" i="46" s="1"/>
  <c r="T1041" i="46"/>
  <c r="U1041" i="46" s="1"/>
  <c r="V1041" i="46" s="1"/>
  <c r="T761" i="46"/>
  <c r="U761" i="46" s="1"/>
  <c r="V761" i="46" s="1"/>
  <c r="T870" i="46"/>
  <c r="U870" i="46" s="1"/>
  <c r="V870" i="46" s="1"/>
  <c r="T898" i="46"/>
  <c r="U898" i="46" s="1"/>
  <c r="V898" i="46" s="1"/>
  <c r="T1194" i="46"/>
  <c r="U1194" i="46" s="1"/>
  <c r="V1194" i="46" s="1"/>
  <c r="T1010" i="46"/>
  <c r="U1010" i="46" s="1"/>
  <c r="V1010" i="46" s="1"/>
  <c r="T684" i="46"/>
  <c r="U684" i="46" s="1"/>
  <c r="V684" i="46" s="1"/>
  <c r="T1276" i="46"/>
  <c r="U1276" i="46" s="1"/>
  <c r="V1276" i="46" s="1"/>
  <c r="T1152" i="46"/>
  <c r="U1152" i="46" s="1"/>
  <c r="V1152" i="46" s="1"/>
  <c r="T1038" i="46"/>
  <c r="U1038" i="46" s="1"/>
  <c r="V1038" i="46" s="1"/>
  <c r="T991" i="46"/>
  <c r="U991" i="46" s="1"/>
  <c r="V991" i="46" s="1"/>
  <c r="T790" i="46"/>
  <c r="U790" i="46" s="1"/>
  <c r="V790" i="46" s="1"/>
  <c r="T1053" i="46"/>
  <c r="U1053" i="46" s="1"/>
  <c r="V1053" i="46" s="1"/>
  <c r="T1172" i="46"/>
  <c r="U1172" i="46" s="1"/>
  <c r="V1172" i="46" s="1"/>
  <c r="T739" i="46"/>
  <c r="U739" i="46" s="1"/>
  <c r="V739" i="46" s="1"/>
  <c r="T888" i="46"/>
  <c r="U888" i="46" s="1"/>
  <c r="V888" i="46" s="1"/>
  <c r="T1160" i="46"/>
  <c r="U1160" i="46" s="1"/>
  <c r="V1160" i="46" s="1"/>
  <c r="T1024" i="46"/>
  <c r="U1024" i="46" s="1"/>
  <c r="V1024" i="46" s="1"/>
  <c r="T1036" i="46"/>
  <c r="U1036" i="46" s="1"/>
  <c r="V1036" i="46" s="1"/>
  <c r="T1263" i="46"/>
  <c r="U1263" i="46" s="1"/>
  <c r="V1263" i="46" s="1"/>
  <c r="T1044" i="46"/>
  <c r="U1044" i="46" s="1"/>
  <c r="V1044" i="46" s="1"/>
  <c r="T992" i="46"/>
  <c r="U992" i="46" s="1"/>
  <c r="V992" i="46" s="1"/>
  <c r="T1470" i="46"/>
  <c r="U1470" i="46" s="1"/>
  <c r="V1470" i="46" s="1"/>
  <c r="T1319" i="46"/>
  <c r="U1319" i="46" s="1"/>
  <c r="V1319" i="46" s="1"/>
  <c r="T383" i="46"/>
  <c r="U383" i="46" s="1"/>
  <c r="V383" i="46" s="1"/>
  <c r="T1423" i="46"/>
  <c r="U1423" i="46" s="1"/>
  <c r="V1423" i="46" s="1"/>
  <c r="T1362" i="46"/>
  <c r="U1362" i="46" s="1"/>
  <c r="V1362" i="46" s="1"/>
  <c r="T1361" i="46"/>
  <c r="U1361" i="46" s="1"/>
  <c r="V1361" i="46" s="1"/>
  <c r="T550" i="46"/>
  <c r="U550" i="46" s="1"/>
  <c r="V550" i="46" s="1"/>
  <c r="T1502" i="46"/>
  <c r="U1502" i="46" s="1"/>
  <c r="V1502" i="46" s="1"/>
  <c r="T502" i="46"/>
  <c r="U502" i="46" s="1"/>
  <c r="V502" i="46" s="1"/>
  <c r="T547" i="46"/>
  <c r="U547" i="46" s="1"/>
  <c r="V547" i="46" s="1"/>
  <c r="T1448" i="46"/>
  <c r="U1448" i="46" s="1"/>
  <c r="V1448" i="46" s="1"/>
  <c r="T584" i="46"/>
  <c r="U584" i="46" s="1"/>
  <c r="V584" i="46" s="1"/>
  <c r="T1365" i="46"/>
  <c r="U1365" i="46" s="1"/>
  <c r="V1365" i="46" s="1"/>
  <c r="T510" i="46"/>
  <c r="U510" i="46" s="1"/>
  <c r="V510" i="46" s="1"/>
  <c r="T464" i="46"/>
  <c r="U464" i="46" s="1"/>
  <c r="V464" i="46" s="1"/>
  <c r="T1427" i="46"/>
  <c r="U1427" i="46" s="1"/>
  <c r="V1427" i="46" s="1"/>
  <c r="T555" i="46"/>
  <c r="U555" i="46" s="1"/>
  <c r="V555" i="46" s="1"/>
  <c r="T1360" i="46"/>
  <c r="U1360" i="46" s="1"/>
  <c r="V1360" i="46" s="1"/>
  <c r="T444" i="46"/>
  <c r="U444" i="46" s="1"/>
  <c r="V444" i="46" s="1"/>
  <c r="T889" i="46"/>
  <c r="U889" i="46" s="1"/>
  <c r="V889" i="46" s="1"/>
  <c r="T687" i="46"/>
  <c r="U687" i="46" s="1"/>
  <c r="V687" i="46" s="1"/>
  <c r="T890" i="46"/>
  <c r="U890" i="46" s="1"/>
  <c r="V890" i="46" s="1"/>
  <c r="T688" i="46"/>
  <c r="U688" i="46" s="1"/>
  <c r="V688" i="46" s="1"/>
  <c r="T891" i="46"/>
  <c r="U891" i="46" s="1"/>
  <c r="V891" i="46" s="1"/>
  <c r="T875" i="46"/>
  <c r="U875" i="46" s="1"/>
  <c r="V875" i="46" s="1"/>
  <c r="T808" i="46"/>
  <c r="U808" i="46" s="1"/>
  <c r="V808" i="46" s="1"/>
  <c r="T640" i="46"/>
  <c r="U640" i="46" s="1"/>
  <c r="V640" i="46" s="1"/>
  <c r="T707" i="46"/>
  <c r="U707" i="46" s="1"/>
  <c r="V707" i="46" s="1"/>
  <c r="T916" i="46"/>
  <c r="U916" i="46" s="1"/>
  <c r="V916" i="46" s="1"/>
  <c r="T1080" i="46"/>
  <c r="U1080" i="46" s="1"/>
  <c r="V1080" i="46" s="1"/>
  <c r="T879" i="46"/>
  <c r="U879" i="46" s="1"/>
  <c r="V879" i="46" s="1"/>
  <c r="T721" i="46"/>
  <c r="U721" i="46" s="1"/>
  <c r="V721" i="46" s="1"/>
  <c r="T802" i="46"/>
  <c r="U802" i="46" s="1"/>
  <c r="V802" i="46" s="1"/>
  <c r="T1074" i="46"/>
  <c r="U1074" i="46" s="1"/>
  <c r="V1074" i="46" s="1"/>
  <c r="T859" i="46"/>
  <c r="U859" i="46" s="1"/>
  <c r="V859" i="46" s="1"/>
  <c r="T732" i="46"/>
  <c r="U732" i="46" s="1"/>
  <c r="V732" i="46" s="1"/>
  <c r="T911" i="46"/>
  <c r="U911" i="46" s="1"/>
  <c r="V911" i="46" s="1"/>
  <c r="T1252" i="46"/>
  <c r="U1252" i="46" s="1"/>
  <c r="V1252" i="46" s="1"/>
  <c r="T1102" i="46"/>
  <c r="U1102" i="46" s="1"/>
  <c r="V1102" i="46" s="1"/>
  <c r="T655" i="46"/>
  <c r="U655" i="46" s="1"/>
  <c r="V655" i="46" s="1"/>
  <c r="T762" i="46"/>
  <c r="U762" i="46" s="1"/>
  <c r="V762" i="46" s="1"/>
  <c r="T994" i="46"/>
  <c r="U994" i="46" s="1"/>
  <c r="V994" i="46" s="1"/>
  <c r="T1281" i="46"/>
  <c r="U1281" i="46" s="1"/>
  <c r="V1281" i="46" s="1"/>
  <c r="T1107" i="46"/>
  <c r="U1107" i="46" s="1"/>
  <c r="V1107" i="46" s="1"/>
  <c r="T743" i="46"/>
  <c r="U743" i="46" s="1"/>
  <c r="V743" i="46" s="1"/>
  <c r="T901" i="46"/>
  <c r="U901" i="46" s="1"/>
  <c r="V901" i="46" s="1"/>
  <c r="T1171" i="46"/>
  <c r="U1171" i="46" s="1"/>
  <c r="V1171" i="46" s="1"/>
  <c r="T867" i="46"/>
  <c r="U867" i="46" s="1"/>
  <c r="V867" i="46" s="1"/>
  <c r="T779" i="46"/>
  <c r="U779" i="46" s="1"/>
  <c r="V779" i="46" s="1"/>
  <c r="T624" i="46"/>
  <c r="U624" i="46" s="1"/>
  <c r="V624" i="46" s="1"/>
  <c r="T1238" i="46"/>
  <c r="U1238" i="46" s="1"/>
  <c r="V1238" i="46" s="1"/>
  <c r="T1125" i="46"/>
  <c r="U1125" i="46" s="1"/>
  <c r="V1125" i="46" s="1"/>
  <c r="T1203" i="46"/>
  <c r="U1203" i="46" s="1"/>
  <c r="V1203" i="46" s="1"/>
  <c r="T885" i="46"/>
  <c r="U885" i="46" s="1"/>
  <c r="V885" i="46" s="1"/>
  <c r="T1131" i="46"/>
  <c r="U1131" i="46" s="1"/>
  <c r="V1131" i="46" s="1"/>
  <c r="T709" i="46"/>
  <c r="U709" i="46" s="1"/>
  <c r="V709" i="46" s="1"/>
  <c r="T1293" i="46"/>
  <c r="U1293" i="46" s="1"/>
  <c r="V1293" i="46" s="1"/>
  <c r="T1164" i="46"/>
  <c r="U1164" i="46" s="1"/>
  <c r="V1164" i="46" s="1"/>
  <c r="T1043" i="46"/>
  <c r="U1043" i="46" s="1"/>
  <c r="V1043" i="46" s="1"/>
  <c r="T1244" i="46"/>
  <c r="U1244" i="46" s="1"/>
  <c r="V1244" i="46" s="1"/>
  <c r="T1039" i="46"/>
  <c r="U1039" i="46" s="1"/>
  <c r="V1039" i="46" s="1"/>
  <c r="T1071" i="46"/>
  <c r="U1071" i="46" s="1"/>
  <c r="V1071" i="46" s="1"/>
  <c r="T757" i="46"/>
  <c r="U757" i="46" s="1"/>
  <c r="V757" i="46" s="1"/>
  <c r="T788" i="46"/>
  <c r="U788" i="46" s="1"/>
  <c r="V788" i="46" s="1"/>
  <c r="T666" i="46"/>
  <c r="U666" i="46" s="1"/>
  <c r="V666" i="46" s="1"/>
  <c r="T713" i="46"/>
  <c r="U713" i="46" s="1"/>
  <c r="V713" i="46" s="1"/>
  <c r="T752" i="46"/>
  <c r="U752" i="46" s="1"/>
  <c r="V752" i="46" s="1"/>
  <c r="T1033" i="46"/>
  <c r="U1033" i="46" s="1"/>
  <c r="V1033" i="46" s="1"/>
  <c r="T963" i="46"/>
  <c r="U963" i="46" s="1"/>
  <c r="V963" i="46" s="1"/>
  <c r="T1015" i="46"/>
  <c r="U1015" i="46" s="1"/>
  <c r="V1015" i="46" s="1"/>
  <c r="T608" i="46"/>
  <c r="U608" i="46" s="1"/>
  <c r="V608" i="46" s="1"/>
  <c r="T1119" i="46"/>
  <c r="U1119" i="46" s="1"/>
  <c r="V1119" i="46" s="1"/>
  <c r="T334" i="46"/>
  <c r="U334" i="46" s="1"/>
  <c r="V334" i="46" s="1"/>
  <c r="T1400" i="46"/>
  <c r="U1400" i="46" s="1"/>
  <c r="V1400" i="46" s="1"/>
  <c r="T1482" i="46"/>
  <c r="U1482" i="46" s="1"/>
  <c r="V1482" i="46" s="1"/>
  <c r="T500" i="46"/>
  <c r="U500" i="46" s="1"/>
  <c r="V500" i="46" s="1"/>
  <c r="T402" i="46"/>
  <c r="U402" i="46" s="1"/>
  <c r="V402" i="46" s="1"/>
  <c r="T1364" i="46"/>
  <c r="U1364" i="46" s="1"/>
  <c r="V1364" i="46" s="1"/>
  <c r="T474" i="46"/>
  <c r="U474" i="46" s="1"/>
  <c r="V474" i="46" s="1"/>
  <c r="T897" i="46"/>
  <c r="U897" i="46" s="1"/>
  <c r="V897" i="46" s="1"/>
  <c r="T695" i="46"/>
  <c r="U695" i="46" s="1"/>
  <c r="V695" i="46" s="1"/>
  <c r="T609" i="46"/>
  <c r="U609" i="46" s="1"/>
  <c r="V609" i="46" s="1"/>
  <c r="T696" i="46"/>
  <c r="U696" i="46" s="1"/>
  <c r="V696" i="46" s="1"/>
  <c r="T610" i="46"/>
  <c r="U610" i="46" s="1"/>
  <c r="V610" i="46" s="1"/>
  <c r="T892" i="46"/>
  <c r="U892" i="46" s="1"/>
  <c r="V892" i="46" s="1"/>
  <c r="T860" i="46"/>
  <c r="U860" i="46" s="1"/>
  <c r="V860" i="46" s="1"/>
  <c r="T658" i="46"/>
  <c r="U658" i="46" s="1"/>
  <c r="V658" i="46" s="1"/>
  <c r="T717" i="46"/>
  <c r="U717" i="46" s="1"/>
  <c r="V717" i="46" s="1"/>
  <c r="T925" i="46"/>
  <c r="U925" i="46" s="1"/>
  <c r="V925" i="46" s="1"/>
  <c r="T1239" i="46"/>
  <c r="U1239" i="46" s="1"/>
  <c r="V1239" i="46" s="1"/>
  <c r="T1089" i="46"/>
  <c r="U1089" i="46" s="1"/>
  <c r="V1089" i="46" s="1"/>
  <c r="T630" i="46"/>
  <c r="U630" i="46" s="1"/>
  <c r="V630" i="46" s="1"/>
  <c r="T730" i="46"/>
  <c r="U730" i="46" s="1"/>
  <c r="V730" i="46" s="1"/>
  <c r="T811" i="46"/>
  <c r="U811" i="46" s="1"/>
  <c r="V811" i="46" s="1"/>
  <c r="T1083" i="46"/>
  <c r="U1083" i="46" s="1"/>
  <c r="V1083" i="46" s="1"/>
  <c r="T633" i="46"/>
  <c r="U633" i="46" s="1"/>
  <c r="V633" i="46" s="1"/>
  <c r="T741" i="46"/>
  <c r="U741" i="46" s="1"/>
  <c r="V741" i="46" s="1"/>
  <c r="T1112" i="46"/>
  <c r="U1112" i="46" s="1"/>
  <c r="V1112" i="46" s="1"/>
  <c r="T681" i="46"/>
  <c r="U681" i="46" s="1"/>
  <c r="V681" i="46" s="1"/>
  <c r="T789" i="46"/>
  <c r="U789" i="46" s="1"/>
  <c r="V789" i="46" s="1"/>
  <c r="T899" i="46"/>
  <c r="U899" i="46" s="1"/>
  <c r="V899" i="46" s="1"/>
  <c r="T1052" i="46"/>
  <c r="U1052" i="46" s="1"/>
  <c r="V1052" i="46" s="1"/>
  <c r="T1115" i="46"/>
  <c r="U1115" i="46" s="1"/>
  <c r="V1115" i="46" s="1"/>
  <c r="T760" i="46"/>
  <c r="U760" i="46" s="1"/>
  <c r="V760" i="46" s="1"/>
  <c r="T1253" i="46"/>
  <c r="U1253" i="46" s="1"/>
  <c r="V1253" i="46" s="1"/>
  <c r="T1023" i="46"/>
  <c r="U1023" i="46" s="1"/>
  <c r="V1023" i="46" s="1"/>
  <c r="T621" i="46"/>
  <c r="U621" i="46" s="1"/>
  <c r="V621" i="46" s="1"/>
  <c r="T796" i="46"/>
  <c r="U796" i="46" s="1"/>
  <c r="V796" i="46" s="1"/>
  <c r="T682" i="46"/>
  <c r="U682" i="46" s="1"/>
  <c r="V682" i="46" s="1"/>
  <c r="T1256" i="46"/>
  <c r="U1256" i="46" s="1"/>
  <c r="V1256" i="46" s="1"/>
  <c r="T1140" i="46"/>
  <c r="U1140" i="46" s="1"/>
  <c r="V1140" i="46" s="1"/>
  <c r="T1030" i="46"/>
  <c r="U1030" i="46" s="1"/>
  <c r="V1030" i="46" s="1"/>
  <c r="T665" i="46"/>
  <c r="U665" i="46" s="1"/>
  <c r="V665" i="46" s="1"/>
  <c r="T1154" i="46"/>
  <c r="U1154" i="46" s="1"/>
  <c r="V1154" i="46" s="1"/>
  <c r="T729" i="46"/>
  <c r="U729" i="46" s="1"/>
  <c r="V729" i="46" s="1"/>
  <c r="T1064" i="46"/>
  <c r="U1064" i="46" s="1"/>
  <c r="V1064" i="46" s="1"/>
  <c r="T1018" i="46"/>
  <c r="U1018" i="46" s="1"/>
  <c r="V1018" i="46" s="1"/>
  <c r="T1279" i="46"/>
  <c r="U1279" i="46" s="1"/>
  <c r="V1279" i="46" s="1"/>
  <c r="T894" i="46"/>
  <c r="U894" i="46" s="1"/>
  <c r="V894" i="46" s="1"/>
  <c r="T924" i="46"/>
  <c r="U924" i="46" s="1"/>
  <c r="V924" i="46" s="1"/>
  <c r="T1088" i="46"/>
  <c r="U1088" i="46" s="1"/>
  <c r="V1088" i="46" s="1"/>
  <c r="T1190" i="46"/>
  <c r="U1190" i="46" s="1"/>
  <c r="V1190" i="46" s="1"/>
  <c r="T774" i="46"/>
  <c r="U774" i="46" s="1"/>
  <c r="V774" i="46" s="1"/>
  <c r="T1236" i="46"/>
  <c r="U1236" i="46" s="1"/>
  <c r="V1236" i="46" s="1"/>
  <c r="T1060" i="46"/>
  <c r="U1060" i="46" s="1"/>
  <c r="V1060" i="46" s="1"/>
  <c r="T1073" i="46"/>
  <c r="U1073" i="46" s="1"/>
  <c r="V1073" i="46" s="1"/>
  <c r="T1249" i="46"/>
  <c r="U1249" i="46" s="1"/>
  <c r="V1249" i="46" s="1"/>
  <c r="T1016" i="46"/>
  <c r="U1016" i="46" s="1"/>
  <c r="V1016" i="46" s="1"/>
  <c r="T1156" i="46"/>
  <c r="U1156" i="46" s="1"/>
  <c r="V1156" i="46" s="1"/>
  <c r="T404" i="46"/>
  <c r="U404" i="46" s="1"/>
  <c r="V404" i="46" s="1"/>
  <c r="T401" i="46"/>
  <c r="U401" i="46" s="1"/>
  <c r="V401" i="46" s="1"/>
  <c r="T466" i="46"/>
  <c r="U466" i="46" s="1"/>
  <c r="V466" i="46" s="1"/>
  <c r="T1356" i="46"/>
  <c r="U1356" i="46" s="1"/>
  <c r="V1356" i="46" s="1"/>
  <c r="T1335" i="46"/>
  <c r="U1335" i="46" s="1"/>
  <c r="V1335" i="46" s="1"/>
  <c r="T518" i="46"/>
  <c r="U518" i="46" s="1"/>
  <c r="V518" i="46" s="1"/>
  <c r="T535" i="46"/>
  <c r="U535" i="46" s="1"/>
  <c r="V535" i="46" s="1"/>
  <c r="T357" i="46"/>
  <c r="U357" i="46" s="1"/>
  <c r="V357" i="46" s="1"/>
  <c r="T370" i="46"/>
  <c r="U370" i="46" s="1"/>
  <c r="V370" i="46" s="1"/>
  <c r="T371" i="46"/>
  <c r="U371" i="46" s="1"/>
  <c r="V371" i="46" s="1"/>
  <c r="T545" i="46"/>
  <c r="U545" i="46" s="1"/>
  <c r="V545" i="46" s="1"/>
  <c r="T1468" i="46"/>
  <c r="U1468" i="46" s="1"/>
  <c r="V1468" i="46" s="1"/>
  <c r="T634" i="46"/>
  <c r="U634" i="46" s="1"/>
  <c r="V634" i="46" s="1"/>
  <c r="T635" i="46"/>
  <c r="U635" i="46" s="1"/>
  <c r="V635" i="46" s="1"/>
  <c r="T873" i="46"/>
  <c r="U873" i="46" s="1"/>
  <c r="V873" i="46" s="1"/>
  <c r="T887" i="46"/>
  <c r="U887" i="46" s="1"/>
  <c r="V887" i="46" s="1"/>
  <c r="T619" i="46"/>
  <c r="U619" i="46" s="1"/>
  <c r="V619" i="46" s="1"/>
  <c r="T886" i="46"/>
  <c r="U886" i="46" s="1"/>
  <c r="V886" i="46" s="1"/>
  <c r="T826" i="46"/>
  <c r="U826" i="46" s="1"/>
  <c r="V826" i="46" s="1"/>
  <c r="T756" i="46"/>
  <c r="U756" i="46" s="1"/>
  <c r="V756" i="46" s="1"/>
  <c r="T1257" i="46"/>
  <c r="U1257" i="46" s="1"/>
  <c r="V1257" i="46" s="1"/>
  <c r="T662" i="46"/>
  <c r="U662" i="46" s="1"/>
  <c r="V662" i="46" s="1"/>
  <c r="T758" i="46"/>
  <c r="U758" i="46" s="1"/>
  <c r="V758" i="46" s="1"/>
  <c r="T954" i="46"/>
  <c r="U954" i="46" s="1"/>
  <c r="V954" i="46" s="1"/>
  <c r="T1111" i="46"/>
  <c r="U1111" i="46" s="1"/>
  <c r="V1111" i="46" s="1"/>
  <c r="T676" i="46"/>
  <c r="U676" i="46" s="1"/>
  <c r="V676" i="46" s="1"/>
  <c r="T777" i="46"/>
  <c r="U777" i="46" s="1"/>
  <c r="V777" i="46" s="1"/>
  <c r="T964" i="46"/>
  <c r="U964" i="46" s="1"/>
  <c r="V964" i="46" s="1"/>
  <c r="T1049" i="46"/>
  <c r="U1049" i="46" s="1"/>
  <c r="V1049" i="46" s="1"/>
  <c r="T620" i="46"/>
  <c r="U620" i="46" s="1"/>
  <c r="V620" i="46" s="1"/>
  <c r="T715" i="46"/>
  <c r="U715" i="46" s="1"/>
  <c r="V715" i="46" s="1"/>
  <c r="T908" i="46"/>
  <c r="U908" i="46" s="1"/>
  <c r="V908" i="46" s="1"/>
  <c r="T1069" i="46"/>
  <c r="U1069" i="46" s="1"/>
  <c r="V1069" i="46" s="1"/>
  <c r="T861" i="46"/>
  <c r="U861" i="46" s="1"/>
  <c r="V861" i="46" s="1"/>
  <c r="T795" i="46"/>
  <c r="U795" i="46" s="1"/>
  <c r="V795" i="46" s="1"/>
  <c r="T1183" i="46"/>
  <c r="U1183" i="46" s="1"/>
  <c r="V1183" i="46" s="1"/>
  <c r="T680" i="46"/>
  <c r="U680" i="46" s="1"/>
  <c r="V680" i="46" s="1"/>
  <c r="T913" i="46"/>
  <c r="U913" i="46" s="1"/>
  <c r="V913" i="46" s="1"/>
  <c r="T1291" i="46"/>
  <c r="U1291" i="46" s="1"/>
  <c r="V1291" i="46" s="1"/>
  <c r="T1017" i="46"/>
  <c r="U1017" i="46" s="1"/>
  <c r="V1017" i="46" s="1"/>
  <c r="T1042" i="46"/>
  <c r="U1042" i="46" s="1"/>
  <c r="V1042" i="46" s="1"/>
  <c r="T787" i="46"/>
  <c r="U787" i="46" s="1"/>
  <c r="V787" i="46" s="1"/>
  <c r="T1032" i="46"/>
  <c r="U1032" i="46" s="1"/>
  <c r="V1032" i="46" s="1"/>
  <c r="T953" i="46"/>
  <c r="U953" i="46" s="1"/>
  <c r="V953" i="46" s="1"/>
  <c r="T1099" i="46"/>
  <c r="U1099" i="46" s="1"/>
  <c r="V1099" i="46" s="1"/>
  <c r="T1178" i="46"/>
  <c r="U1178" i="46" s="1"/>
  <c r="V1178" i="46" s="1"/>
  <c r="T1113" i="46"/>
  <c r="U1113" i="46" s="1"/>
  <c r="V1113" i="46" s="1"/>
  <c r="T716" i="46"/>
  <c r="U716" i="46" s="1"/>
  <c r="V716" i="46" s="1"/>
  <c r="T1003" i="46"/>
  <c r="U1003" i="46" s="1"/>
  <c r="V1003" i="46" s="1"/>
  <c r="T926" i="46"/>
  <c r="U926" i="46" s="1"/>
  <c r="V926" i="46" s="1"/>
  <c r="T1086" i="46"/>
  <c r="U1086" i="46" s="1"/>
  <c r="V1086" i="46" s="1"/>
  <c r="T1055" i="46"/>
  <c r="U1055" i="46" s="1"/>
  <c r="V1055" i="46" s="1"/>
  <c r="T1182" i="46"/>
  <c r="U1182" i="46" s="1"/>
  <c r="V1182" i="46" s="1"/>
  <c r="T1189" i="46"/>
  <c r="U1189" i="46" s="1"/>
  <c r="V1189" i="46" s="1"/>
  <c r="T1005" i="46"/>
  <c r="U1005" i="46" s="1"/>
  <c r="V1005" i="46" s="1"/>
  <c r="T735" i="46"/>
  <c r="U735" i="46" s="1"/>
  <c r="V735" i="46" s="1"/>
  <c r="T1114" i="46"/>
  <c r="U1114" i="46" s="1"/>
  <c r="V1114" i="46" s="1"/>
  <c r="T382" i="46"/>
  <c r="U382" i="46" s="1"/>
  <c r="V382" i="46" s="1"/>
  <c r="T1424" i="46"/>
  <c r="U1424" i="46" s="1"/>
  <c r="V1424" i="46" s="1"/>
  <c r="T534" i="46"/>
  <c r="U534" i="46" s="1"/>
  <c r="V534" i="46" s="1"/>
  <c r="T581" i="46"/>
  <c r="U581" i="46" s="1"/>
  <c r="V581" i="46" s="1"/>
  <c r="T468" i="46"/>
  <c r="U468" i="46" s="1"/>
  <c r="V468" i="46" s="1"/>
  <c r="T331" i="46"/>
  <c r="U331" i="46" s="1"/>
  <c r="V331" i="46" s="1"/>
  <c r="T1499" i="46"/>
  <c r="U1499" i="46" s="1"/>
  <c r="V1499" i="46" s="1"/>
  <c r="T496" i="46"/>
  <c r="U496" i="46" s="1"/>
  <c r="V496" i="46" s="1"/>
  <c r="T364" i="46"/>
  <c r="U364" i="46" s="1"/>
  <c r="V364" i="46" s="1"/>
  <c r="T486" i="46"/>
  <c r="U486" i="46" s="1"/>
  <c r="V486" i="46" s="1"/>
  <c r="T594" i="46"/>
  <c r="U594" i="46" s="1"/>
  <c r="V594" i="46" s="1"/>
  <c r="T1460" i="46"/>
  <c r="U1460" i="46" s="1"/>
  <c r="V1460" i="46" s="1"/>
  <c r="T489" i="46"/>
  <c r="U489" i="46" s="1"/>
  <c r="V489" i="46" s="1"/>
  <c r="T515" i="46"/>
  <c r="U515" i="46" s="1"/>
  <c r="V515" i="46" s="1"/>
  <c r="T558" i="46"/>
  <c r="U558" i="46" s="1"/>
  <c r="V558" i="46" s="1"/>
  <c r="T488" i="46"/>
  <c r="U488" i="46" s="1"/>
  <c r="V488" i="46" s="1"/>
  <c r="T575" i="46"/>
  <c r="U575" i="46" s="1"/>
  <c r="V575" i="46" s="1"/>
  <c r="T660" i="46"/>
  <c r="U660" i="46" s="1"/>
  <c r="V660" i="46" s="1"/>
  <c r="T661" i="46"/>
  <c r="U661" i="46" s="1"/>
  <c r="V661" i="46" s="1"/>
  <c r="T838" i="46"/>
  <c r="U838" i="46" s="1"/>
  <c r="V838" i="46" s="1"/>
  <c r="T628" i="46"/>
  <c r="U628" i="46" s="1"/>
  <c r="V628" i="46" s="1"/>
  <c r="T876" i="46"/>
  <c r="U876" i="46" s="1"/>
  <c r="V876" i="46" s="1"/>
  <c r="T1014" i="46"/>
  <c r="U1014" i="46" s="1"/>
  <c r="V1014" i="46" s="1"/>
  <c r="T740" i="46"/>
  <c r="U740" i="46" s="1"/>
  <c r="V740" i="46" s="1"/>
  <c r="T1250" i="46"/>
  <c r="U1250" i="46" s="1"/>
  <c r="V1250" i="46" s="1"/>
  <c r="T803" i="46"/>
  <c r="U803" i="46" s="1"/>
  <c r="V803" i="46" s="1"/>
  <c r="T1084" i="46"/>
  <c r="U1084" i="46" s="1"/>
  <c r="V1084" i="46" s="1"/>
  <c r="T736" i="46"/>
  <c r="U736" i="46" s="1"/>
  <c r="V736" i="46" s="1"/>
  <c r="T1246" i="46"/>
  <c r="U1246" i="46" s="1"/>
  <c r="V1246" i="46" s="1"/>
  <c r="T701" i="46"/>
  <c r="U701" i="46" s="1"/>
  <c r="V701" i="46" s="1"/>
  <c r="T1136" i="46"/>
  <c r="U1136" i="46" s="1"/>
  <c r="V1136" i="46" s="1"/>
  <c r="T814" i="46"/>
  <c r="U814" i="46" s="1"/>
  <c r="V814" i="46" s="1"/>
  <c r="T1037" i="46"/>
  <c r="U1037" i="46" s="1"/>
  <c r="V1037" i="46" s="1"/>
  <c r="T1261" i="46"/>
  <c r="U1261" i="46" s="1"/>
  <c r="V1261" i="46" s="1"/>
  <c r="T1241" i="46"/>
  <c r="U1241" i="46" s="1"/>
  <c r="V1241" i="46" s="1"/>
  <c r="T1031" i="46"/>
  <c r="U1031" i="46" s="1"/>
  <c r="V1031" i="46" s="1"/>
  <c r="T1142" i="46"/>
  <c r="U1142" i="46" s="1"/>
  <c r="V1142" i="46" s="1"/>
  <c r="T1158" i="46"/>
  <c r="U1158" i="46" s="1"/>
  <c r="V1158" i="46" s="1"/>
  <c r="T1143" i="46"/>
  <c r="U1143" i="46" s="1"/>
  <c r="V1143" i="46" s="1"/>
  <c r="T1077" i="46"/>
  <c r="U1077" i="46" s="1"/>
  <c r="V1077" i="46" s="1"/>
  <c r="T1022" i="46"/>
  <c r="U1022" i="46" s="1"/>
  <c r="V1022" i="46" s="1"/>
  <c r="T554" i="46"/>
  <c r="U554" i="46" s="1"/>
  <c r="V554" i="46" s="1"/>
  <c r="T467" i="46"/>
  <c r="U467" i="46" s="1"/>
  <c r="V467" i="46" s="1"/>
  <c r="T1422" i="46"/>
  <c r="U1422" i="46" s="1"/>
  <c r="V1422" i="46" s="1"/>
  <c r="T1451" i="46"/>
  <c r="U1451" i="46" s="1"/>
  <c r="V1451" i="46" s="1"/>
  <c r="T452" i="46"/>
  <c r="U452" i="46" s="1"/>
  <c r="V452" i="46" s="1"/>
  <c r="T1447" i="46"/>
  <c r="U1447" i="46" s="1"/>
  <c r="V1447" i="46" s="1"/>
  <c r="T1343" i="46"/>
  <c r="U1343" i="46" s="1"/>
  <c r="V1343" i="46" s="1"/>
  <c r="T478" i="46"/>
  <c r="U478" i="46" s="1"/>
  <c r="V478" i="46" s="1"/>
  <c r="T1317" i="46"/>
  <c r="U1317" i="46" s="1"/>
  <c r="V1317" i="46" s="1"/>
  <c r="T1354" i="46"/>
  <c r="U1354" i="46" s="1"/>
  <c r="V1354" i="46" s="1"/>
  <c r="T572" i="46"/>
  <c r="U572" i="46" s="1"/>
  <c r="V572" i="46" s="1"/>
  <c r="T336" i="46"/>
  <c r="U336" i="46" s="1"/>
  <c r="V336" i="46" s="1"/>
  <c r="T585" i="46"/>
  <c r="U585" i="46" s="1"/>
  <c r="V585" i="46" s="1"/>
  <c r="T532" i="46"/>
  <c r="U532" i="46" s="1"/>
  <c r="V532" i="46" s="1"/>
  <c r="T392" i="46"/>
  <c r="U392" i="46" s="1"/>
  <c r="V392" i="46" s="1"/>
  <c r="T700" i="46"/>
  <c r="U700" i="46" s="1"/>
  <c r="V700" i="46" s="1"/>
  <c r="T912" i="46"/>
  <c r="U912" i="46" s="1"/>
  <c r="V912" i="46" s="1"/>
  <c r="T824" i="46"/>
  <c r="U824" i="46" s="1"/>
  <c r="V824" i="46" s="1"/>
  <c r="T629" i="46"/>
  <c r="U629" i="46" s="1"/>
  <c r="V629" i="46" s="1"/>
  <c r="T792" i="46"/>
  <c r="U792" i="46" s="1"/>
  <c r="V792" i="46" s="1"/>
  <c r="T1068" i="46"/>
  <c r="U1068" i="46" s="1"/>
  <c r="V1068" i="46" s="1"/>
  <c r="T1326" i="46"/>
  <c r="U1326" i="46" s="1"/>
  <c r="V1326" i="46" s="1"/>
  <c r="T1395" i="46"/>
  <c r="U1395" i="46" s="1"/>
  <c r="V1395" i="46" s="1"/>
  <c r="T540" i="46"/>
  <c r="U540" i="46" s="1"/>
  <c r="V540" i="46" s="1"/>
  <c r="T512" i="46"/>
  <c r="U512" i="46" s="1"/>
  <c r="V512" i="46" s="1"/>
  <c r="T571" i="46"/>
  <c r="U571" i="46" s="1"/>
  <c r="V571" i="46" s="1"/>
  <c r="T503" i="46"/>
  <c r="U503" i="46" s="1"/>
  <c r="V503" i="46" s="1"/>
  <c r="T1332" i="46"/>
  <c r="U1332" i="46" s="1"/>
  <c r="V1332" i="46" s="1"/>
  <c r="T685" i="46"/>
  <c r="U685" i="46" s="1"/>
  <c r="V685" i="46" s="1"/>
  <c r="T1287" i="46"/>
  <c r="U1287" i="46" s="1"/>
  <c r="V1287" i="46" s="1"/>
  <c r="T1002" i="46"/>
  <c r="U1002" i="46" s="1"/>
  <c r="V1002" i="46" s="1"/>
  <c r="T1094" i="46"/>
  <c r="U1094" i="46" s="1"/>
  <c r="V1094" i="46" s="1"/>
  <c r="T725" i="46"/>
  <c r="U725" i="46" s="1"/>
  <c r="V725" i="46" s="1"/>
  <c r="T1021" i="46"/>
  <c r="U1021" i="46" s="1"/>
  <c r="V1021" i="46" s="1"/>
  <c r="T1095" i="46"/>
  <c r="U1095" i="46" s="1"/>
  <c r="V1095" i="46" s="1"/>
  <c r="T1397" i="46"/>
  <c r="U1397" i="46" s="1"/>
  <c r="V1397" i="46" s="1"/>
  <c r="T403" i="46"/>
  <c r="U403" i="46" s="1"/>
  <c r="V403" i="46" s="1"/>
  <c r="T1425" i="46"/>
  <c r="U1425" i="46" s="1"/>
  <c r="V1425" i="46" s="1"/>
  <c r="T652" i="46"/>
  <c r="U652" i="46" s="1"/>
  <c r="V652" i="46" s="1"/>
  <c r="T677" i="46"/>
  <c r="U677" i="46" s="1"/>
  <c r="V677" i="46" s="1"/>
  <c r="T968" i="46"/>
  <c r="U968" i="46" s="1"/>
  <c r="V968" i="46" s="1"/>
  <c r="T733" i="46"/>
  <c r="U733" i="46" s="1"/>
  <c r="V733" i="46" s="1"/>
  <c r="T847" i="46"/>
  <c r="U847" i="46" s="1"/>
  <c r="V847" i="46" s="1"/>
  <c r="T637" i="46"/>
  <c r="U637" i="46" s="1"/>
  <c r="V637" i="46" s="1"/>
  <c r="T896" i="46"/>
  <c r="U896" i="46" s="1"/>
  <c r="V896" i="46" s="1"/>
  <c r="T987" i="46"/>
  <c r="U987" i="46" s="1"/>
  <c r="V987" i="46" s="1"/>
  <c r="T1118" i="46"/>
  <c r="U1118" i="46" s="1"/>
  <c r="V1118" i="46" s="1"/>
  <c r="T767" i="46"/>
  <c r="U767" i="46" s="1"/>
  <c r="V767" i="46" s="1"/>
  <c r="T663" i="46"/>
  <c r="U663" i="46" s="1"/>
  <c r="V663" i="46" s="1"/>
  <c r="T1093" i="46"/>
  <c r="U1093" i="46" s="1"/>
  <c r="V1093" i="46" s="1"/>
  <c r="T745" i="46"/>
  <c r="U745" i="46" s="1"/>
  <c r="V745" i="46" s="1"/>
  <c r="T1255" i="46"/>
  <c r="U1255" i="46" s="1"/>
  <c r="V1255" i="46" s="1"/>
  <c r="T778" i="46"/>
  <c r="U778" i="46" s="1"/>
  <c r="V778" i="46" s="1"/>
  <c r="T1174" i="46"/>
  <c r="U1174" i="46" s="1"/>
  <c r="V1174" i="46" s="1"/>
  <c r="T966" i="46"/>
  <c r="U966" i="46" s="1"/>
  <c r="V966" i="46" s="1"/>
  <c r="T1062" i="46"/>
  <c r="U1062" i="46" s="1"/>
  <c r="V1062" i="46" s="1"/>
  <c r="T1179" i="46"/>
  <c r="U1179" i="46" s="1"/>
  <c r="V1179" i="46" s="1"/>
  <c r="T1082" i="46"/>
  <c r="U1082" i="46" s="1"/>
  <c r="V1082" i="46" s="1"/>
  <c r="T1165" i="46"/>
  <c r="U1165" i="46" s="1"/>
  <c r="V1165" i="46" s="1"/>
  <c r="T1247" i="46"/>
  <c r="U1247" i="46" s="1"/>
  <c r="V1247" i="46" s="1"/>
  <c r="T698" i="46"/>
  <c r="U698" i="46" s="1"/>
  <c r="V698" i="46" s="1"/>
  <c r="T1193" i="46"/>
  <c r="U1193" i="46" s="1"/>
  <c r="V1193" i="46" s="1"/>
  <c r="T1254" i="46"/>
  <c r="U1254" i="46" s="1"/>
  <c r="V1254" i="46" s="1"/>
  <c r="T1045" i="46"/>
  <c r="U1045" i="46" s="1"/>
  <c r="V1045" i="46" s="1"/>
  <c r="T1321" i="46"/>
  <c r="U1321" i="46" s="1"/>
  <c r="V1321" i="46" s="1"/>
  <c r="T416" i="46"/>
  <c r="U416" i="46" s="1"/>
  <c r="V416" i="46" s="1"/>
  <c r="T580" i="46"/>
  <c r="U580" i="46" s="1"/>
  <c r="V580" i="46" s="1"/>
  <c r="T361" i="46"/>
  <c r="U361" i="46" s="1"/>
  <c r="V361" i="46" s="1"/>
  <c r="T1500" i="46"/>
  <c r="U1500" i="46" s="1"/>
  <c r="V1500" i="46" s="1"/>
  <c r="T514" i="46"/>
  <c r="U514" i="46" s="1"/>
  <c r="V514" i="46" s="1"/>
  <c r="T359" i="46"/>
  <c r="U359" i="46" s="1"/>
  <c r="V359" i="46" s="1"/>
  <c r="T574" i="46"/>
  <c r="U574" i="46" s="1"/>
  <c r="V574" i="46" s="1"/>
  <c r="T1471" i="46"/>
  <c r="U1471" i="46" s="1"/>
  <c r="V1471" i="46" s="1"/>
  <c r="T1333" i="46"/>
  <c r="U1333" i="46" s="1"/>
  <c r="V1333" i="46" s="1"/>
  <c r="T393" i="46"/>
  <c r="U393" i="46" s="1"/>
  <c r="V393" i="46" s="1"/>
  <c r="T394" i="46"/>
  <c r="U394" i="46" s="1"/>
  <c r="V394" i="46" s="1"/>
  <c r="T411" i="46"/>
  <c r="U411" i="46" s="1"/>
  <c r="V411" i="46" s="1"/>
  <c r="T395" i="46"/>
  <c r="U395" i="46" s="1"/>
  <c r="V395" i="46" s="1"/>
  <c r="T499" i="46"/>
  <c r="U499" i="46" s="1"/>
  <c r="V499" i="46" s="1"/>
  <c r="T579" i="46"/>
  <c r="U579" i="46" s="1"/>
  <c r="V579" i="46" s="1"/>
  <c r="T1320" i="46"/>
  <c r="U1320" i="46" s="1"/>
  <c r="V1320" i="46" s="1"/>
  <c r="T1334" i="46"/>
  <c r="U1334" i="46" s="1"/>
  <c r="V1334" i="46" s="1"/>
  <c r="T530" i="46"/>
  <c r="U530" i="46" s="1"/>
  <c r="V530" i="46" s="1"/>
  <c r="T454" i="46"/>
  <c r="U454" i="46" s="1"/>
  <c r="V454" i="46" s="1"/>
  <c r="T1078" i="46"/>
  <c r="U1078" i="46" s="1"/>
  <c r="V1078" i="46" s="1"/>
  <c r="T1009" i="46"/>
  <c r="U1009" i="46" s="1"/>
  <c r="V1009" i="46" s="1"/>
  <c r="T641" i="46"/>
  <c r="U641" i="46" s="1"/>
  <c r="V641" i="46" s="1"/>
  <c r="T1020" i="46"/>
  <c r="U1020" i="46" s="1"/>
  <c r="V1020" i="46" s="1"/>
  <c r="T556" i="46"/>
  <c r="U556" i="46" s="1"/>
  <c r="V556" i="46" s="1"/>
  <c r="T533" i="46"/>
  <c r="U533" i="46" s="1"/>
  <c r="V533" i="46" s="1"/>
  <c r="T458" i="46"/>
  <c r="U458" i="46" s="1"/>
  <c r="V458" i="46" s="1"/>
  <c r="T329" i="46"/>
  <c r="U329" i="46" s="1"/>
  <c r="V329" i="46" s="1"/>
  <c r="T644" i="46"/>
  <c r="U644" i="46" s="1"/>
  <c r="V644" i="46" s="1"/>
  <c r="T1137" i="46"/>
  <c r="U1137" i="46" s="1"/>
  <c r="V1137" i="46" s="1"/>
  <c r="T952" i="46"/>
  <c r="U952" i="46" s="1"/>
  <c r="V952" i="46" s="1"/>
  <c r="T772" i="46"/>
  <c r="U772" i="46" s="1"/>
  <c r="V772" i="46" s="1"/>
  <c r="T1357" i="46"/>
  <c r="U1357" i="46" s="1"/>
  <c r="V1357" i="46" s="1"/>
  <c r="T380" i="46"/>
  <c r="U380" i="46" s="1"/>
  <c r="V380" i="46" s="1"/>
  <c r="T1363" i="46"/>
  <c r="U1363" i="46" s="1"/>
  <c r="V1363" i="46" s="1"/>
  <c r="T330" i="46"/>
  <c r="U330" i="46" s="1"/>
  <c r="V330" i="46" s="1"/>
  <c r="T667" i="46"/>
  <c r="U667" i="46" s="1"/>
  <c r="V667" i="46" s="1"/>
  <c r="T1195" i="46"/>
  <c r="U1195" i="46" s="1"/>
  <c r="V1195" i="46" s="1"/>
  <c r="T410" i="46"/>
  <c r="U410" i="46" s="1"/>
  <c r="V410" i="46" s="1"/>
  <c r="T856" i="46"/>
  <c r="U856" i="46" s="1"/>
  <c r="V856" i="46" s="1"/>
  <c r="T657" i="46"/>
  <c r="U657" i="46" s="1"/>
  <c r="V657" i="46" s="1"/>
  <c r="T905" i="46"/>
  <c r="U905" i="46" s="1"/>
  <c r="V905" i="46" s="1"/>
  <c r="T1126" i="46"/>
  <c r="U1126" i="46" s="1"/>
  <c r="V1126" i="46" s="1"/>
  <c r="T776" i="46"/>
  <c r="U776" i="46" s="1"/>
  <c r="V776" i="46" s="1"/>
  <c r="T1277" i="46"/>
  <c r="U1277" i="46" s="1"/>
  <c r="V1277" i="46" s="1"/>
  <c r="T689" i="46"/>
  <c r="U689" i="46" s="1"/>
  <c r="V689" i="46" s="1"/>
  <c r="T955" i="46"/>
  <c r="U955" i="46" s="1"/>
  <c r="V955" i="46" s="1"/>
  <c r="T1121" i="46"/>
  <c r="U1121" i="46" s="1"/>
  <c r="V1121" i="46" s="1"/>
  <c r="T798" i="46"/>
  <c r="U798" i="46" s="1"/>
  <c r="V798" i="46" s="1"/>
  <c r="T1061" i="46"/>
  <c r="U1061" i="46" s="1"/>
  <c r="V1061" i="46" s="1"/>
  <c r="T813" i="46"/>
  <c r="U813" i="46" s="1"/>
  <c r="V813" i="46" s="1"/>
  <c r="T1192" i="46"/>
  <c r="U1192" i="46" s="1"/>
  <c r="V1192" i="46" s="1"/>
  <c r="T900" i="46"/>
  <c r="U900" i="46" s="1"/>
  <c r="V900" i="46" s="1"/>
  <c r="T1079" i="46"/>
  <c r="U1079" i="46" s="1"/>
  <c r="V1079" i="46" s="1"/>
  <c r="T877" i="46"/>
  <c r="U877" i="46" s="1"/>
  <c r="V877" i="46" s="1"/>
  <c r="T1110" i="46"/>
  <c r="U1110" i="46" s="1"/>
  <c r="V1110" i="46" s="1"/>
  <c r="T1188" i="46"/>
  <c r="U1188" i="46" s="1"/>
  <c r="V1188" i="46" s="1"/>
  <c r="T1265" i="46"/>
  <c r="U1265" i="46" s="1"/>
  <c r="V1265" i="46" s="1"/>
  <c r="T718" i="46"/>
  <c r="U718" i="46" s="1"/>
  <c r="V718" i="46" s="1"/>
  <c r="T1090" i="46"/>
  <c r="U1090" i="46" s="1"/>
  <c r="V1090" i="46" s="1"/>
  <c r="T638" i="46"/>
  <c r="U638" i="46" s="1"/>
  <c r="V638" i="46" s="1"/>
  <c r="T842" i="46"/>
  <c r="U842" i="46" s="1"/>
  <c r="V842" i="46" s="1"/>
  <c r="T548" i="46"/>
  <c r="U548" i="46" s="1"/>
  <c r="V548" i="46" s="1"/>
  <c r="T1520" i="46"/>
  <c r="U1520" i="46" s="1"/>
  <c r="V1520" i="46" s="1"/>
  <c r="T1421" i="46"/>
  <c r="U1421" i="46" s="1"/>
  <c r="V1421" i="46" s="1"/>
  <c r="T1394" i="46"/>
  <c r="U1394" i="46" s="1"/>
  <c r="V1394" i="46" s="1"/>
  <c r="T470" i="46"/>
  <c r="U470" i="46" s="1"/>
  <c r="V470" i="46" s="1"/>
  <c r="T569" i="46"/>
  <c r="U569" i="46" s="1"/>
  <c r="V569" i="46" s="1"/>
  <c r="T1355" i="46"/>
  <c r="U1355" i="46" s="1"/>
  <c r="V1355" i="46" s="1"/>
  <c r="T526" i="46"/>
  <c r="U526" i="46" s="1"/>
  <c r="V526" i="46" s="1"/>
  <c r="T391" i="46"/>
  <c r="U391" i="46" s="1"/>
  <c r="V391" i="46" s="1"/>
  <c r="T343" i="46"/>
  <c r="U343" i="46" s="1"/>
  <c r="V343" i="46" s="1"/>
  <c r="T981" i="46"/>
  <c r="U981" i="46" s="1"/>
  <c r="V981" i="46" s="1"/>
  <c r="T1116" i="46"/>
  <c r="U1116" i="46" s="1"/>
  <c r="V1116" i="46" s="1"/>
  <c r="T1245" i="46"/>
  <c r="U1245" i="46" s="1"/>
  <c r="V1245" i="46" s="1"/>
  <c r="T1396" i="46"/>
  <c r="U1396" i="46" s="1"/>
  <c r="V1396" i="46" s="1"/>
  <c r="T1336" i="46"/>
  <c r="U1336" i="46" s="1"/>
  <c r="V1336" i="46" s="1"/>
  <c r="T539" i="46"/>
  <c r="U539" i="46" s="1"/>
  <c r="V539" i="46" s="1"/>
  <c r="T1325" i="46"/>
  <c r="U1325" i="46" s="1"/>
  <c r="V1325" i="46" s="1"/>
  <c r="T384" i="46"/>
  <c r="U384" i="46" s="1"/>
  <c r="V384" i="46" s="1"/>
  <c r="T989" i="46"/>
  <c r="U989" i="46" s="1"/>
  <c r="V989" i="46" s="1"/>
  <c r="T618" i="46"/>
  <c r="U618" i="46" s="1"/>
  <c r="V618" i="46" s="1"/>
  <c r="T915" i="46"/>
  <c r="U915" i="46" s="1"/>
  <c r="V915" i="46" s="1"/>
  <c r="T1186" i="46"/>
  <c r="U1186" i="46" s="1"/>
  <c r="V1186" i="46" s="1"/>
  <c r="T570" i="46"/>
  <c r="U570" i="46" s="1"/>
  <c r="V570" i="46" s="1"/>
  <c r="T399" i="46"/>
  <c r="U399" i="46" s="1"/>
  <c r="V399" i="46" s="1"/>
  <c r="T1054" i="46"/>
  <c r="U1054" i="46" s="1"/>
  <c r="V1054" i="46" s="1"/>
  <c r="T1057" i="46"/>
  <c r="U1057" i="46" s="1"/>
  <c r="V1057" i="46" s="1"/>
  <c r="T744" i="46"/>
  <c r="U744" i="46" s="1"/>
  <c r="V744" i="46" s="1"/>
  <c r="T988" i="46"/>
  <c r="U988" i="46" s="1"/>
  <c r="V988" i="46" s="1"/>
  <c r="T1285" i="46"/>
  <c r="U1285" i="46" s="1"/>
  <c r="V1285" i="46" s="1"/>
  <c r="T827" i="46"/>
  <c r="U827" i="46" s="1"/>
  <c r="V827" i="46" s="1"/>
  <c r="T846" i="46"/>
  <c r="U846" i="46" s="1"/>
  <c r="V846" i="46" s="1"/>
  <c r="T878" i="46"/>
  <c r="U878" i="46" s="1"/>
  <c r="V878" i="46" s="1"/>
  <c r="T738" i="46"/>
  <c r="U738" i="46" s="1"/>
  <c r="V738" i="46" s="1"/>
  <c r="T1004" i="46"/>
  <c r="U1004" i="46" s="1"/>
  <c r="V1004" i="46" s="1"/>
  <c r="T1153" i="46"/>
  <c r="U1153" i="46" s="1"/>
  <c r="V1153" i="46" s="1"/>
  <c r="T784" i="46"/>
  <c r="U784" i="46" s="1"/>
  <c r="V784" i="46" s="1"/>
  <c r="T1056" i="46"/>
  <c r="U1056" i="46" s="1"/>
  <c r="V1056" i="46" s="1"/>
  <c r="T823" i="46"/>
  <c r="U823" i="46" s="1"/>
  <c r="V823" i="46" s="1"/>
  <c r="T815" i="46"/>
  <c r="U815" i="46" s="1"/>
  <c r="V815" i="46" s="1"/>
  <c r="T1028" i="46"/>
  <c r="U1028" i="46" s="1"/>
  <c r="V1028" i="46" s="1"/>
  <c r="T1097" i="46"/>
  <c r="U1097" i="46" s="1"/>
  <c r="V1097" i="46" s="1"/>
  <c r="T1127" i="46"/>
  <c r="U1127" i="46" s="1"/>
  <c r="V1127" i="46" s="1"/>
  <c r="T1134" i="46"/>
  <c r="U1134" i="46" s="1"/>
  <c r="V1134" i="46" s="1"/>
  <c r="T1191" i="46"/>
  <c r="U1191" i="46" s="1"/>
  <c r="V1191" i="46" s="1"/>
  <c r="T342" i="46"/>
  <c r="U342" i="46" s="1"/>
  <c r="V342" i="46" s="1"/>
  <c r="T335" i="46"/>
  <c r="U335" i="46" s="1"/>
  <c r="V335" i="46" s="1"/>
  <c r="T857" i="46"/>
  <c r="U857" i="46" s="1"/>
  <c r="V857" i="46" s="1"/>
  <c r="T800" i="46"/>
  <c r="U800" i="46" s="1"/>
  <c r="V800" i="46" s="1"/>
  <c r="T951" i="46"/>
  <c r="U951" i="46" s="1"/>
  <c r="V951" i="46" s="1"/>
  <c r="T1146" i="46"/>
  <c r="U1146" i="46" s="1"/>
  <c r="V1146" i="46" s="1"/>
  <c r="T1237" i="46"/>
  <c r="U1237" i="46" s="1"/>
  <c r="V1237" i="46" s="1"/>
  <c r="T341" i="46"/>
  <c r="U341" i="46" s="1"/>
  <c r="V341" i="46" s="1"/>
  <c r="T504" i="46"/>
  <c r="U504" i="46" s="1"/>
  <c r="V504" i="46" s="1"/>
  <c r="T855" i="46"/>
  <c r="U855" i="46" s="1"/>
  <c r="V855" i="46" s="1"/>
  <c r="T839" i="46"/>
  <c r="U839" i="46" s="1"/>
  <c r="V839" i="46" s="1"/>
  <c r="T895" i="46"/>
  <c r="U895" i="46" s="1"/>
  <c r="V895" i="46" s="1"/>
  <c r="T765" i="46"/>
  <c r="U765" i="46" s="1"/>
  <c r="V765" i="46" s="1"/>
  <c r="T1248" i="46"/>
  <c r="U1248" i="46" s="1"/>
  <c r="V1248" i="46" s="1"/>
  <c r="T910" i="46"/>
  <c r="U910" i="46" s="1"/>
  <c r="V910" i="46" s="1"/>
  <c r="T1101" i="46"/>
  <c r="U1101" i="46" s="1"/>
  <c r="V1101" i="46" s="1"/>
  <c r="T711" i="46"/>
  <c r="U711" i="46" s="1"/>
  <c r="V711" i="46" s="1"/>
  <c r="T990" i="46"/>
  <c r="U990" i="46" s="1"/>
  <c r="V990" i="46" s="1"/>
  <c r="T893" i="46"/>
  <c r="U893" i="46" s="1"/>
  <c r="V893" i="46" s="1"/>
  <c r="T974" i="46"/>
  <c r="U974" i="46" s="1"/>
  <c r="V974" i="46" s="1"/>
  <c r="T1087" i="46"/>
  <c r="U1087" i="46" s="1"/>
  <c r="V1087" i="46" s="1"/>
  <c r="T965" i="46"/>
  <c r="U965" i="46" s="1"/>
  <c r="V965" i="46" s="1"/>
  <c r="T1035" i="46"/>
  <c r="U1035" i="46" s="1"/>
  <c r="V1035" i="46" s="1"/>
  <c r="T654" i="46"/>
  <c r="U654" i="46" s="1"/>
  <c r="V654" i="46" s="1"/>
  <c r="T706" i="46"/>
  <c r="U706" i="46" s="1"/>
  <c r="V706" i="46" s="1"/>
  <c r="T1151" i="46"/>
  <c r="U1151" i="46" s="1"/>
  <c r="V1151" i="46" s="1"/>
  <c r="T659" i="46"/>
  <c r="U659" i="46" s="1"/>
  <c r="V659" i="46" s="1"/>
  <c r="T1141" i="46"/>
  <c r="U1141" i="46" s="1"/>
  <c r="V1141" i="46" s="1"/>
  <c r="T737" i="46"/>
  <c r="U737" i="46" s="1"/>
  <c r="V737" i="46" s="1"/>
  <c r="T1145" i="46"/>
  <c r="U1145" i="46" s="1"/>
  <c r="V1145" i="46" s="1"/>
  <c r="T1138" i="46"/>
  <c r="U1138" i="46" s="1"/>
  <c r="V1138" i="46" s="1"/>
  <c r="T1289" i="46"/>
  <c r="U1289" i="46" s="1"/>
  <c r="V1289" i="46" s="1"/>
  <c r="T1147" i="46"/>
  <c r="U1147" i="46" s="1"/>
  <c r="V1147" i="46" s="1"/>
  <c r="T333" i="46"/>
  <c r="U333" i="46" s="1"/>
  <c r="V333" i="46" s="1"/>
  <c r="T332" i="46"/>
  <c r="U332" i="46" s="1"/>
  <c r="V332" i="46" s="1"/>
  <c r="T360" i="46"/>
  <c r="U360" i="46" s="1"/>
  <c r="V360" i="46" s="1"/>
  <c r="T1465" i="46"/>
  <c r="U1465" i="46" s="1"/>
  <c r="V1465" i="46" s="1"/>
  <c r="T475" i="46"/>
  <c r="U475" i="46" s="1"/>
  <c r="V475" i="46" s="1"/>
  <c r="T455" i="46"/>
  <c r="U455" i="46" s="1"/>
  <c r="V455" i="46" s="1"/>
  <c r="T536" i="46"/>
  <c r="U536" i="46" s="1"/>
  <c r="V536" i="46" s="1"/>
  <c r="T1473" i="46"/>
  <c r="U1473" i="46" s="1"/>
  <c r="V1473" i="46" s="1"/>
  <c r="T1426" i="46"/>
  <c r="U1426" i="46" s="1"/>
  <c r="V1426" i="46" s="1"/>
  <c r="T400" i="46"/>
  <c r="U400" i="46" s="1"/>
  <c r="V400" i="46" s="1"/>
  <c r="T582" i="46"/>
  <c r="U582" i="46" s="1"/>
  <c r="V582" i="46" s="1"/>
  <c r="T368" i="46"/>
  <c r="U368" i="46" s="1"/>
  <c r="V368" i="46" s="1"/>
  <c r="T511" i="46"/>
  <c r="U511" i="46" s="1"/>
  <c r="V511" i="46" s="1"/>
  <c r="T1472" i="46"/>
  <c r="U1472" i="46" s="1"/>
  <c r="V1472" i="46" s="1"/>
  <c r="T412" i="46"/>
  <c r="U412" i="46" s="1"/>
  <c r="V412" i="46" s="1"/>
  <c r="T623" i="46"/>
  <c r="U623" i="46" s="1"/>
  <c r="V623" i="46" s="1"/>
  <c r="T804" i="46"/>
  <c r="U804" i="46" s="1"/>
  <c r="V804" i="46" s="1"/>
  <c r="T1202" i="46"/>
  <c r="U1202" i="46" s="1"/>
  <c r="V1202" i="46" s="1"/>
  <c r="T339" i="46"/>
  <c r="U339" i="46" s="1"/>
  <c r="V339" i="46" s="1"/>
  <c r="T487" i="46"/>
  <c r="U487" i="46" s="1"/>
  <c r="V487" i="46" s="1"/>
  <c r="T1452" i="46"/>
  <c r="U1452" i="46" s="1"/>
  <c r="V1452" i="46" s="1"/>
  <c r="T699" i="46"/>
  <c r="U699" i="46" s="1"/>
  <c r="V699" i="46" s="1"/>
  <c r="T794" i="46"/>
  <c r="U794" i="46" s="1"/>
  <c r="V794" i="46" s="1"/>
  <c r="T1104" i="46"/>
  <c r="U1104" i="46" s="1"/>
  <c r="V1104" i="46" s="1"/>
  <c r="T1185" i="46"/>
  <c r="U1185" i="46" s="1"/>
  <c r="V1185" i="46" s="1"/>
  <c r="T1207" i="46"/>
  <c r="U1207" i="46" s="1"/>
  <c r="V1207" i="46" s="1"/>
  <c r="T1271" i="46"/>
  <c r="U1271" i="46" s="1"/>
  <c r="V1271" i="46" s="1"/>
  <c r="T457" i="46"/>
  <c r="U457" i="46" s="1"/>
  <c r="V457" i="46" s="1"/>
  <c r="T625" i="46"/>
  <c r="U625" i="46" s="1"/>
  <c r="V625" i="46" s="1"/>
  <c r="T617" i="46"/>
  <c r="U617" i="46" s="1"/>
  <c r="V617" i="46" s="1"/>
  <c r="T848" i="46"/>
  <c r="U848" i="46" s="1"/>
  <c r="V848" i="46" s="1"/>
  <c r="T773" i="46"/>
  <c r="U773" i="46" s="1"/>
  <c r="V773" i="46" s="1"/>
  <c r="T1266" i="46"/>
  <c r="U1266" i="46" s="1"/>
  <c r="V1266" i="46" s="1"/>
  <c r="T674" i="46"/>
  <c r="U674" i="46" s="1"/>
  <c r="V674" i="46" s="1"/>
  <c r="T962" i="46"/>
  <c r="U962" i="46" s="1"/>
  <c r="V962" i="46" s="1"/>
  <c r="T1129" i="46"/>
  <c r="U1129" i="46" s="1"/>
  <c r="V1129" i="46" s="1"/>
  <c r="T759" i="46"/>
  <c r="U759" i="46" s="1"/>
  <c r="V759" i="46" s="1"/>
  <c r="T902" i="46"/>
  <c r="U902" i="46" s="1"/>
  <c r="V902" i="46" s="1"/>
  <c r="T622" i="46"/>
  <c r="U622" i="46" s="1"/>
  <c r="V622" i="46" s="1"/>
  <c r="T923" i="46"/>
  <c r="U923" i="46" s="1"/>
  <c r="V923" i="46" s="1"/>
  <c r="T1096" i="46"/>
  <c r="U1096" i="46" s="1"/>
  <c r="V1096" i="46" s="1"/>
  <c r="T797" i="46"/>
  <c r="U797" i="46" s="1"/>
  <c r="V797" i="46" s="1"/>
  <c r="T1058" i="46"/>
  <c r="U1058" i="46" s="1"/>
  <c r="V1058" i="46" s="1"/>
  <c r="T702" i="46"/>
  <c r="U702" i="46" s="1"/>
  <c r="V702" i="46" s="1"/>
  <c r="T763" i="46"/>
  <c r="U763" i="46" s="1"/>
  <c r="V763" i="46" s="1"/>
  <c r="T1025" i="46"/>
  <c r="U1025" i="46" s="1"/>
  <c r="V1025" i="46" s="1"/>
  <c r="T751" i="46"/>
  <c r="U751" i="46" s="1"/>
  <c r="V751" i="46" s="1"/>
  <c r="T766" i="46"/>
  <c r="U766" i="46" s="1"/>
  <c r="V766" i="46" s="1"/>
  <c r="T1026" i="46"/>
  <c r="U1026" i="46" s="1"/>
  <c r="V1026" i="46" s="1"/>
  <c r="T841" i="46"/>
  <c r="U841" i="46" s="1"/>
  <c r="V841" i="46" s="1"/>
  <c r="T755" i="46"/>
  <c r="U755" i="46" s="1"/>
  <c r="V755" i="46" s="1"/>
  <c r="T904" i="46"/>
  <c r="U904" i="46" s="1"/>
  <c r="V904" i="46" s="1"/>
  <c r="T1169" i="46"/>
  <c r="U1169" i="46" s="1"/>
  <c r="V1169" i="46" s="1"/>
  <c r="T1149" i="46"/>
  <c r="U1149" i="46" s="1"/>
  <c r="V1149" i="46" s="1"/>
  <c r="T1173" i="46"/>
  <c r="U1173" i="46" s="1"/>
  <c r="V1173" i="46" s="1"/>
  <c r="T1184" i="46"/>
  <c r="U1184" i="46" s="1"/>
  <c r="V1184" i="46" s="1"/>
  <c r="T513" i="46"/>
  <c r="U513" i="46" s="1"/>
  <c r="V513" i="46" s="1"/>
  <c r="T369" i="46"/>
  <c r="U369" i="46" s="1"/>
  <c r="V369" i="46" s="1"/>
  <c r="T460" i="46"/>
  <c r="U460" i="46" s="1"/>
  <c r="V460" i="46" s="1"/>
  <c r="T417" i="46"/>
  <c r="U417" i="46" s="1"/>
  <c r="V417" i="46" s="1"/>
  <c r="T643" i="46"/>
  <c r="U643" i="46" s="1"/>
  <c r="V643" i="46" s="1"/>
  <c r="T1283" i="46"/>
  <c r="U1283" i="46" s="1"/>
  <c r="V1283" i="46" s="1"/>
  <c r="T785" i="46"/>
  <c r="U785" i="46" s="1"/>
  <c r="V785" i="46" s="1"/>
  <c r="T1177" i="46"/>
  <c r="U1177" i="46" s="1"/>
  <c r="V1177" i="46" s="1"/>
  <c r="T1353" i="46"/>
  <c r="U1353" i="46" s="1"/>
  <c r="V1353" i="46" s="1"/>
  <c r="T344" i="46"/>
  <c r="U344" i="46" s="1"/>
  <c r="V344" i="46" s="1"/>
  <c r="T1469" i="46"/>
  <c r="U1469" i="46" s="1"/>
  <c r="V1469" i="46" s="1"/>
  <c r="T586" i="46"/>
  <c r="U586" i="46" s="1"/>
  <c r="V586" i="46" s="1"/>
  <c r="T651" i="46"/>
  <c r="U651" i="46" s="1"/>
  <c r="V651" i="46" s="1"/>
  <c r="T611" i="46"/>
  <c r="U611" i="46" s="1"/>
  <c r="V611" i="46" s="1"/>
  <c r="T903" i="46"/>
  <c r="U903" i="46" s="1"/>
  <c r="V903" i="46" s="1"/>
  <c r="T996" i="46"/>
  <c r="U996" i="46" s="1"/>
  <c r="V996" i="46" s="1"/>
  <c r="T1399" i="46"/>
  <c r="U1399" i="46" s="1"/>
  <c r="V1399" i="46" s="1"/>
  <c r="T1327" i="46"/>
  <c r="U1327" i="46" s="1"/>
  <c r="V1327" i="46" s="1"/>
  <c r="T1222" i="46"/>
  <c r="U1222" i="46" s="1"/>
  <c r="V1222" i="46" s="1"/>
  <c r="T1259" i="46"/>
  <c r="U1259" i="46" s="1"/>
  <c r="V1259" i="46" s="1"/>
  <c r="T352" i="46"/>
  <c r="U352" i="46" s="1"/>
  <c r="V352" i="46" s="1"/>
  <c r="T351" i="46"/>
  <c r="U351" i="46" s="1"/>
  <c r="V351" i="46" s="1"/>
  <c r="T818" i="46"/>
  <c r="U818" i="46" s="1"/>
  <c r="V818" i="46" s="1"/>
  <c r="T819" i="46"/>
  <c r="U819" i="46" s="1"/>
  <c r="V819" i="46" s="1"/>
  <c r="T731" i="46"/>
  <c r="U731" i="46" s="1"/>
  <c r="V731" i="46" s="1"/>
  <c r="T71" i="46"/>
  <c r="U71" i="46" s="1"/>
  <c r="V71" i="46" s="1"/>
  <c r="T43" i="46"/>
  <c r="U43" i="46" s="1"/>
  <c r="V43" i="46" s="1"/>
  <c r="T26" i="46"/>
  <c r="U26" i="46" s="1"/>
  <c r="V26" i="46" s="1"/>
  <c r="T59" i="46"/>
  <c r="U59" i="46" s="1"/>
  <c r="V59" i="46" s="1"/>
  <c r="T48" i="46"/>
  <c r="U48" i="46" s="1"/>
  <c r="V48" i="46" s="1"/>
  <c r="T11" i="46"/>
  <c r="U11" i="46" s="1"/>
  <c r="V11" i="46" s="1"/>
  <c r="T25" i="46"/>
  <c r="U25" i="46" s="1"/>
  <c r="V25" i="46" s="1"/>
  <c r="T70" i="46"/>
  <c r="U70" i="46" s="1"/>
  <c r="V70" i="46" s="1"/>
  <c r="T62" i="46"/>
  <c r="U62" i="46" s="1"/>
  <c r="V62" i="46" s="1"/>
  <c r="T33" i="46"/>
  <c r="U33" i="46" s="1"/>
  <c r="V33" i="46" s="1"/>
  <c r="T12" i="46"/>
  <c r="U12" i="46" s="1"/>
  <c r="V12" i="46" s="1"/>
  <c r="T34" i="46"/>
  <c r="U34" i="46" s="1"/>
  <c r="V34" i="46" s="1"/>
  <c r="T20" i="46"/>
  <c r="U20" i="46" s="1"/>
  <c r="V20" i="46" s="1"/>
  <c r="T61" i="46"/>
  <c r="U61" i="46" s="1"/>
  <c r="V61" i="46" s="1"/>
  <c r="T590" i="46"/>
  <c r="U590" i="46" s="1"/>
  <c r="V590" i="46" s="1"/>
  <c r="T350" i="46"/>
  <c r="U350" i="46" s="1"/>
  <c r="V350" i="46" s="1"/>
  <c r="T348" i="46"/>
  <c r="U348" i="46" s="1"/>
  <c r="V348" i="46" s="1"/>
  <c r="T1220" i="46"/>
  <c r="U1220" i="46" s="1"/>
  <c r="V1220" i="46" s="1"/>
  <c r="T1278" i="46"/>
  <c r="U1278" i="46" s="1"/>
  <c r="V1278" i="46" s="1"/>
  <c r="T347" i="46"/>
  <c r="U347" i="46" s="1"/>
  <c r="V347" i="46" s="1"/>
  <c r="T225" i="46"/>
  <c r="U225" i="46" s="1"/>
  <c r="V225" i="46" s="1"/>
  <c r="T234" i="46"/>
  <c r="U234" i="46" s="1"/>
  <c r="V234" i="46" s="1"/>
  <c r="T242" i="46"/>
  <c r="U242" i="46" s="1"/>
  <c r="V242" i="46" s="1"/>
  <c r="T600" i="46"/>
  <c r="U600" i="46" s="1"/>
  <c r="V600" i="46" s="1"/>
  <c r="T972" i="46"/>
  <c r="U972" i="46" s="1"/>
  <c r="V972" i="46" s="1"/>
  <c r="T1428" i="46"/>
  <c r="U1428" i="46" s="1"/>
  <c r="V1428" i="46" s="1"/>
  <c r="T241" i="46"/>
  <c r="U241" i="46" s="1"/>
  <c r="V241" i="46" s="1"/>
  <c r="T315" i="46"/>
  <c r="U315" i="46" s="1"/>
  <c r="V315" i="46" s="1"/>
  <c r="T272" i="46"/>
  <c r="U272" i="46" s="1"/>
  <c r="V272" i="46" s="1"/>
  <c r="T281" i="46"/>
  <c r="U281" i="46" s="1"/>
  <c r="V281" i="46" s="1"/>
  <c r="T233" i="46"/>
  <c r="U233" i="46" s="1"/>
  <c r="V233" i="46" s="1"/>
  <c r="T303" i="46"/>
  <c r="U303" i="46" s="1"/>
  <c r="V303" i="46" s="1"/>
  <c r="T267" i="46"/>
  <c r="U267" i="46" s="1"/>
  <c r="V267" i="46" s="1"/>
  <c r="T268" i="46"/>
  <c r="U268" i="46" s="1"/>
  <c r="V268" i="46" s="1"/>
  <c r="T325" i="46"/>
  <c r="U325" i="46" s="1"/>
  <c r="V325" i="46" s="1"/>
  <c r="T280" i="46"/>
  <c r="U280" i="46" s="1"/>
  <c r="V280" i="46" s="1"/>
  <c r="T266" i="46"/>
  <c r="U266" i="46" s="1"/>
  <c r="V266" i="46" s="1"/>
  <c r="T265" i="46"/>
  <c r="U265" i="46" s="1"/>
  <c r="V265" i="46" s="1"/>
  <c r="T279" i="46"/>
  <c r="U279" i="46" s="1"/>
  <c r="V279" i="46" s="1"/>
  <c r="T271" i="46"/>
  <c r="U271" i="46" s="1"/>
  <c r="V271" i="46" s="1"/>
  <c r="T257" i="46"/>
  <c r="U257" i="46" s="1"/>
  <c r="V257" i="46" s="1"/>
  <c r="T310" i="46"/>
  <c r="U310" i="46" s="1"/>
  <c r="V310" i="46" s="1"/>
  <c r="T269" i="46"/>
  <c r="U269" i="46" s="1"/>
  <c r="V269" i="46" s="1"/>
  <c r="T289" i="46"/>
  <c r="U289" i="46" s="1"/>
  <c r="V289" i="46" s="1"/>
  <c r="T277" i="46"/>
  <c r="U277" i="46" s="1"/>
  <c r="V277" i="46" s="1"/>
  <c r="T328" i="46"/>
  <c r="U328" i="46" s="1"/>
  <c r="V328" i="46" s="1"/>
  <c r="T232" i="46"/>
  <c r="U232" i="46" s="1"/>
  <c r="V232" i="46" s="1"/>
  <c r="T252" i="46"/>
  <c r="U252" i="46" s="1"/>
  <c r="V252" i="46" s="1"/>
  <c r="T326" i="46"/>
  <c r="U326" i="46" s="1"/>
  <c r="V326" i="46" s="1"/>
  <c r="T276" i="46"/>
  <c r="U276" i="46" s="1"/>
  <c r="V276" i="46" s="1"/>
  <c r="T262" i="46"/>
  <c r="U262" i="46" s="1"/>
  <c r="V262" i="46" s="1"/>
  <c r="T264" i="46"/>
  <c r="U264" i="46" s="1"/>
  <c r="V264" i="46" s="1"/>
  <c r="T231" i="46"/>
  <c r="U231" i="46" s="1"/>
  <c r="V231" i="46" s="1"/>
  <c r="T313" i="46"/>
  <c r="U313" i="46" s="1"/>
  <c r="V313" i="46" s="1"/>
  <c r="T318" i="46"/>
  <c r="U318" i="46" s="1"/>
  <c r="V318" i="46" s="1"/>
  <c r="T278" i="46"/>
  <c r="U278" i="46" s="1"/>
  <c r="V278" i="46" s="1"/>
  <c r="T327" i="46"/>
  <c r="U327" i="46" s="1"/>
  <c r="V327" i="46" s="1"/>
  <c r="T274" i="46"/>
  <c r="U274" i="46" s="1"/>
  <c r="V274" i="46" s="1"/>
  <c r="T282" i="46"/>
  <c r="U282" i="46" s="1"/>
  <c r="V282" i="46" s="1"/>
  <c r="T256" i="46"/>
  <c r="U256" i="46" s="1"/>
  <c r="V256" i="46" s="1"/>
  <c r="T285" i="46"/>
  <c r="U285" i="46" s="1"/>
  <c r="V285" i="46" s="1"/>
  <c r="T1130" i="46"/>
  <c r="U1130" i="46" s="1"/>
  <c r="V1130" i="46" s="1"/>
  <c r="T986" i="46"/>
  <c r="U986" i="46" s="1"/>
  <c r="V986" i="46" s="1"/>
  <c r="T224" i="46"/>
  <c r="U224" i="46" s="1"/>
  <c r="V224" i="46" s="1"/>
  <c r="T829" i="46"/>
  <c r="U829" i="46" s="1"/>
  <c r="V829" i="46" s="1"/>
  <c r="T223" i="46"/>
  <c r="U223" i="46" s="1"/>
  <c r="V223" i="46" s="1"/>
  <c r="T158" i="46"/>
  <c r="U158" i="46" s="1"/>
  <c r="V158" i="46" s="1"/>
  <c r="T1072" i="46"/>
  <c r="U1072" i="46" s="1"/>
  <c r="V1072" i="46" s="1"/>
  <c r="T833" i="46"/>
  <c r="U833" i="46" s="1"/>
  <c r="V833" i="46" s="1"/>
  <c r="T119" i="46"/>
  <c r="U119" i="46" s="1"/>
  <c r="V119" i="46" s="1"/>
  <c r="T321" i="46"/>
  <c r="U321" i="46" s="1"/>
  <c r="V321" i="46" s="1"/>
  <c r="T298" i="46"/>
  <c r="U298" i="46" s="1"/>
  <c r="V298" i="46" s="1"/>
  <c r="T1501" i="46"/>
  <c r="U1501" i="46" s="1"/>
  <c r="V1501" i="46" s="1"/>
  <c r="T1381" i="46"/>
  <c r="U1381" i="46" s="1"/>
  <c r="V1381" i="46" s="1"/>
  <c r="T1458" i="46"/>
  <c r="U1458" i="46" s="1"/>
  <c r="V1458" i="46" s="1"/>
  <c r="T567" i="46"/>
  <c r="U567" i="46" s="1"/>
  <c r="V567" i="46" s="1"/>
  <c r="T568" i="46"/>
  <c r="U568" i="46" s="1"/>
  <c r="V568" i="46" s="1"/>
  <c r="T517" i="46"/>
  <c r="U517" i="46" s="1"/>
  <c r="V517" i="46" s="1"/>
  <c r="T163" i="46"/>
  <c r="U163" i="46" s="1"/>
  <c r="V163" i="46" s="1"/>
  <c r="T1047" i="46"/>
  <c r="U1047" i="46" s="1"/>
  <c r="V1047" i="46" s="1"/>
  <c r="T322" i="46"/>
  <c r="U322" i="46" s="1"/>
  <c r="V322" i="46" s="1"/>
  <c r="T161" i="46"/>
  <c r="U161" i="46" s="1"/>
  <c r="V161" i="46" s="1"/>
  <c r="T566" i="46"/>
  <c r="U566" i="46" s="1"/>
  <c r="V566" i="46" s="1"/>
  <c r="T1382" i="46"/>
  <c r="U1382" i="46" s="1"/>
  <c r="V1382" i="46" s="1"/>
  <c r="T565" i="46"/>
  <c r="U565" i="46" s="1"/>
  <c r="V565" i="46" s="1"/>
  <c r="T181" i="46"/>
  <c r="U181" i="46" s="1"/>
  <c r="V181" i="46" s="1"/>
  <c r="T170" i="46"/>
  <c r="U170" i="46" s="1"/>
  <c r="V170" i="46" s="1"/>
  <c r="T152" i="46"/>
  <c r="U152" i="46" s="1"/>
  <c r="V152" i="46" s="1"/>
  <c r="T942" i="46"/>
  <c r="U942" i="46" s="1"/>
  <c r="V942" i="46" s="1"/>
  <c r="T179" i="46"/>
  <c r="U179" i="46" s="1"/>
  <c r="V179" i="46" s="1"/>
  <c r="T125" i="46"/>
  <c r="U125" i="46" s="1"/>
  <c r="V125" i="46" s="1"/>
  <c r="T167" i="46"/>
  <c r="U167" i="46" s="1"/>
  <c r="V167" i="46" s="1"/>
  <c r="T1383" i="46"/>
  <c r="U1383" i="46" s="1"/>
  <c r="V1383" i="46" s="1"/>
  <c r="T349" i="46"/>
  <c r="U349" i="46" s="1"/>
  <c r="V349" i="46" s="1"/>
  <c r="T226" i="46"/>
  <c r="U226" i="46" s="1"/>
  <c r="V226" i="46" s="1"/>
  <c r="T1386" i="46"/>
  <c r="U1386" i="46" s="1"/>
  <c r="V1386" i="46" s="1"/>
  <c r="T355" i="46"/>
  <c r="U355" i="46" s="1"/>
  <c r="V355" i="46" s="1"/>
  <c r="T173" i="46"/>
  <c r="U173" i="46" s="1"/>
  <c r="V173" i="46" s="1"/>
  <c r="T853" i="46"/>
  <c r="U853" i="46" s="1"/>
  <c r="V853" i="46" s="1"/>
  <c r="T218" i="46"/>
  <c r="U218" i="46" s="1"/>
  <c r="V218" i="46" s="1"/>
  <c r="T604" i="46"/>
  <c r="U604" i="46" s="1"/>
  <c r="V604" i="46" s="1"/>
  <c r="T603" i="46"/>
  <c r="U603" i="46" s="1"/>
  <c r="V603" i="46" s="1"/>
  <c r="T822" i="46"/>
  <c r="U822" i="46" s="1"/>
  <c r="V822" i="46" s="1"/>
  <c r="T764" i="46"/>
  <c r="U764" i="46" s="1"/>
  <c r="V764" i="46" s="1"/>
  <c r="T1385" i="46"/>
  <c r="U1385" i="46" s="1"/>
  <c r="V1385" i="46" s="1"/>
  <c r="T1384" i="46"/>
  <c r="U1384" i="46" s="1"/>
  <c r="V1384" i="46" s="1"/>
  <c r="T697" i="46"/>
  <c r="U697" i="46" s="1"/>
  <c r="V697" i="46" s="1"/>
  <c r="T479" i="46"/>
  <c r="U479" i="46" s="1"/>
  <c r="V479" i="46" s="1"/>
  <c r="T675" i="46"/>
  <c r="U675" i="46" s="1"/>
  <c r="V675" i="46" s="1"/>
  <c r="T946" i="46"/>
  <c r="U946" i="46" s="1"/>
  <c r="V946" i="46" s="1"/>
  <c r="T949" i="46"/>
  <c r="U949" i="46" s="1"/>
  <c r="V949" i="46" s="1"/>
  <c r="T938" i="46"/>
  <c r="U938" i="46" s="1"/>
  <c r="V938" i="46" s="1"/>
  <c r="T373" i="46"/>
  <c r="U373" i="46" s="1"/>
  <c r="V373" i="46" s="1"/>
  <c r="T497" i="46"/>
  <c r="U497" i="46" s="1"/>
  <c r="V497" i="46" s="1"/>
  <c r="T943" i="46"/>
  <c r="U943" i="46" s="1"/>
  <c r="V943" i="46" s="1"/>
  <c r="T941" i="46"/>
  <c r="U941" i="46" s="1"/>
  <c r="V941" i="46" s="1"/>
  <c r="T1416" i="46"/>
  <c r="U1416" i="46" s="1"/>
  <c r="V1416" i="46" s="1"/>
  <c r="T356" i="46"/>
  <c r="U356" i="46" s="1"/>
  <c r="V356" i="46" s="1"/>
  <c r="T1286" i="46"/>
  <c r="U1286" i="46" s="1"/>
  <c r="V1286" i="46" s="1"/>
  <c r="T1282" i="46"/>
  <c r="U1282" i="46" s="1"/>
  <c r="V1282" i="46" s="1"/>
  <c r="T96" i="46"/>
  <c r="U96" i="46" s="1"/>
  <c r="V96" i="46" s="1"/>
  <c r="T1226" i="46"/>
  <c r="U1226" i="46" s="1"/>
  <c r="V1226" i="46" s="1"/>
  <c r="T28" i="46"/>
  <c r="U28" i="46" s="1"/>
  <c r="V28" i="46" s="1"/>
  <c r="T1316" i="46"/>
  <c r="U1316" i="46" s="1"/>
  <c r="T314" i="46"/>
  <c r="U314" i="46" s="1"/>
  <c r="V314" i="46" s="1"/>
  <c r="T1085" i="46"/>
  <c r="U1085" i="46" s="1"/>
  <c r="V1085" i="46" s="1"/>
  <c r="T708" i="46"/>
  <c r="U708" i="46" s="1"/>
  <c r="V708" i="46" s="1"/>
  <c r="T406" i="46"/>
  <c r="U406" i="46" s="1"/>
  <c r="V406" i="46" s="1"/>
  <c r="T463" i="46"/>
  <c r="U463" i="46" s="1"/>
  <c r="V463" i="46" s="1"/>
  <c r="T72" i="46"/>
  <c r="U72" i="46" s="1"/>
  <c r="V72" i="46" s="1"/>
  <c r="T928" i="46"/>
  <c r="U928" i="46" s="1"/>
  <c r="V928" i="46" s="1"/>
  <c r="T1225" i="46"/>
  <c r="U1225" i="46" s="1"/>
  <c r="V1225" i="46" s="1"/>
  <c r="T94" i="46"/>
  <c r="U94" i="46" s="1"/>
  <c r="V94" i="46" s="1"/>
  <c r="T537" i="46"/>
  <c r="U537" i="46" s="1"/>
  <c r="V537" i="46" s="1"/>
  <c r="T208" i="46"/>
  <c r="U208" i="46" s="1"/>
  <c r="V208" i="46" s="1"/>
  <c r="T914" i="46"/>
  <c r="U914" i="46" s="1"/>
  <c r="V914" i="46" s="1"/>
  <c r="T653" i="46"/>
  <c r="U653" i="46" s="1"/>
  <c r="V653" i="46" s="1"/>
  <c r="T374" i="46"/>
  <c r="U374" i="46" s="1"/>
  <c r="V374" i="46" s="1"/>
  <c r="T346" i="46"/>
  <c r="U346" i="46" s="1"/>
  <c r="V346" i="46" s="1"/>
  <c r="T564" i="46"/>
  <c r="U564" i="46" s="1"/>
  <c r="V564" i="46" s="1"/>
  <c r="T230" i="46"/>
  <c r="U230" i="46" s="1"/>
  <c r="V230" i="46" s="1"/>
  <c r="T405" i="46"/>
  <c r="U405" i="46" s="1"/>
  <c r="V405" i="46" s="1"/>
  <c r="T561" i="46"/>
  <c r="U561" i="46" s="1"/>
  <c r="V561" i="46" s="1"/>
  <c r="T100" i="46"/>
  <c r="U100" i="46" s="1"/>
  <c r="V100" i="46" s="1"/>
  <c r="T491" i="46"/>
  <c r="U491" i="46" s="1"/>
  <c r="V491" i="46" s="1"/>
  <c r="T543" i="46"/>
  <c r="U543" i="46" s="1"/>
  <c r="V543" i="46" s="1"/>
  <c r="T38" i="46"/>
  <c r="U38" i="46" s="1"/>
  <c r="V38" i="46" s="1"/>
  <c r="T929" i="46"/>
  <c r="U929" i="46" s="1"/>
  <c r="V929" i="46" s="1"/>
  <c r="T599" i="46"/>
  <c r="U599" i="46" s="1"/>
  <c r="V599" i="46" s="1"/>
  <c r="T930" i="46"/>
  <c r="U930" i="46" s="1"/>
  <c r="V930" i="46" s="1"/>
  <c r="T270" i="46"/>
  <c r="U270" i="46" s="1"/>
  <c r="V270" i="46" s="1"/>
  <c r="T672" i="46"/>
  <c r="U672" i="46" s="1"/>
  <c r="V672" i="46" s="1"/>
  <c r="T883" i="46"/>
  <c r="U883" i="46" s="1"/>
  <c r="V883" i="46" s="1"/>
  <c r="T998" i="46"/>
  <c r="U998" i="46" s="1"/>
  <c r="V998" i="46" s="1"/>
  <c r="T940" i="46"/>
  <c r="U940" i="46" s="1"/>
  <c r="V940" i="46" s="1"/>
  <c r="T1201" i="46"/>
  <c r="U1201" i="46" s="1"/>
  <c r="V1201" i="46" s="1"/>
  <c r="T1163" i="46"/>
  <c r="U1163" i="46" s="1"/>
  <c r="V1163" i="46" s="1"/>
  <c r="T1304" i="46"/>
  <c r="U1304" i="46" s="1"/>
  <c r="V1304" i="46" s="1"/>
  <c r="T1105" i="46"/>
  <c r="U1105" i="46" s="1"/>
  <c r="V1105" i="46" s="1"/>
  <c r="T939" i="46"/>
  <c r="U939" i="46" s="1"/>
  <c r="V939" i="46" s="1"/>
  <c r="T155" i="46"/>
  <c r="U155" i="46" s="1"/>
  <c r="V155" i="46" s="1"/>
  <c r="T521" i="46"/>
  <c r="U521" i="46" s="1"/>
  <c r="V521" i="46" s="1"/>
  <c r="T863" i="46"/>
  <c r="U863" i="46" s="1"/>
  <c r="V863" i="46" s="1"/>
  <c r="T626" i="46"/>
  <c r="U626" i="46" s="1"/>
  <c r="V626" i="46" s="1"/>
  <c r="T1292" i="46"/>
  <c r="U1292" i="46" s="1"/>
  <c r="V1292" i="46" s="1"/>
  <c r="T1091" i="46"/>
  <c r="U1091" i="46" s="1"/>
  <c r="V1091" i="46" s="1"/>
  <c r="T441" i="46"/>
  <c r="U441" i="46" s="1"/>
  <c r="V441" i="46" s="1"/>
  <c r="T1380" i="46"/>
  <c r="U1380" i="46" s="1"/>
  <c r="V1380" i="46" s="1"/>
  <c r="T1527" i="46"/>
  <c r="U1527" i="46" s="1"/>
  <c r="V1527" i="46" s="1"/>
  <c r="T1559" i="46"/>
  <c r="U1559" i="46" s="1"/>
  <c r="V1559" i="46" s="1"/>
  <c r="T1497" i="46"/>
  <c r="U1497" i="46" s="1"/>
  <c r="V1497" i="46" s="1"/>
  <c r="T103" i="46"/>
  <c r="U103" i="46" s="1"/>
  <c r="V103" i="46" s="1"/>
  <c r="T918" i="46"/>
  <c r="U918" i="46" s="1"/>
  <c r="V918" i="46" s="1"/>
  <c r="T750" i="46"/>
  <c r="U750" i="46" s="1"/>
  <c r="V750" i="46" s="1"/>
  <c r="T668" i="46"/>
  <c r="U668" i="46" s="1"/>
  <c r="V668" i="46" s="1"/>
  <c r="T1008" i="46"/>
  <c r="U1008" i="46" s="1"/>
  <c r="V1008" i="46" s="1"/>
  <c r="T1300" i="46"/>
  <c r="U1300" i="46" s="1"/>
  <c r="V1300" i="46" s="1"/>
  <c r="T1297" i="46"/>
  <c r="U1297" i="46" s="1"/>
  <c r="V1297" i="46" s="1"/>
  <c r="T1311" i="46"/>
  <c r="U1311" i="46" s="1"/>
  <c r="V1311" i="46" s="1"/>
  <c r="T734" i="46"/>
  <c r="U734" i="46" s="1"/>
  <c r="V734" i="46" s="1"/>
  <c r="T1296" i="46"/>
  <c r="U1296" i="46" s="1"/>
  <c r="V1296" i="46" s="1"/>
  <c r="T563" i="46"/>
  <c r="U563" i="46" s="1"/>
  <c r="V563" i="46" s="1"/>
  <c r="T84" i="46"/>
  <c r="U84" i="46" s="1"/>
  <c r="V84" i="46" s="1"/>
  <c r="T1374" i="46"/>
  <c r="U1374" i="46" s="1"/>
  <c r="V1374" i="46" s="1"/>
  <c r="T1378" i="46"/>
  <c r="U1378" i="46" s="1"/>
  <c r="V1378" i="46" s="1"/>
  <c r="T1489" i="46"/>
  <c r="U1489" i="46" s="1"/>
  <c r="V1489" i="46" s="1"/>
  <c r="T703" i="46"/>
  <c r="U703" i="46" s="1"/>
  <c r="V703" i="46" s="1"/>
  <c r="T780" i="46"/>
  <c r="U780" i="46" s="1"/>
  <c r="V780" i="46" s="1"/>
  <c r="T840" i="46"/>
  <c r="U840" i="46" s="1"/>
  <c r="V840" i="46" s="1"/>
  <c r="T959" i="46"/>
  <c r="U959" i="46" s="1"/>
  <c r="V959" i="46" s="1"/>
  <c r="T1312" i="46"/>
  <c r="U1312" i="46" s="1"/>
  <c r="V1312" i="46" s="1"/>
  <c r="T1299" i="46"/>
  <c r="U1299" i="46" s="1"/>
  <c r="V1299" i="46" s="1"/>
  <c r="T157" i="46"/>
  <c r="U157" i="46" s="1"/>
  <c r="V157" i="46" s="1"/>
  <c r="T436" i="46"/>
  <c r="U436" i="46" s="1"/>
  <c r="V436" i="46" s="1"/>
  <c r="T162" i="46"/>
  <c r="U162" i="46" s="1"/>
  <c r="V162" i="46" s="1"/>
  <c r="T869" i="46"/>
  <c r="U869" i="46" s="1"/>
  <c r="V869" i="46" s="1"/>
  <c r="T649" i="46"/>
  <c r="U649" i="46" s="1"/>
  <c r="V649" i="46" s="1"/>
  <c r="T728" i="46"/>
  <c r="U728" i="46" s="1"/>
  <c r="V728" i="46" s="1"/>
  <c r="T1144" i="46"/>
  <c r="U1144" i="46" s="1"/>
  <c r="V1144" i="46" s="1"/>
  <c r="T648" i="46"/>
  <c r="U648" i="46" s="1"/>
  <c r="V648" i="46" s="1"/>
  <c r="T1302" i="46"/>
  <c r="U1302" i="46" s="1"/>
  <c r="V1302" i="46" s="1"/>
  <c r="T690" i="46"/>
  <c r="U690" i="46" s="1"/>
  <c r="V690" i="46" s="1"/>
  <c r="T390" i="46"/>
  <c r="U390" i="46" s="1"/>
  <c r="V390" i="46" s="1"/>
  <c r="T418" i="46"/>
  <c r="U418" i="46" s="1"/>
  <c r="V418" i="46" s="1"/>
  <c r="T592" i="46"/>
  <c r="U592" i="46" s="1"/>
  <c r="V592" i="46" s="1"/>
  <c r="T248" i="46"/>
  <c r="U248" i="46" s="1"/>
  <c r="V248" i="46" s="1"/>
  <c r="T434" i="46"/>
  <c r="U434" i="46" s="1"/>
  <c r="V434" i="46" s="1"/>
  <c r="T1528" i="46"/>
  <c r="U1528" i="46" s="1"/>
  <c r="V1528" i="46" s="1"/>
  <c r="T353" i="46"/>
  <c r="U353" i="46" s="1"/>
  <c r="V353" i="46" s="1"/>
  <c r="T520" i="46"/>
  <c r="U520" i="46" s="1"/>
  <c r="V520" i="46" s="1"/>
  <c r="T559" i="46"/>
  <c r="U559" i="46" s="1"/>
  <c r="V559" i="46" s="1"/>
  <c r="T705" i="46"/>
  <c r="U705" i="46" s="1"/>
  <c r="V705" i="46" s="1"/>
  <c r="T302" i="46"/>
  <c r="U302" i="46" s="1"/>
  <c r="V302" i="46" s="1"/>
  <c r="T631" i="46"/>
  <c r="U631" i="46" s="1"/>
  <c r="V631" i="46" s="1"/>
  <c r="T627" i="46"/>
  <c r="U627" i="46" s="1"/>
  <c r="V627" i="46" s="1"/>
  <c r="T971" i="46"/>
  <c r="U971" i="46" s="1"/>
  <c r="V971" i="46" s="1"/>
  <c r="T920" i="46"/>
  <c r="U920" i="46" s="1"/>
  <c r="V920" i="46" s="1"/>
  <c r="T1310" i="46"/>
  <c r="U1310" i="46" s="1"/>
  <c r="V1310" i="46" s="1"/>
  <c r="T995" i="46"/>
  <c r="U995" i="46" s="1"/>
  <c r="V995" i="46" s="1"/>
  <c r="T1303" i="46"/>
  <c r="U1303" i="46" s="1"/>
  <c r="V1303" i="46" s="1"/>
  <c r="T1306" i="46"/>
  <c r="U1306" i="46" s="1"/>
  <c r="V1306" i="46" s="1"/>
  <c r="T880" i="46"/>
  <c r="U880" i="46" s="1"/>
  <c r="V880" i="46" s="1"/>
  <c r="T864" i="46"/>
  <c r="U864" i="46" s="1"/>
  <c r="V864" i="46" s="1"/>
  <c r="T607" i="46"/>
  <c r="U607" i="46" s="1"/>
  <c r="V607" i="46" s="1"/>
  <c r="T1098" i="46"/>
  <c r="U1098" i="46" s="1"/>
  <c r="V1098" i="46" s="1"/>
  <c r="T1308" i="46"/>
  <c r="U1308" i="46" s="1"/>
  <c r="V1308" i="46" s="1"/>
  <c r="T801" i="46"/>
  <c r="U801" i="46" s="1"/>
  <c r="V801" i="46" s="1"/>
  <c r="T921" i="46"/>
  <c r="U921" i="46" s="1"/>
  <c r="V921" i="46" s="1"/>
  <c r="T1280" i="46"/>
  <c r="U1280" i="46" s="1"/>
  <c r="V1280" i="46" s="1"/>
  <c r="T398" i="46"/>
  <c r="U398" i="46" s="1"/>
  <c r="V398" i="46" s="1"/>
  <c r="T235" i="46"/>
  <c r="U235" i="46" s="1"/>
  <c r="V235" i="46" s="1"/>
  <c r="T133" i="46"/>
  <c r="U133" i="46" s="1"/>
  <c r="V133" i="46" s="1"/>
  <c r="T442" i="46"/>
  <c r="U442" i="46" s="1"/>
  <c r="V442" i="46" s="1"/>
  <c r="T376" i="46"/>
  <c r="U376" i="46" s="1"/>
  <c r="V376" i="46" s="1"/>
  <c r="T137" i="46"/>
  <c r="U137" i="46" s="1"/>
  <c r="V137" i="46" s="1"/>
  <c r="T960" i="46"/>
  <c r="U960" i="46" s="1"/>
  <c r="V960" i="46" s="1"/>
  <c r="T1298" i="46"/>
  <c r="U1298" i="46" s="1"/>
  <c r="V1298" i="46" s="1"/>
  <c r="T519" i="46"/>
  <c r="U519" i="46" s="1"/>
  <c r="V519" i="46" s="1"/>
  <c r="T102" i="46"/>
  <c r="U102" i="46" s="1"/>
  <c r="V102" i="46" s="1"/>
  <c r="T606" i="46"/>
  <c r="U606" i="46" s="1"/>
  <c r="V606" i="46" s="1"/>
  <c r="T1553" i="46"/>
  <c r="U1553" i="46" s="1"/>
  <c r="V1553" i="46" s="1"/>
  <c r="T1547" i="46"/>
  <c r="U1547" i="46" s="1"/>
  <c r="V1547" i="46" s="1"/>
  <c r="T1522" i="46"/>
  <c r="U1522" i="46" s="1"/>
  <c r="V1522" i="46" s="1"/>
  <c r="T616" i="46"/>
  <c r="U616" i="46" s="1"/>
  <c r="V616" i="46" s="1"/>
  <c r="T694" i="46"/>
  <c r="U694" i="46" s="1"/>
  <c r="V694" i="46" s="1"/>
  <c r="T782" i="46"/>
  <c r="U782" i="46" s="1"/>
  <c r="V782" i="46" s="1"/>
  <c r="T768" i="46"/>
  <c r="U768" i="46" s="1"/>
  <c r="V768" i="46" s="1"/>
  <c r="T656" i="46"/>
  <c r="U656" i="46" s="1"/>
  <c r="V656" i="46" s="1"/>
  <c r="T1175" i="46"/>
  <c r="U1175" i="46" s="1"/>
  <c r="V1175" i="46" s="1"/>
  <c r="T1491" i="46"/>
  <c r="U1491" i="46" s="1"/>
  <c r="V1491" i="46" s="1"/>
  <c r="T439" i="46"/>
  <c r="U439" i="46" s="1"/>
  <c r="V439" i="46" s="1"/>
  <c r="T945" i="46"/>
  <c r="U945" i="46" s="1"/>
  <c r="V945" i="46" s="1"/>
  <c r="T183" i="46"/>
  <c r="U183" i="46" s="1"/>
  <c r="V183" i="46" s="1"/>
  <c r="T936" i="46"/>
  <c r="U936" i="46" s="1"/>
  <c r="V936" i="46" s="1"/>
  <c r="T1314" i="46"/>
  <c r="U1314" i="46" s="1"/>
  <c r="V1314" i="46" s="1"/>
  <c r="T1301" i="46"/>
  <c r="U1301" i="46" s="1"/>
  <c r="V1301" i="46" s="1"/>
  <c r="T1305" i="46"/>
  <c r="U1305" i="46" s="1"/>
  <c r="V1305" i="46" s="1"/>
  <c r="T159" i="46"/>
  <c r="U159" i="46" s="1"/>
  <c r="V159" i="46" s="1"/>
  <c r="T1377" i="46"/>
  <c r="U1377" i="46" s="1"/>
  <c r="V1377" i="46" s="1"/>
  <c r="T612" i="46"/>
  <c r="U612" i="46" s="1"/>
  <c r="V612" i="46" s="1"/>
  <c r="T1212" i="46"/>
  <c r="U1212" i="46" s="1"/>
  <c r="V1212" i="46" s="1"/>
  <c r="T1375" i="46"/>
  <c r="U1375" i="46" s="1"/>
  <c r="V1375" i="46" s="1"/>
  <c r="T1498" i="46"/>
  <c r="U1498" i="46" s="1"/>
  <c r="V1498" i="46" s="1"/>
  <c r="T480" i="46"/>
  <c r="U480" i="46" s="1"/>
  <c r="V480" i="46" s="1"/>
  <c r="T1539" i="46"/>
  <c r="U1539" i="46" s="1"/>
  <c r="V1539" i="46" s="1"/>
  <c r="T1521" i="46"/>
  <c r="U1521" i="46" s="1"/>
  <c r="V1521" i="46" s="1"/>
  <c r="T980" i="46"/>
  <c r="U980" i="46" s="1"/>
  <c r="V980" i="46" s="1"/>
  <c r="T482" i="46"/>
  <c r="U482" i="46" s="1"/>
  <c r="V482" i="46" s="1"/>
  <c r="T771" i="46"/>
  <c r="U771" i="46" s="1"/>
  <c r="V771" i="46" s="1"/>
  <c r="T1295" i="46"/>
  <c r="U1295" i="46" s="1"/>
  <c r="V1295" i="46" s="1"/>
  <c r="T935" i="46"/>
  <c r="U935" i="46" s="1"/>
  <c r="V935" i="46" s="1"/>
  <c r="T944" i="46"/>
  <c r="U944" i="46" s="1"/>
  <c r="V944" i="46" s="1"/>
  <c r="T131" i="46"/>
  <c r="U131" i="46" s="1"/>
  <c r="V131" i="46" s="1"/>
  <c r="T415" i="46"/>
  <c r="U415" i="46" s="1"/>
  <c r="V415" i="46" s="1"/>
  <c r="T134" i="46"/>
  <c r="U134" i="46" s="1"/>
  <c r="V134" i="46" s="1"/>
  <c r="T1379" i="46"/>
  <c r="U1379" i="46" s="1"/>
  <c r="V1379" i="46" s="1"/>
  <c r="T1490" i="46"/>
  <c r="U1490" i="46" s="1"/>
  <c r="V1490" i="46" s="1"/>
  <c r="T1496" i="46"/>
  <c r="U1496" i="46" s="1"/>
  <c r="V1496" i="46" s="1"/>
  <c r="T389" i="46"/>
  <c r="U389" i="46" s="1"/>
  <c r="V389" i="46" s="1"/>
  <c r="T435" i="46"/>
  <c r="U435" i="46" s="1"/>
  <c r="V435" i="46" s="1"/>
  <c r="T106" i="46"/>
  <c r="U106" i="46" s="1"/>
  <c r="V106" i="46" s="1"/>
  <c r="T1376" i="46"/>
  <c r="U1376" i="46" s="1"/>
  <c r="V1376" i="46" s="1"/>
  <c r="T1313" i="46"/>
  <c r="U1313" i="46" s="1"/>
  <c r="V1313" i="46" s="1"/>
  <c r="T440" i="46"/>
  <c r="U440" i="46" s="1"/>
  <c r="V440" i="46" s="1"/>
  <c r="T1307" i="46"/>
  <c r="U1307" i="46" s="1"/>
  <c r="V1307" i="46" s="1"/>
  <c r="T260" i="46"/>
  <c r="U260" i="46" s="1"/>
  <c r="V260" i="46" s="1"/>
  <c r="T686" i="46"/>
  <c r="U686" i="46" s="1"/>
  <c r="V686" i="46" s="1"/>
  <c r="T1213" i="46"/>
  <c r="U1213" i="46" s="1"/>
  <c r="V1213" i="46" s="1"/>
  <c r="T1218" i="46"/>
  <c r="U1218" i="46" s="1"/>
  <c r="V1218" i="46" s="1"/>
  <c r="T1066" i="46"/>
  <c r="U1066" i="46" s="1"/>
  <c r="V1066" i="46" s="1"/>
  <c r="T947" i="46"/>
  <c r="U947" i="46" s="1"/>
  <c r="V947" i="46" s="1"/>
  <c r="T254" i="46"/>
  <c r="U254" i="46" s="1"/>
  <c r="V254" i="46" s="1"/>
  <c r="T748" i="46"/>
  <c r="U748" i="46" s="1"/>
  <c r="V748" i="46" s="1"/>
  <c r="T1187" i="46"/>
  <c r="U1187" i="46" s="1"/>
  <c r="V1187" i="46" s="1"/>
  <c r="T1214" i="46"/>
  <c r="U1214" i="46" s="1"/>
  <c r="V1214" i="46" s="1"/>
  <c r="T324" i="46"/>
  <c r="U324" i="46" s="1"/>
  <c r="V324" i="46" s="1"/>
  <c r="T881" i="46"/>
  <c r="U881" i="46" s="1"/>
  <c r="V881" i="46" s="1"/>
  <c r="T311" i="46"/>
  <c r="U311" i="46" s="1"/>
  <c r="V311" i="46" s="1"/>
  <c r="T1007" i="46"/>
  <c r="U1007" i="46" s="1"/>
  <c r="V1007" i="46" s="1"/>
  <c r="T983" i="46"/>
  <c r="U983" i="46" s="1"/>
  <c r="V983" i="46" s="1"/>
  <c r="T1046" i="46"/>
  <c r="U1046" i="46" s="1"/>
  <c r="V1046" i="46" s="1"/>
  <c r="T673" i="46"/>
  <c r="U673" i="46" s="1"/>
  <c r="V673" i="46" s="1"/>
  <c r="T1551" i="46"/>
  <c r="U1551" i="46" s="1"/>
  <c r="V1551" i="46" s="1"/>
  <c r="T1557" i="46"/>
  <c r="U1557" i="46" s="1"/>
  <c r="V1557" i="46" s="1"/>
  <c r="T1479" i="46"/>
  <c r="U1479" i="46" s="1"/>
  <c r="V1479" i="46" s="1"/>
  <c r="T1453" i="46"/>
  <c r="U1453" i="46" s="1"/>
  <c r="V1453" i="46" s="1"/>
  <c r="T414" i="46"/>
  <c r="U414" i="46" s="1"/>
  <c r="V414" i="46" s="1"/>
  <c r="T1393" i="46"/>
  <c r="U1393" i="46" s="1"/>
  <c r="V1393" i="46" s="1"/>
  <c r="T296" i="46"/>
  <c r="U296" i="46" s="1"/>
  <c r="V296" i="46" s="1"/>
  <c r="T830" i="46"/>
  <c r="U830" i="46" s="1"/>
  <c r="V830" i="46" s="1"/>
  <c r="T1135" i="46"/>
  <c r="U1135" i="46" s="1"/>
  <c r="V1135" i="46" s="1"/>
  <c r="T1294" i="46"/>
  <c r="U1294" i="46" s="1"/>
  <c r="V1294" i="46" s="1"/>
  <c r="T1162" i="46"/>
  <c r="U1162" i="46" s="1"/>
  <c r="V1162" i="46" s="1"/>
  <c r="T1198" i="46"/>
  <c r="U1198" i="46" s="1"/>
  <c r="V1198" i="46" s="1"/>
  <c r="T1176" i="46"/>
  <c r="U1176" i="46" s="1"/>
  <c r="V1176" i="46" s="1"/>
  <c r="T1139" i="46"/>
  <c r="U1139" i="46" s="1"/>
  <c r="V1139" i="46" s="1"/>
  <c r="T1230" i="46"/>
  <c r="U1230" i="46" s="1"/>
  <c r="V1230" i="46" s="1"/>
  <c r="T1040" i="46"/>
  <c r="U1040" i="46" s="1"/>
  <c r="V1040" i="46" s="1"/>
  <c r="T805" i="46"/>
  <c r="U805" i="46" s="1"/>
  <c r="V805" i="46" s="1"/>
  <c r="T1206" i="46"/>
  <c r="U1206" i="46" s="1"/>
  <c r="V1206" i="46" s="1"/>
  <c r="T286" i="46"/>
  <c r="U286" i="46" s="1"/>
  <c r="V286" i="46" s="1"/>
  <c r="T828" i="46"/>
  <c r="U828" i="46" s="1"/>
  <c r="V828" i="46" s="1"/>
  <c r="T312" i="46"/>
  <c r="U312" i="46" s="1"/>
  <c r="V312" i="46" s="1"/>
  <c r="T1150" i="46"/>
  <c r="U1150" i="46" s="1"/>
  <c r="V1150" i="46" s="1"/>
  <c r="T844" i="46"/>
  <c r="U844" i="46" s="1"/>
  <c r="V844" i="46" s="1"/>
  <c r="T1217" i="46"/>
  <c r="U1217" i="46" s="1"/>
  <c r="V1217" i="46" s="1"/>
  <c r="T1122" i="46"/>
  <c r="U1122" i="46" s="1"/>
  <c r="V1122" i="46" s="1"/>
  <c r="T1219" i="46"/>
  <c r="U1219" i="46" s="1"/>
  <c r="V1219" i="46" s="1"/>
  <c r="T1435" i="46"/>
  <c r="U1435" i="46" s="1"/>
  <c r="V1435" i="46" s="1"/>
  <c r="T1000" i="46"/>
  <c r="U1000" i="46" s="1"/>
  <c r="V1000" i="46" s="1"/>
  <c r="T1157" i="46"/>
  <c r="U1157" i="46" s="1"/>
  <c r="V1157" i="46" s="1"/>
  <c r="T1166" i="46"/>
  <c r="U1166" i="46" s="1"/>
  <c r="V1166" i="46" s="1"/>
  <c r="T1029" i="46"/>
  <c r="U1029" i="46" s="1"/>
  <c r="V1029" i="46" s="1"/>
  <c r="T1515" i="46"/>
  <c r="U1515" i="46" s="1"/>
  <c r="V1515" i="46" s="1"/>
  <c r="T429" i="46"/>
  <c r="U429" i="46" s="1"/>
  <c r="V429" i="46" s="1"/>
  <c r="T174" i="46"/>
  <c r="U174" i="46" s="1"/>
  <c r="V174" i="46" s="1"/>
  <c r="T1215" i="46"/>
  <c r="U1215" i="46" s="1"/>
  <c r="V1215" i="46" s="1"/>
  <c r="T1235" i="46"/>
  <c r="U1235" i="46" s="1"/>
  <c r="V1235" i="46" s="1"/>
  <c r="T1196" i="46"/>
  <c r="U1196" i="46" s="1"/>
  <c r="V1196" i="46" s="1"/>
  <c r="T1197" i="46"/>
  <c r="U1197" i="46" s="1"/>
  <c r="V1197" i="46" s="1"/>
  <c r="T1200" i="46"/>
  <c r="U1200" i="46" s="1"/>
  <c r="V1200" i="46" s="1"/>
  <c r="T552" i="46"/>
  <c r="U552" i="46" s="1"/>
  <c r="V552" i="46" s="1"/>
  <c r="T845" i="46"/>
  <c r="U845" i="46" s="1"/>
  <c r="V845" i="46" s="1"/>
  <c r="T1415" i="46"/>
  <c r="U1415" i="46" s="1"/>
  <c r="V1415" i="46" s="1"/>
  <c r="T1229" i="46"/>
  <c r="U1229" i="46" s="1"/>
  <c r="V1229" i="46" s="1"/>
  <c r="T1106" i="46"/>
  <c r="U1106" i="46" s="1"/>
  <c r="V1106" i="46" s="1"/>
  <c r="T1123" i="46"/>
  <c r="U1123" i="46" s="1"/>
  <c r="V1123" i="46" s="1"/>
  <c r="T1414" i="46"/>
  <c r="U1414" i="46" s="1"/>
  <c r="V1414" i="46" s="1"/>
  <c r="T1216" i="46"/>
  <c r="U1216" i="46" s="1"/>
  <c r="V1216" i="46" s="1"/>
  <c r="T984" i="46"/>
  <c r="U984" i="46" s="1"/>
  <c r="V984" i="46" s="1"/>
  <c r="T948" i="46"/>
  <c r="U948" i="46" s="1"/>
  <c r="V948" i="46" s="1"/>
  <c r="T1117" i="46"/>
  <c r="U1117" i="46" s="1"/>
  <c r="V1117" i="46" s="1"/>
  <c r="T1223" i="46"/>
  <c r="U1223" i="46" s="1"/>
  <c r="V1223" i="46" s="1"/>
  <c r="T1558" i="46"/>
  <c r="U1558" i="46" s="1"/>
  <c r="V1558" i="46" s="1"/>
  <c r="T1128" i="46"/>
  <c r="U1128" i="46" s="1"/>
  <c r="V1128" i="46" s="1"/>
  <c r="T1290" i="46"/>
  <c r="U1290" i="46" s="1"/>
  <c r="V1290" i="46" s="1"/>
  <c r="T1027" i="46"/>
  <c r="U1027" i="46" s="1"/>
  <c r="V1027" i="46" s="1"/>
  <c r="T1508" i="46"/>
  <c r="U1508" i="46" s="1"/>
  <c r="V1508" i="46" s="1"/>
  <c r="T1450" i="46"/>
  <c r="U1450" i="46" s="1"/>
  <c r="V1450" i="46" s="1"/>
  <c r="T1341" i="46"/>
  <c r="U1341" i="46" s="1"/>
  <c r="V1341" i="46" s="1"/>
  <c r="T670" i="46"/>
  <c r="U670" i="46" s="1"/>
  <c r="V670" i="46" s="1"/>
  <c r="T1081" i="46"/>
  <c r="U1081" i="46" s="1"/>
  <c r="V1081" i="46" s="1"/>
  <c r="T1019" i="46"/>
  <c r="U1019" i="46" s="1"/>
  <c r="V1019" i="46" s="1"/>
  <c r="T1161" i="46"/>
  <c r="U1161" i="46" s="1"/>
  <c r="V1161" i="46" s="1"/>
  <c r="T642" i="46"/>
  <c r="U642" i="46" s="1"/>
  <c r="V642" i="46" s="1"/>
  <c r="T1209" i="46"/>
  <c r="U1209" i="46" s="1"/>
  <c r="V1209" i="46" s="1"/>
  <c r="T1369" i="46"/>
  <c r="U1369" i="46" s="1"/>
  <c r="V1369" i="46" s="1"/>
  <c r="T472" i="46"/>
  <c r="U472" i="46" s="1"/>
  <c r="V472" i="46" s="1"/>
  <c r="T1548" i="46"/>
  <c r="U1548" i="46" s="1"/>
  <c r="V1548" i="46" s="1"/>
  <c r="T501" i="46"/>
  <c r="U501" i="46" s="1"/>
  <c r="V501" i="46" s="1"/>
  <c r="T381" i="46"/>
  <c r="U381" i="46" s="1"/>
  <c r="V381" i="46" s="1"/>
  <c r="T909" i="46"/>
  <c r="U909" i="46" s="1"/>
  <c r="V909" i="46" s="1"/>
  <c r="T1204" i="46"/>
  <c r="U1204" i="46" s="1"/>
  <c r="V1204" i="46" s="1"/>
  <c r="T1550" i="46"/>
  <c r="U1550" i="46" s="1"/>
  <c r="V1550" i="46" s="1"/>
  <c r="T297" i="46"/>
  <c r="U297" i="46" s="1"/>
  <c r="V297" i="46" s="1"/>
  <c r="T1561" i="46"/>
  <c r="U1561" i="46" s="1"/>
  <c r="V1561" i="46" s="1"/>
  <c r="T884" i="46"/>
  <c r="U884" i="46" s="1"/>
  <c r="V884" i="46" s="1"/>
  <c r="T1159" i="46"/>
  <c r="U1159" i="46" s="1"/>
  <c r="V1159" i="46" s="1"/>
  <c r="T671" i="46"/>
  <c r="U671" i="46" s="1"/>
  <c r="V671" i="46" s="1"/>
  <c r="T1560" i="46"/>
  <c r="U1560" i="46" s="1"/>
  <c r="V1560" i="46" s="1"/>
  <c r="T1552" i="46"/>
  <c r="U1552" i="46" s="1"/>
  <c r="V1552" i="46" s="1"/>
  <c r="T1464" i="46"/>
  <c r="U1464" i="46" s="1"/>
  <c r="V1464" i="46" s="1"/>
  <c r="T1100" i="46"/>
  <c r="U1100" i="46" s="1"/>
  <c r="V1100" i="46" s="1"/>
  <c r="T1251" i="46"/>
  <c r="U1251" i="46" s="1"/>
  <c r="V1251" i="46" s="1"/>
  <c r="T1564" i="46"/>
  <c r="U1564" i="46" s="1"/>
  <c r="V1564" i="46" s="1"/>
  <c r="T1549" i="46"/>
  <c r="U1549" i="46" s="1"/>
  <c r="V1549" i="46" s="1"/>
  <c r="T471" i="46"/>
  <c r="U471" i="46" s="1"/>
  <c r="V471" i="46" s="1"/>
  <c r="T509" i="46"/>
  <c r="U509" i="46" s="1"/>
  <c r="V509" i="46" s="1"/>
  <c r="T236" i="46"/>
  <c r="U236" i="46" s="1"/>
  <c r="V236" i="46" s="1"/>
  <c r="T1168" i="46"/>
  <c r="U1168" i="46" s="1"/>
  <c r="V1168" i="46" s="1"/>
  <c r="T1240" i="46"/>
  <c r="U1240" i="46" s="1"/>
  <c r="V1240" i="46" s="1"/>
  <c r="T712" i="46"/>
  <c r="U712" i="46" s="1"/>
  <c r="V712" i="46" s="1"/>
  <c r="T443" i="46"/>
  <c r="U443" i="46" s="1"/>
  <c r="V443" i="46" s="1"/>
  <c r="T1199" i="46"/>
  <c r="U1199" i="46" s="1"/>
  <c r="V1199" i="46" s="1"/>
  <c r="T1367" i="46"/>
  <c r="U1367" i="46" s="1"/>
  <c r="V1367" i="46" s="1"/>
  <c r="T551" i="46"/>
  <c r="U551" i="46" s="1"/>
  <c r="V551" i="46" s="1"/>
  <c r="T587" i="46"/>
  <c r="U587" i="46" s="1"/>
  <c r="V587" i="46" s="1"/>
  <c r="T1070" i="46"/>
  <c r="U1070" i="46" s="1"/>
  <c r="V1070" i="46" s="1"/>
  <c r="T1275" i="46"/>
  <c r="U1275" i="46" s="1"/>
  <c r="V1275" i="46" s="1"/>
  <c r="T323" i="46"/>
  <c r="U323" i="46" s="1"/>
  <c r="V323" i="46" s="1"/>
  <c r="T749" i="46"/>
  <c r="U749" i="46" s="1"/>
  <c r="V749" i="46" s="1"/>
  <c r="T1284" i="46"/>
  <c r="U1284" i="46" s="1"/>
  <c r="V1284" i="46" s="1"/>
  <c r="T1503" i="46"/>
  <c r="U1503" i="46" s="1"/>
  <c r="V1503" i="46" s="1"/>
  <c r="T1554" i="46"/>
  <c r="U1554" i="46" s="1"/>
  <c r="V1554" i="46" s="1"/>
  <c r="T1120" i="46"/>
  <c r="U1120" i="46" s="1"/>
  <c r="V1120" i="46" s="1"/>
  <c r="T531" i="46"/>
  <c r="U531" i="46" s="1"/>
  <c r="V531" i="46" s="1"/>
  <c r="T316" i="46"/>
  <c r="U316" i="46" s="1"/>
  <c r="V316" i="46" s="1"/>
  <c r="T250" i="46"/>
  <c r="U250" i="46" s="1"/>
  <c r="V250" i="46" s="1"/>
  <c r="T206" i="46"/>
  <c r="U206" i="46" s="1"/>
  <c r="V206" i="46" s="1"/>
  <c r="T142" i="46"/>
  <c r="U142" i="46" s="1"/>
  <c r="V142" i="46" s="1"/>
  <c r="T117" i="46"/>
  <c r="U117" i="46" s="1"/>
  <c r="V117" i="46" s="1"/>
  <c r="T1446" i="46"/>
  <c r="U1446" i="46" s="1"/>
  <c r="V1446" i="46" s="1"/>
  <c r="T139" i="46"/>
  <c r="U139" i="46" s="1"/>
  <c r="V139" i="46" s="1"/>
  <c r="T80" i="46"/>
  <c r="U80" i="46" s="1"/>
  <c r="V80" i="46" s="1"/>
  <c r="T130" i="46"/>
  <c r="U130" i="46" s="1"/>
  <c r="V130" i="46" s="1"/>
  <c r="T1509" i="46"/>
  <c r="U1509" i="46" s="1"/>
  <c r="V1509" i="46" s="1"/>
  <c r="T141" i="46"/>
  <c r="U141" i="46" s="1"/>
  <c r="V141" i="46" s="1"/>
  <c r="T164" i="46"/>
  <c r="U164" i="46" s="1"/>
  <c r="V164" i="46" s="1"/>
  <c r="T99" i="46"/>
  <c r="U99" i="46" s="1"/>
  <c r="V99" i="46" s="1"/>
  <c r="T1488" i="46"/>
  <c r="U1488" i="46" s="1"/>
  <c r="V1488" i="46" s="1"/>
  <c r="T138" i="46"/>
  <c r="U138" i="46" s="1"/>
  <c r="V138" i="46" s="1"/>
  <c r="T205" i="46"/>
  <c r="U205" i="46" s="1"/>
  <c r="V205" i="46" s="1"/>
  <c r="T75" i="46"/>
  <c r="U75" i="46" s="1"/>
  <c r="V75" i="46" s="1"/>
  <c r="T110" i="46"/>
  <c r="U110" i="46" s="1"/>
  <c r="V110" i="46" s="1"/>
  <c r="T108" i="46"/>
  <c r="U108" i="46" s="1"/>
  <c r="V108" i="46" s="1"/>
  <c r="T1504" i="46"/>
  <c r="U1504" i="46" s="1"/>
  <c r="V1504" i="46" s="1"/>
  <c r="T76" i="46"/>
  <c r="U76" i="46" s="1"/>
  <c r="V76" i="46" s="1"/>
  <c r="T112" i="46"/>
  <c r="U112" i="46" s="1"/>
  <c r="V112" i="46" s="1"/>
  <c r="T121" i="46"/>
  <c r="U121" i="46" s="1"/>
  <c r="V121" i="46" s="1"/>
  <c r="T126" i="46"/>
  <c r="U126" i="46" s="1"/>
  <c r="V126" i="46" s="1"/>
  <c r="T191" i="46"/>
  <c r="U191" i="46" s="1"/>
  <c r="V191" i="46" s="1"/>
  <c r="T1513" i="46"/>
  <c r="U1513" i="46" s="1"/>
  <c r="V1513" i="46" s="1"/>
  <c r="T192" i="46"/>
  <c r="U192" i="46" s="1"/>
  <c r="V192" i="46" s="1"/>
  <c r="T109" i="46"/>
  <c r="U109" i="46" s="1"/>
  <c r="V109" i="46" s="1"/>
  <c r="T1474" i="46"/>
  <c r="U1474" i="46" s="1"/>
  <c r="V1474" i="46" s="1"/>
  <c r="T1484" i="46"/>
  <c r="U1484" i="46" s="1"/>
  <c r="V1484" i="46" s="1"/>
  <c r="T1483" i="46"/>
  <c r="U1483" i="46" s="1"/>
  <c r="V1483" i="46" s="1"/>
  <c r="T148" i="46"/>
  <c r="U148" i="46" s="1"/>
  <c r="V148" i="46" s="1"/>
  <c r="T149" i="46"/>
  <c r="U149" i="46" s="1"/>
  <c r="V149" i="46" s="1"/>
  <c r="T193" i="46"/>
  <c r="U193" i="46" s="1"/>
  <c r="V193" i="46" s="1"/>
  <c r="T1510" i="46"/>
  <c r="U1510" i="46" s="1"/>
  <c r="V1510" i="46" s="1"/>
  <c r="T143" i="46"/>
  <c r="U143" i="46" s="1"/>
  <c r="V143" i="46" s="1"/>
  <c r="T81" i="46"/>
  <c r="U81" i="46" s="1"/>
  <c r="V81" i="46" s="1"/>
  <c r="T129" i="46"/>
  <c r="U129" i="46" s="1"/>
  <c r="V129" i="46" s="1"/>
  <c r="T203" i="46"/>
  <c r="U203" i="46" s="1"/>
  <c r="V203" i="46" s="1"/>
  <c r="T1518" i="46"/>
  <c r="U1518" i="46" s="1"/>
  <c r="V1518" i="46" s="1"/>
  <c r="T1514" i="46"/>
  <c r="U1514" i="46" s="1"/>
  <c r="V1514" i="46" s="1"/>
  <c r="T77" i="46"/>
  <c r="U77" i="46" s="1"/>
  <c r="V77" i="46" s="1"/>
  <c r="T120" i="46"/>
  <c r="U120" i="46" s="1"/>
  <c r="V120" i="46" s="1"/>
  <c r="T78" i="46"/>
  <c r="U78" i="46" s="1"/>
  <c r="V78" i="46" s="1"/>
  <c r="T210" i="46"/>
  <c r="U210" i="46" s="1"/>
  <c r="V210" i="46" s="1"/>
  <c r="T194" i="46"/>
  <c r="U194" i="46" s="1"/>
  <c r="V194" i="46" s="1"/>
  <c r="T1519" i="46"/>
  <c r="U1519" i="46" s="1"/>
  <c r="V1519" i="46" s="1"/>
  <c r="T195" i="46"/>
  <c r="U195" i="46" s="1"/>
  <c r="V195" i="46" s="1"/>
  <c r="T87" i="46"/>
  <c r="U87" i="46" s="1"/>
  <c r="V87" i="46" s="1"/>
  <c r="T113" i="46"/>
  <c r="U113" i="46" s="1"/>
  <c r="V113" i="46" s="1"/>
  <c r="T79" i="46"/>
  <c r="U79" i="46" s="1"/>
  <c r="V79" i="46" s="1"/>
  <c r="T123" i="46"/>
  <c r="U123" i="46" s="1"/>
  <c r="V123" i="46" s="1"/>
  <c r="T140" i="46"/>
  <c r="U140" i="46" s="1"/>
  <c r="V140" i="46" s="1"/>
  <c r="T111" i="46"/>
  <c r="U111" i="46" s="1"/>
  <c r="V111" i="46" s="1"/>
  <c r="T1454" i="46"/>
  <c r="U1454" i="46" s="1"/>
  <c r="V1454" i="46" s="1"/>
  <c r="T116" i="46"/>
  <c r="U116" i="46" s="1"/>
  <c r="V116" i="46" s="1"/>
  <c r="T1476" i="46"/>
  <c r="U1476" i="46" s="1"/>
  <c r="V1476" i="46" s="1"/>
  <c r="T1480" i="46"/>
  <c r="U1480" i="46" s="1"/>
  <c r="V1480" i="46" s="1"/>
  <c r="T1481" i="46"/>
  <c r="U1481" i="46" s="1"/>
  <c r="V1481" i="46" s="1"/>
  <c r="T180" i="46"/>
  <c r="U180" i="46" s="1"/>
  <c r="V180" i="46" s="1"/>
  <c r="T124" i="46"/>
  <c r="U124" i="46" s="1"/>
  <c r="V124" i="46" s="1"/>
  <c r="T151" i="46"/>
  <c r="U151" i="46" s="1"/>
  <c r="V151" i="46" s="1"/>
  <c r="T144" i="46"/>
  <c r="U144" i="46" s="1"/>
  <c r="V144" i="46" s="1"/>
  <c r="T182" i="46"/>
  <c r="U182" i="46" s="1"/>
  <c r="V182" i="46" s="1"/>
  <c r="T154" i="46"/>
  <c r="U154" i="46" s="1"/>
  <c r="V154" i="46" s="1"/>
  <c r="T153" i="46"/>
  <c r="U153" i="46" s="1"/>
  <c r="V153" i="46" s="1"/>
  <c r="T1540" i="46"/>
  <c r="U1540" i="46" s="1"/>
  <c r="V1540" i="46" s="1"/>
  <c r="T1507" i="46"/>
  <c r="U1507" i="46" s="1"/>
  <c r="V1507" i="46" s="1"/>
  <c r="T150" i="46"/>
  <c r="U150" i="46" s="1"/>
  <c r="V150" i="46" s="1"/>
  <c r="T165" i="46"/>
  <c r="U165" i="46" s="1"/>
  <c r="V165" i="46" s="1"/>
  <c r="T168" i="46"/>
  <c r="U168" i="46" s="1"/>
  <c r="V168" i="46" s="1"/>
  <c r="T169" i="46"/>
  <c r="U169" i="46" s="1"/>
  <c r="V169" i="46" s="1"/>
  <c r="T1487" i="46"/>
  <c r="U1487" i="46" s="1"/>
  <c r="V1487" i="46" s="1"/>
  <c r="T122" i="46"/>
  <c r="U122" i="46" s="1"/>
  <c r="V122" i="46" s="1"/>
  <c r="T177" i="46"/>
  <c r="U177" i="46" s="1"/>
  <c r="V177" i="46" s="1"/>
  <c r="T209" i="46"/>
  <c r="U209" i="46" s="1"/>
  <c r="V209" i="46" s="1"/>
  <c r="T178" i="46"/>
  <c r="U178" i="46" s="1"/>
  <c r="V178" i="46" s="1"/>
  <c r="T89" i="46"/>
  <c r="U89" i="46" s="1"/>
  <c r="V89" i="46" s="1"/>
  <c r="T145" i="46"/>
  <c r="U145" i="46" s="1"/>
  <c r="V145" i="46" s="1"/>
  <c r="T166" i="46"/>
  <c r="U166" i="46" s="1"/>
  <c r="V166" i="46" s="1"/>
  <c r="T854" i="46"/>
  <c r="U854" i="46" s="1"/>
  <c r="V854" i="46" s="1"/>
  <c r="T999" i="46"/>
  <c r="U999" i="46" s="1"/>
  <c r="V999" i="46" s="1"/>
  <c r="T1318" i="46"/>
  <c r="U1318" i="46" s="1"/>
  <c r="V1318" i="46" s="1"/>
  <c r="T775" i="46"/>
  <c r="U775" i="46" s="1"/>
  <c r="V775" i="46" s="1"/>
  <c r="T1270" i="46"/>
  <c r="U1270" i="46" s="1"/>
  <c r="V1270" i="46" s="1"/>
  <c r="T1315" i="46"/>
  <c r="U1315" i="46" s="1"/>
  <c r="V1315" i="46" s="1"/>
  <c r="T222" i="46"/>
  <c r="U222" i="46" s="1"/>
  <c r="V222" i="46" s="1"/>
  <c r="T1224" i="46"/>
  <c r="U1224" i="46" s="1"/>
  <c r="V1224" i="46" s="1"/>
  <c r="T919" i="46"/>
  <c r="U919" i="46" s="1"/>
  <c r="V919" i="46" s="1"/>
  <c r="T1373" i="46"/>
  <c r="U1373" i="46" s="1"/>
  <c r="V1373" i="46" s="1"/>
  <c r="T29" i="46"/>
  <c r="U29" i="46" s="1"/>
  <c r="V29" i="46" s="1"/>
  <c r="T1459" i="46"/>
  <c r="U1459" i="46" s="1"/>
  <c r="V1459" i="46" s="1"/>
  <c r="T1260" i="46"/>
  <c r="U1260" i="46" s="1"/>
  <c r="V1260" i="46" s="1"/>
  <c r="T1272" i="46"/>
  <c r="U1272" i="46" s="1"/>
  <c r="V1272" i="46" s="1"/>
  <c r="T595" i="46"/>
  <c r="U595" i="46" s="1"/>
  <c r="V595" i="46" s="1"/>
  <c r="T189" i="46"/>
  <c r="U189" i="46" s="1"/>
  <c r="V189" i="46" s="1"/>
  <c r="T1309" i="46"/>
  <c r="U1309" i="46" s="1"/>
  <c r="V1309" i="46" s="1"/>
  <c r="T591" i="46"/>
  <c r="U591" i="46" s="1"/>
  <c r="V591" i="46" s="1"/>
  <c r="T1372" i="46"/>
  <c r="U1372" i="46" s="1"/>
  <c r="V1372" i="46" s="1"/>
  <c r="T54" i="46"/>
  <c r="U54" i="46" s="1"/>
  <c r="V54" i="46" s="1"/>
  <c r="T1463" i="46"/>
  <c r="U1463" i="46" s="1"/>
  <c r="V1463" i="46" s="1"/>
  <c r="T55" i="46"/>
  <c r="U55" i="46" s="1"/>
  <c r="V55" i="46" s="1"/>
  <c r="T39" i="46"/>
  <c r="U39" i="46" s="1"/>
  <c r="V39" i="46" s="1"/>
  <c r="T172" i="46"/>
  <c r="U172" i="46" s="1"/>
  <c r="V172" i="46" s="1"/>
  <c r="T53" i="46"/>
  <c r="U53" i="46" s="1"/>
  <c r="V53" i="46" s="1"/>
  <c r="T51" i="46"/>
  <c r="U51" i="46" s="1"/>
  <c r="V51" i="46" s="1"/>
  <c r="T1330" i="46"/>
  <c r="U1330" i="46" s="1"/>
  <c r="V1330" i="46" s="1"/>
  <c r="T927" i="46"/>
  <c r="U927" i="46" s="1"/>
  <c r="V927" i="46" s="1"/>
  <c r="T1234" i="46"/>
  <c r="U1234" i="46" s="1"/>
  <c r="V1234" i="46" s="1"/>
  <c r="T40" i="46"/>
  <c r="U40" i="46" s="1"/>
  <c r="V40" i="46" s="1"/>
  <c r="T825" i="46"/>
  <c r="U825" i="46" s="1"/>
  <c r="V825" i="46" s="1"/>
  <c r="T786" i="46"/>
  <c r="U786" i="46" s="1"/>
  <c r="V786" i="46" s="1"/>
  <c r="T219" i="46"/>
  <c r="U219" i="46" s="1"/>
  <c r="V219" i="46" s="1"/>
  <c r="T753" i="46"/>
  <c r="U753" i="46" s="1"/>
  <c r="V753" i="46" s="1"/>
  <c r="T834" i="46"/>
  <c r="U834" i="46" s="1"/>
  <c r="V834" i="46" s="1"/>
  <c r="T821" i="46"/>
  <c r="U821" i="46" s="1"/>
  <c r="V821" i="46" s="1"/>
  <c r="T247" i="46"/>
  <c r="U247" i="46" s="1"/>
  <c r="V247" i="46" s="1"/>
  <c r="T187" i="46"/>
  <c r="U187" i="46" s="1"/>
  <c r="V187" i="46" s="1"/>
  <c r="T1371" i="46"/>
  <c r="U1371" i="46" s="1"/>
  <c r="V1371" i="46" s="1"/>
  <c r="T1478" i="46"/>
  <c r="U1478" i="46" s="1"/>
  <c r="V1478" i="46" s="1"/>
  <c r="T409" i="46"/>
  <c r="U409" i="46" s="1"/>
  <c r="V409" i="46" s="1"/>
  <c r="T95" i="46"/>
  <c r="U95" i="46" s="1"/>
  <c r="V95" i="46" s="1"/>
  <c r="T422" i="46"/>
  <c r="U422" i="46" s="1"/>
  <c r="V422" i="46" s="1"/>
  <c r="T238" i="46"/>
  <c r="U238" i="46" s="1"/>
  <c r="V238" i="46" s="1"/>
  <c r="T21" i="46"/>
  <c r="U21" i="46" s="1"/>
  <c r="V21" i="46" s="1"/>
  <c r="T73" i="46"/>
  <c r="U73" i="46" s="1"/>
  <c r="V73" i="46" s="1"/>
  <c r="T240" i="46"/>
  <c r="U240" i="46" s="1"/>
  <c r="V240" i="46" s="1"/>
  <c r="T36" i="46"/>
  <c r="U36" i="46" s="1"/>
  <c r="V36" i="46" s="1"/>
  <c r="T1345" i="46"/>
  <c r="U1345" i="46" s="1"/>
  <c r="V1345" i="46" s="1"/>
  <c r="T1337" i="46"/>
  <c r="U1337" i="46" s="1"/>
  <c r="V1337" i="46" s="1"/>
  <c r="T1347" i="46"/>
  <c r="U1347" i="46" s="1"/>
  <c r="V1347" i="46" s="1"/>
  <c r="T1348" i="46"/>
  <c r="U1348" i="46" s="1"/>
  <c r="V1348" i="46" s="1"/>
  <c r="T1346" i="46"/>
  <c r="U1346" i="46" s="1"/>
  <c r="V1346" i="46" s="1"/>
  <c r="T1438" i="46"/>
  <c r="U1438" i="46" s="1"/>
  <c r="V1438" i="46" s="1"/>
  <c r="T320" i="46"/>
  <c r="U320" i="46" s="1"/>
  <c r="V320" i="46" s="1"/>
  <c r="T1368" i="46"/>
  <c r="U1368" i="46" s="1"/>
  <c r="V1368" i="46" s="1"/>
  <c r="T243" i="46"/>
  <c r="U243" i="46" s="1"/>
  <c r="V243" i="46" s="1"/>
  <c r="T228" i="46"/>
  <c r="U228" i="46" s="1"/>
  <c r="V228" i="46" s="1"/>
  <c r="T1475" i="46"/>
  <c r="U1475" i="46" s="1"/>
  <c r="V1475" i="46" s="1"/>
  <c r="T68" i="46"/>
  <c r="U68" i="46" s="1"/>
  <c r="V68" i="46" s="1"/>
  <c r="T319" i="46"/>
  <c r="U319" i="46" s="1"/>
  <c r="V319" i="46" s="1"/>
  <c r="T244" i="46"/>
  <c r="U244" i="46" s="1"/>
  <c r="V244" i="46" s="1"/>
  <c r="T432" i="46"/>
  <c r="U432" i="46" s="1"/>
  <c r="V432" i="46" s="1"/>
  <c r="T201" i="46"/>
  <c r="U201" i="46" s="1"/>
  <c r="V201" i="46" s="1"/>
  <c r="T1445" i="46"/>
  <c r="U1445" i="46" s="1"/>
  <c r="V1445" i="46" s="1"/>
  <c r="T317" i="46"/>
  <c r="U317" i="46" s="1"/>
  <c r="V317" i="46" s="1"/>
  <c r="T430" i="46"/>
  <c r="U430" i="46" s="1"/>
  <c r="V430" i="46" s="1"/>
  <c r="T1398" i="46"/>
  <c r="U1398" i="46" s="1"/>
  <c r="V1398" i="46" s="1"/>
  <c r="T427" i="46"/>
  <c r="U427" i="46" s="1"/>
  <c r="V427" i="46" s="1"/>
  <c r="T299" i="46"/>
  <c r="U299" i="46" s="1"/>
  <c r="V299" i="46" s="1"/>
  <c r="T1440" i="46"/>
  <c r="U1440" i="46" s="1"/>
  <c r="V1440" i="46" s="1"/>
  <c r="T456" i="46"/>
  <c r="U456" i="46" s="1"/>
  <c r="V456" i="46" s="1"/>
  <c r="T1441" i="46"/>
  <c r="U1441" i="46" s="1"/>
  <c r="V1441" i="46" s="1"/>
  <c r="T746" i="46"/>
  <c r="U746" i="46" s="1"/>
  <c r="V746" i="46" s="1"/>
  <c r="T1443" i="46"/>
  <c r="U1443" i="46" s="1"/>
  <c r="V1443" i="46" s="1"/>
  <c r="T1442" i="46"/>
  <c r="U1442" i="46" s="1"/>
  <c r="V1442" i="46" s="1"/>
  <c r="T1444" i="46"/>
  <c r="U1444" i="46" s="1"/>
  <c r="V1444" i="46" s="1"/>
  <c r="T799" i="46"/>
  <c r="U799" i="46" s="1"/>
  <c r="V799" i="46" s="1"/>
  <c r="T63" i="46"/>
  <c r="U63" i="46" s="1"/>
  <c r="V63" i="46" s="1"/>
  <c r="T492" i="46"/>
  <c r="U492" i="46" s="1"/>
  <c r="V492" i="46" s="1"/>
  <c r="T213" i="46"/>
  <c r="U213" i="46" s="1"/>
  <c r="V213" i="46" s="1"/>
  <c r="T1409" i="46"/>
  <c r="U1409" i="46" s="1"/>
  <c r="V1409" i="46" s="1"/>
  <c r="T184" i="46"/>
  <c r="U184" i="46" s="1"/>
  <c r="V184" i="46" s="1"/>
  <c r="T358" i="46"/>
  <c r="U358" i="46" s="1"/>
  <c r="V358" i="46" s="1"/>
  <c r="T459" i="46"/>
  <c r="U459" i="46" s="1"/>
  <c r="V459" i="46" s="1"/>
  <c r="T198" i="46"/>
  <c r="U198" i="46" s="1"/>
  <c r="V198" i="46" s="1"/>
  <c r="T147" i="46"/>
  <c r="U147" i="46" s="1"/>
  <c r="V147" i="46" s="1"/>
  <c r="T175" i="46"/>
  <c r="U175" i="46" s="1"/>
  <c r="V175" i="46" s="1"/>
  <c r="T597" i="46"/>
  <c r="U597" i="46" s="1"/>
  <c r="V597" i="46" s="1"/>
  <c r="T583" i="46"/>
  <c r="U583" i="46" s="1"/>
  <c r="V583" i="46" s="1"/>
  <c r="T338" i="46"/>
  <c r="U338" i="46" s="1"/>
  <c r="V338" i="46" s="1"/>
  <c r="T425" i="46"/>
  <c r="U425" i="46" s="1"/>
  <c r="V425" i="46" s="1"/>
  <c r="T1439" i="46"/>
  <c r="U1439" i="46" s="1"/>
  <c r="V1439" i="46" s="1"/>
  <c r="T1227" i="46"/>
  <c r="U1227" i="46" s="1"/>
  <c r="V1227" i="46" s="1"/>
  <c r="T413" i="46"/>
  <c r="U413" i="46" s="1"/>
  <c r="V413" i="46" s="1"/>
  <c r="T419" i="46"/>
  <c r="U419" i="46" s="1"/>
  <c r="V419" i="46" s="1"/>
  <c r="T340" i="46"/>
  <c r="U340" i="46" s="1"/>
  <c r="V340" i="46" s="1"/>
  <c r="T1538" i="46"/>
  <c r="U1538" i="46" s="1"/>
  <c r="V1538" i="46" s="1"/>
  <c r="T553" i="46"/>
  <c r="U553" i="46" s="1"/>
  <c r="V553" i="46" s="1"/>
  <c r="T42" i="46"/>
  <c r="U42" i="46" s="1"/>
  <c r="V42" i="46" s="1"/>
  <c r="T1485" i="46"/>
  <c r="U1485" i="46" s="1"/>
  <c r="V1485" i="46" s="1"/>
  <c r="T449" i="46"/>
  <c r="U449" i="46" s="1"/>
  <c r="V449" i="46" s="1"/>
  <c r="T451" i="46"/>
  <c r="U451" i="46" s="1"/>
  <c r="V451" i="46" s="1"/>
  <c r="T16" i="46"/>
  <c r="U16" i="46" s="1"/>
  <c r="V16" i="46" s="1"/>
  <c r="T538" i="46"/>
  <c r="U538" i="46" s="1"/>
  <c r="V538" i="46" s="1"/>
  <c r="T438" i="46"/>
  <c r="U438" i="46" s="1"/>
  <c r="V438" i="46" s="1"/>
  <c r="T431" i="46"/>
  <c r="U431" i="46" s="1"/>
  <c r="V431" i="46" s="1"/>
  <c r="T1542" i="46"/>
  <c r="U1542" i="46" s="1"/>
  <c r="V1542" i="46" s="1"/>
  <c r="T426" i="46"/>
  <c r="U426" i="46" s="1"/>
  <c r="V426" i="46" s="1"/>
  <c r="T1366" i="46"/>
  <c r="U1366" i="46" s="1"/>
  <c r="V1366" i="46" s="1"/>
  <c r="T1331" i="46"/>
  <c r="U1331" i="46" s="1"/>
  <c r="V1331" i="46" s="1"/>
  <c r="T127" i="46"/>
  <c r="U127" i="46" s="1"/>
  <c r="V127" i="46" s="1"/>
  <c r="T60" i="46"/>
  <c r="U60" i="46" s="1"/>
  <c r="V60" i="46" s="1"/>
  <c r="T45" i="46"/>
  <c r="U45" i="46" s="1"/>
  <c r="V45" i="46" s="1"/>
  <c r="T816" i="46"/>
  <c r="U816" i="46" s="1"/>
  <c r="V816" i="46" s="1"/>
  <c r="T375" i="46"/>
  <c r="U375" i="46" s="1"/>
  <c r="V375" i="46" s="1"/>
  <c r="T17" i="46"/>
  <c r="U17" i="46" s="1"/>
  <c r="V17" i="46" s="1"/>
  <c r="T495" i="46"/>
  <c r="U495" i="46" s="1"/>
  <c r="V495" i="46" s="1"/>
  <c r="T598" i="46"/>
  <c r="U598" i="46" s="1"/>
  <c r="V598" i="46" s="1"/>
  <c r="T199" i="46"/>
  <c r="U199" i="46" s="1"/>
  <c r="V199" i="46" s="1"/>
  <c r="T27" i="46"/>
  <c r="U27" i="46" s="1"/>
  <c r="V27" i="46" s="1"/>
  <c r="T37" i="46"/>
  <c r="U37" i="46" s="1"/>
  <c r="V37" i="46" s="1"/>
  <c r="T424" i="46"/>
  <c r="U424" i="46" s="1"/>
  <c r="V424" i="46" s="1"/>
  <c r="T146" i="46"/>
  <c r="U146" i="46" s="1"/>
  <c r="V146" i="46" s="1"/>
  <c r="T473" i="46"/>
  <c r="U473" i="46" s="1"/>
  <c r="V473" i="46" s="1"/>
  <c r="T1506" i="46"/>
  <c r="U1506" i="46" s="1"/>
  <c r="V1506" i="46" s="1"/>
  <c r="T573" i="46"/>
  <c r="U573" i="46" s="1"/>
  <c r="V573" i="46" s="1"/>
  <c r="T477" i="46"/>
  <c r="U477" i="46" s="1"/>
  <c r="V477" i="46" s="1"/>
  <c r="T433" i="46"/>
  <c r="U433" i="46" s="1"/>
  <c r="V433" i="46" s="1"/>
  <c r="T1048" i="46"/>
  <c r="U1048" i="46" s="1"/>
  <c r="V1048" i="46" s="1"/>
  <c r="T1059" i="46"/>
  <c r="U1059" i="46" s="1"/>
  <c r="V1059" i="46" s="1"/>
  <c r="T1092" i="46"/>
  <c r="U1092" i="46" s="1"/>
  <c r="V1092" i="46" s="1"/>
  <c r="T546" i="46"/>
  <c r="U546" i="46" s="1"/>
  <c r="V546" i="46" s="1"/>
  <c r="T1530" i="46"/>
  <c r="U1530" i="46" s="1"/>
  <c r="V1530" i="46" s="1"/>
  <c r="T1529" i="46"/>
  <c r="U1529" i="46" s="1"/>
  <c r="V1529" i="46" s="1"/>
  <c r="T1533" i="46"/>
  <c r="U1533" i="46" s="1"/>
  <c r="V1533" i="46" s="1"/>
  <c r="T453" i="46"/>
  <c r="U453" i="46" s="1"/>
  <c r="V453" i="46" s="1"/>
  <c r="T476" i="46"/>
  <c r="U476" i="46" s="1"/>
  <c r="V476" i="46" s="1"/>
  <c r="T450" i="46"/>
  <c r="U450" i="46" s="1"/>
  <c r="V450" i="46" s="1"/>
  <c r="T1536" i="46"/>
  <c r="U1536" i="46" s="1"/>
  <c r="V1536" i="46" s="1"/>
  <c r="T465" i="46"/>
  <c r="U465" i="46" s="1"/>
  <c r="V465" i="46" s="1"/>
  <c r="T549" i="46"/>
  <c r="U549" i="46" s="1"/>
  <c r="V549" i="46" s="1"/>
  <c r="T469" i="46"/>
  <c r="U469" i="46" s="1"/>
  <c r="V469" i="46" s="1"/>
  <c r="T852" i="46"/>
  <c r="U852" i="46" s="1"/>
  <c r="V852" i="46" s="1"/>
  <c r="T849" i="46"/>
  <c r="U849" i="46" s="1"/>
  <c r="V849" i="46" s="1"/>
  <c r="T1419" i="46"/>
  <c r="U1419" i="46" s="1"/>
  <c r="V1419" i="46" s="1"/>
  <c r="T817" i="46"/>
  <c r="U817" i="46" s="1"/>
  <c r="V817" i="46" s="1"/>
  <c r="T1420" i="46"/>
  <c r="U1420" i="46" s="1"/>
  <c r="V1420" i="46" s="1"/>
  <c r="T50" i="46"/>
  <c r="U50" i="46" s="1"/>
  <c r="V50" i="46" s="1"/>
  <c r="T9" i="46"/>
  <c r="U9" i="46" s="1"/>
  <c r="V9" i="46" s="1"/>
  <c r="T171" i="46"/>
  <c r="U171" i="46" s="1"/>
  <c r="V171" i="46" s="1"/>
  <c r="T1221" i="46"/>
  <c r="U1221" i="46" s="1"/>
  <c r="V1221" i="46" s="1"/>
  <c r="T1418" i="46"/>
  <c r="U1418" i="46" s="1"/>
  <c r="V1418" i="46" s="1"/>
  <c r="T906" i="46"/>
  <c r="U906" i="46" s="1"/>
  <c r="V906" i="46" s="1"/>
  <c r="T719" i="46"/>
  <c r="U719" i="46" s="1"/>
  <c r="V719" i="46" s="1"/>
  <c r="T1402" i="46"/>
  <c r="U1402" i="46" s="1"/>
  <c r="V1402" i="46" s="1"/>
  <c r="T1401" i="46"/>
  <c r="U1401" i="46" s="1"/>
  <c r="V1401" i="46" s="1"/>
  <c r="T850" i="46"/>
  <c r="U850" i="46" s="1"/>
  <c r="V850" i="46" s="1"/>
  <c r="T1370" i="46"/>
  <c r="U1370" i="46" s="1"/>
  <c r="V1370" i="46" s="1"/>
  <c r="T1258" i="46"/>
  <c r="U1258" i="46" s="1"/>
  <c r="V1258" i="46" s="1"/>
  <c r="T742" i="46"/>
  <c r="U742" i="46" s="1"/>
  <c r="V742" i="46" s="1"/>
  <c r="T720" i="46"/>
  <c r="U720" i="46" s="1"/>
  <c r="V720" i="46" s="1"/>
  <c r="T215" i="46"/>
  <c r="U215" i="46" s="1"/>
  <c r="V215" i="46" s="1"/>
  <c r="T820" i="46"/>
  <c r="U820" i="46" s="1"/>
  <c r="V820" i="46" s="1"/>
  <c r="T188" i="46"/>
  <c r="U188" i="46" s="1"/>
  <c r="V188" i="46" s="1"/>
  <c r="T245" i="46"/>
  <c r="U245" i="46" s="1"/>
  <c r="V245" i="46" s="1"/>
  <c r="T1417" i="46"/>
  <c r="U1417" i="46" s="1"/>
  <c r="V1417" i="46" s="1"/>
  <c r="T52" i="46"/>
  <c r="U52" i="46" s="1"/>
  <c r="V52" i="46" s="1"/>
  <c r="T1342" i="46"/>
  <c r="U1342" i="46" s="1"/>
  <c r="V1342" i="46" s="1"/>
  <c r="T207" i="46"/>
  <c r="U207" i="46" s="1"/>
  <c r="V207" i="46" s="1"/>
  <c r="T1232" i="46"/>
  <c r="U1232" i="46" s="1"/>
  <c r="V1232" i="46" s="1"/>
  <c r="T865" i="46"/>
  <c r="U865" i="46" s="1"/>
  <c r="V865" i="46" s="1"/>
  <c r="T978" i="46"/>
  <c r="U978" i="46" s="1"/>
  <c r="V978" i="46" s="1"/>
  <c r="T605" i="46"/>
  <c r="U605" i="46" s="1"/>
  <c r="V605" i="46" s="1"/>
  <c r="T851" i="46"/>
  <c r="U851" i="46" s="1"/>
  <c r="V851" i="46" s="1"/>
  <c r="T832" i="46"/>
  <c r="U832" i="46" s="1"/>
  <c r="V832" i="46" s="1"/>
  <c r="T1391" i="46"/>
  <c r="U1391" i="46" s="1"/>
  <c r="V1391" i="46" s="1"/>
  <c r="T135" i="46"/>
  <c r="U135" i="46" s="1"/>
  <c r="V135" i="46" s="1"/>
  <c r="T1457" i="46"/>
  <c r="U1457" i="46" s="1"/>
  <c r="V1457" i="46" s="1"/>
  <c r="T669" i="46"/>
  <c r="U669" i="46" s="1"/>
  <c r="V669" i="46" s="1"/>
  <c r="T791" i="46"/>
  <c r="U791" i="46" s="1"/>
  <c r="V791" i="46" s="1"/>
  <c r="T246" i="46"/>
  <c r="U246" i="46" s="1"/>
  <c r="V246" i="46" s="1"/>
  <c r="T249" i="46"/>
  <c r="U249" i="46" s="1"/>
  <c r="V249" i="46" s="1"/>
  <c r="T160" i="46"/>
  <c r="U160" i="46" s="1"/>
  <c r="V160" i="46" s="1"/>
  <c r="T613" i="46"/>
  <c r="U613" i="46" s="1"/>
  <c r="V613" i="46" s="1"/>
  <c r="T932" i="46"/>
  <c r="U932" i="46" s="1"/>
  <c r="V932" i="46" s="1"/>
  <c r="T636" i="46"/>
  <c r="U636" i="46" s="1"/>
  <c r="V636" i="46" s="1"/>
  <c r="T691" i="46"/>
  <c r="U691" i="46" s="1"/>
  <c r="V691" i="46" s="1"/>
  <c r="T190" i="46"/>
  <c r="U190" i="46" s="1"/>
  <c r="V190" i="46" s="1"/>
  <c r="T1456" i="46"/>
  <c r="U1456" i="46" s="1"/>
  <c r="V1456" i="46" s="1"/>
  <c r="T484" i="46"/>
  <c r="U484" i="46" s="1"/>
  <c r="V484" i="46" s="1"/>
  <c r="T221" i="46"/>
  <c r="U221" i="46" s="1"/>
  <c r="V221" i="46" s="1"/>
  <c r="T1493" i="46"/>
  <c r="U1493" i="46" s="1"/>
  <c r="V1493" i="46" s="1"/>
  <c r="T958" i="46"/>
  <c r="U958" i="46" s="1"/>
  <c r="V958" i="46" s="1"/>
  <c r="T650" i="46"/>
  <c r="U650" i="46" s="1"/>
  <c r="V650" i="46" s="1"/>
  <c r="T977" i="46"/>
  <c r="U977" i="46" s="1"/>
  <c r="V977" i="46" s="1"/>
  <c r="T979" i="46"/>
  <c r="U979" i="46" s="1"/>
  <c r="V979" i="46" s="1"/>
  <c r="T385" i="46"/>
  <c r="U385" i="46" s="1"/>
  <c r="V385" i="46" s="1"/>
  <c r="T485" i="46"/>
  <c r="U485" i="46" s="1"/>
  <c r="V485" i="46" s="1"/>
  <c r="T105" i="46"/>
  <c r="U105" i="46" s="1"/>
  <c r="V105" i="46" s="1"/>
  <c r="T1390" i="46"/>
  <c r="U1390" i="46" s="1"/>
  <c r="V1390" i="46" s="1"/>
  <c r="T957" i="46"/>
  <c r="U957" i="46" s="1"/>
  <c r="V957" i="46" s="1"/>
  <c r="T362" i="46"/>
  <c r="U362" i="46" s="1"/>
  <c r="V362" i="46" s="1"/>
  <c r="T1525" i="46"/>
  <c r="U1525" i="46" s="1"/>
  <c r="V1525" i="46" s="1"/>
  <c r="T1462" i="46"/>
  <c r="U1462" i="46" s="1"/>
  <c r="V1462" i="46" s="1"/>
  <c r="T220" i="46"/>
  <c r="U220" i="46" s="1"/>
  <c r="V220" i="46" s="1"/>
  <c r="T136" i="46"/>
  <c r="U136" i="46" s="1"/>
  <c r="V136" i="46" s="1"/>
  <c r="T107" i="46"/>
  <c r="U107" i="46" s="1"/>
  <c r="V107" i="46" s="1"/>
  <c r="T481" i="46"/>
  <c r="U481" i="46" s="1"/>
  <c r="V481" i="46" s="1"/>
  <c r="T933" i="46"/>
  <c r="U933" i="46" s="1"/>
  <c r="V933" i="46" s="1"/>
  <c r="T379" i="46"/>
  <c r="U379" i="46" s="1"/>
  <c r="V379" i="46" s="1"/>
  <c r="T562" i="46"/>
  <c r="U562" i="46" s="1"/>
  <c r="V562" i="46" s="1"/>
  <c r="T1461" i="46"/>
  <c r="U1461" i="46" s="1"/>
  <c r="V1461" i="46" s="1"/>
  <c r="T1512" i="46"/>
  <c r="U1512" i="46" s="1"/>
  <c r="V1512" i="46" s="1"/>
  <c r="T421" i="46"/>
  <c r="U421" i="46" s="1"/>
  <c r="V421" i="46" s="1"/>
  <c r="T483" i="46"/>
  <c r="U483" i="46" s="1"/>
  <c r="V483" i="46" s="1"/>
  <c r="T524" i="46"/>
  <c r="U524" i="46" s="1"/>
  <c r="V524" i="46" s="1"/>
  <c r="T1545" i="46"/>
  <c r="U1545" i="46" s="1"/>
  <c r="V1545" i="46" s="1"/>
  <c r="T1566" i="46"/>
  <c r="U1566" i="46" s="1"/>
  <c r="V1566" i="46" s="1"/>
  <c r="T560" i="46"/>
  <c r="U560" i="46" s="1"/>
  <c r="V560" i="46" s="1"/>
  <c r="T997" i="46"/>
  <c r="U997" i="46" s="1"/>
  <c r="V997" i="46" s="1"/>
  <c r="T397" i="46"/>
  <c r="U397" i="46" s="1"/>
  <c r="V397" i="46" s="1"/>
  <c r="T1546" i="46"/>
  <c r="U1546" i="46" s="1"/>
  <c r="V1546" i="46" s="1"/>
  <c r="T1388" i="46"/>
  <c r="U1388" i="46" s="1"/>
  <c r="V1388" i="46" s="1"/>
  <c r="T1523" i="46"/>
  <c r="U1523" i="46" s="1"/>
  <c r="V1523" i="46" s="1"/>
  <c r="T1392" i="46"/>
  <c r="U1392" i="46" s="1"/>
  <c r="V1392" i="46" s="1"/>
  <c r="T882" i="46"/>
  <c r="U882" i="46" s="1"/>
  <c r="V882" i="46" s="1"/>
  <c r="T104" i="46"/>
  <c r="U104" i="46" s="1"/>
  <c r="V104" i="46" s="1"/>
  <c r="T156" i="46"/>
  <c r="U156" i="46" s="1"/>
  <c r="V156" i="46" s="1"/>
  <c r="T1524" i="46"/>
  <c r="U1524" i="46" s="1"/>
  <c r="V1524" i="46" s="1"/>
  <c r="T1455" i="46"/>
  <c r="U1455" i="46" s="1"/>
  <c r="V1455" i="46" s="1"/>
  <c r="T993" i="46"/>
  <c r="U993" i="46" s="1"/>
  <c r="V993" i="46" s="1"/>
  <c r="T917" i="46"/>
  <c r="U917" i="46" s="1"/>
  <c r="V917" i="46" s="1"/>
  <c r="T132" i="46"/>
  <c r="U132" i="46" s="1"/>
  <c r="V132" i="46" s="1"/>
  <c r="T1492" i="46"/>
  <c r="U1492" i="46" s="1"/>
  <c r="V1492" i="46" s="1"/>
  <c r="T1494" i="46"/>
  <c r="U1494" i="46" s="1"/>
  <c r="V1494" i="46" s="1"/>
  <c r="T602" i="46"/>
  <c r="U602" i="46" s="1"/>
  <c r="V602" i="46" s="1"/>
  <c r="T1526" i="46"/>
  <c r="U1526" i="46" s="1"/>
  <c r="V1526" i="46" s="1"/>
  <c r="T1511" i="46"/>
  <c r="U1511" i="46" s="1"/>
  <c r="V1511" i="46" s="1"/>
  <c r="T227" i="46"/>
  <c r="U227" i="46" s="1"/>
  <c r="V227" i="46" s="1"/>
  <c r="T523" i="46"/>
  <c r="U523" i="46" s="1"/>
  <c r="V523" i="46" s="1"/>
  <c r="T354" i="46"/>
  <c r="U354" i="46" s="1"/>
  <c r="V354" i="46" s="1"/>
  <c r="T843" i="46"/>
  <c r="U843" i="46" s="1"/>
  <c r="V843" i="46" s="1"/>
  <c r="T934" i="46"/>
  <c r="U934" i="46" s="1"/>
  <c r="V934" i="46" s="1"/>
  <c r="T1495" i="46"/>
  <c r="U1495" i="46" s="1"/>
  <c r="V1495" i="46" s="1"/>
  <c r="T831" i="46"/>
  <c r="U831" i="46" s="1"/>
  <c r="V831" i="46" s="1"/>
  <c r="T525" i="46"/>
  <c r="U525" i="46" s="1"/>
  <c r="V525" i="46" s="1"/>
  <c r="T1387" i="46"/>
  <c r="U1387" i="46" s="1"/>
  <c r="V1387" i="46" s="1"/>
  <c r="T522" i="46"/>
  <c r="U522" i="46" s="1"/>
  <c r="V522" i="46" s="1"/>
  <c r="T1543" i="46"/>
  <c r="U1543" i="46" s="1"/>
  <c r="V1543" i="46" s="1"/>
  <c r="T345" i="46"/>
  <c r="U345" i="46" s="1"/>
  <c r="V345" i="46" s="1"/>
  <c r="T1544" i="46"/>
  <c r="U1544" i="46" s="1"/>
  <c r="V1544" i="46" s="1"/>
  <c r="T1389" i="46"/>
  <c r="U1389" i="46" s="1"/>
  <c r="V1389" i="46" s="1"/>
  <c r="T714" i="46"/>
  <c r="U714" i="46" s="1"/>
  <c r="V714" i="46" s="1"/>
  <c r="T378" i="46"/>
  <c r="U378" i="46" s="1"/>
  <c r="V378" i="46" s="1"/>
  <c r="T704" i="46"/>
  <c r="U704" i="46" s="1"/>
  <c r="V704" i="46" s="1"/>
  <c r="T956" i="46"/>
  <c r="U956" i="46" s="1"/>
  <c r="V956" i="46" s="1"/>
  <c r="T1132" i="46"/>
  <c r="U1132" i="46" s="1"/>
  <c r="V1132" i="46" s="1"/>
  <c r="T1075" i="46"/>
  <c r="U1075" i="46" s="1"/>
  <c r="V1075" i="46" s="1"/>
  <c r="T781" i="46"/>
  <c r="U781" i="46" s="1"/>
  <c r="V781" i="46" s="1"/>
  <c r="T907" i="46"/>
  <c r="U907" i="46" s="1"/>
  <c r="V907" i="46" s="1"/>
  <c r="T93" i="46"/>
  <c r="U93" i="46" s="1"/>
  <c r="V93" i="46" s="1"/>
  <c r="T1011" i="46"/>
  <c r="U1011" i="46" s="1"/>
  <c r="V1011" i="46" s="1"/>
  <c r="T1034" i="46"/>
  <c r="U1034" i="46" s="1"/>
  <c r="V1034" i="46" s="1"/>
  <c r="T868" i="46"/>
  <c r="U868" i="46" s="1"/>
  <c r="V868" i="46" s="1"/>
  <c r="T967" i="46"/>
  <c r="U967" i="46" s="1"/>
  <c r="V967" i="46" s="1"/>
  <c r="T576" i="46"/>
  <c r="U576" i="46" s="1"/>
  <c r="V576" i="46" s="1"/>
  <c r="T783" i="46"/>
  <c r="U783" i="46" s="1"/>
  <c r="V783" i="46" s="1"/>
  <c r="T985" i="46"/>
  <c r="U985" i="46" s="1"/>
  <c r="V985" i="46" s="1"/>
  <c r="T1180" i="46"/>
  <c r="U1180" i="46" s="1"/>
  <c r="V1180" i="46" s="1"/>
  <c r="T1344" i="46"/>
  <c r="U1344" i="46" s="1"/>
  <c r="V1344" i="46" s="1"/>
  <c r="T506" i="46"/>
  <c r="U506" i="46" s="1"/>
  <c r="V506" i="46" s="1"/>
  <c r="T1323" i="46"/>
  <c r="U1323" i="46" s="1"/>
  <c r="V1323" i="46" s="1"/>
  <c r="T239" i="46"/>
  <c r="U239" i="46" s="1"/>
  <c r="V239" i="46" s="1"/>
  <c r="T1556" i="46"/>
  <c r="U1556" i="46" s="1"/>
  <c r="V1556" i="46" s="1"/>
  <c r="T1555" i="46"/>
  <c r="U1555" i="46" s="1"/>
  <c r="V1555" i="46" s="1"/>
  <c r="T1541" i="46"/>
  <c r="U1541" i="46" s="1"/>
  <c r="V1541" i="46" s="1"/>
  <c r="T428" i="46"/>
  <c r="U428" i="46" s="1"/>
  <c r="V428" i="46" s="1"/>
  <c r="T237" i="46"/>
  <c r="U237" i="46" s="1"/>
  <c r="V237" i="46" s="1"/>
  <c r="T67" i="46"/>
  <c r="U67" i="46" s="1"/>
  <c r="V67" i="46" s="1"/>
  <c r="T810" i="46"/>
  <c r="U810" i="46" s="1"/>
  <c r="V810" i="46" s="1"/>
  <c r="T1170" i="46"/>
  <c r="U1170" i="46" s="1"/>
  <c r="V1170" i="46" s="1"/>
  <c r="T1155" i="46"/>
  <c r="U1155" i="46" s="1"/>
  <c r="V1155" i="46" s="1"/>
  <c r="T615" i="46"/>
  <c r="U615" i="46" s="1"/>
  <c r="V615" i="46" s="1"/>
  <c r="T56" i="46"/>
  <c r="U56" i="46" s="1"/>
  <c r="V56" i="46" s="1"/>
  <c r="T664" i="46"/>
  <c r="U664" i="46" s="1"/>
  <c r="V664" i="46" s="1"/>
  <c r="T724" i="46"/>
  <c r="U724" i="46" s="1"/>
  <c r="V724" i="46" s="1"/>
  <c r="T693" i="46"/>
  <c r="U693" i="46" s="1"/>
  <c r="V693" i="46" s="1"/>
  <c r="T950" i="46"/>
  <c r="U950" i="46" s="1"/>
  <c r="V950" i="46" s="1"/>
  <c r="T1359" i="46"/>
  <c r="U1359" i="46" s="1"/>
  <c r="V1359" i="46" s="1"/>
  <c r="T363" i="46"/>
  <c r="U363" i="46" s="1"/>
  <c r="V363" i="46" s="1"/>
  <c r="T769" i="46"/>
  <c r="U769" i="46" s="1"/>
  <c r="V769" i="46" s="1"/>
  <c r="T1228" i="46"/>
  <c r="U1228" i="46" s="1"/>
  <c r="V1228" i="46" s="1"/>
  <c r="T1013" i="46"/>
  <c r="U1013" i="46" s="1"/>
  <c r="V1013" i="46" s="1"/>
  <c r="T372" i="46"/>
  <c r="U372" i="46" s="1"/>
  <c r="V372" i="46" s="1"/>
  <c r="T1208" i="46"/>
  <c r="U1208" i="46" s="1"/>
  <c r="V1208" i="46" s="1"/>
  <c r="T516" i="46"/>
  <c r="U516" i="46" s="1"/>
  <c r="V516" i="46" s="1"/>
  <c r="T1001" i="46"/>
  <c r="U1001" i="46" s="1"/>
  <c r="V1001" i="46" s="1"/>
  <c r="T1358" i="46"/>
  <c r="U1358" i="46" s="1"/>
  <c r="V1358" i="46" s="1"/>
  <c r="T1124" i="46"/>
  <c r="U1124" i="46" s="1"/>
  <c r="V1124" i="46" s="1"/>
  <c r="T396" i="46"/>
  <c r="U396" i="46" s="1"/>
  <c r="V396" i="46" s="1"/>
  <c r="T1436" i="46"/>
  <c r="U1436" i="46" s="1"/>
  <c r="V1436" i="46" s="1"/>
  <c r="T578" i="46"/>
  <c r="U578" i="46" s="1"/>
  <c r="V578" i="46" s="1"/>
  <c r="T1328" i="46"/>
  <c r="U1328" i="46" s="1"/>
  <c r="V1328" i="46" s="1"/>
  <c r="T645" i="46"/>
  <c r="U645" i="46" s="1"/>
  <c r="V645" i="46" s="1"/>
  <c r="T1516" i="46"/>
  <c r="U1516" i="46" s="1"/>
  <c r="V1516" i="46" s="1"/>
  <c r="T1288" i="46"/>
  <c r="U1288" i="46" s="1"/>
  <c r="V1288" i="46" s="1"/>
  <c r="T1067" i="46"/>
  <c r="U1067" i="46" s="1"/>
  <c r="V1067" i="46" s="1"/>
  <c r="T1449" i="46"/>
  <c r="U1449" i="46" s="1"/>
  <c r="V1449" i="46" s="1"/>
  <c r="T1340" i="46"/>
  <c r="U1340" i="46" s="1"/>
  <c r="V1340" i="46" s="1"/>
  <c r="T420" i="46"/>
  <c r="U420" i="46" s="1"/>
  <c r="V420" i="46" s="1"/>
  <c r="V1316" i="46" l="1"/>
  <c r="V1567" i="46" s="1"/>
  <c r="U1567" i="46"/>
  <c r="C9" i="73" s="1"/>
  <c r="C10" i="73" s="1"/>
  <c r="C11" i="73" s="1"/>
</calcChain>
</file>

<file path=xl/sharedStrings.xml><?xml version="1.0" encoding="utf-8"?>
<sst xmlns="http://schemas.openxmlformats.org/spreadsheetml/2006/main" count="17850" uniqueCount="2669">
  <si>
    <t>2) Sozialversicherung auf Urlaub</t>
  </si>
  <si>
    <t>3)  zusätzl. Urlaubsgeld</t>
  </si>
  <si>
    <t>4) Sozialversicherung auf zusätzl. Urlaubsgeld</t>
  </si>
  <si>
    <t>5)  Gesetzliche Feiertage</t>
  </si>
  <si>
    <t>7)  Gesetzliche Lohnfortzahlung</t>
  </si>
  <si>
    <t>9)  Tarifliche Ausfallzeiten</t>
  </si>
  <si>
    <t>4) Betriebshaftpflicht</t>
  </si>
  <si>
    <t>5) Schwerbehindertenabgabe</t>
  </si>
  <si>
    <t>Risiko + Gewinn auf Gesamtkosten in %</t>
  </si>
  <si>
    <t>2)  Rentenversicherung</t>
  </si>
  <si>
    <t>3)  Krankenversicherung</t>
  </si>
  <si>
    <t>4)  Arbeitslosenversicherung</t>
  </si>
  <si>
    <t>5)  Pflegeversicherung</t>
  </si>
  <si>
    <t>6)  Gesetzliche Unfallversicherung</t>
  </si>
  <si>
    <t>7)  Umlage U2 Krankenversicherung</t>
  </si>
  <si>
    <t>B) Weitere tarif- und lohngebundene Kosten auf produktiven Stundenlohn</t>
  </si>
  <si>
    <t>C) Kosten für technische Angestellte und Aufsichtskräfte</t>
  </si>
  <si>
    <t>D) Sonstige Kosten</t>
  </si>
  <si>
    <t>E) Gesamtkosten (Tariflohn + Pos. A bis D)</t>
  </si>
  <si>
    <t>A) Produktiver Stundenlohn und bestimmte Sozialabgaben</t>
  </si>
  <si>
    <t>Bezeichnung</t>
  </si>
  <si>
    <t>Tätigkeit</t>
  </si>
  <si>
    <t>Obenarbeiten</t>
  </si>
  <si>
    <t>X</t>
  </si>
  <si>
    <t>-</t>
  </si>
  <si>
    <t>W1</t>
  </si>
  <si>
    <t>Komplett feucht/nass reinigen.</t>
  </si>
  <si>
    <t>Spritzbereiche</t>
  </si>
  <si>
    <t>Bodenreinigung</t>
  </si>
  <si>
    <t>Durchschnittliche Urlaubstage je Mitarbeiter jährlich</t>
  </si>
  <si>
    <t>Tage</t>
  </si>
  <si>
    <t>Tage tarifliche Arbeitsfreistellung je Mitarbeiter jährlich</t>
  </si>
  <si>
    <t>durchschnittliche Krankheitstage je Mitarbeiter jährlich</t>
  </si>
  <si>
    <t>SV</t>
  </si>
  <si>
    <t>Summe Position A</t>
  </si>
  <si>
    <t>1)  Urlaub</t>
  </si>
  <si>
    <t>Summe Positionen A und B</t>
  </si>
  <si>
    <t>Summe Lohn- und Lohngebundene Kosten</t>
  </si>
  <si>
    <t>1)  Reinigungsmittel und Kleinmaterial</t>
  </si>
  <si>
    <t>Summe Lohn + Zuschlag</t>
  </si>
  <si>
    <t>Stundenverrechnungssatz werktags</t>
  </si>
  <si>
    <t>Lohnkostenanteil</t>
  </si>
  <si>
    <t>Kontrollfeld Gewichtung (= 100 %)</t>
  </si>
  <si>
    <t>Durchschnittl. Stundenverrechnungssatz</t>
  </si>
  <si>
    <t>Durchschnittlicher Lohnkostenanteil</t>
  </si>
  <si>
    <t>Durchschnittlicher Summe Lohn + Zuschlag</t>
  </si>
  <si>
    <t>Bitte füllen Sie die farblich markierten Zellen aus und senden Sie die Tabelle zurück!</t>
  </si>
  <si>
    <t>Turnus</t>
  </si>
  <si>
    <t>M1</t>
  </si>
  <si>
    <t>Summe Positionen C und D</t>
  </si>
  <si>
    <t>2)  Kosten sonstige technische Angestellte einschließlich Betriebsleitung</t>
  </si>
  <si>
    <t>12) Beiträge zur Beruforganisation</t>
  </si>
  <si>
    <t>3)  Kosten kaufmännische Angestellte</t>
  </si>
  <si>
    <t>6) Gewerbesteuer</t>
  </si>
  <si>
    <t>Reinigungsgruppen</t>
  </si>
  <si>
    <t>Komplett feucht/nass reinigen, Wände, Decken etc.</t>
  </si>
  <si>
    <t>Fensterbänke, Innenfensterbänke</t>
  </si>
  <si>
    <t>Feucht/Nass reinigen, auch über 1,60 m.</t>
  </si>
  <si>
    <t>Griffspuren und sichtbare Verschmutzungen feucht/nass entfernen bis 2,10 m.</t>
  </si>
  <si>
    <t>Küchenzeilen</t>
  </si>
  <si>
    <t>Griffspuren und sichtbare Verschmutzungen feucht/nass entfernen, bzw. absaugen.</t>
  </si>
  <si>
    <t>Griffspuren und sichtbare Verschmutzungen feucht/nass bis 2,10 m entfernen.</t>
  </si>
  <si>
    <t>Griffspuren und sichtbare Verschmutzungen feucht/nass entfernen.</t>
  </si>
  <si>
    <t>Sonstige abwaschbare Wände</t>
  </si>
  <si>
    <t xml:space="preserve">Spinnweben </t>
  </si>
  <si>
    <t>Spinnweben entfernen bis zur Decke.</t>
  </si>
  <si>
    <t>Steh- und Tischleuchten inkl. Lampenschirme</t>
  </si>
  <si>
    <t>Telefone</t>
  </si>
  <si>
    <t>Nur Hörer und Hörerauflage feucht/nass reinigen.</t>
  </si>
  <si>
    <t>Sanitär und Nassbereiche</t>
  </si>
  <si>
    <t>Armaturen, Halte- und Stützgriffe etc.</t>
  </si>
  <si>
    <t>Komplett feucht/nass reinigen, Kalkansätze entfernen und polieren.</t>
  </si>
  <si>
    <t>Fliesen-, Trennwände etc.</t>
  </si>
  <si>
    <t>Komplett feucht/nass reinigen und bestücken.</t>
  </si>
  <si>
    <t>WC- Papierhalter</t>
  </si>
  <si>
    <t>Beleuchtungskörper, Lichtleisten</t>
  </si>
  <si>
    <t>Ebene</t>
  </si>
  <si>
    <t>Bodenart</t>
  </si>
  <si>
    <t>3) sächliche Verwaltungskosten (Miete, Telefon usw.) und sonstige Kosten einschließlich weiterer Abgaben</t>
  </si>
  <si>
    <t>9)  Pauschale Lohnsteuer für geringverdienende Arbeitskräfte</t>
  </si>
  <si>
    <t>8) Insolvenzgeldumlage</t>
  </si>
  <si>
    <t>Griffspuren und sichtbare Verschmutzungen feucht/nass entfernen bis zur Decke.</t>
  </si>
  <si>
    <t>Heizkörper, -rohre, -verkleidungen</t>
  </si>
  <si>
    <t>Außen Griffspuren und sichtbare Verschmutzungen feucht/nass bis 2,10 m entfernen.</t>
  </si>
  <si>
    <t>WC-Bürste mit Halterung</t>
  </si>
  <si>
    <t>Handtuchpapier/Rollenspender</t>
  </si>
  <si>
    <t>Griffspuren und sichtbare Verschmutzungen feucht/nass entfernen bzw. staub entfernen.</t>
  </si>
  <si>
    <t>Feuerlöscher/Melder/Kästen, Abdeckungen, Rauchabzug</t>
  </si>
  <si>
    <t>Versorgungsleisten, Kabelkanäle, Regale</t>
  </si>
  <si>
    <t>Gebäude</t>
  </si>
  <si>
    <t>Komplett außen feucht/nass reinigen von außen, auch über 2,10 m.</t>
  </si>
  <si>
    <t>2)  Maschinen, Geräte u. ä. Hilfsmittel, z. B. Leiter, Hubsteiger, Reinigungsautomat, Wischmopp, Auto</t>
  </si>
  <si>
    <t>Papierkörbe, Shredder, Aktenvernichter</t>
  </si>
  <si>
    <t xml:space="preserve">Inhalte Entleeren. Bei Bedarf, jedoch mindestens einmal im Monat die Papierkörbe, Shredder, Aktenvernichter feucht/nass reinigen. Wertstoffe entsorgen und in die dafür vorgesehenen Stellen im Hause bringen. </t>
  </si>
  <si>
    <t>Komplett reinigen bzw. aussaugen.</t>
  </si>
  <si>
    <t>Fensterbänke/Innenglasrahmen an Glasfassade</t>
  </si>
  <si>
    <t>Aufzüge mit Türen innen und außen komplett</t>
  </si>
  <si>
    <t>Spritzer und sonstige Verschmutzungen nass entfernen.</t>
  </si>
  <si>
    <t>Komplett nass reinigen, Kalkansätze entfernen.</t>
  </si>
  <si>
    <t>Komplett nass reinigen und bei Bedarf WC-Bürste auswechseln.</t>
  </si>
  <si>
    <t>Sockelleisten</t>
  </si>
  <si>
    <t>Abstauben bzw. feucht/nass reinigen.</t>
  </si>
  <si>
    <t>Komplett feucht/nass reinigen, auch über 1,60 m.</t>
  </si>
  <si>
    <t>Sichtbare Verschmutzungen feucht/nass entfernen bis 2,10 m.</t>
  </si>
  <si>
    <t>8) Sozialversicherung auf gesetzliche Lohnfortzahlung</t>
  </si>
  <si>
    <t>6) Sozialversicherung auf gesetzliche Feiertage</t>
  </si>
  <si>
    <t>10) Sozialversicherung auf tarifliche Ausfallzeiten</t>
  </si>
  <si>
    <t>Maschinell reinigen, polieren, cleanern, etc. Absatzstriche/Verkehrsspuren sind mit zu entfernen.</t>
  </si>
  <si>
    <t>Raumart</t>
  </si>
  <si>
    <t>PreisMon</t>
  </si>
  <si>
    <t>PreisJahr</t>
  </si>
  <si>
    <t>RaumNr</t>
  </si>
  <si>
    <t>Fläche_qm</t>
  </si>
  <si>
    <t>Fläche_qm_Jahr</t>
  </si>
  <si>
    <t>Auftraggeber:</t>
  </si>
  <si>
    <t>Einzelraumkalkulation</t>
  </si>
  <si>
    <t xml:space="preserve">Aufmaß/Flächenverzeichnis </t>
  </si>
  <si>
    <t>Schreibtische</t>
  </si>
  <si>
    <t>Sichtbare Verschmutzungen feucht/nass entfernen.</t>
  </si>
  <si>
    <t>Holz-, Parkettbodenbeläge einschließlich der Sockelleisten und unter den beweglichen Einrichtungsgegenständen</t>
  </si>
  <si>
    <t>Laut Herstellervorschrift reinigen und pflegen.</t>
  </si>
  <si>
    <t>Einzelpreise (Regiesätze) für Sonderaufträge</t>
  </si>
  <si>
    <t xml:space="preserve">Bitte beachten Sie:  </t>
  </si>
  <si>
    <t>- es besteht kein Anspruch auf Beauftragung</t>
  </si>
  <si>
    <t>- die Arbeiten werden auch für einzelne Räume in Auftrag gegeben</t>
  </si>
  <si>
    <t>- Preisangaben inkl. Material-, Maschinen- u. Gerätekosten sowie sonst. Nebenkosten</t>
  </si>
  <si>
    <t>Die aufgeführten Arbeiten sind laut den Definitionen der Leistungsarten auszuführen</t>
  </si>
  <si>
    <t>Stundenverrechnungssatz € pro Stunde</t>
  </si>
  <si>
    <t>a)</t>
  </si>
  <si>
    <t>Unterhaltsreinigung werktags</t>
  </si>
  <si>
    <t>b)</t>
  </si>
  <si>
    <t>Unterhaltsreinigung an Sonn- und Feiertagen (inkl. prozentualem Zuschlag wie unten angegeben)</t>
  </si>
  <si>
    <t>c)</t>
  </si>
  <si>
    <t>d)</t>
  </si>
  <si>
    <t>e)</t>
  </si>
  <si>
    <t>f)</t>
  </si>
  <si>
    <t>qm Leistung pro Stunde</t>
  </si>
  <si>
    <t>Die aufgeführten Arbeiten sind laut den Definitionen der Leistungsarten auszuführen. Die Räume sind aus und wieder einzuräumen.</t>
  </si>
  <si>
    <t xml:space="preserve"> </t>
  </si>
  <si>
    <t>Unterhaltsreinigung</t>
  </si>
  <si>
    <t>Jahreskosten für</t>
  </si>
  <si>
    <t>Übersicht Preise</t>
  </si>
  <si>
    <t>Zuschlag für Arbeiten an Sonn- und Feiertagen in %</t>
  </si>
  <si>
    <t>Stundenverrechnungssatz in € für Arbeiten an Sonn- und Feiertagen</t>
  </si>
  <si>
    <t>qm-Leistung pro Stunde</t>
  </si>
  <si>
    <t>Reinigungs- 
gruppe</t>
  </si>
  <si>
    <t>Gebäudeteil</t>
  </si>
  <si>
    <t>Gesamtstunden / Jahr</t>
  </si>
  <si>
    <t>Gesamtpreis / Jahr</t>
  </si>
  <si>
    <t>Anschrift</t>
  </si>
  <si>
    <t>Bemerkung</t>
  </si>
  <si>
    <t>1) Produktiver Stundenlohn (Lohngruppe 1)</t>
  </si>
  <si>
    <t>Fußbodenabläufe</t>
  </si>
  <si>
    <t>Türführungsschienen</t>
  </si>
  <si>
    <t>Be- und Entlüftungen</t>
  </si>
  <si>
    <t>keine Reinigung*</t>
  </si>
  <si>
    <t>11) Kosten Vorarbeiter/-in (für Zeitaufwand für Organisation/Leistung und Mehrvergütung gegenüber Lohngruppe 1)</t>
  </si>
  <si>
    <t>Quali-täts-Soll-punkte</t>
  </si>
  <si>
    <t>SVS</t>
  </si>
  <si>
    <t>keine Reinigung durchzuführen</t>
  </si>
  <si>
    <t>Beschreibung Turnus</t>
  </si>
  <si>
    <t>A</t>
  </si>
  <si>
    <t>Index</t>
  </si>
  <si>
    <t>F</t>
  </si>
  <si>
    <t/>
  </si>
  <si>
    <t>Reinigungstage Jahr</t>
  </si>
  <si>
    <t>Anzahl</t>
  </si>
  <si>
    <t>Funktion, Tätigkeitsbereich</t>
  </si>
  <si>
    <t>Einsatzzweck</t>
  </si>
  <si>
    <t>In den Preisblättern sind die verbindlichen Angebotspreise anzugeben. Auf dieser Grundlage wird die vertragliche Vergütung gezahlt. Das Angebot ist zu Festpreisen abzugeben; Änderungen sind nur möglich, soweit die Vergabeunterlagen dies ausdrücklich vorsehen.</t>
  </si>
  <si>
    <r>
      <rPr>
        <b/>
        <sz val="10"/>
        <color indexed="8"/>
        <rFont val="Arial"/>
        <family val="2"/>
      </rPr>
      <t xml:space="preserve">Die in den Preisblättern angegebenen Stundenverrechnungssätze müssen den in der Kalkulation des jeweiligen Stundenverrechnungssatzes für den betreffenden Anwendungsbereich kalkulierten Beträgen entsprechen. Abweichungen zwischen den an der einen und der anderen Stelle eingetragenen Beträgen führen zur Nichtberücksichtigung des Angebots. </t>
    </r>
    <r>
      <rPr>
        <sz val="10"/>
        <color indexed="8"/>
        <rFont val="Arial"/>
        <family val="2"/>
      </rPr>
      <t xml:space="preserve">Dies gilt nicht für die Stundenverrechnungssätze für Sonderarbeiten. Für Sonderarbeiten kann ein Bieter anstelle der in den übrigen Vergabeunterlagen zugrunde gelegten Stundenverrechnungssätze andere Stundenverrechnungssätze, die die besonderen Leistungsanforderungen der Sonderarbeiten widerspiegeln, zugrunde legen. </t>
    </r>
  </si>
  <si>
    <t>Auf Anfrage des Auftraggebers muss der Bieter die Kalkulation dieser Stundenverrechnungssätze wie in den Kalkulationsblättern transparent erläutern. Geschieht dies auf entsprechende Anforderung nicht, wird das Angebot nicht berücksichtigt.</t>
  </si>
  <si>
    <r>
      <rPr>
        <b/>
        <sz val="10"/>
        <color indexed="8"/>
        <rFont val="Arial"/>
        <family val="2"/>
      </rPr>
      <t xml:space="preserve">Kalkulation anhand von Tariflöhnen: Eine wesentliche Vertragsbedingung ist die Einhaltung von verbindlichen Tariflöhnen. Die Bieter müssen daher der Höhe der Beiträge nach neben der Einhaltung des MiLoG mindestens mit den </t>
    </r>
    <r>
      <rPr>
        <b/>
        <u/>
        <sz val="10"/>
        <color indexed="8"/>
        <rFont val="Arial"/>
        <family val="2"/>
      </rPr>
      <t>zum Zeitpunkt des Beginns der Leistungserbringung</t>
    </r>
    <r>
      <rPr>
        <b/>
        <sz val="10"/>
        <color indexed="8"/>
        <rFont val="Arial"/>
        <family val="2"/>
      </rPr>
      <t xml:space="preserve"> geltenden, für allgemeinverbindlich erklärten Tariflöhnen im Gebäudereinigerhandwerk sowie darüber hinausgehenden Tarifen und Vereinbarungen, wenn und soweit diese für den Auftragnehmer zu diesem Zeitpunkt gelten, kalkulieren. Dies muss anhand der Kalkulation erkennbar sein. Wird dies nicht eingehalten, so wird das Angebot nicht berücksichtigt. Werden die maßgeblichen Tarife für die Leistungszeit während der Angebotsphase geändert, so kann ein bereits eingereichtes Angebot zurückgezogen und ein neues Angebot eingereicht werden. </t>
    </r>
  </si>
  <si>
    <t xml:space="preserve">Bitte beachten Sie, dass Kosten, die in mehreren Bereichen anfallen (z. B. Material- oder Gerätekosten, die dem Bieter als Pauschale berechnet werden, die aber Leistungen in mehreren Kalkulationsblättern betreffen), nicht einer einzelnen, willkürlich bestimmten Position zugeschlagen werden können (z. B. Kalkulation aller Reinigungstücher für alle Leistungen nur in einem von mehreren Kalkulationsblättern). In diesem Fall läge eine unzulässige Kosten-/Preisverlagerung vor, die zum Angebotsausschluss führt. Diese Kosten sind vielmehr anteilig auf die einzelnen Leistungsbereiche/Preisblätter zu verteilen. </t>
  </si>
  <si>
    <r>
      <t xml:space="preserve">Entspricht der Gesamtbetrag einer Position nicht dem Ergebnis der Multiplikation von Mengensatz und Einheitspreis (Einzelpreis), so ist </t>
    </r>
    <r>
      <rPr>
        <b/>
        <sz val="10"/>
        <color indexed="8"/>
        <rFont val="Arial"/>
        <family val="2"/>
      </rPr>
      <t>im Zweifel der Einheitspreis maßgebend und wird der Wertung zugrunde gelegt</t>
    </r>
    <r>
      <rPr>
        <sz val="10"/>
        <color indexed="8"/>
        <rFont val="Arial"/>
        <family val="2"/>
      </rPr>
      <t>. Eine Verpflichtung des Auftraggebers, die Preise nachzurechnen, besteht jedoch nicht.</t>
    </r>
  </si>
  <si>
    <r>
      <t xml:space="preserve">Alle vom Bieter anzugebenden Preise (Einzelpreise, Einheitspreise, Stückpreise, Komplettpreise, Verrechnungssätze usw.) sind </t>
    </r>
    <r>
      <rPr>
        <b/>
        <sz val="10"/>
        <color indexed="8"/>
        <rFont val="Arial"/>
        <family val="2"/>
      </rPr>
      <t xml:space="preserve">ohne Umsatzsteuer (netto) </t>
    </r>
    <r>
      <rPr>
        <sz val="10"/>
        <color indexed="8"/>
        <rFont val="Arial"/>
        <family val="2"/>
      </rPr>
      <t>anzugeben soweit nicht ausdrücklich anders angegeben.</t>
    </r>
  </si>
  <si>
    <t>Bitte füllen Sie in den Preisblättern und Kalkulationen der Stundenverrechnungssätze alle grau unterlegten Felder aus. Falls nicht alle erforderlichen grau unterlegten Felder für die angebotenen Lose ausgefüllt werden, wird das Angebot nicht berücksichtigt. Beispiel für eine nicht erforderliche Eintragung: Werden keine Geringverdiener (GV) eingesetzt, so kann die hierfür vorgesehene Spalte im Kalkulationsblatt frei bleiben.</t>
  </si>
  <si>
    <t>Ausrüstung (Geräte, Maschinen u. ä. Hilfsmittel, z. B. Reinigungs-wagen), jeweils mit Angabe von Hersteller und Typbezeichnung</t>
  </si>
  <si>
    <t>Vergabe Unterhaltsreinigung</t>
  </si>
  <si>
    <t>Komplett feucht/nass reinigen inklusive Gestell.</t>
  </si>
  <si>
    <t>Rollcontainer, Anstell/Unterstellcontainer</t>
  </si>
  <si>
    <t>Unter Beachtung der Sicherheitsvorschriften feucht/nass reinigen.</t>
  </si>
  <si>
    <t>Tische, Glastische, Stehpulte</t>
  </si>
  <si>
    <t>Komplett feucht/nass reinigen, haftende Verschmutzungen und Flecken entfernen inkl. Gestelle.</t>
  </si>
  <si>
    <t>Wandschalter, Steckdosen</t>
  </si>
  <si>
    <t>Hygienebehälter</t>
  </si>
  <si>
    <t>WC-Becken mit Sitz, Urinale</t>
  </si>
  <si>
    <t xml:space="preserve">Alle Hart- und elastischen Bodenbeläge, Stein-, Kunststeinbodenbeläge und unter den beweglichen Einrichtungsgegenständen. </t>
  </si>
  <si>
    <t>Treppengeländer auch Glasflächen</t>
  </si>
  <si>
    <t>Komplett nass reinigen, durchspülen, Kalk- und Urinansätze entfernen.</t>
  </si>
  <si>
    <t>Textilbeläge einschließlich der Sockelleisten und unter den beweglichen Einrichtungsgegenständen:</t>
  </si>
  <si>
    <t>* siehe Einteilung der Reinigungsgruppen, Reinigungstage Jahr und Turnus im PB EAF UR im Excel Teil</t>
  </si>
  <si>
    <t>Reinigungs-gruppe</t>
  </si>
  <si>
    <t>Reinigungs-tageJahr</t>
  </si>
  <si>
    <t>Mindestjahresreinigungsstunden (Gesamtstunden / Jahr) Unterhaltsreinigung</t>
  </si>
  <si>
    <t>einmal monatlich reinigen (werktags)</t>
  </si>
  <si>
    <t>einmal wöchentlich reinigen (werktags)</t>
  </si>
  <si>
    <t>täglich reinigen (inklusive Sonn- und Feiertage)</t>
  </si>
  <si>
    <t>J2</t>
  </si>
  <si>
    <t>dreimal wöchentlich reinigen (werktags)</t>
  </si>
  <si>
    <t>Abfallbehälter (3 fach Trennung = Papier-Restmüll-Plastik)</t>
  </si>
  <si>
    <t>Feucht/Nass reinigen auch über 1,60 m.</t>
  </si>
  <si>
    <t>Komplett feucht/nass reinigen auch über 1,60 m.</t>
  </si>
  <si>
    <t>Hinweisschilder, verglaste Bilder, Vitrinen, Schaukästen, Sanitätskästen, Dekoration etc.</t>
  </si>
  <si>
    <t>Innenverglasung, Windfänge, Spiegel</t>
  </si>
  <si>
    <t>Kleiderständer, Garderoben, Flurgarderoben</t>
  </si>
  <si>
    <t>Komplett von außen feucht/nass reinigen inkl. der technischen Geräte auch über 1,60 m.</t>
  </si>
  <si>
    <t>Messing-, Chrom-, und Edelstahlteile</t>
  </si>
  <si>
    <t>Reinigen und Polieren.</t>
  </si>
  <si>
    <t>Polstermöbel, Klapp/Stühle, Hocker, Tritte, Bänke, Couch etc.</t>
  </si>
  <si>
    <t>Schließfächer, Briefkastenanlage, Spinde etc.</t>
  </si>
  <si>
    <t>Komplett außen feucht/nass reinigen von außen auch über 2,10 m.</t>
  </si>
  <si>
    <t>Schränke/Schrankcontainer (auch auf Rollen), Theken, waagerechte Flächen</t>
  </si>
  <si>
    <t>Türen, Türrahmen, Türgriffe, Türbeschläge, Drehtüren und Glastüren</t>
  </si>
  <si>
    <t>Komplett feucht/nass reinigen auch über 2,10 m.</t>
  </si>
  <si>
    <t xml:space="preserve">Duschen </t>
  </si>
  <si>
    <t>Komplett nass reinigen, Kalkansätze entfernen auch über 1,60 m.</t>
  </si>
  <si>
    <t>Elektrische Hände- und Haartrockner</t>
  </si>
  <si>
    <t>Seifen-, Händedesinfektionsmittelspender</t>
  </si>
  <si>
    <t>Spiegel/Klappspiegel, Spiegelschränke mit Ablage und Leuchte</t>
  </si>
  <si>
    <t>Komplett innen und außen feucht/nass reinigen und polieren.</t>
  </si>
  <si>
    <t>Wasch/Ausguss/Spülbecken etc.</t>
  </si>
  <si>
    <t xml:space="preserve">Alle Hart- und elastischen Bodenbeläge, Stein-, Kunststein-,Metallbodenbeläge und unter den beweglichen Einrichtungsgegenständen. </t>
  </si>
  <si>
    <t>Reinigen, durchspülen und mit Wasser auffüllen.</t>
  </si>
  <si>
    <t>Schmutzfangeinrichtungen, Abstreifgummimatten, Sauberlaufzonen</t>
  </si>
  <si>
    <t>Reinigen bzw. absaugen und die darunter liegenden Flächen reinigen.</t>
  </si>
  <si>
    <t>Hochheben, die darunter liegenden Flächen reinigen und anschließend wieder einsetzen.</t>
  </si>
  <si>
    <t>Komplett feucht/nass reinigen von aussen auch über 1,60 m.</t>
  </si>
  <si>
    <t>M2/KW2/4</t>
  </si>
  <si>
    <t>M1/KW1</t>
  </si>
  <si>
    <t>J2/Juni/Dez.</t>
  </si>
  <si>
    <t>M1/KW3</t>
  </si>
  <si>
    <t>J1/Januar</t>
  </si>
  <si>
    <t>J4März/Juni/Sept./Dez.</t>
  </si>
  <si>
    <t>C1</t>
  </si>
  <si>
    <t>F1</t>
  </si>
  <si>
    <t>E1</t>
  </si>
  <si>
    <t>B1</t>
  </si>
  <si>
    <t>J6/Feb./April/Juni/Aug./          Okt./Dez.</t>
  </si>
  <si>
    <t>Feucht/Nass von aussen reinigen auch über 1,60 m unter Beachtung der aktuellen Sicherheitsbestimmungen.</t>
  </si>
  <si>
    <t>Nach dem neuesten Stand der Technik reinigen (z.B. 2 stufig nass wischen). Absatzstriche/Verkehrsspuren sind mit zu entfernen.</t>
  </si>
  <si>
    <t>13) Zuschlag für Arbeiten in/an besonderen Räumen und Einrichtungen (z.B. öffentliche WC Anlagen)</t>
  </si>
  <si>
    <t>StundenJahr</t>
  </si>
  <si>
    <t>Vergabenummer/   Aktenzeichen:</t>
  </si>
  <si>
    <t>Sonderbereiche, werden nicht gesondert vergütet, Sie gehören zur Unterhaltsreinigung!</t>
  </si>
  <si>
    <t xml:space="preserve">X = Turnus/Reinigungshäufigkeit laut PB EAF UR, W1 = einmal wöchentlich, M1 = einmal monatlich entsprechend der angegebenen KW, M2 = zweimal monatlich entsprechend der angegebenen KW, J1 = einmal jährlich entsprechend dem angegebenen Monat, J2 = zweimal jährlich entsprechend dem angegebenen Monat,  J4 = viermal jährlich entsprechend dem angegebenen Monat,   J6 = sechsmal jährlich entsprechend dem angegebenen Monat </t>
  </si>
  <si>
    <t xml:space="preserve">- Sonderarbeiten sind nur nach gesondertem Abruf durch den Auftraggeber zu erbringen. Dabei handelt es sich um eine Option des Auftraggebers, die dieser nach dem Vertrag durch einseitige Ausübung des Optionsrechts im Einzelfall unter Angabe einer verbindlichen Ausführungszeit und anderer Vorgaben ziehen kann. Der Auftragnehmer ist bei angemessener Vorlaufzeit verpflichtet, die Leistungen wie angefordert zu erbringen. Die Angemessenheit der Vorlaufzeit beurteilt der Auftraggeber nach dem Umfang des Gesamtauftrages sowie Art und Umfang der Sonderreinigung. Erbringt der Auftragnehmer die Leistung nicht oder nicht wie angefordert, so kann der Auftraggeber die Leistung selbst oder durch einen Dritten ausführen lassen und die Mehrkosten gegenüber einer Erbringung durch den Auftragnehmer gemäß dem vorliegenden Preisblatt vom Auftraggeber verlangen oder von einer der Rechnungen des Auftragnehmers abziehen. Wie für andere Leistungen steht die Angabe von Personalmangel oder fehlende andere organisatorische Voraussetzungen der Verpflichtung des Auftragnehmers und einem Ersatzanspruch bei Nichtausführung nicht entgegen. </t>
  </si>
  <si>
    <t>Stadt Krefeld</t>
  </si>
  <si>
    <t>Status E/F</t>
  </si>
  <si>
    <t>Objekt</t>
  </si>
  <si>
    <t>0</t>
  </si>
  <si>
    <t>1</t>
  </si>
  <si>
    <t>2</t>
  </si>
  <si>
    <t>-1</t>
  </si>
  <si>
    <t>6</t>
  </si>
  <si>
    <t>5</t>
  </si>
  <si>
    <t>4</t>
  </si>
  <si>
    <t>3</t>
  </si>
  <si>
    <t>T</t>
  </si>
  <si>
    <t>E8</t>
  </si>
  <si>
    <t>E6</t>
  </si>
  <si>
    <t>E3</t>
  </si>
  <si>
    <t>E2</t>
  </si>
  <si>
    <t>E5</t>
  </si>
  <si>
    <t>E4</t>
  </si>
  <si>
    <t>E10</t>
  </si>
  <si>
    <t>E10a</t>
  </si>
  <si>
    <t>401</t>
  </si>
  <si>
    <t>402</t>
  </si>
  <si>
    <t>403</t>
  </si>
  <si>
    <t>404</t>
  </si>
  <si>
    <t>405</t>
  </si>
  <si>
    <t>407</t>
  </si>
  <si>
    <t>412</t>
  </si>
  <si>
    <t>413</t>
  </si>
  <si>
    <t>414</t>
  </si>
  <si>
    <t>301</t>
  </si>
  <si>
    <t>303</t>
  </si>
  <si>
    <t>304</t>
  </si>
  <si>
    <t>305</t>
  </si>
  <si>
    <t>306</t>
  </si>
  <si>
    <t>307</t>
  </si>
  <si>
    <t>308</t>
  </si>
  <si>
    <t>310</t>
  </si>
  <si>
    <t>312</t>
  </si>
  <si>
    <t>313</t>
  </si>
  <si>
    <t>201</t>
  </si>
  <si>
    <t>202</t>
  </si>
  <si>
    <t>206</t>
  </si>
  <si>
    <t>207</t>
  </si>
  <si>
    <t>208</t>
  </si>
  <si>
    <t>209</t>
  </si>
  <si>
    <t>211</t>
  </si>
  <si>
    <t>212</t>
  </si>
  <si>
    <t>106</t>
  </si>
  <si>
    <t>108</t>
  </si>
  <si>
    <t>109</t>
  </si>
  <si>
    <t>110</t>
  </si>
  <si>
    <t>111</t>
  </si>
  <si>
    <t>112</t>
  </si>
  <si>
    <t>114</t>
  </si>
  <si>
    <t>309</t>
  </si>
  <si>
    <t>302</t>
  </si>
  <si>
    <t>311</t>
  </si>
  <si>
    <t>203</t>
  </si>
  <si>
    <t>204</t>
  </si>
  <si>
    <t>205</t>
  </si>
  <si>
    <t>415</t>
  </si>
  <si>
    <t>314</t>
  </si>
  <si>
    <t>218</t>
  </si>
  <si>
    <t>213</t>
  </si>
  <si>
    <t>214</t>
  </si>
  <si>
    <t>115</t>
  </si>
  <si>
    <t>116</t>
  </si>
  <si>
    <t>217</t>
  </si>
  <si>
    <t>117</t>
  </si>
  <si>
    <t>406</t>
  </si>
  <si>
    <t>215</t>
  </si>
  <si>
    <t>216</t>
  </si>
  <si>
    <t>210</t>
  </si>
  <si>
    <t>118</t>
  </si>
  <si>
    <t>107</t>
  </si>
  <si>
    <t>113</t>
  </si>
  <si>
    <t>U9</t>
  </si>
  <si>
    <t>U10</t>
  </si>
  <si>
    <t>U7</t>
  </si>
  <si>
    <t>U8</t>
  </si>
  <si>
    <t>U12</t>
  </si>
  <si>
    <t>U11</t>
  </si>
  <si>
    <t>13a</t>
  </si>
  <si>
    <t>1a</t>
  </si>
  <si>
    <t>101a</t>
  </si>
  <si>
    <t>U1a</t>
  </si>
  <si>
    <t>U1b</t>
  </si>
  <si>
    <t>21a</t>
  </si>
  <si>
    <t>18a</t>
  </si>
  <si>
    <t>19a</t>
  </si>
  <si>
    <t>11a</t>
  </si>
  <si>
    <t>U1</t>
  </si>
  <si>
    <t>U2</t>
  </si>
  <si>
    <t>U3</t>
  </si>
  <si>
    <t>U4</t>
  </si>
  <si>
    <t>U5</t>
  </si>
  <si>
    <t>U6</t>
  </si>
  <si>
    <t>U13</t>
  </si>
  <si>
    <t>U14</t>
  </si>
  <si>
    <t>U15</t>
  </si>
  <si>
    <t>303a</t>
  </si>
  <si>
    <t>101</t>
  </si>
  <si>
    <t>102</t>
  </si>
  <si>
    <t>103</t>
  </si>
  <si>
    <t>104</t>
  </si>
  <si>
    <t>105</t>
  </si>
  <si>
    <t>121</t>
  </si>
  <si>
    <t>C 209</t>
  </si>
  <si>
    <t>C 211</t>
  </si>
  <si>
    <t>C 212</t>
  </si>
  <si>
    <t>C 213</t>
  </si>
  <si>
    <t>C 215</t>
  </si>
  <si>
    <t>C 210</t>
  </si>
  <si>
    <t>7</t>
  </si>
  <si>
    <t>8</t>
  </si>
  <si>
    <t>U09</t>
  </si>
  <si>
    <t>0.01</t>
  </si>
  <si>
    <t>0.02</t>
  </si>
  <si>
    <t>0.03</t>
  </si>
  <si>
    <t>0.04</t>
  </si>
  <si>
    <t>0.05</t>
  </si>
  <si>
    <t>123a</t>
  </si>
  <si>
    <t>123b</t>
  </si>
  <si>
    <t>6a</t>
  </si>
  <si>
    <t>Gruppenraum</t>
  </si>
  <si>
    <t>Atelier</t>
  </si>
  <si>
    <t>Werkraum</t>
  </si>
  <si>
    <t>Personalraum</t>
  </si>
  <si>
    <t>Eingang</t>
  </si>
  <si>
    <t>Garderobe</t>
  </si>
  <si>
    <t>WC Personal</t>
  </si>
  <si>
    <t xml:space="preserve">Flur </t>
  </si>
  <si>
    <t>Spielflur</t>
  </si>
  <si>
    <t>Flur</t>
  </si>
  <si>
    <t>Wickelraum</t>
  </si>
  <si>
    <t>WC</t>
  </si>
  <si>
    <t>Küche</t>
  </si>
  <si>
    <t>Geräteraum</t>
  </si>
  <si>
    <t>Lagerraum</t>
  </si>
  <si>
    <t>Putzmittelraum</t>
  </si>
  <si>
    <t>Abstellraum</t>
  </si>
  <si>
    <t>Büro</t>
  </si>
  <si>
    <t xml:space="preserve">Büro </t>
  </si>
  <si>
    <t>Untersuchungsraum</t>
  </si>
  <si>
    <t>Warteraum</t>
  </si>
  <si>
    <t>Foyer</t>
  </si>
  <si>
    <t>WC Herren</t>
  </si>
  <si>
    <t>WC Damen</t>
  </si>
  <si>
    <t>Teeküche</t>
  </si>
  <si>
    <t>Archiv</t>
  </si>
  <si>
    <t>Aktenraum</t>
  </si>
  <si>
    <t>Klassenraum</t>
  </si>
  <si>
    <t>Medienraum</t>
  </si>
  <si>
    <t>Lehrerzimmer</t>
  </si>
  <si>
    <t>Windfang</t>
  </si>
  <si>
    <t>Pausenhalle im Treppenhaus</t>
  </si>
  <si>
    <t>Damen-WC</t>
  </si>
  <si>
    <t>Herren-WC</t>
  </si>
  <si>
    <t>Jungen-WC</t>
  </si>
  <si>
    <t>Lehrer-WC</t>
  </si>
  <si>
    <t>Putzmittel</t>
  </si>
  <si>
    <t>Heizungsraum</t>
  </si>
  <si>
    <t>Lager</t>
  </si>
  <si>
    <t>Kopierraum</t>
  </si>
  <si>
    <t>Eingangsbereich</t>
  </si>
  <si>
    <t>Wartebereich</t>
  </si>
  <si>
    <t>Eingangsflur</t>
  </si>
  <si>
    <t>Sozialraum</t>
  </si>
  <si>
    <t>Technikraum</t>
  </si>
  <si>
    <t>Serverraum</t>
  </si>
  <si>
    <t>Besprechungsraum</t>
  </si>
  <si>
    <t>Materialraum</t>
  </si>
  <si>
    <t>Bibliothek</t>
  </si>
  <si>
    <t>Gruppenraum 3</t>
  </si>
  <si>
    <t>Vorraum</t>
  </si>
  <si>
    <t xml:space="preserve">WC </t>
  </si>
  <si>
    <t>WC Personal Herren</t>
  </si>
  <si>
    <t>WC Personal Damen</t>
  </si>
  <si>
    <t>Spielfläche</t>
  </si>
  <si>
    <t>Aufzug</t>
  </si>
  <si>
    <t>Behinderten-WC</t>
  </si>
  <si>
    <t>Technik</t>
  </si>
  <si>
    <t>Regieraum</t>
  </si>
  <si>
    <t>Podest</t>
  </si>
  <si>
    <t>Treppenhaus</t>
  </si>
  <si>
    <t>Flur 3</t>
  </si>
  <si>
    <t>Flur 1</t>
  </si>
  <si>
    <t>Flur 2</t>
  </si>
  <si>
    <t>Seminarraum</t>
  </si>
  <si>
    <t>Mädchen-WC</t>
  </si>
  <si>
    <t>Linoleum</t>
  </si>
  <si>
    <t>Fliesen</t>
  </si>
  <si>
    <t>Estrich</t>
  </si>
  <si>
    <t>Textil</t>
  </si>
  <si>
    <t>PVC</t>
  </si>
  <si>
    <t>Teppich</t>
  </si>
  <si>
    <t>Stein</t>
  </si>
  <si>
    <t>Kunststein</t>
  </si>
  <si>
    <t>Parkett</t>
  </si>
  <si>
    <t>Nadelfilz</t>
  </si>
  <si>
    <t>Gumminoppen</t>
  </si>
  <si>
    <t>Beton</t>
  </si>
  <si>
    <t>B2</t>
  </si>
  <si>
    <t>C2</t>
  </si>
  <si>
    <t>G1</t>
  </si>
  <si>
    <t>E2.1</t>
  </si>
  <si>
    <t>G2</t>
  </si>
  <si>
    <t>I1</t>
  </si>
  <si>
    <t>I3</t>
  </si>
  <si>
    <t>J1</t>
  </si>
  <si>
    <t>K1</t>
  </si>
  <si>
    <t>D1</t>
  </si>
  <si>
    <t>E2.3</t>
  </si>
  <si>
    <t>I2</t>
  </si>
  <si>
    <t>A1</t>
  </si>
  <si>
    <t>A2</t>
  </si>
  <si>
    <t>A3</t>
  </si>
  <si>
    <t>A4</t>
  </si>
  <si>
    <t>N3</t>
  </si>
  <si>
    <t>E4.1</t>
  </si>
  <si>
    <t>J4</t>
  </si>
  <si>
    <t>L1</t>
  </si>
  <si>
    <t>N2</t>
  </si>
  <si>
    <t>E1.1</t>
  </si>
  <si>
    <t>G1.1</t>
  </si>
  <si>
    <t>G2.1</t>
  </si>
  <si>
    <t>L1.1</t>
  </si>
  <si>
    <t>L3.1</t>
  </si>
  <si>
    <t>L4</t>
  </si>
  <si>
    <t>E2.2</t>
  </si>
  <si>
    <t>N1</t>
  </si>
  <si>
    <t>D2</t>
  </si>
  <si>
    <t>1w</t>
  </si>
  <si>
    <t>1m</t>
  </si>
  <si>
    <t>5w</t>
  </si>
  <si>
    <t>6w</t>
  </si>
  <si>
    <t>3w</t>
  </si>
  <si>
    <t>2,5w</t>
  </si>
  <si>
    <t>A1.1</t>
  </si>
  <si>
    <t>A1.2</t>
  </si>
  <si>
    <t>B3</t>
  </si>
  <si>
    <t>B4</t>
  </si>
  <si>
    <t>E2.4</t>
  </si>
  <si>
    <t>G1.2</t>
  </si>
  <si>
    <t>G1.3</t>
  </si>
  <si>
    <t>G1.4</t>
  </si>
  <si>
    <t>G1.5</t>
  </si>
  <si>
    <t>G1.6</t>
  </si>
  <si>
    <t>G1.7</t>
  </si>
  <si>
    <t>G2.2</t>
  </si>
  <si>
    <t>G2.3</t>
  </si>
  <si>
    <t>G2.4</t>
  </si>
  <si>
    <t>H1</t>
  </si>
  <si>
    <t>J3</t>
  </si>
  <si>
    <t>J5</t>
  </si>
  <si>
    <t>L2</t>
  </si>
  <si>
    <t>L3</t>
  </si>
  <si>
    <t>L3.2</t>
  </si>
  <si>
    <t>M2</t>
  </si>
  <si>
    <t>N4</t>
  </si>
  <si>
    <t>O1</t>
  </si>
  <si>
    <t>P1</t>
  </si>
  <si>
    <t>P1.1</t>
  </si>
  <si>
    <t>P2</t>
  </si>
  <si>
    <t>P3</t>
  </si>
  <si>
    <t>Klassenräume, Differenzierungsräume (Intervalreinigung) und ähnliche Räume/Bereiche*</t>
  </si>
  <si>
    <t>Klassenräume OGS (tägliche Reinigung) und ähnliche Räume/Bereiche*</t>
  </si>
  <si>
    <t>Schulungsräume (Feuerwehr) und ähnliche Räume/Bereiche*</t>
  </si>
  <si>
    <t>Fachräume, NW-Räume, Seminarräume (Gruppenräume) und ähnliche Räume/Bereiche*</t>
  </si>
  <si>
    <t>Werkräume (u.a. Holz, Metall, Kunst), Werkstätten und ähnliche Räume/Bereiche*</t>
  </si>
  <si>
    <t>Bibliotheken und ähnliche Räume/Bereiche*</t>
  </si>
  <si>
    <t>Gruppenräume und ähnliche Räume/Bereiche*</t>
  </si>
  <si>
    <t>Schlafräume und ähnliche Räume/Bereiche*</t>
  </si>
  <si>
    <t>Therapieräume und ähnliche Räume/Bereiche*</t>
  </si>
  <si>
    <t>Verwaltungs-, Büro-, Lehrer-, Lehrerarbeits-, Aufenthals-, Besprechungs- und Konferenzräume und ähnliche Räume/Bereiche*</t>
  </si>
  <si>
    <t>Lehrerzimmer, Schulleiterbüros, Sekretariate und Besprechungsräume mit hoher Frequentierung und ähnliche Räume/Bereiche*</t>
  </si>
  <si>
    <t>Lehrmittel- und Unterrichtsvorbereitungsräume und ähnliche Räume/Bereiche*</t>
  </si>
  <si>
    <t>Kopierräume und ähnliche Räume/Bereiche*</t>
  </si>
  <si>
    <t>Eingangsbereiche, Abstellflächen im Eingangsbereich und ähnliche Räume/Bereiche*</t>
  </si>
  <si>
    <t>Eingangsbereiche, Abstellflächen im Eingangsbereich, bei 6-tägiger Nutzung und ähnliche Räume/Bereiche*</t>
  </si>
  <si>
    <t>Flure Erdgeschossbereich und ähnliche Räume/Bereiche*</t>
  </si>
  <si>
    <t>Flure in Obergeschossen und Untergeschossen, Etagenfoyer und ähnliche Räume/Bereiche*</t>
  </si>
  <si>
    <t>Flure und Stiefelgänge in Turnhallen bei 6-tägiger Nutzung und ähnliche Räume/Bereiche*</t>
  </si>
  <si>
    <t>Flure in Obergeschossen und Untergeschossen und ähnliche Räume/Bereiche*</t>
  </si>
  <si>
    <t>Aufzüge und ähnliche Räume/Bereiche*</t>
  </si>
  <si>
    <t>Treppen und Treppenvorräume, EG in 1. OG und ähnliche Räume/Bereiche*</t>
  </si>
  <si>
    <t>Treppen und Treppenvorräume, sonstige und ähnliche Räume/Bereiche*</t>
  </si>
  <si>
    <t>Garderoben und ähnliche Räume/Bereiche*</t>
  </si>
  <si>
    <t>Pausenhallen, Aufenthaltsräume, Ausstellungsräume, Selbstlernzentren und ähnliche Räume/Bereiche*</t>
  </si>
  <si>
    <t>Toiletten, Waschräume, Wickelräume und Duschen und ähnliche Räume/Bereiche*</t>
  </si>
  <si>
    <t>Toiletten, Waschräume und Duschen in Sporthallen bei Nutzung an 6 Wektagen und ähnliche Räume/Bereiche*</t>
  </si>
  <si>
    <t>Toiletten, Waschräume in Nutzung durch die OGS und ähnliche Räume/Bereiche*</t>
  </si>
  <si>
    <t>Toilettenanlagen und öffentliche Toilettenanlagen und ähnliche Räume/Bereiche*</t>
  </si>
  <si>
    <t>Umkleideräume Sporthallen im 5-Tages Betrieb und ähnliche Räume/Bereiche*</t>
  </si>
  <si>
    <t>Umkleideräume Sporthallen im 6-Tages Betrieb und ähnliche Räume/Bereiche*</t>
  </si>
  <si>
    <t>Personalumkleideräume und ähnliche Räume/Bereiche*</t>
  </si>
  <si>
    <t>Umkleideräume und ähnliche Räume/Bereiche*</t>
  </si>
  <si>
    <t>Aulen und ähnliche Räume/Bereiche*</t>
  </si>
  <si>
    <t>Teeküchen und ähnliche Räume/Bereiche*</t>
  </si>
  <si>
    <t>Ruhe- und Sanitätsräume und ähnliche Räume/Bereiche*</t>
  </si>
  <si>
    <t>Cafeterien, Mensas und Speiseräume und ähnliche Räume/Bereiche*</t>
  </si>
  <si>
    <t>Nebenräume zu küchen und ähnliche Räume/Bereiche*</t>
  </si>
  <si>
    <t>Küchen f. Schulverpflegung, küchenähnliche Räume und ähnliche Räume/Bereiche*</t>
  </si>
  <si>
    <t>Lehrküchen und ähnliche Räume/Bereiche*</t>
  </si>
  <si>
    <t>Küchen (freiw. Feuerwehr u. a. und ähnliche Räume/Bereiche*</t>
  </si>
  <si>
    <t>Lager und Abstellflächen, Archive, Geräteräume, Keller, 
Putzmittelräume, Dachböden und Fahrradabstellräume und ähnliche Räume/Bereiche*</t>
  </si>
  <si>
    <t>Sport- u. Mehrzweckhallen bei 5-tägiger Nutzung und ähnliche Räume/Bereiche*</t>
  </si>
  <si>
    <t>Sport- u. Mehrzweckhallen bei 6-tägiger Nutzung und ähnliche Räume/Bereiche*</t>
  </si>
  <si>
    <t>Lehrschwimmbäder und ähnliche Räume/Bereiche*</t>
  </si>
  <si>
    <t>Tribünen u. sonst. Räume in Sporthallen bei 5-tägiger Nutzung und ähnliche Räume/Bereiche*</t>
  </si>
  <si>
    <t>Tribünen u. sonst. Räume in Sporthallen bei 6-tägiger Nutzung und ähnliche Räume/Bereiche*</t>
  </si>
  <si>
    <t>Teleskoptribünen und ähnliche Räume/Bereiche*</t>
  </si>
  <si>
    <t>Geräteräume und ähnliche Räume/Bereiche*</t>
  </si>
  <si>
    <t>Heiztechnikräume, Lüftungstechnik, BMA, Elektro Uvs, Kühlzellen, EMA, Serverräume und ähnliche Räume/Bereiche*</t>
  </si>
  <si>
    <t>Werkstatt, Restaurationsräume und ähnliche Räume/Bereiche*</t>
  </si>
  <si>
    <t>Außentreppen und ähnliche Räume/Bereiche*</t>
  </si>
  <si>
    <t>Balkone, Loggien, Dachterrassen, überdachte Pausenhallen und ähnliche Räume/Bereiche*</t>
  </si>
  <si>
    <t>Außenkehrflächen, überdachte Pausenhallen, Nottreppen und ähnliche Räume/Bereiche*</t>
  </si>
  <si>
    <t>Spielgeräte auf Außenflächen und ähnliche Räume/Bereiche*</t>
  </si>
  <si>
    <t>Untersuchungs- und Behandlungsräume, Labore und ähnliche Räume/Bereiche*</t>
  </si>
  <si>
    <t>Büros und ähnliche Räume/Bereiche*</t>
  </si>
  <si>
    <t>Sozial- und Aufenthaltsräume und ähnliche Räume/Bereiche*</t>
  </si>
  <si>
    <t>Trauerhallen und Nebenräume und ähnliche Räume/Bereiche*</t>
  </si>
  <si>
    <t>überdachter Außenbereich vor Trauerhallen und ähnliche Räume/Bereiche*</t>
  </si>
  <si>
    <t>2w</t>
  </si>
  <si>
    <t>10w</t>
  </si>
  <si>
    <t>2x täglich reinigen (Montag - Freitag)</t>
  </si>
  <si>
    <r>
      <t>Änderungen der Tarife, die nach Ablauf der Angebotsfrist festgelegt oder vereinbart werden, können ebenso wie Änderungen der Tarife, die nach dem Beginn der Leistungserbringung wirksam werden, nach den Vorschriften des Vertrages zu einer späteren Erhöhung der Vergütung führen</t>
    </r>
    <r>
      <rPr>
        <b/>
        <sz val="10"/>
        <color indexed="8"/>
        <rFont val="Arial"/>
        <family val="2"/>
      </rPr>
      <t xml:space="preserve">. Maßgeblich ist hierbei der Zeitpunkt, zu dem eine Tariferhöhung verbindlich festgelegt wird. Ist also z. B. eine Tariferhöhung für den Beginn der Leistungszeit zum Zeitpunkt des Ablaufs der Angebotsfrist bereits zwischen den Tarifvertragsparteien vereinbart und für allgemeingültig erklärt, muss diese Erhöhung im Angebot einkalkuliert werden, der Auftragnehmer kann keine spätere Erhöhung nach den Regeln des Vertrages verlangen. Wird die Tariferhöhung erst nach Ablauf der Angebotsfrist festgelegt oder vereinbart, so kann der Auftragnehmer eine spätere Erhöhung verlangen. </t>
    </r>
  </si>
  <si>
    <t>Reinigungszeiten
(zwischen 05:00 Uhr bis maximal 21:59 Uhr)</t>
  </si>
  <si>
    <t>Gesamtjahressumme (Kalkulation und Obergrenze zur Abrechnung gem. des Vertrages)</t>
  </si>
  <si>
    <t>Textilbeläge bürstsaugen. Nadelfilzbeläge saugen. Es ist darauf zu achten, dass mit Mikrofiltern (Hepa-Klasse E10) gearbeitet wird. Die Fleckenentfernung gehört zu den laufenden Arbeiten.</t>
  </si>
  <si>
    <t>Stoßleisten, Handläufe</t>
  </si>
  <si>
    <t>gerade Woche 2x reinigen (Di+Do),                                              ungerade Woche 3x reinigen (Mo+Mi+Fr)</t>
  </si>
  <si>
    <t>zweimal wöchentlich reinigen (werktags)</t>
  </si>
  <si>
    <t>täglich reinigen (Montag-Freitag)</t>
  </si>
  <si>
    <t>täglich reinigen (Montag-Samstag)</t>
  </si>
  <si>
    <t>A: Klassenräume (Schulen) *      Untergruppen A1/A1.1/A1.2/A2/A3/A4</t>
  </si>
  <si>
    <t>B: Gruppenräume (Kita´s) * Untergruppen                              B1/B2/B3/B4</t>
  </si>
  <si>
    <t>C: Verwaltungs- und Büroräume * Untergruppen                                           C1/C2</t>
  </si>
  <si>
    <t>D: Lehrmittel- und Unterrichts-vorbereitungsräume, Kopierraum (Schulen und Verwaltung) * Untergruppen D1/D2</t>
  </si>
  <si>
    <t>E: Verkehrsflächen Eingangsbereiche (alle Bereiche) * Untergruppen E1/E1.1/E2/E2.1/E2.2/E2.3/ E2.4/E3/E4/E4.1/E5</t>
  </si>
  <si>
    <t>F: (Schüler) Aufenthaltsräume- und Hallen, Ausstellungsräume * Untergruppe F1</t>
  </si>
  <si>
    <t>G: Sanitärbereiche *                                    Untergruppe  G1/G1.1/G1.2/G1.3/G1.4/G1.5/G1.6/G1.7/G2/G2.1/G2.2/G2.3/G2.4</t>
  </si>
  <si>
    <t>H: Aulen *                              Untergruppen                               H1</t>
  </si>
  <si>
    <t>I: Sozialräume *                                Untergruppen                          I1/I2/I3</t>
  </si>
  <si>
    <t>J: Küchen *                   Untergruppen                        J1/J2/J3/J4/J5</t>
  </si>
  <si>
    <t>L: Sportbereiche *                            Untergruppen L1/L1.1/L2/L3/L3.1/L3.2/L4</t>
  </si>
  <si>
    <t>K: Lager &amp; Abstellflächen * Untergruppen                                     K1</t>
  </si>
  <si>
    <t>M: Räume der Haustechnik * Untergruppen                                       M1/M2</t>
  </si>
  <si>
    <t>N: Außenbereiche *                                   Untergruppen                                   N1/N2/N3/N4</t>
  </si>
  <si>
    <t>O: Sonstige *                    Untergruppen                                          O1</t>
  </si>
  <si>
    <t>P: Friedhöfe / Betriebshöfe *    Untergruppen                              P1/P1.1/P2/P3</t>
  </si>
  <si>
    <t>Gesamtangebotspreise brutto:</t>
  </si>
  <si>
    <t>Gesamtangebotspreise netto:</t>
  </si>
  <si>
    <t>Vorgabe qm-Leistung pro Stunde / von bis</t>
  </si>
  <si>
    <t xml:space="preserve">Der zu erwartende Umfang an Sonderarbeiten wird nicht festgelegt. Der tatsächliche (jährliche) Umfang der Sonderarbeiten während der Vertragslaufzeit kann daher jährlich abweichen. Der hier vorgegebene Wert ist jedoch den Angeboten zugrunde zu legen, wird aber nicht in die Wertung miteinbezogen und ist somit nicht relevant für den Zuschlag der Losvergabe. </t>
  </si>
  <si>
    <t>J6</t>
  </si>
  <si>
    <t>150-210 qm/h</t>
  </si>
  <si>
    <t>120-210 qm/h</t>
  </si>
  <si>
    <t>150-240 qm/h</t>
  </si>
  <si>
    <t>80-160 qm/h</t>
  </si>
  <si>
    <t>95-190 qm/h</t>
  </si>
  <si>
    <t>150-220 qm/h</t>
  </si>
  <si>
    <t>150-300 qm/h</t>
  </si>
  <si>
    <t>120-220 qm/h</t>
  </si>
  <si>
    <t>180-340 qm/h</t>
  </si>
  <si>
    <t>120-280 qm/h</t>
  </si>
  <si>
    <t>50-100 qm/h</t>
  </si>
  <si>
    <t>70-140 qm/h</t>
  </si>
  <si>
    <t>150-280 qm/h</t>
  </si>
  <si>
    <t>60-90 qm/h</t>
  </si>
  <si>
    <t>140-280 qm/h</t>
  </si>
  <si>
    <t>60-120 qm/h</t>
  </si>
  <si>
    <t>90-150 qm/h</t>
  </si>
  <si>
    <t>100-200 qm/h</t>
  </si>
  <si>
    <t>90-180 qm/h</t>
  </si>
  <si>
    <t>250-500 qm/h</t>
  </si>
  <si>
    <t>200-400 qm/h</t>
  </si>
  <si>
    <t>120-200 qm/h</t>
  </si>
  <si>
    <t>100-180 qm/h</t>
  </si>
  <si>
    <t>Schmutzfangeinrichtungen, Abstreifgummimatten, Sauberlaufzonen, Mietmatten</t>
  </si>
  <si>
    <t>Komplett feucht/nass reinigen inkl. Flecken entfernen (auch Kaugummi) und Gestelle reinigen.</t>
  </si>
  <si>
    <t>An Decken und abgehängte Leuchten unter Einhaltung der aktuellen Sicherheitsbestimmungen, feucht/nass von innen und aussen reinigen und wieder anbringen, auch über 1,60 m. Glaslampen sind schlierenfrei</t>
  </si>
  <si>
    <t>An Wänden unter Einhaltung der aktuellen Sicherheitsbestimmungen, feucht/nass von Innen und aussen reinigen und wieder anbringen, auch über 1,60 m. Glaslampen sind schlierenfrei.</t>
  </si>
  <si>
    <t>Schirmständer, Blumenkästen, Pflanztöpfe</t>
  </si>
  <si>
    <t>Komplett feucht/nass außen reinigen, Schirmständer auch innen feucht/nass auswischen</t>
  </si>
  <si>
    <t>Name Bieter:</t>
  </si>
  <si>
    <t>g)</t>
  </si>
  <si>
    <t>h)</t>
  </si>
  <si>
    <t>i)</t>
  </si>
  <si>
    <t>j)</t>
  </si>
  <si>
    <t>Teppichbodenreinigung im Host-Verfahren</t>
  </si>
  <si>
    <t>Grundreinigung PVC-Böden ohne Beschichtung*</t>
  </si>
  <si>
    <t>Grundreinigung PVC-Böden mit Beschichtung*</t>
  </si>
  <si>
    <t>Grundreinigung Linoleum-Böden ohne Beschichtung*</t>
  </si>
  <si>
    <t>Grundreinigung Linoleum-Böden mit Beschichtung*</t>
  </si>
  <si>
    <t>Cleanern (Reinigung und Pflegefilmsanierung Linoleumböden)</t>
  </si>
  <si>
    <t>Grundreinigung Fliesen-Böden im Sanitärbereich</t>
  </si>
  <si>
    <t>Entfernung starker Verkalkung auf Fliesen-Böden im 
Sanitärbereich (z.B. Anwendung einer Schaumkanone 
mit den entsprechenden Reinigungsmitteln)</t>
  </si>
  <si>
    <t>Fliesenspiegel im Sanitärbereich</t>
  </si>
  <si>
    <t>Fliesenspiegel in sonstigen Bereichen</t>
  </si>
  <si>
    <t>Fäkalienreinigung im Sanitärbereich</t>
  </si>
  <si>
    <t>Jalousiereinigung</t>
  </si>
  <si>
    <t>Latex-Wandbereiche waschen</t>
  </si>
  <si>
    <t>Bauzwischenreinigung Hartböden</t>
  </si>
  <si>
    <t>Bauendreinigung Hartböden</t>
  </si>
  <si>
    <t>Bauzwischenreinigung Textilböden</t>
  </si>
  <si>
    <t>Bauendreinigung Textilböden</t>
  </si>
  <si>
    <t xml:space="preserve">Gebäudereinigungsmeister/in
</t>
  </si>
  <si>
    <t xml:space="preserve">Objektleiter/in
</t>
  </si>
  <si>
    <t xml:space="preserve">Vorarbeiter/in
</t>
  </si>
  <si>
    <t xml:space="preserve">Glasreiniger/in
</t>
  </si>
  <si>
    <t xml:space="preserve">gelernte Reinigungsfachkraft
</t>
  </si>
  <si>
    <t xml:space="preserve">Reinigungskraft 
(u.a. für die Vertretung städtischer Kräfte)
</t>
  </si>
  <si>
    <t>Reinigungskraft für die Beseitigung von Kontaktmitteln
(insbesondere Harz) in den Sportbereichen</t>
  </si>
  <si>
    <t>Reinigungskraft für die desinfizierende Reinigung unter 
Verwendung von VAH gelisteten Desinfektionsmitteln</t>
  </si>
  <si>
    <t>1. Stundenverrechnungssätze für Abrufleistungen (netto - sozialversicherungspflichtig)</t>
  </si>
  <si>
    <t>k)</t>
  </si>
  <si>
    <t>l)</t>
  </si>
  <si>
    <t>m)</t>
  </si>
  <si>
    <t>n)</t>
  </si>
  <si>
    <t>o)</t>
  </si>
  <si>
    <t>p)</t>
  </si>
  <si>
    <t>q)</t>
  </si>
  <si>
    <t>r)</t>
  </si>
  <si>
    <t>s)</t>
  </si>
  <si>
    <t>t)</t>
  </si>
  <si>
    <t>* = inklusive Wegräumen und Zurückstellen des Mobiliars</t>
  </si>
  <si>
    <t>Vorhangwäsche</t>
  </si>
  <si>
    <t>Gardinenwäsche</t>
  </si>
  <si>
    <t>2. Preise pro kg Wäsche (werktags)</t>
  </si>
  <si>
    <t>3. Preise je Ausführung - Sonderreinigung (werktags)</t>
  </si>
  <si>
    <t>Teppichbodenreinigung im Sprühextraktionsverfahren</t>
  </si>
  <si>
    <r>
      <t>0-100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</si>
  <si>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r>
      <t>100-500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</si>
  <si>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r>
      <t>&gt; 500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</si>
  <si>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t>Reinigungskraft inkl. Sonntagszuschlag</t>
  </si>
  <si>
    <t>Reinigungskraft inkl. Nachtzuschlag</t>
  </si>
  <si>
    <t>Reinigungskraft inkl. Feiertagszuschlag</t>
  </si>
  <si>
    <t>Gebäude A</t>
  </si>
  <si>
    <t>Gebäude B</t>
  </si>
  <si>
    <t>Gebäude C</t>
  </si>
  <si>
    <t>Gesamtübersicht der Jahresreinigungsstunden und Preise Unterhaltsreinigung (zum Vertrag Los 3)</t>
  </si>
  <si>
    <t>Anhang Los 3 (EXCEL-Teil)</t>
  </si>
  <si>
    <t xml:space="preserve">Teil 1 zum Vertrag Los 3: </t>
  </si>
  <si>
    <t xml:space="preserve">Teil 2 zum Vertrag Los 3: </t>
  </si>
  <si>
    <t>Aufstellung über das eingesetzte Personal (AeP Los 3)</t>
  </si>
  <si>
    <t>Inhaltsverzeichnis und allgemeine Hinweise Los 3 (Innenstadt 1)</t>
  </si>
  <si>
    <t>Aufstellung der eingesetzten Maschinen, Geräte u.ä. Hilfsmittel (AMG Los 3)</t>
  </si>
  <si>
    <t xml:space="preserve">zum Vertrag Los 3: </t>
  </si>
  <si>
    <t>Allgemeine Erläuterungen zu den Preisblättern, Kalkulationsbasis und Kalkulation der Stundenverrechnungssätze (AE Los 3)</t>
  </si>
  <si>
    <t>Objektliste (Obl Los 3)</t>
  </si>
  <si>
    <t>Leistungsverzeichnis Unterhaltsreinigung (LV UR Los 3)</t>
  </si>
  <si>
    <t>Kalkulation des Stundenverrechnungssatzes Unterhaltsreinigung (SVS UR Los 3)</t>
  </si>
  <si>
    <t>Kalkulation des Stundenverrechnungssatzes Unterhaltsreinigung öffentliche WC-Anlagen (SVS UR öffWC Los 3)</t>
  </si>
  <si>
    <t xml:space="preserve">Teil 3 zum Vertrag Los 3: </t>
  </si>
  <si>
    <t>Kalkulationsbasis (KB UR Los 3)</t>
  </si>
  <si>
    <t>Preisblatt Sonderarbeiten (PB SdArb Los 3)</t>
  </si>
  <si>
    <t>Preisblatt Einzelraumkalkulation und Aufmaß/Flächenverzeichnis (PB EAF UR Los 3)</t>
  </si>
  <si>
    <t>Gesamtübersicht der Jahresreinigungsstunden und Preise Unterhaltsreinigung (GÜ UR Los 3)</t>
  </si>
  <si>
    <t>Aufstellung über das eingesetzte Personal (Teil 1 zum Vertrag Los 3)</t>
  </si>
  <si>
    <t>Aufstellung der eingesetzten Maschinen, Geräte u. ä. Hilfsmittel (Teil 2 zum Vertrag Los 3)</t>
  </si>
  <si>
    <t>Allgemeine Erläuterungen zu den Preisblättern, Kalkulationsbasis und Kalkulation der Stundenverrechnungssätze (zum Vertrag Los 3)</t>
  </si>
  <si>
    <t>Objektliste (zum Vertrag Los 3)</t>
  </si>
  <si>
    <t>Leistungsverzeichnis Unterhaltsreinigung (zum Vertrag Los 3)</t>
  </si>
  <si>
    <t>Kalkulation des Stundenverrechnungssatzes (SVS) Unterhaltsreinigung (UR)
(Teil 1 zum Vertrag Los 3)</t>
  </si>
  <si>
    <t>Kalkulation des Stundenverrechnungssatzes (SVS) Unterhaltsreinigung öffentliche WC-Anlagen (UR öffWC)
(Teil 2 zum Vertrag Los 3)</t>
  </si>
  <si>
    <t>Kalkulationsbasis (Teil 1 zum Vertrag Los 3)</t>
  </si>
  <si>
    <t>Preisblatt Sonderarbeiten (SdArb) (Teil 2 zum Vertrag Los 3)</t>
  </si>
  <si>
    <t xml:space="preserve">Preisblatt Einzelraumkalkulation und Aufmaß/Flächenverzeichnis Unterhaltsreinigung (Teil 3 zum Vertrag Los 3) </t>
  </si>
  <si>
    <t>Außenglas</t>
  </si>
  <si>
    <t>Innenglas</t>
  </si>
  <si>
    <t>St.-Anton-Straße 69-71</t>
  </si>
  <si>
    <t>Verwaltungsgebäude</t>
  </si>
  <si>
    <t>Rathauskarree</t>
  </si>
  <si>
    <t>B</t>
  </si>
  <si>
    <t>C</t>
  </si>
  <si>
    <t>Hauptgebäude</t>
  </si>
  <si>
    <t>Verbindungsgang</t>
  </si>
  <si>
    <t>Haupgebäude</t>
  </si>
  <si>
    <t>Neubau</t>
  </si>
  <si>
    <t>Nebengebäude Haus 34</t>
  </si>
  <si>
    <t xml:space="preserve">Neubau </t>
  </si>
  <si>
    <t>E</t>
  </si>
  <si>
    <t>VHS Gebäude</t>
  </si>
  <si>
    <t>Gesundheitshaus</t>
  </si>
  <si>
    <t>Turnhalle</t>
  </si>
  <si>
    <t>Gymnastikhalle</t>
  </si>
  <si>
    <t>001 Ost</t>
  </si>
  <si>
    <t>001a Ost</t>
  </si>
  <si>
    <t>002 Ost</t>
  </si>
  <si>
    <t>003 Ost</t>
  </si>
  <si>
    <t>004 Ost</t>
  </si>
  <si>
    <t>005 Ost</t>
  </si>
  <si>
    <t>005a Ost</t>
  </si>
  <si>
    <t>005b Ost</t>
  </si>
  <si>
    <t>005c Ost</t>
  </si>
  <si>
    <t>001 West</t>
  </si>
  <si>
    <t>001a West</t>
  </si>
  <si>
    <t>002 West</t>
  </si>
  <si>
    <t>002a West</t>
  </si>
  <si>
    <t>002b West</t>
  </si>
  <si>
    <t>002c West</t>
  </si>
  <si>
    <t>2.002</t>
  </si>
  <si>
    <t>2.003</t>
  </si>
  <si>
    <t>2.004</t>
  </si>
  <si>
    <t>2.005</t>
  </si>
  <si>
    <t>2.006</t>
  </si>
  <si>
    <t>2.006a</t>
  </si>
  <si>
    <t>2.007a</t>
  </si>
  <si>
    <t>2.007</t>
  </si>
  <si>
    <t>2.007b</t>
  </si>
  <si>
    <t>2.001</t>
  </si>
  <si>
    <t>2.007c</t>
  </si>
  <si>
    <t>3.018</t>
  </si>
  <si>
    <t>3.017</t>
  </si>
  <si>
    <t>3.016</t>
  </si>
  <si>
    <t>3.013</t>
  </si>
  <si>
    <t>3.012</t>
  </si>
  <si>
    <t>3.010</t>
  </si>
  <si>
    <t>3.008</t>
  </si>
  <si>
    <t>3.007</t>
  </si>
  <si>
    <t>3.006</t>
  </si>
  <si>
    <t>3.005</t>
  </si>
  <si>
    <t>3.005a</t>
  </si>
  <si>
    <t>3.002</t>
  </si>
  <si>
    <t>3.003</t>
  </si>
  <si>
    <t>3.003a</t>
  </si>
  <si>
    <t>3.003b</t>
  </si>
  <si>
    <t>3.003c</t>
  </si>
  <si>
    <t>3.003d</t>
  </si>
  <si>
    <t>3.004</t>
  </si>
  <si>
    <t>3.004a</t>
  </si>
  <si>
    <t>3.004b</t>
  </si>
  <si>
    <t>3.004c</t>
  </si>
  <si>
    <t>3.009</t>
  </si>
  <si>
    <t>3.009a</t>
  </si>
  <si>
    <t>3.001</t>
  </si>
  <si>
    <t>3.019</t>
  </si>
  <si>
    <t>3.020</t>
  </si>
  <si>
    <t>3.021</t>
  </si>
  <si>
    <t>3.022</t>
  </si>
  <si>
    <t>03a</t>
  </si>
  <si>
    <t>E44</t>
  </si>
  <si>
    <t>E45</t>
  </si>
  <si>
    <t>E46</t>
  </si>
  <si>
    <t>E47</t>
  </si>
  <si>
    <t>E48</t>
  </si>
  <si>
    <t>E32</t>
  </si>
  <si>
    <t>E34</t>
  </si>
  <si>
    <t>E36</t>
  </si>
  <si>
    <t>E42</t>
  </si>
  <si>
    <t>E38</t>
  </si>
  <si>
    <t>E40</t>
  </si>
  <si>
    <t>E43</t>
  </si>
  <si>
    <t>E49</t>
  </si>
  <si>
    <t>E50</t>
  </si>
  <si>
    <t>E39</t>
  </si>
  <si>
    <t>E37</t>
  </si>
  <si>
    <t>E41</t>
  </si>
  <si>
    <t>E51</t>
  </si>
  <si>
    <t>E33</t>
  </si>
  <si>
    <t>E35</t>
  </si>
  <si>
    <t>E52</t>
  </si>
  <si>
    <t>E53</t>
  </si>
  <si>
    <t>E54</t>
  </si>
  <si>
    <t>E10b</t>
  </si>
  <si>
    <t>E10c</t>
  </si>
  <si>
    <t>E55</t>
  </si>
  <si>
    <t>E56</t>
  </si>
  <si>
    <t>E8a</t>
  </si>
  <si>
    <t>E01</t>
  </si>
  <si>
    <t>E03</t>
  </si>
  <si>
    <t>E05</t>
  </si>
  <si>
    <t>E07</t>
  </si>
  <si>
    <t>E09</t>
  </si>
  <si>
    <t>E09a</t>
  </si>
  <si>
    <t>E09b</t>
  </si>
  <si>
    <t>148</t>
  </si>
  <si>
    <t>149</t>
  </si>
  <si>
    <t>121a</t>
  </si>
  <si>
    <t>123</t>
  </si>
  <si>
    <t>144</t>
  </si>
  <si>
    <t>124</t>
  </si>
  <si>
    <t>145</t>
  </si>
  <si>
    <t>146</t>
  </si>
  <si>
    <t>124a</t>
  </si>
  <si>
    <t>106a</t>
  </si>
  <si>
    <t>106b</t>
  </si>
  <si>
    <t>138</t>
  </si>
  <si>
    <t>132a</t>
  </si>
  <si>
    <t>134a</t>
  </si>
  <si>
    <t>143</t>
  </si>
  <si>
    <t>143a</t>
  </si>
  <si>
    <t>137</t>
  </si>
  <si>
    <t>133</t>
  </si>
  <si>
    <t>131</t>
  </si>
  <si>
    <t>131a</t>
  </si>
  <si>
    <t>147</t>
  </si>
  <si>
    <t>140</t>
  </si>
  <si>
    <t>135</t>
  </si>
  <si>
    <t>247</t>
  </si>
  <si>
    <t>248</t>
  </si>
  <si>
    <t>222</t>
  </si>
  <si>
    <t>222a</t>
  </si>
  <si>
    <t>222b</t>
  </si>
  <si>
    <t>244</t>
  </si>
  <si>
    <t>245</t>
  </si>
  <si>
    <t>209a</t>
  </si>
  <si>
    <t>209b</t>
  </si>
  <si>
    <t>223</t>
  </si>
  <si>
    <t>224</t>
  </si>
  <si>
    <t>246</t>
  </si>
  <si>
    <t>234</t>
  </si>
  <si>
    <t>232</t>
  </si>
  <si>
    <t>236</t>
  </si>
  <si>
    <t>241</t>
  </si>
  <si>
    <t>243</t>
  </si>
  <si>
    <t>238</t>
  </si>
  <si>
    <t>237</t>
  </si>
  <si>
    <t>235</t>
  </si>
  <si>
    <t>233</t>
  </si>
  <si>
    <t>231</t>
  </si>
  <si>
    <t>337</t>
  </si>
  <si>
    <t>321</t>
  </si>
  <si>
    <t>322</t>
  </si>
  <si>
    <t>323</t>
  </si>
  <si>
    <t>323a</t>
  </si>
  <si>
    <t>325</t>
  </si>
  <si>
    <t>326</t>
  </si>
  <si>
    <t>331</t>
  </si>
  <si>
    <t>333</t>
  </si>
  <si>
    <t>338</t>
  </si>
  <si>
    <t>339</t>
  </si>
  <si>
    <t>335</t>
  </si>
  <si>
    <t>335a</t>
  </si>
  <si>
    <t>336</t>
  </si>
  <si>
    <t>340</t>
  </si>
  <si>
    <t>341</t>
  </si>
  <si>
    <t>342</t>
  </si>
  <si>
    <t>343</t>
  </si>
  <si>
    <t>344</t>
  </si>
  <si>
    <t>345</t>
  </si>
  <si>
    <t>U08</t>
  </si>
  <si>
    <t>U07</t>
  </si>
  <si>
    <t>U09a</t>
  </si>
  <si>
    <t>U09b</t>
  </si>
  <si>
    <t>U05</t>
  </si>
  <si>
    <t>U16</t>
  </si>
  <si>
    <t>U01</t>
  </si>
  <si>
    <t>U03</t>
  </si>
  <si>
    <t>U04</t>
  </si>
  <si>
    <t>402a</t>
  </si>
  <si>
    <t>404a</t>
  </si>
  <si>
    <t>40d</t>
  </si>
  <si>
    <t>40c</t>
  </si>
  <si>
    <t>40b</t>
  </si>
  <si>
    <t>414b</t>
  </si>
  <si>
    <t>41b</t>
  </si>
  <si>
    <t>9</t>
  </si>
  <si>
    <t>414a</t>
  </si>
  <si>
    <t>413a</t>
  </si>
  <si>
    <t>41c</t>
  </si>
  <si>
    <t>0.06</t>
  </si>
  <si>
    <t>0.07</t>
  </si>
  <si>
    <t>0.10</t>
  </si>
  <si>
    <t>0.11</t>
  </si>
  <si>
    <t>0.14</t>
  </si>
  <si>
    <t>0.15</t>
  </si>
  <si>
    <t>0.16</t>
  </si>
  <si>
    <t>0.20</t>
  </si>
  <si>
    <t>0.21</t>
  </si>
  <si>
    <t>0.12</t>
  </si>
  <si>
    <t>0.17</t>
  </si>
  <si>
    <t>0.18</t>
  </si>
  <si>
    <t>0.13</t>
  </si>
  <si>
    <t>0.08</t>
  </si>
  <si>
    <t>0.09</t>
  </si>
  <si>
    <t>0.19</t>
  </si>
  <si>
    <t>002</t>
  </si>
  <si>
    <t>004</t>
  </si>
  <si>
    <t>007</t>
  </si>
  <si>
    <t>010</t>
  </si>
  <si>
    <t>013</t>
  </si>
  <si>
    <t>017</t>
  </si>
  <si>
    <t>018</t>
  </si>
  <si>
    <t>022</t>
  </si>
  <si>
    <t>023</t>
  </si>
  <si>
    <t>003</t>
  </si>
  <si>
    <t>008</t>
  </si>
  <si>
    <t>009</t>
  </si>
  <si>
    <t>015</t>
  </si>
  <si>
    <t>016</t>
  </si>
  <si>
    <t>019</t>
  </si>
  <si>
    <t>020</t>
  </si>
  <si>
    <t>021</t>
  </si>
  <si>
    <t>001</t>
  </si>
  <si>
    <t>012</t>
  </si>
  <si>
    <t>011</t>
  </si>
  <si>
    <t>005</t>
  </si>
  <si>
    <t>006</t>
  </si>
  <si>
    <t>014</t>
  </si>
  <si>
    <t>0012/1</t>
  </si>
  <si>
    <t>0012/2</t>
  </si>
  <si>
    <t>0013/3</t>
  </si>
  <si>
    <t>0012/4</t>
  </si>
  <si>
    <t>009/2</t>
  </si>
  <si>
    <t>009/1</t>
  </si>
  <si>
    <t>004/2</t>
  </si>
  <si>
    <t>004/3</t>
  </si>
  <si>
    <t>003/4</t>
  </si>
  <si>
    <t>003/1</t>
  </si>
  <si>
    <t>018/3</t>
  </si>
  <si>
    <t>018/5</t>
  </si>
  <si>
    <t>021/2</t>
  </si>
  <si>
    <t>021/5</t>
  </si>
  <si>
    <t>0013/5</t>
  </si>
  <si>
    <t>007/2</t>
  </si>
  <si>
    <t>007/2a</t>
  </si>
  <si>
    <t>007/2c</t>
  </si>
  <si>
    <t>007/2b</t>
  </si>
  <si>
    <t>0013/5a</t>
  </si>
  <si>
    <t>0013/5b</t>
  </si>
  <si>
    <t>007/c</t>
  </si>
  <si>
    <t>007/d</t>
  </si>
  <si>
    <t>007/e</t>
  </si>
  <si>
    <t>0013/2</t>
  </si>
  <si>
    <t>0013/2a</t>
  </si>
  <si>
    <t>009/3</t>
  </si>
  <si>
    <t>009/4a</t>
  </si>
  <si>
    <t>009/4b</t>
  </si>
  <si>
    <t>004/4</t>
  </si>
  <si>
    <t>003/3</t>
  </si>
  <si>
    <t>022/3</t>
  </si>
  <si>
    <t>022/2</t>
  </si>
  <si>
    <t>008/1</t>
  </si>
  <si>
    <t>021/2a</t>
  </si>
  <si>
    <t>0013/4</t>
  </si>
  <si>
    <t>009/4</t>
  </si>
  <si>
    <t>009/4c</t>
  </si>
  <si>
    <t>004/1</t>
  </si>
  <si>
    <t>003/2</t>
  </si>
  <si>
    <t>021/3</t>
  </si>
  <si>
    <t>U2a</t>
  </si>
  <si>
    <t>U3a</t>
  </si>
  <si>
    <t>U3b</t>
  </si>
  <si>
    <t>U3c</t>
  </si>
  <si>
    <t>U4a</t>
  </si>
  <si>
    <t>U4b</t>
  </si>
  <si>
    <t>U4c</t>
  </si>
  <si>
    <t>U4d</t>
  </si>
  <si>
    <t>01a</t>
  </si>
  <si>
    <t>01</t>
  </si>
  <si>
    <t>02a</t>
  </si>
  <si>
    <t>02</t>
  </si>
  <si>
    <t>03</t>
  </si>
  <si>
    <t>03b</t>
  </si>
  <si>
    <t>04</t>
  </si>
  <si>
    <t>05</t>
  </si>
  <si>
    <t>06</t>
  </si>
  <si>
    <t>07</t>
  </si>
  <si>
    <t>08</t>
  </si>
  <si>
    <t>09</t>
  </si>
  <si>
    <t>011a</t>
  </si>
  <si>
    <t>011b</t>
  </si>
  <si>
    <t>102a</t>
  </si>
  <si>
    <t>102b</t>
  </si>
  <si>
    <t>102c</t>
  </si>
  <si>
    <t>104 a</t>
  </si>
  <si>
    <t>219</t>
  </si>
  <si>
    <t>201-202</t>
  </si>
  <si>
    <t>201 A</t>
  </si>
  <si>
    <t>202a</t>
  </si>
  <si>
    <t>203a</t>
  </si>
  <si>
    <t>203b</t>
  </si>
  <si>
    <t>204a</t>
  </si>
  <si>
    <t>208a</t>
  </si>
  <si>
    <t>208b</t>
  </si>
  <si>
    <t>208c</t>
  </si>
  <si>
    <t>301a</t>
  </si>
  <si>
    <t>301b</t>
  </si>
  <si>
    <t>301c</t>
  </si>
  <si>
    <t>301d</t>
  </si>
  <si>
    <t>301e</t>
  </si>
  <si>
    <t>301f</t>
  </si>
  <si>
    <t>301g</t>
  </si>
  <si>
    <t>301h</t>
  </si>
  <si>
    <t>301i</t>
  </si>
  <si>
    <t>301j</t>
  </si>
  <si>
    <t>301k</t>
  </si>
  <si>
    <t>010.1</t>
  </si>
  <si>
    <t>101.2</t>
  </si>
  <si>
    <t>U 101</t>
  </si>
  <si>
    <t>U 101a</t>
  </si>
  <si>
    <t>U101 b</t>
  </si>
  <si>
    <t>U101 c</t>
  </si>
  <si>
    <t>U104</t>
  </si>
  <si>
    <t>U105</t>
  </si>
  <si>
    <t>U106</t>
  </si>
  <si>
    <t>U107</t>
  </si>
  <si>
    <t>U 102</t>
  </si>
  <si>
    <t>U 110</t>
  </si>
  <si>
    <t>U108a</t>
  </si>
  <si>
    <t>U 103</t>
  </si>
  <si>
    <t>U011</t>
  </si>
  <si>
    <t>U 109</t>
  </si>
  <si>
    <t>U 108</t>
  </si>
  <si>
    <t>U012</t>
  </si>
  <si>
    <t>U013</t>
  </si>
  <si>
    <t>U 106</t>
  </si>
  <si>
    <t>U 106 a</t>
  </si>
  <si>
    <t>U 107</t>
  </si>
  <si>
    <t>126</t>
  </si>
  <si>
    <t>TR D</t>
  </si>
  <si>
    <t>U 104</t>
  </si>
  <si>
    <t>U 105</t>
  </si>
  <si>
    <t>008 a</t>
  </si>
  <si>
    <t>024</t>
  </si>
  <si>
    <t>025</t>
  </si>
  <si>
    <t>026</t>
  </si>
  <si>
    <t>125</t>
  </si>
  <si>
    <t>105 a</t>
  </si>
  <si>
    <t>105 b</t>
  </si>
  <si>
    <t>105 c</t>
  </si>
  <si>
    <t>127</t>
  </si>
  <si>
    <t>201 a</t>
  </si>
  <si>
    <t>204 a</t>
  </si>
  <si>
    <t>204 b</t>
  </si>
  <si>
    <t>204 c</t>
  </si>
  <si>
    <t>204 d</t>
  </si>
  <si>
    <t>204 e</t>
  </si>
  <si>
    <t>210 a</t>
  </si>
  <si>
    <t>209 a</t>
  </si>
  <si>
    <t>209 c</t>
  </si>
  <si>
    <t>310 a</t>
  </si>
  <si>
    <t>312 a</t>
  </si>
  <si>
    <t>E.22</t>
  </si>
  <si>
    <t>E.16</t>
  </si>
  <si>
    <t>E.23</t>
  </si>
  <si>
    <t>E.03</t>
  </si>
  <si>
    <t>E.04</t>
  </si>
  <si>
    <t>E.06</t>
  </si>
  <si>
    <t>E.24</t>
  </si>
  <si>
    <t>E.07</t>
  </si>
  <si>
    <t>E.08</t>
  </si>
  <si>
    <t>E.10</t>
  </si>
  <si>
    <t>E.11</t>
  </si>
  <si>
    <t>E.25</t>
  </si>
  <si>
    <t>E.11a</t>
  </si>
  <si>
    <t>E.11b</t>
  </si>
  <si>
    <t>E.12</t>
  </si>
  <si>
    <t>E.13</t>
  </si>
  <si>
    <t>E.14</t>
  </si>
  <si>
    <t>E.15</t>
  </si>
  <si>
    <t>E.26</t>
  </si>
  <si>
    <t>E.01</t>
  </si>
  <si>
    <t>E01a</t>
  </si>
  <si>
    <t>E.27</t>
  </si>
  <si>
    <t>E01b</t>
  </si>
  <si>
    <t>E.28</t>
  </si>
  <si>
    <t>E.9</t>
  </si>
  <si>
    <t>E.19</t>
  </si>
  <si>
    <t>E.20</t>
  </si>
  <si>
    <t>E.21</t>
  </si>
  <si>
    <t>E.21a</t>
  </si>
  <si>
    <t>E.21b</t>
  </si>
  <si>
    <t>E.21c</t>
  </si>
  <si>
    <t>E.29</t>
  </si>
  <si>
    <t>E.30</t>
  </si>
  <si>
    <t>1.26</t>
  </si>
  <si>
    <t>1.01a</t>
  </si>
  <si>
    <t>1.01b</t>
  </si>
  <si>
    <t>1.01c</t>
  </si>
  <si>
    <t>1.01d</t>
  </si>
  <si>
    <t>1.01</t>
  </si>
  <si>
    <t>1.02a</t>
  </si>
  <si>
    <t>1.02</t>
  </si>
  <si>
    <t>1.03</t>
  </si>
  <si>
    <t>1.04</t>
  </si>
  <si>
    <t>1.04a</t>
  </si>
  <si>
    <t>1.05</t>
  </si>
  <si>
    <t>1.06</t>
  </si>
  <si>
    <t>1.08</t>
  </si>
  <si>
    <t>1.09</t>
  </si>
  <si>
    <t>1.11</t>
  </si>
  <si>
    <t>1.12</t>
  </si>
  <si>
    <t>1.12a</t>
  </si>
  <si>
    <t>1.13</t>
  </si>
  <si>
    <t>1.14</t>
  </si>
  <si>
    <t>1.14a</t>
  </si>
  <si>
    <t>1.15</t>
  </si>
  <si>
    <t>1.16</t>
  </si>
  <si>
    <t>1.17</t>
  </si>
  <si>
    <t>1.17a</t>
  </si>
  <si>
    <t>1.18</t>
  </si>
  <si>
    <t>1.27</t>
  </si>
  <si>
    <t>1.18a</t>
  </si>
  <si>
    <t>1.18b</t>
  </si>
  <si>
    <t>1.20</t>
  </si>
  <si>
    <t>1.21</t>
  </si>
  <si>
    <t>1.22</t>
  </si>
  <si>
    <t>1.22a</t>
  </si>
  <si>
    <t>1.23</t>
  </si>
  <si>
    <t>1.24</t>
  </si>
  <si>
    <t>1.25</t>
  </si>
  <si>
    <t>WART</t>
  </si>
  <si>
    <t>2.14a</t>
  </si>
  <si>
    <t>2.14b</t>
  </si>
  <si>
    <t>2.14c</t>
  </si>
  <si>
    <t>2.14d</t>
  </si>
  <si>
    <t>2.14e</t>
  </si>
  <si>
    <t>2.14</t>
  </si>
  <si>
    <t>2.22</t>
  </si>
  <si>
    <t>2.15</t>
  </si>
  <si>
    <t>2.16</t>
  </si>
  <si>
    <t>2.17</t>
  </si>
  <si>
    <t>2.19</t>
  </si>
  <si>
    <t>2.20</t>
  </si>
  <si>
    <t>2.23</t>
  </si>
  <si>
    <t>2.21a</t>
  </si>
  <si>
    <t>2.21</t>
  </si>
  <si>
    <t>2.24</t>
  </si>
  <si>
    <t>2.01</t>
  </si>
  <si>
    <t>2.02</t>
  </si>
  <si>
    <t>2.03</t>
  </si>
  <si>
    <t>2.09</t>
  </si>
  <si>
    <t>2.10</t>
  </si>
  <si>
    <t>2.11</t>
  </si>
  <si>
    <t>2.12</t>
  </si>
  <si>
    <t>2.13</t>
  </si>
  <si>
    <t>2.25</t>
  </si>
  <si>
    <t>2.04</t>
  </si>
  <si>
    <t>2.05</t>
  </si>
  <si>
    <t>2.05a</t>
  </si>
  <si>
    <t>2.05b</t>
  </si>
  <si>
    <t>2.07</t>
  </si>
  <si>
    <t>2.06</t>
  </si>
  <si>
    <t>2.05 b</t>
  </si>
  <si>
    <t>2.05 c</t>
  </si>
  <si>
    <t>2.08</t>
  </si>
  <si>
    <t>2.08a</t>
  </si>
  <si>
    <t>3.28</t>
  </si>
  <si>
    <t>3.02a</t>
  </si>
  <si>
    <t>3.02b</t>
  </si>
  <si>
    <t>3.02c</t>
  </si>
  <si>
    <t>3.29</t>
  </si>
  <si>
    <t>3.02</t>
  </si>
  <si>
    <t>3.03</t>
  </si>
  <si>
    <t>3.30</t>
  </si>
  <si>
    <t>3.04</t>
  </si>
  <si>
    <t>3.05</t>
  </si>
  <si>
    <t>3.06</t>
  </si>
  <si>
    <t>3.07</t>
  </si>
  <si>
    <t>3.08</t>
  </si>
  <si>
    <t>3.09</t>
  </si>
  <si>
    <t>3.10</t>
  </si>
  <si>
    <t>3.11</t>
  </si>
  <si>
    <t>3.12</t>
  </si>
  <si>
    <t>3.13</t>
  </si>
  <si>
    <t>3.13a</t>
  </si>
  <si>
    <t>3.13b</t>
  </si>
  <si>
    <t>3.13c</t>
  </si>
  <si>
    <t>3.13d</t>
  </si>
  <si>
    <t>3.17</t>
  </si>
  <si>
    <t>3.17a</t>
  </si>
  <si>
    <t>3.18</t>
  </si>
  <si>
    <t>3.19</t>
  </si>
  <si>
    <t>3.19a</t>
  </si>
  <si>
    <t>3.20</t>
  </si>
  <si>
    <t>3.31</t>
  </si>
  <si>
    <t>3.20a</t>
  </si>
  <si>
    <t>3.20b</t>
  </si>
  <si>
    <t>3.22</t>
  </si>
  <si>
    <t>3.23</t>
  </si>
  <si>
    <t>3.24</t>
  </si>
  <si>
    <t>3.25</t>
  </si>
  <si>
    <t>3.26</t>
  </si>
  <si>
    <t>3.27</t>
  </si>
  <si>
    <t>E31</t>
  </si>
  <si>
    <t>2.26</t>
  </si>
  <si>
    <t>2.27</t>
  </si>
  <si>
    <t>D3</t>
  </si>
  <si>
    <t>D4</t>
  </si>
  <si>
    <t>1.28</t>
  </si>
  <si>
    <t>1.29</t>
  </si>
  <si>
    <t>2.28</t>
  </si>
  <si>
    <t>2.29</t>
  </si>
  <si>
    <t>K3</t>
  </si>
  <si>
    <t>21</t>
  </si>
  <si>
    <t>21b</t>
  </si>
  <si>
    <t>22</t>
  </si>
  <si>
    <t>23</t>
  </si>
  <si>
    <t>24</t>
  </si>
  <si>
    <t>25</t>
  </si>
  <si>
    <t>11</t>
  </si>
  <si>
    <t>12</t>
  </si>
  <si>
    <t>13</t>
  </si>
  <si>
    <t>14</t>
  </si>
  <si>
    <t>15</t>
  </si>
  <si>
    <t>10</t>
  </si>
  <si>
    <t>20</t>
  </si>
  <si>
    <t>20a</t>
  </si>
  <si>
    <t>20b</t>
  </si>
  <si>
    <t>20c</t>
  </si>
  <si>
    <t>17</t>
  </si>
  <si>
    <t>16</t>
  </si>
  <si>
    <t>18b</t>
  </si>
  <si>
    <t>27</t>
  </si>
  <si>
    <t>27a</t>
  </si>
  <si>
    <t>28</t>
  </si>
  <si>
    <t>28a</t>
  </si>
  <si>
    <t>28b</t>
  </si>
  <si>
    <t>28c</t>
  </si>
  <si>
    <t>18k</t>
  </si>
  <si>
    <t>18j</t>
  </si>
  <si>
    <t>18i</t>
  </si>
  <si>
    <t>18h</t>
  </si>
  <si>
    <t>18f</t>
  </si>
  <si>
    <t>18e</t>
  </si>
  <si>
    <t>18d</t>
  </si>
  <si>
    <t>18c</t>
  </si>
  <si>
    <t>26</t>
  </si>
  <si>
    <t>29</t>
  </si>
  <si>
    <t>19</t>
  </si>
  <si>
    <t>18g</t>
  </si>
  <si>
    <t>8a</t>
  </si>
  <si>
    <t>6c</t>
  </si>
  <si>
    <t>6b</t>
  </si>
  <si>
    <t>2a</t>
  </si>
  <si>
    <t>3a</t>
  </si>
  <si>
    <t>12a</t>
  </si>
  <si>
    <t>18</t>
  </si>
  <si>
    <t>29a</t>
  </si>
  <si>
    <t>30</t>
  </si>
  <si>
    <t>31</t>
  </si>
  <si>
    <t>31a</t>
  </si>
  <si>
    <t>32</t>
  </si>
  <si>
    <t>33</t>
  </si>
  <si>
    <t>34</t>
  </si>
  <si>
    <t>35</t>
  </si>
  <si>
    <t>36a</t>
  </si>
  <si>
    <t>36</t>
  </si>
  <si>
    <t>37</t>
  </si>
  <si>
    <t>38</t>
  </si>
  <si>
    <t>39</t>
  </si>
  <si>
    <t>40</t>
  </si>
  <si>
    <t>40a</t>
  </si>
  <si>
    <t>41</t>
  </si>
  <si>
    <t>41a</t>
  </si>
  <si>
    <t>42</t>
  </si>
  <si>
    <t>43</t>
  </si>
  <si>
    <t>44</t>
  </si>
  <si>
    <t>45</t>
  </si>
  <si>
    <t>46</t>
  </si>
  <si>
    <t>47</t>
  </si>
  <si>
    <t>48</t>
  </si>
  <si>
    <t>49</t>
  </si>
  <si>
    <t>50</t>
  </si>
  <si>
    <t>51</t>
  </si>
  <si>
    <t>51a</t>
  </si>
  <si>
    <t>51b</t>
  </si>
  <si>
    <t>52</t>
  </si>
  <si>
    <t>53</t>
  </si>
  <si>
    <t>U24</t>
  </si>
  <si>
    <t>U24a</t>
  </si>
  <si>
    <t>U53</t>
  </si>
  <si>
    <t>U53a</t>
  </si>
  <si>
    <t>U23</t>
  </si>
  <si>
    <t>U23a</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</si>
  <si>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</si>
  <si>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</si>
  <si>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</si>
  <si>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</si>
  <si>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</si>
  <si>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</si>
  <si>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</si>
  <si>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</si>
  <si>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</si>
  <si>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</si>
  <si>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</si>
  <si>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</si>
  <si>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</si>
  <si>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</si>
  <si>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</si>
  <si>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</si>
  <si>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</si>
  <si>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</si>
  <si>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</si>
  <si>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</si>
  <si>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</si>
  <si>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</si>
  <si>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</si>
  <si>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</si>
  <si>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</si>
  <si>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</si>
  <si>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</si>
  <si>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</si>
  <si>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</si>
  <si>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</si>
  <si>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</si>
  <si>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</si>
  <si>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</si>
  <si>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</si>
  <si>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</si>
  <si>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</si>
  <si>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</si>
  <si>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</si>
  <si>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</si>
  <si>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</si>
  <si>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</si>
  <si>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</si>
  <si>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</si>
  <si>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</si>
  <si>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</si>
  <si>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</si>
  <si>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</si>
  <si>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</si>
  <si>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</si>
  <si>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</si>
  <si>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</si>
  <si>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</si>
  <si>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</si>
  <si>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</si>
  <si>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</si>
  <si>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</si>
  <si>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</si>
  <si>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</si>
  <si>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</si>
  <si>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</si>
  <si>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</si>
  <si>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</si>
  <si>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</si>
  <si>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</si>
  <si>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</si>
  <si>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</si>
  <si>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</si>
  <si>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</si>
  <si>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</si>
  <si>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</si>
  <si>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</si>
  <si>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</si>
  <si>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</si>
  <si>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</si>
  <si>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</si>
  <si>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</si>
  <si>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</si>
  <si>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</si>
  <si>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</si>
  <si>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</si>
  <si>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</si>
  <si>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</si>
  <si>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</si>
  <si>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</si>
  <si>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</si>
  <si>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</si>
  <si>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</si>
  <si>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</si>
  <si>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</si>
  <si>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</si>
  <si>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</si>
  <si>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</si>
  <si>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</si>
  <si>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</si>
  <si>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</si>
  <si>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</si>
  <si>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</si>
  <si>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</si>
  <si>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</si>
  <si>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</si>
  <si>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</si>
  <si>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</si>
  <si>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</si>
  <si>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</si>
  <si>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</si>
  <si>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</si>
  <si>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</si>
  <si>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</si>
  <si>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</si>
  <si>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</si>
  <si>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</si>
  <si>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</si>
  <si>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</si>
  <si>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</si>
  <si>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</si>
  <si>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</si>
  <si>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</si>
  <si>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</si>
  <si>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</si>
  <si>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</si>
  <si>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</si>
  <si>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</si>
  <si>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</si>
  <si>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</si>
  <si>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</si>
  <si>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</si>
  <si>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</si>
  <si>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</si>
  <si>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</si>
  <si>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</si>
  <si>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</si>
  <si>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</si>
  <si>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</si>
  <si>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</si>
  <si>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</si>
  <si>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</si>
  <si>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</si>
  <si>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</si>
  <si>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</si>
  <si>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</si>
  <si>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</si>
  <si>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</si>
  <si>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</si>
  <si>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</si>
  <si>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</si>
  <si>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</si>
  <si>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</si>
  <si>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</si>
  <si>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</si>
  <si>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</si>
  <si>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</si>
  <si>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</si>
  <si>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</si>
  <si>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</si>
  <si>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</si>
  <si>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</si>
  <si>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</si>
  <si>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</si>
  <si>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</si>
  <si>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</si>
  <si>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</si>
  <si>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</si>
  <si>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</si>
  <si>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</si>
  <si>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</si>
  <si>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</si>
  <si>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</si>
  <si>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</si>
  <si>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</si>
  <si>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</si>
  <si>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</si>
  <si>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</si>
  <si>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</si>
  <si>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</si>
  <si>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</si>
  <si>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</si>
  <si>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</si>
  <si>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</si>
  <si>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</si>
  <si>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</si>
  <si>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</si>
  <si>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</si>
  <si>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</si>
  <si>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</si>
  <si>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</si>
  <si>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</si>
  <si>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</si>
  <si>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</si>
  <si>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</si>
  <si>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</si>
  <si>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</si>
  <si>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</si>
  <si>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</si>
  <si>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</si>
  <si>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</si>
  <si>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</si>
  <si>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</si>
  <si>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</si>
  <si>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</si>
  <si>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</si>
  <si>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</si>
  <si>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</si>
  <si>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</si>
  <si>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</si>
  <si>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</si>
  <si>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</si>
  <si>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</si>
  <si>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</si>
  <si>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</si>
  <si>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</si>
  <si>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</si>
  <si>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</si>
  <si>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</si>
  <si>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</si>
  <si>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</si>
  <si>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</si>
  <si>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</si>
  <si>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</si>
  <si>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</si>
  <si>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</si>
  <si>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</si>
  <si>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</si>
  <si>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</si>
  <si>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</si>
  <si>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</si>
  <si>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</si>
  <si>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</si>
  <si>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</si>
  <si>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</si>
  <si>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</si>
  <si>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</si>
  <si>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</si>
  <si>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</si>
  <si>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</si>
  <si>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</si>
  <si>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</si>
  <si>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</si>
  <si>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</si>
  <si>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</si>
  <si>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</si>
  <si>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</si>
  <si>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</si>
  <si>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</si>
  <si>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</si>
  <si>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</si>
  <si>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</si>
  <si>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</si>
  <si>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</si>
  <si>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</si>
  <si>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</si>
  <si>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</si>
  <si>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</si>
  <si>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</si>
  <si>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</si>
  <si>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</si>
  <si>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</si>
  <si>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</si>
  <si>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</si>
  <si>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</si>
  <si>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</si>
  <si>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</si>
  <si>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</si>
  <si>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</si>
  <si>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</si>
  <si>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</si>
  <si>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</si>
  <si>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</si>
  <si>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</si>
  <si>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</si>
  <si>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</si>
  <si>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</si>
  <si>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</si>
  <si>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</si>
  <si>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</si>
  <si>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</si>
  <si>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</si>
  <si>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</si>
  <si>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</si>
  <si>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</si>
  <si>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</si>
  <si>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</si>
  <si>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</si>
  <si>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</si>
  <si>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B5</t>
  </si>
  <si>
    <t>B6</t>
  </si>
  <si>
    <t>B7</t>
  </si>
  <si>
    <t>B8</t>
  </si>
  <si>
    <t>B9</t>
  </si>
  <si>
    <t>B10</t>
  </si>
  <si>
    <t>B11</t>
  </si>
  <si>
    <t>B12</t>
  </si>
  <si>
    <t>B13</t>
  </si>
  <si>
    <t>B14</t>
  </si>
  <si>
    <t>B15</t>
  </si>
  <si>
    <t>B16</t>
  </si>
  <si>
    <t>B17</t>
  </si>
  <si>
    <t>B18</t>
  </si>
  <si>
    <t>B19</t>
  </si>
  <si>
    <t>B20</t>
  </si>
  <si>
    <t>B21</t>
  </si>
  <si>
    <t>B22</t>
  </si>
  <si>
    <t>B23</t>
  </si>
  <si>
    <t>B24</t>
  </si>
  <si>
    <t>B25</t>
  </si>
  <si>
    <t>B26</t>
  </si>
  <si>
    <t>B27</t>
  </si>
  <si>
    <t>B28</t>
  </si>
  <si>
    <t>B29</t>
  </si>
  <si>
    <t>B30</t>
  </si>
  <si>
    <t>B31</t>
  </si>
  <si>
    <t>B32</t>
  </si>
  <si>
    <t>B33</t>
  </si>
  <si>
    <t>B34</t>
  </si>
  <si>
    <t>B35</t>
  </si>
  <si>
    <t>B36</t>
  </si>
  <si>
    <t>B37</t>
  </si>
  <si>
    <t>B38</t>
  </si>
  <si>
    <t>B39</t>
  </si>
  <si>
    <t>B40</t>
  </si>
  <si>
    <t>B41</t>
  </si>
  <si>
    <t>B42</t>
  </si>
  <si>
    <t>B43</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</si>
  <si>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</si>
  <si>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</si>
  <si>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</si>
  <si>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</si>
  <si>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</si>
  <si>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</si>
  <si>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</si>
  <si>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</si>
  <si>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</si>
  <si>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</si>
  <si>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</si>
  <si>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</si>
  <si>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</si>
  <si>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</si>
  <si>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</si>
  <si>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</si>
  <si>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</si>
  <si>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</si>
  <si>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</si>
  <si>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</si>
  <si>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</si>
  <si>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</si>
  <si>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</si>
  <si>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</si>
  <si>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B68</t>
  </si>
  <si>
    <t>B69</t>
  </si>
  <si>
    <t>B70</t>
  </si>
  <si>
    <t>B71</t>
  </si>
  <si>
    <t>B72</t>
  </si>
  <si>
    <t>B73</t>
  </si>
  <si>
    <t>B74</t>
  </si>
  <si>
    <t>B75</t>
  </si>
  <si>
    <t>B76</t>
  </si>
  <si>
    <t>B77</t>
  </si>
  <si>
    <t>B78</t>
  </si>
  <si>
    <t>B79</t>
  </si>
  <si>
    <t>B80</t>
  </si>
  <si>
    <t>B81</t>
  </si>
  <si>
    <t>B82</t>
  </si>
  <si>
    <t>B83</t>
  </si>
  <si>
    <t>B84</t>
  </si>
  <si>
    <t>B85</t>
  </si>
  <si>
    <t>B86</t>
  </si>
  <si>
    <t>B87</t>
  </si>
  <si>
    <t>B88</t>
  </si>
  <si>
    <t>B 210</t>
  </si>
  <si>
    <t>B 208</t>
  </si>
  <si>
    <t>B 206</t>
  </si>
  <si>
    <t>B 205</t>
  </si>
  <si>
    <t>B 204</t>
  </si>
  <si>
    <t>B 203</t>
  </si>
  <si>
    <t>B 202</t>
  </si>
  <si>
    <t>B 201</t>
  </si>
  <si>
    <t>B89</t>
  </si>
  <si>
    <t>B90</t>
  </si>
  <si>
    <t>B91</t>
  </si>
  <si>
    <t>B92</t>
  </si>
  <si>
    <t>B93</t>
  </si>
  <si>
    <t>B94</t>
  </si>
  <si>
    <t>B95</t>
  </si>
  <si>
    <t>B96</t>
  </si>
  <si>
    <t>B97</t>
  </si>
  <si>
    <t>B98</t>
  </si>
  <si>
    <t>B99</t>
  </si>
  <si>
    <t>B100</t>
  </si>
  <si>
    <t>B101</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</si>
  <si>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</si>
  <si>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</si>
  <si>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</si>
  <si>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</si>
  <si>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</si>
  <si>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</si>
  <si>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</si>
  <si>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</si>
  <si>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</si>
  <si>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</si>
  <si>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</si>
  <si>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</si>
  <si>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</si>
  <si>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</si>
  <si>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</si>
  <si>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</si>
  <si>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</si>
  <si>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</si>
  <si>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</si>
  <si>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</si>
  <si>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</si>
  <si>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</si>
  <si>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</si>
  <si>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</si>
  <si>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</si>
  <si>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</si>
  <si>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</si>
  <si>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</si>
  <si>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</si>
  <si>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</si>
  <si>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</si>
  <si>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</si>
  <si>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</si>
  <si>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</si>
  <si>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</si>
  <si>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</si>
  <si>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</si>
  <si>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</si>
  <si>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C41</t>
  </si>
  <si>
    <t>C42</t>
  </si>
  <si>
    <t>C43</t>
  </si>
  <si>
    <t>C44</t>
  </si>
  <si>
    <t>C45</t>
  </si>
  <si>
    <t>C46</t>
  </si>
  <si>
    <t>C47</t>
  </si>
  <si>
    <t>C48</t>
  </si>
  <si>
    <t>C49</t>
  </si>
  <si>
    <t>C50</t>
  </si>
  <si>
    <t>C51</t>
  </si>
  <si>
    <t>C52</t>
  </si>
  <si>
    <t>C53</t>
  </si>
  <si>
    <t>C54</t>
  </si>
  <si>
    <t>C55</t>
  </si>
  <si>
    <t>C56</t>
  </si>
  <si>
    <t>C57</t>
  </si>
  <si>
    <t>C58</t>
  </si>
  <si>
    <t>C59</t>
  </si>
  <si>
    <t>C60</t>
  </si>
  <si>
    <t>C61</t>
  </si>
  <si>
    <t>C62</t>
  </si>
  <si>
    <t>C63</t>
  </si>
  <si>
    <t>C64</t>
  </si>
  <si>
    <t>C65</t>
  </si>
  <si>
    <t>C66</t>
  </si>
  <si>
    <t>C67</t>
  </si>
  <si>
    <t>C68</t>
  </si>
  <si>
    <t>C69</t>
  </si>
  <si>
    <t>C70</t>
  </si>
  <si>
    <t>C71</t>
  </si>
  <si>
    <t>C72</t>
  </si>
  <si>
    <t>C73</t>
  </si>
  <si>
    <t>C74</t>
  </si>
  <si>
    <t>C75</t>
  </si>
  <si>
    <t>C76</t>
  </si>
  <si>
    <t>C77</t>
  </si>
  <si>
    <t>C78</t>
  </si>
  <si>
    <t>C79</t>
  </si>
  <si>
    <t>C80</t>
  </si>
  <si>
    <t>C81</t>
  </si>
  <si>
    <t>C82</t>
  </si>
  <si>
    <t>C83</t>
  </si>
  <si>
    <t>C84</t>
  </si>
  <si>
    <t>C85</t>
  </si>
  <si>
    <t>C86</t>
  </si>
  <si>
    <t>C87</t>
  </si>
  <si>
    <t>C88</t>
  </si>
  <si>
    <t>C89</t>
  </si>
  <si>
    <t>C90</t>
  </si>
  <si>
    <t>C91</t>
  </si>
  <si>
    <t>C92</t>
  </si>
  <si>
    <t>C93</t>
  </si>
  <si>
    <t>C94</t>
  </si>
  <si>
    <t>C95</t>
  </si>
  <si>
    <t>C96</t>
  </si>
  <si>
    <t>C97</t>
  </si>
  <si>
    <t>C98</t>
  </si>
  <si>
    <t>C99</t>
  </si>
  <si>
    <t>C100</t>
  </si>
  <si>
    <t>C101</t>
  </si>
  <si>
    <t>C102</t>
  </si>
  <si>
    <t>C103</t>
  </si>
  <si>
    <t>C104</t>
  </si>
  <si>
    <t>C105</t>
  </si>
  <si>
    <t>C106</t>
  </si>
  <si>
    <t>C107</t>
  </si>
  <si>
    <t>C108</t>
  </si>
  <si>
    <t>C109</t>
  </si>
  <si>
    <t>C110</t>
  </si>
  <si>
    <t>C111</t>
  </si>
  <si>
    <t>C112</t>
  </si>
  <si>
    <t>C113</t>
  </si>
  <si>
    <t>C114</t>
  </si>
  <si>
    <t>C115</t>
  </si>
  <si>
    <t>C116</t>
  </si>
  <si>
    <t>C117</t>
  </si>
  <si>
    <t>C118</t>
  </si>
  <si>
    <t>C119</t>
  </si>
  <si>
    <t>C120</t>
  </si>
  <si>
    <t>C121</t>
  </si>
  <si>
    <t>C122</t>
  </si>
  <si>
    <t>C123</t>
  </si>
  <si>
    <t>C124</t>
  </si>
  <si>
    <t>C125</t>
  </si>
  <si>
    <t>C126</t>
  </si>
  <si>
    <t>C127</t>
  </si>
  <si>
    <t>C128</t>
  </si>
  <si>
    <t>C129</t>
  </si>
  <si>
    <t>C130</t>
  </si>
  <si>
    <t>C131</t>
  </si>
  <si>
    <t>C132</t>
  </si>
  <si>
    <t>C133</t>
  </si>
  <si>
    <t>C134</t>
  </si>
  <si>
    <t>C135</t>
  </si>
  <si>
    <t>C136</t>
  </si>
  <si>
    <t>C137</t>
  </si>
  <si>
    <t>C138</t>
  </si>
  <si>
    <t>C139</t>
  </si>
  <si>
    <t>C140</t>
  </si>
  <si>
    <t>C141</t>
  </si>
  <si>
    <t>C142</t>
  </si>
  <si>
    <t>C143</t>
  </si>
  <si>
    <t>C144</t>
  </si>
  <si>
    <t>C145</t>
  </si>
  <si>
    <t>C146</t>
  </si>
  <si>
    <t>C147</t>
  </si>
  <si>
    <t>C148</t>
  </si>
  <si>
    <t>C149</t>
  </si>
  <si>
    <t>C150</t>
  </si>
  <si>
    <t>C151</t>
  </si>
  <si>
    <t>C152</t>
  </si>
  <si>
    <t>C153</t>
  </si>
  <si>
    <t>C154</t>
  </si>
  <si>
    <t>C155</t>
  </si>
  <si>
    <t>C156</t>
  </si>
  <si>
    <t>C157</t>
  </si>
  <si>
    <t>C158</t>
  </si>
  <si>
    <t>C159</t>
  </si>
  <si>
    <t>C160</t>
  </si>
  <si>
    <t>C161</t>
  </si>
  <si>
    <t>C162</t>
  </si>
  <si>
    <t>C163</t>
  </si>
  <si>
    <t>C164</t>
  </si>
  <si>
    <t>C165</t>
  </si>
  <si>
    <t>C166</t>
  </si>
  <si>
    <t>C167</t>
  </si>
  <si>
    <t>C168</t>
  </si>
  <si>
    <t>C169</t>
  </si>
  <si>
    <t>C170</t>
  </si>
  <si>
    <t>C171</t>
  </si>
  <si>
    <t>C172</t>
  </si>
  <si>
    <t>C173</t>
  </si>
  <si>
    <t>C174</t>
  </si>
  <si>
    <t>C175</t>
  </si>
  <si>
    <t>C176</t>
  </si>
  <si>
    <t>C177</t>
  </si>
  <si>
    <t>C178</t>
  </si>
  <si>
    <t>C179</t>
  </si>
  <si>
    <t>C180</t>
  </si>
  <si>
    <t>C181</t>
  </si>
  <si>
    <t>C182</t>
  </si>
  <si>
    <t>C183</t>
  </si>
  <si>
    <t>C184</t>
  </si>
  <si>
    <t>C185</t>
  </si>
  <si>
    <t>C186</t>
  </si>
  <si>
    <t>C187</t>
  </si>
  <si>
    <t>C188</t>
  </si>
  <si>
    <t>C189</t>
  </si>
  <si>
    <t>C190</t>
  </si>
  <si>
    <t>C191</t>
  </si>
  <si>
    <t>C192</t>
  </si>
  <si>
    <t>C193</t>
  </si>
  <si>
    <t>C194</t>
  </si>
  <si>
    <t>C195</t>
  </si>
  <si>
    <t>C196</t>
  </si>
  <si>
    <t>C197</t>
  </si>
  <si>
    <t>C198</t>
  </si>
  <si>
    <t>C199</t>
  </si>
  <si>
    <t>C200</t>
  </si>
  <si>
    <t>C201</t>
  </si>
  <si>
    <t>C202</t>
  </si>
  <si>
    <t>C203</t>
  </si>
  <si>
    <t>C204</t>
  </si>
  <si>
    <t>C205</t>
  </si>
  <si>
    <t>C206</t>
  </si>
  <si>
    <t>C 327</t>
  </si>
  <si>
    <t>C 328</t>
  </si>
  <si>
    <t>C 329</t>
  </si>
  <si>
    <t>C 330</t>
  </si>
  <si>
    <t>C 331</t>
  </si>
  <si>
    <t>C 332</t>
  </si>
  <si>
    <t>C 333</t>
  </si>
  <si>
    <t>C 334</t>
  </si>
  <si>
    <t>C 335</t>
  </si>
  <si>
    <t>C 336</t>
  </si>
  <si>
    <t>C 337</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</si>
  <si>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</si>
  <si>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</si>
  <si>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</si>
  <si>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</si>
  <si>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</si>
  <si>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</si>
  <si>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</si>
  <si>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</si>
  <si>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</si>
  <si>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</si>
  <si>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</si>
  <si>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</si>
  <si>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</si>
  <si>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</si>
  <si>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</si>
  <si>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</si>
  <si>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</si>
  <si>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</si>
  <si>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</si>
  <si>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</si>
  <si>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</si>
  <si>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</si>
  <si>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</si>
  <si>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</si>
  <si>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</si>
  <si>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</si>
  <si>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</si>
  <si>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</si>
  <si>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</si>
  <si>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</si>
  <si>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</si>
  <si>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</si>
  <si>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 427</t>
  </si>
  <si>
    <t>C 428</t>
  </si>
  <si>
    <t>C 429</t>
  </si>
  <si>
    <t>C 430</t>
  </si>
  <si>
    <t>C 432</t>
  </si>
  <si>
    <t>C 434</t>
  </si>
  <si>
    <t>C 436</t>
  </si>
  <si>
    <t>C 438</t>
  </si>
  <si>
    <t>C239</t>
  </si>
  <si>
    <t>C 439</t>
  </si>
  <si>
    <t>C 441</t>
  </si>
  <si>
    <t>C 443</t>
  </si>
  <si>
    <t>C 447</t>
  </si>
  <si>
    <t>C 449</t>
  </si>
  <si>
    <t>C240</t>
  </si>
  <si>
    <t>C241</t>
  </si>
  <si>
    <t>C242</t>
  </si>
  <si>
    <t>C 452</t>
  </si>
  <si>
    <t>C 451</t>
  </si>
  <si>
    <t>C 454</t>
  </si>
  <si>
    <t>C 456</t>
  </si>
  <si>
    <t>C 458</t>
  </si>
  <si>
    <t>C 460</t>
  </si>
  <si>
    <t>C 463</t>
  </si>
  <si>
    <t>TH C1</t>
  </si>
  <si>
    <t>TH C2</t>
  </si>
  <si>
    <t>TH C3</t>
  </si>
  <si>
    <t>TH B/C</t>
  </si>
  <si>
    <t>Büro / Empfang</t>
  </si>
  <si>
    <t>Flur / Wartebereich</t>
  </si>
  <si>
    <t>Besprechnungsraum</t>
  </si>
  <si>
    <t>WC, Behinderten-</t>
  </si>
  <si>
    <t>Waschraum   Damen und Herren</t>
  </si>
  <si>
    <t>WC-Raum      Damen und Herren</t>
  </si>
  <si>
    <t>Putzmittelraum   (im Wandschrank)</t>
  </si>
  <si>
    <t>Post- und Druck-/Kopierraum</t>
  </si>
  <si>
    <t>Flur/Nische (neben Raum 3)</t>
  </si>
  <si>
    <t>WC-Raum Herren</t>
  </si>
  <si>
    <t>WC-Raum Damen</t>
  </si>
  <si>
    <t>WC-Raum</t>
  </si>
  <si>
    <t>Besprechungsraum (Planung Ruheraum!)</t>
  </si>
  <si>
    <t>Aktenraum/Archiv</t>
  </si>
  <si>
    <t>Pausenhalle</t>
  </si>
  <si>
    <t>Haupttreppe z. 1. OG. (24 Stufen, Podest)</t>
  </si>
  <si>
    <t>Treppe z. Ausgang Pausenhof (12 Stufen)</t>
  </si>
  <si>
    <t>Flur links vom Haupteingang</t>
  </si>
  <si>
    <t>Hausmeisterloge -100-</t>
  </si>
  <si>
    <t>Schulsanitätsdienst</t>
  </si>
  <si>
    <t>Bücherlager</t>
  </si>
  <si>
    <t>Fachraum - Schüler</t>
  </si>
  <si>
    <t>Schulbücherei</t>
  </si>
  <si>
    <t>Treppe z. 1. OG. (24 Stufen, Podest)</t>
  </si>
  <si>
    <t>Treppe z. UG</t>
  </si>
  <si>
    <t>Klasse Computer</t>
  </si>
  <si>
    <t>Elternsprechzimmer</t>
  </si>
  <si>
    <t>Raum I</t>
  </si>
  <si>
    <t>Raum II</t>
  </si>
  <si>
    <t>Treppe, 13 Stufen, Podest zum Hof</t>
  </si>
  <si>
    <t>5 Stufen u. Flur zum Koordinationsraum</t>
  </si>
  <si>
    <t>Koordinationsraum</t>
  </si>
  <si>
    <t>Pausenraum/ Hof</t>
  </si>
  <si>
    <t>Serverraum/Lager</t>
  </si>
  <si>
    <t xml:space="preserve">Abstellraum </t>
  </si>
  <si>
    <t>Treppe z. UG. (21 Stufen, Podest)</t>
  </si>
  <si>
    <t>Sammlung</t>
  </si>
  <si>
    <t>Administrationsraum</t>
  </si>
  <si>
    <t>Klasse</t>
  </si>
  <si>
    <t>Haupttreppe z. 2. OG. (23 Stufen, Podest)</t>
  </si>
  <si>
    <t xml:space="preserve">Klasse </t>
  </si>
  <si>
    <t>Aula</t>
  </si>
  <si>
    <t>Bühne (inkl. 2x4 Stufen)</t>
  </si>
  <si>
    <t>2 Bühnennebenräume</t>
  </si>
  <si>
    <t>Durchgang von der Aula zum Musiksaal I</t>
  </si>
  <si>
    <t>Musiksaal I</t>
  </si>
  <si>
    <t>Flur links vom Haupttreppe</t>
  </si>
  <si>
    <t>Treppe z. II. OG. (23 Stufen, Podest)</t>
  </si>
  <si>
    <t>Verwaltungszimmer</t>
  </si>
  <si>
    <t>Konferenzzimmer II</t>
  </si>
  <si>
    <t>Sekretariat I</t>
  </si>
  <si>
    <t>Schulleiter</t>
  </si>
  <si>
    <t>Konferenzzimmer / klein</t>
  </si>
  <si>
    <t>Stufenleiterbüro</t>
  </si>
  <si>
    <t>Haupttreppe z. III. OG. (23 Stufen, Podest)</t>
  </si>
  <si>
    <t>Flur links vom Haupttreppenhaus</t>
  </si>
  <si>
    <t>Treppe z. III. OG.(23 Stufen, Podest)</t>
  </si>
  <si>
    <t>Galerie (Zuschauertribüne) + 7 Stufen Empore</t>
  </si>
  <si>
    <t>Medienraum 1</t>
  </si>
  <si>
    <t>Flur rechts vom Haupttreppenhaus</t>
  </si>
  <si>
    <t>IF Informatikraum / Fachraum</t>
  </si>
  <si>
    <t>SVR</t>
  </si>
  <si>
    <t>kleiner Zeichensaal II / Kunstraum</t>
  </si>
  <si>
    <t>großer Zeichensaal I / Kunstraum</t>
  </si>
  <si>
    <t>Lager (Kunst)</t>
  </si>
  <si>
    <t>Klausurraum</t>
  </si>
  <si>
    <t>Flur zum Sprachlabor</t>
  </si>
  <si>
    <t>Nebenraum</t>
  </si>
  <si>
    <t>Fachraum D</t>
  </si>
  <si>
    <t>Halle links vom Haupttreppenhaus</t>
  </si>
  <si>
    <t>Verbindungsgang z. Hauptgebäude</t>
  </si>
  <si>
    <t>Ausgang C zum Pausenhof/Windfang</t>
  </si>
  <si>
    <t>Niedergang z. KG(2 Treppen a 10 Stufen)</t>
  </si>
  <si>
    <t>Werkraum (Gips + Ton)</t>
  </si>
  <si>
    <t>Vorraum Küche</t>
  </si>
  <si>
    <t>Vorratsraum</t>
  </si>
  <si>
    <t>Aufenthaltsraum</t>
  </si>
  <si>
    <t>Cafeteria</t>
  </si>
  <si>
    <t>Treppe z. Aufenthaltsraum (15 Stufen, Podest)</t>
  </si>
  <si>
    <t>Aufenthaltsraum SV</t>
  </si>
  <si>
    <t xml:space="preserve">Biologie </t>
  </si>
  <si>
    <t>Biologie</t>
  </si>
  <si>
    <t>Biologie-Sammlung</t>
  </si>
  <si>
    <t>Treppe z. OG. (19 Stufen+2 Podeste a 4m²)</t>
  </si>
  <si>
    <t>Physik</t>
  </si>
  <si>
    <t>Chemie</t>
  </si>
  <si>
    <t>WC/ Flur</t>
  </si>
  <si>
    <t>Wohnungsflur</t>
  </si>
  <si>
    <t xml:space="preserve">Raum </t>
  </si>
  <si>
    <t>Treppe z. OG I (20 Stufen, 2 Podeste)</t>
  </si>
  <si>
    <t>Physik Sammlung</t>
  </si>
  <si>
    <t>Chemie Sammlung</t>
  </si>
  <si>
    <t>Gruppennebenraum 3</t>
  </si>
  <si>
    <t>Gruppe 2</t>
  </si>
  <si>
    <t>Gruppennebenraum 2</t>
  </si>
  <si>
    <t>Gruppe 1</t>
  </si>
  <si>
    <t>Gruppennebenraum 1</t>
  </si>
  <si>
    <t xml:space="preserve">Bewegungsraum </t>
  </si>
  <si>
    <t>Büro Leitung</t>
  </si>
  <si>
    <t>Waschraum Personal</t>
  </si>
  <si>
    <t>Waschraum</t>
  </si>
  <si>
    <t>Personal WC</t>
  </si>
  <si>
    <t>Gruppenraum Gr. 4</t>
  </si>
  <si>
    <t>Gruppenraum Gr. 5</t>
  </si>
  <si>
    <t>Nebenraum Gr. 5</t>
  </si>
  <si>
    <t>Gruppenraum Gr. 3</t>
  </si>
  <si>
    <t>Nebenraum Gr. 3</t>
  </si>
  <si>
    <t>Gruppenraum Gr. 1</t>
  </si>
  <si>
    <t>Nebenraum Gr. 1</t>
  </si>
  <si>
    <t>Gruppenraum Gr. 2</t>
  </si>
  <si>
    <t>Nebenraum Gr. 2</t>
  </si>
  <si>
    <t>Gruppenraum Gr. 6</t>
  </si>
  <si>
    <t>Nebenraum Gr. 6</t>
  </si>
  <si>
    <t>Therapieraum</t>
  </si>
  <si>
    <t>Büro Leiterin</t>
  </si>
  <si>
    <t>Flurbereiche</t>
  </si>
  <si>
    <t>Dusche</t>
  </si>
  <si>
    <t>Elterncafe</t>
  </si>
  <si>
    <t>Treppe</t>
  </si>
  <si>
    <t>WC Behinderte</t>
  </si>
  <si>
    <t>Hausanschlussraum</t>
  </si>
  <si>
    <t>Fotostudio</t>
  </si>
  <si>
    <t>Dunkelkammer</t>
  </si>
  <si>
    <t xml:space="preserve">Abstellraum (Mülltonnen) </t>
  </si>
  <si>
    <t>Töpferwerkstatt</t>
  </si>
  <si>
    <t>Brennraum</t>
  </si>
  <si>
    <t>Lager-/Abstellraum</t>
  </si>
  <si>
    <t xml:space="preserve">Lüftungsraum </t>
  </si>
  <si>
    <t>Vortragssaal</t>
  </si>
  <si>
    <t>Treppe links</t>
  </si>
  <si>
    <t>Treppenabsatz links</t>
  </si>
  <si>
    <t xml:space="preserve">Seminarraum </t>
  </si>
  <si>
    <t>Treppenabsatz rechts</t>
  </si>
  <si>
    <t>Treppe rechts</t>
  </si>
  <si>
    <t>Treppenabsatz</t>
  </si>
  <si>
    <t>Vorflur</t>
  </si>
  <si>
    <t>Flur links</t>
  </si>
  <si>
    <t xml:space="preserve">Übungsraum </t>
  </si>
  <si>
    <t xml:space="preserve">Nebenraum </t>
  </si>
  <si>
    <t>Schulungsraum</t>
  </si>
  <si>
    <t>EDV-Raum</t>
  </si>
  <si>
    <t xml:space="preserve">Seminarraum/Naturwissenschaft </t>
  </si>
  <si>
    <t>Seminarraum/Vortragssaal</t>
  </si>
  <si>
    <t>Flur rechts</t>
  </si>
  <si>
    <t>Flur rechts (Steinfläche)</t>
  </si>
  <si>
    <t>Flur links (Steinfläche)</t>
  </si>
  <si>
    <t>Medienraum (links)</t>
  </si>
  <si>
    <t>Treppe neben</t>
  </si>
  <si>
    <t>Medienraum (rechts)</t>
  </si>
  <si>
    <t>Umkleide 1 (Herren)</t>
  </si>
  <si>
    <t>Umkleide 2 (Damen)</t>
  </si>
  <si>
    <t>Umkleide 2 WC</t>
  </si>
  <si>
    <t>Umkleide 2 Wasch-/ Duschraum</t>
  </si>
  <si>
    <t>Umkleide 3 (Damen)</t>
  </si>
  <si>
    <t>Umkleide 3 WC</t>
  </si>
  <si>
    <t>Umkleide 3 Wasch-/ Duschraum</t>
  </si>
  <si>
    <t>Umkleide 4 (Kursleitung)</t>
  </si>
  <si>
    <t>Gymnastikraum</t>
  </si>
  <si>
    <t>Zeichensaal</t>
  </si>
  <si>
    <t>Textilwerkstatt</t>
  </si>
  <si>
    <t xml:space="preserve">Anbau Büro </t>
  </si>
  <si>
    <t xml:space="preserve">Lager </t>
  </si>
  <si>
    <t>Ausstellungsbereich</t>
  </si>
  <si>
    <t xml:space="preserve">Aufenthaltsraum + Küche </t>
  </si>
  <si>
    <t xml:space="preserve">WC Damen </t>
  </si>
  <si>
    <t>Flur vor dem Eingang</t>
  </si>
  <si>
    <t>Flur vor U 102</t>
  </si>
  <si>
    <t xml:space="preserve">Flur zum Hof </t>
  </si>
  <si>
    <t>Flur zum U103</t>
  </si>
  <si>
    <t xml:space="preserve">Server </t>
  </si>
  <si>
    <t>Fahrstuhlwartung</t>
  </si>
  <si>
    <t>Treppenhaus/Flur (4 Treppen)</t>
  </si>
  <si>
    <t xml:space="preserve">Nebeneingangsbereich </t>
  </si>
  <si>
    <t>Werkstatt</t>
  </si>
  <si>
    <t>Werkzeugraum</t>
  </si>
  <si>
    <t>Treppenhaus zum 1 OG</t>
  </si>
  <si>
    <t>Treppenhaus zum 2 OG</t>
  </si>
  <si>
    <t>Treppenhaus zum Dachgeschoss</t>
  </si>
  <si>
    <t>Flur vor 009</t>
  </si>
  <si>
    <t>Treppen zum Raum 002/003</t>
  </si>
  <si>
    <t>Treppe inkl. Eingang</t>
  </si>
  <si>
    <t>Vorraum WC</t>
  </si>
  <si>
    <t>Vorraum Sitzung</t>
  </si>
  <si>
    <t>Sitzung</t>
  </si>
  <si>
    <t>Arbeitsraum</t>
  </si>
  <si>
    <t>EDV-Verteiler</t>
  </si>
  <si>
    <t>Flur 2 bei den Toiletten</t>
  </si>
  <si>
    <t>Postraum</t>
  </si>
  <si>
    <t>Lager Material</t>
  </si>
  <si>
    <t>Kältemittelerzeugung</t>
  </si>
  <si>
    <t xml:space="preserve">Lager   </t>
  </si>
  <si>
    <t>Haupteingang einschl. Wartebereich vor Raum E.01</t>
  </si>
  <si>
    <t>Flur einschl. Nebeneingang (geschlossen) bis Ausgang Rückseite Innenhof</t>
  </si>
  <si>
    <t>Kopier- und Materialraum</t>
  </si>
  <si>
    <t>Tresorraum zwischen Raum 15 und Raum 16</t>
  </si>
  <si>
    <t>Flur vor WC's, Aufzug bis Treppenhaus</t>
  </si>
  <si>
    <t>Besprechungszimmer</t>
  </si>
  <si>
    <t>WC Besucher D+H</t>
  </si>
  <si>
    <t xml:space="preserve">WC Personal </t>
  </si>
  <si>
    <t xml:space="preserve">Nebeneingang (stets geschlossen) vom v.-d.-Leyen-Platz Rückseite Innenhof </t>
  </si>
  <si>
    <t>Nebeneingang (stets geschlossen) von der Klosterstr. Standort Abfallbehälter</t>
  </si>
  <si>
    <t>Vorraum WC Personal Damen</t>
  </si>
  <si>
    <t>Umkleidekabine zwischen Raum 101 und Raum 102</t>
  </si>
  <si>
    <t>Umkleidekabine zwischen Raum 104 und Raum 105</t>
  </si>
  <si>
    <t>Umkleidekabine zwischen Raum 114 und Raum 115</t>
  </si>
  <si>
    <t>Umkleidekabine zwischen Raum 117 und Raum 118</t>
  </si>
  <si>
    <t>Flurbereich</t>
  </si>
  <si>
    <t>Umkleidekabine zwischen Raum 122 und Raum 123</t>
  </si>
  <si>
    <t>Materialraum und Büro</t>
  </si>
  <si>
    <t>Flur und Wartebereich nach Treppenhaus 1</t>
  </si>
  <si>
    <t>Vorraum an den Büros 2.15 und 2.16</t>
  </si>
  <si>
    <t>Flur und Wartebereich nach Feuerschutztür vor R. 2.21</t>
  </si>
  <si>
    <t>Teeküche/Putzmittel</t>
  </si>
  <si>
    <t>Flur ab Räume 2.22 bzw. 2.13 bis Räume 2.03 bzw. 2.09</t>
  </si>
  <si>
    <t>Flur und Wartebereich nach Treppenhaus 2 an R. 204 bis 208, Aufzug+ WC</t>
  </si>
  <si>
    <t xml:space="preserve">Behandlungsraum </t>
  </si>
  <si>
    <t>Flur bis einschl. Wartebereich vor Raum 311, 312 und 313</t>
  </si>
  <si>
    <t>Umkleidekabine zw. Raum 3.17 und Raum 3.18</t>
  </si>
  <si>
    <t>Umkleidekabine zw. Raum 3.19 und Raum 3.20</t>
  </si>
  <si>
    <t>Treppenhausflur EG</t>
  </si>
  <si>
    <t>Treppe zum 1. OG</t>
  </si>
  <si>
    <t>Treppenhausflur 1. OG</t>
  </si>
  <si>
    <t>Treppe zum 2. OG</t>
  </si>
  <si>
    <t>Treppenhausflur 2. OG</t>
  </si>
  <si>
    <t>Treppe zum 3. OG</t>
  </si>
  <si>
    <t>Treppenhausflur 3. OG</t>
  </si>
  <si>
    <t>Treppe zum Dachgeschoss</t>
  </si>
  <si>
    <t>Treppenhausflur Dachgeschoss</t>
  </si>
  <si>
    <t>Büro  Geschäftszimmer Gleichstellungsstelle</t>
  </si>
  <si>
    <t>Büro Gleichstellungsstelle links (Eingang Geschäftszimmer)</t>
  </si>
  <si>
    <t>Büro Gleichstellungsstelle rechts (Eingang Geschäftszimmer)</t>
  </si>
  <si>
    <t>Besprechungsraum Gleichstellungsstelle und Materiallager StaMi</t>
  </si>
  <si>
    <t>Geschäftszimmer</t>
  </si>
  <si>
    <t>Büro Leiter Standesamt</t>
  </si>
  <si>
    <t>Personalaufenthaltsraum</t>
  </si>
  <si>
    <t>Wartehalle 1</t>
  </si>
  <si>
    <t>Wartehalle 2 Traugäste</t>
  </si>
  <si>
    <t>Aufgang einschl. Podest im Geschäftszimmer</t>
  </si>
  <si>
    <t>Trausaal</t>
  </si>
  <si>
    <t>Trauzimmer</t>
  </si>
  <si>
    <t>Treppenhalle</t>
  </si>
  <si>
    <t>Treppenhausflur (vor Wartehalle 1) Hochparterre</t>
  </si>
  <si>
    <t>Eingangsflur bis Flur vor Aufzug</t>
  </si>
  <si>
    <t>Treppenhausflur vor Aufzug (kommend Eingang
Dionysiusplatz bzw. Behinderteneingang Poststr.)</t>
  </si>
  <si>
    <t>Flur Durchgangsraum zur Küche und zu den Sanitärräumen</t>
  </si>
  <si>
    <t>Flur einschl. Stufen u. Steigungen</t>
  </si>
  <si>
    <t>Flur    bis vor Treppenhausflur vor Aufzug</t>
  </si>
  <si>
    <t>Treppenhausflur vor Aufzug Hochparterre</t>
  </si>
  <si>
    <t xml:space="preserve">Treppenhausflur vor Aufzug 1. OG </t>
  </si>
  <si>
    <t>Treppenabgang zum Souterrain</t>
  </si>
  <si>
    <t>Treppenhausflur (vor Archiv)</t>
  </si>
  <si>
    <t>Treppe von Hochparterre zum Souterrain</t>
  </si>
  <si>
    <t>Außeneingangsstufen</t>
  </si>
  <si>
    <t>Treppenaufgang einschl. Podest zur Hochparterre</t>
  </si>
  <si>
    <t>vor Außen-Eingangsstufen</t>
  </si>
  <si>
    <t>Empore</t>
  </si>
  <si>
    <t>Treppe von Empore zur Hochparterre</t>
  </si>
  <si>
    <t>Treppe vom EG zur Hochparterre</t>
  </si>
  <si>
    <t>Treppe von Hochparterre zum. 1. OG</t>
  </si>
  <si>
    <t>Treppe ab Podest zum 1. OG</t>
  </si>
  <si>
    <t>Personalgarderobe</t>
  </si>
  <si>
    <t>Vorraum Garderobe Publikum</t>
  </si>
  <si>
    <t>Garderobe Publikum</t>
  </si>
  <si>
    <t>Damen-Waschraum Personal</t>
  </si>
  <si>
    <t>Damen-WC Personal</t>
  </si>
  <si>
    <t>Herren-Waschraum Personal</t>
  </si>
  <si>
    <t>Urinale Personal</t>
  </si>
  <si>
    <t>Herren-WC Personal</t>
  </si>
  <si>
    <t>Vorraum Toiletten</t>
  </si>
  <si>
    <t>WC Behinderte und Herren Publikum</t>
  </si>
  <si>
    <t>Waschraum Herren Personal</t>
  </si>
  <si>
    <t>WC Herren Personal</t>
  </si>
  <si>
    <t>Waschraum Damen Personal</t>
  </si>
  <si>
    <t>WC Damen Personal</t>
  </si>
  <si>
    <t>Waschraum Damen Publikum</t>
  </si>
  <si>
    <t>WC Damen Publikum</t>
  </si>
  <si>
    <t xml:space="preserve">Küche  und Bereich vor den Sanitärräumen
</t>
  </si>
  <si>
    <t xml:space="preserve">EDV-Technik  </t>
  </si>
  <si>
    <t>Urkundenarchiv</t>
  </si>
  <si>
    <t>Elektroverteiler-Raum</t>
  </si>
  <si>
    <t xml:space="preserve">Putzmittelraum </t>
  </si>
  <si>
    <t>Abstell- und Lagerraum</t>
  </si>
  <si>
    <t>Stiefelgang -links-</t>
  </si>
  <si>
    <t>Umkleide I</t>
  </si>
  <si>
    <t>Durchgang z. Umkleide II</t>
  </si>
  <si>
    <t>Lehrerumkleide</t>
  </si>
  <si>
    <t>Waschraum I</t>
  </si>
  <si>
    <t>Duschraum I</t>
  </si>
  <si>
    <t>Umkleide II</t>
  </si>
  <si>
    <t>Turnschuhgang -links-</t>
  </si>
  <si>
    <t>Treppe z. UG. (20 Stufen, Podest)</t>
  </si>
  <si>
    <t>Durchgang v. Eingangsraum z. Umkleide IV</t>
  </si>
  <si>
    <t>Umkleide IV</t>
  </si>
  <si>
    <t>Durchgang z. Umkleide III</t>
  </si>
  <si>
    <t>Duschraum II</t>
  </si>
  <si>
    <t>Waschraum II</t>
  </si>
  <si>
    <t>Umkleide III</t>
  </si>
  <si>
    <t>Stiefelgang -rechts-</t>
  </si>
  <si>
    <t>Umkleide VI</t>
  </si>
  <si>
    <t>Durchgang z. Umkleide V</t>
  </si>
  <si>
    <t>Waschraum III</t>
  </si>
  <si>
    <t>Duschraum III</t>
  </si>
  <si>
    <t>Turnschuhgang -rechts-</t>
  </si>
  <si>
    <t>Zuschauereingang I</t>
  </si>
  <si>
    <t>Putzmittel + Außengeräteraum</t>
  </si>
  <si>
    <t>Tribüne u. Garderobenzugang</t>
  </si>
  <si>
    <t>Zuschauereingang II</t>
  </si>
  <si>
    <t>Kassenraum</t>
  </si>
  <si>
    <t>Flur a. d. Heizungsanlage zur Spielfläche</t>
  </si>
  <si>
    <t>Magazin und Lager</t>
  </si>
  <si>
    <t>Schiedsrichter</t>
  </si>
  <si>
    <t>Dusche/Schiedsrichter</t>
  </si>
  <si>
    <t>Durchgang z. Hausmeisterraum</t>
  </si>
  <si>
    <t>Haumeisterraum</t>
  </si>
  <si>
    <t>Verbindungsflur z. Kraftraum</t>
  </si>
  <si>
    <t>Durchgang z. Flur am Kraftraum</t>
  </si>
  <si>
    <t>Flur am Kraftraum zur Spielfläche</t>
  </si>
  <si>
    <t>Aufsicht- und Arztraum</t>
  </si>
  <si>
    <t>Dusche/ Aufsicht- und Arztraum</t>
  </si>
  <si>
    <t>Geräte I</t>
  </si>
  <si>
    <t>Geräte II</t>
  </si>
  <si>
    <t>Geräte III</t>
  </si>
  <si>
    <t>Gang unter der Tribüne</t>
  </si>
  <si>
    <t>Teleskop-Zuschauer-Tribüne</t>
  </si>
  <si>
    <t>Notstromversorgung</t>
  </si>
  <si>
    <t>Putzmittel/Geräte, Heizungsraum</t>
  </si>
  <si>
    <t>Umkleideraum 1</t>
  </si>
  <si>
    <t>Treppe z. Untergeschoß (16 Stufen, Podest)</t>
  </si>
  <si>
    <t xml:space="preserve">Umkleide 2 </t>
  </si>
  <si>
    <t>Windfang m. Ausgang Haus Blumenthal</t>
  </si>
  <si>
    <t>Gerätehalle</t>
  </si>
  <si>
    <t>Verbindungsgang zw. Tiefgarage und Behindertenaufzug;
beginnend ab Automatiktür einschl. Treppe zum Erdgeschoss</t>
  </si>
  <si>
    <t>Eingangsbereiche A 1 / A 2 einschl. Stufen</t>
  </si>
  <si>
    <t>Aufzug A 1 / A 2</t>
  </si>
  <si>
    <t>Außeneingangsbereich A 2 einschl. Außentreppe</t>
  </si>
  <si>
    <t>Haupttreppenhausflur A 1 / A 2</t>
  </si>
  <si>
    <t>Haupttreppenhaus A 1/ A2 vom EG zum 1. OG</t>
  </si>
  <si>
    <t xml:space="preserve">Inneneingangsbereich A 5 </t>
  </si>
  <si>
    <t>Außeneingangsbereich A 5</t>
  </si>
  <si>
    <t>Treppenhausflur A 5 EG</t>
  </si>
  <si>
    <t>Treppenhaus A 5 vom EG zum 1. OG</t>
  </si>
  <si>
    <t>Halle EMA (Durchgang)</t>
  </si>
  <si>
    <t>Halle EMA Büro</t>
  </si>
  <si>
    <t>Büro Wahlamt</t>
  </si>
  <si>
    <t>Inneneingangsbereich A 4</t>
  </si>
  <si>
    <t>Außeneingangsbereich A 4</t>
  </si>
  <si>
    <t>Treppenhausflur A 4 EG</t>
  </si>
  <si>
    <t>Treppenhaus A 4 vom EG zum 1. OG</t>
  </si>
  <si>
    <t>Treppenhaus UG -EG u Vorraum UG</t>
  </si>
  <si>
    <t>Flur einschl. Stufen bis A 84 u. A 83 vom Haupttreppenhaus Gebäudeteil A</t>
  </si>
  <si>
    <t>WC Herren-Besucher</t>
  </si>
  <si>
    <t>WC Damen-Besucher</t>
  </si>
  <si>
    <t>Treppenstufen zum Archiv im Untergeschoss</t>
  </si>
  <si>
    <t>Archiv im Untergeschoss</t>
  </si>
  <si>
    <t>Eingangsbereich A 3 innenliegend</t>
  </si>
  <si>
    <t>Eingangsbereich A 3 außenliegend einschl. Außentreppe</t>
  </si>
  <si>
    <t>Flur einschl. Treppenhausflur A 3 EG</t>
  </si>
  <si>
    <t>Treppenhaus A 3 vom EG zum 1. OG</t>
  </si>
  <si>
    <t>Flur von Raum A 78 bis Raum A 67</t>
  </si>
  <si>
    <t>Fax-/ Akten-/ Materialraum Eingang A 79 oder A 75</t>
  </si>
  <si>
    <t>Büro Eingang R. A 71</t>
  </si>
  <si>
    <t>Verbindungsgang zwischen Block A u. Block B</t>
  </si>
  <si>
    <t>Haupttreppenhaus A 1 / A 2 vom 1. OG zum 2. OG</t>
  </si>
  <si>
    <t>Besprechungs-/ Akten-/ Kopierraum</t>
  </si>
  <si>
    <t>Flur von R. A 111 bis R. A 120</t>
  </si>
  <si>
    <t>Treppenhausflur A 5</t>
  </si>
  <si>
    <t>Treppenhaus A 5 vom 1. OG zum 2. OG</t>
  </si>
  <si>
    <t>Putzmittelraum/Umkleideraum</t>
  </si>
  <si>
    <t>Flur von R. A 123 bos R.. A 153</t>
  </si>
  <si>
    <t>Büro Eingang R. A 129</t>
  </si>
  <si>
    <t>Treppenhausflur</t>
  </si>
  <si>
    <t>Treppenhaus vom 1. OG zum 2. OG</t>
  </si>
  <si>
    <t>Flur an R. A 159 bis R. A 166</t>
  </si>
  <si>
    <t>Lichtflur Verbindung zum 36iger Flügel</t>
  </si>
  <si>
    <t>Flur an R. A 171 bis R. A 197</t>
  </si>
  <si>
    <t>Büro Eingang A 179 oder A 173</t>
  </si>
  <si>
    <t>Haupttreppenhausflur</t>
  </si>
  <si>
    <t>Haupttreppenhaus vom 2. OG zum 3. OG</t>
  </si>
  <si>
    <t>Besprechungsraum (ehem. A 207) Eingang R. A 203</t>
  </si>
  <si>
    <t>Besprechungsraum (ehem. A 209) Eingang R. A 203</t>
  </si>
  <si>
    <t>Flur an R. A 211 bis R. A 220</t>
  </si>
  <si>
    <t>Treppenhaus vom 2. OG zum 3. OG</t>
  </si>
  <si>
    <t>Flur an R. A 223 bis R.A 253</t>
  </si>
  <si>
    <t>Flur an R . A 259 bis R. A 266</t>
  </si>
  <si>
    <t>Kopierraum im Lichtflur</t>
  </si>
  <si>
    <t>Flur an R. A 271 bis R. A 297 einschl. Stufen</t>
  </si>
  <si>
    <t>Büro Eingang R. A 273 oder R. A 279</t>
  </si>
  <si>
    <t>Flur an R. A 309 bis R. A 320</t>
  </si>
  <si>
    <t>Akten- und Büromaterialraum</t>
  </si>
  <si>
    <t>Flur an R. A 323 bis R.A 353</t>
  </si>
  <si>
    <t>Flur an R . A 359 bis R. A 366</t>
  </si>
  <si>
    <t>Postraum und Kopierraum im Lichtflur</t>
  </si>
  <si>
    <t>Flur an R. A 373 bis R. A 396 einschl. Stufen</t>
  </si>
  <si>
    <t>Abstellraum / Kopierraum</t>
  </si>
  <si>
    <t>Büro Eingang R. A 375</t>
  </si>
  <si>
    <t>Treppe vom 3. OG zum 4. OG</t>
  </si>
  <si>
    <t>Büro Eingang R. A 391</t>
  </si>
  <si>
    <t>Abstellraum / Besprechung</t>
  </si>
  <si>
    <t>Putzmittelraum Eingang vom Damen WC</t>
  </si>
  <si>
    <t>Akten- und Abstellraum</t>
  </si>
  <si>
    <t>Foyer einschl. Außeneingangsbereich B1</t>
  </si>
  <si>
    <t>Flur links nach Foyer zum Block A</t>
  </si>
  <si>
    <t>Information</t>
  </si>
  <si>
    <t>Postverteilungsraum</t>
  </si>
  <si>
    <t>Spätschichtraum</t>
  </si>
  <si>
    <t>Fahrerraum</t>
  </si>
  <si>
    <t>Hausmeisterraum</t>
  </si>
  <si>
    <t>Flur rechts nach Foyer bis Treppenhaus</t>
  </si>
  <si>
    <t>Materiallager, Kopierraum</t>
  </si>
  <si>
    <t>Büro hinter B 27</t>
  </si>
  <si>
    <t>Büro hinter B 29</t>
  </si>
  <si>
    <t>Treppe zur Hochparterre</t>
  </si>
  <si>
    <t>Flurbereich nach Treppenhausflur</t>
  </si>
  <si>
    <t>WC Damen und WC Herren</t>
  </si>
  <si>
    <t xml:space="preserve">Flur (Ausgang Westwall), Lagerraum </t>
  </si>
  <si>
    <t>Sitzungsraum SPD</t>
  </si>
  <si>
    <t>Küche des Sitzungsraumes</t>
  </si>
  <si>
    <t>Treppe zum 1. Obergeschoss</t>
  </si>
  <si>
    <t>Treppe zum Treppenhausflur 1. Obergeschoss</t>
  </si>
  <si>
    <t>Besprechungsraum Kämmerer</t>
  </si>
  <si>
    <t>Bildergalerie -Teilbereich-</t>
  </si>
  <si>
    <t>Bildergalerie</t>
  </si>
  <si>
    <t>Balkon der Bildergalerie</t>
  </si>
  <si>
    <t>Sitzungssaal</t>
  </si>
  <si>
    <t>Flur zum Block A an R. B101, B103 u. B106</t>
  </si>
  <si>
    <t>Sitzungsraum</t>
  </si>
  <si>
    <t>Abstellraum im R. B 106</t>
  </si>
  <si>
    <t xml:space="preserve">Büro Kämmerer </t>
  </si>
  <si>
    <t>Treppe zum Zwischengeschoss +1</t>
  </si>
  <si>
    <t>Büro Vorzimmer</t>
  </si>
  <si>
    <t>Flur vor Küche Eingang R. B 150</t>
  </si>
  <si>
    <t>Küche Eingang R. B 150</t>
  </si>
  <si>
    <t>Besprechungsraum Eingang R. B 150</t>
  </si>
  <si>
    <t>Büro Arbeitszimmer OB Eingang R. B 150</t>
  </si>
  <si>
    <t>Treppe zur 2. Obergeschoss</t>
  </si>
  <si>
    <t>Treppe zum Treppenhausflur 2. OG</t>
  </si>
  <si>
    <t>Flur einschl. Stufen an R. B 222 bi s R. B 201</t>
  </si>
  <si>
    <t>Büros</t>
  </si>
  <si>
    <t>Treppe zum Zwischengeschoss +2</t>
  </si>
  <si>
    <t>Treppe zum Zwischengeschoss '+2</t>
  </si>
  <si>
    <t>Flur nach 6-stufiger Treppe</t>
  </si>
  <si>
    <t>Büro Eingang durch R. B 234</t>
  </si>
  <si>
    <t>Flur zu R. B 248</t>
  </si>
  <si>
    <t>Besprechungsraum Eingang R. B 248</t>
  </si>
  <si>
    <t>Flur gesamt</t>
  </si>
  <si>
    <t>Technikraum für Aufzug</t>
  </si>
  <si>
    <t>Technikraum IT / Telefon</t>
  </si>
  <si>
    <t>Flur und Fluchtweg</t>
  </si>
  <si>
    <t>Umkleideraum 1013</t>
  </si>
  <si>
    <t>Möbellager FB 10</t>
  </si>
  <si>
    <t>WC Reinigungskräfte</t>
  </si>
  <si>
    <t>Umkleideraum Reinigungskräfte</t>
  </si>
  <si>
    <t>Archiv (ehem.Compactus)</t>
  </si>
  <si>
    <t xml:space="preserve">Technikraum </t>
  </si>
  <si>
    <t>Lagerraum 1013</t>
  </si>
  <si>
    <t>Archiv/Lagerraum</t>
  </si>
  <si>
    <t>Eingang C 1 Windfang</t>
  </si>
  <si>
    <t>Flure Saaltrakt und zu Block B</t>
  </si>
  <si>
    <t>Abstellraum für Sitzungsräume</t>
  </si>
  <si>
    <t>WC Damen und Behinderte</t>
  </si>
  <si>
    <t>Erste-Hilfe-Raum</t>
  </si>
  <si>
    <t>Flur von Eingang C 1 bis C 2</t>
  </si>
  <si>
    <t xml:space="preserve">Besprechungsraum </t>
  </si>
  <si>
    <t>Eingang C 2 Eingangsbereich</t>
  </si>
  <si>
    <t>Flur einschl. Treppenstufen</t>
  </si>
  <si>
    <t>WC/Waschraum</t>
  </si>
  <si>
    <t>Abstell- und Putzmittelraum</t>
  </si>
  <si>
    <t>WC Besucher Herren</t>
  </si>
  <si>
    <t>WC Besucher Damen</t>
  </si>
  <si>
    <t>Kantine</t>
  </si>
  <si>
    <t>Kantinenlager</t>
  </si>
  <si>
    <t>WC Küchenpersonal</t>
  </si>
  <si>
    <t>WC Damen und Herren</t>
  </si>
  <si>
    <t>Postverteilungsraum und Kopierraum</t>
  </si>
  <si>
    <t>Entspannungsraum</t>
  </si>
  <si>
    <t>IT-Lernwerkstatt</t>
  </si>
  <si>
    <t>Akten-/Materiallagerraum</t>
  </si>
  <si>
    <t>Treppenhausflur 4. Obergeschoß</t>
  </si>
  <si>
    <t>Stufen+Podest + Treppenhausflur 3.OG</t>
  </si>
  <si>
    <t>Stufen+Podest + Treppenhausflur 2.OG</t>
  </si>
  <si>
    <t>Stufen+Podest + Treppenhausflur 1.OG</t>
  </si>
  <si>
    <t>Stufen+Podest + Treppenhausflur EG</t>
  </si>
  <si>
    <t>Stufen+Podest + Treppenhausflur UG</t>
  </si>
  <si>
    <t>Stufen+ Podeste + Treppenhausflur 1.OG</t>
  </si>
  <si>
    <t>Treppenhausflur 4. Obergeschoss</t>
  </si>
  <si>
    <t>Stufen+Podeste + Treppenhausflur 3. OG</t>
  </si>
  <si>
    <t>Stufen+Podeste + Treppenhausflur 2. OG</t>
  </si>
  <si>
    <t>Stufen+Podeste + Treppenhausflur 1. OG</t>
  </si>
  <si>
    <t>Stufen + Treppenhausflur EG</t>
  </si>
  <si>
    <t>Kunststoff</t>
  </si>
  <si>
    <t>Teppich / PVC</t>
  </si>
  <si>
    <t>Holz</t>
  </si>
  <si>
    <t>Andere</t>
  </si>
  <si>
    <t>Parkett, Stein</t>
  </si>
  <si>
    <t>Stein, Teppich</t>
  </si>
  <si>
    <t xml:space="preserve">PVC </t>
  </si>
  <si>
    <t>stein</t>
  </si>
  <si>
    <t>Noppen</t>
  </si>
  <si>
    <t>Naturstein</t>
  </si>
  <si>
    <t>Betonplatten</t>
  </si>
  <si>
    <t>Marmor</t>
  </si>
  <si>
    <t>Marmor/Basalt</t>
  </si>
  <si>
    <t>Basalt</t>
  </si>
  <si>
    <t>Pflaster</t>
  </si>
  <si>
    <t>Dielenbretter</t>
  </si>
  <si>
    <t>31 Kunststein</t>
  </si>
  <si>
    <t>11 Gumminoppen</t>
  </si>
  <si>
    <t>20 Linoleum</t>
  </si>
  <si>
    <t>40 Textil</t>
  </si>
  <si>
    <t>32 Fliese</t>
  </si>
  <si>
    <t>10 PVC/Kunststoff</t>
  </si>
  <si>
    <t>41 Textil</t>
  </si>
  <si>
    <t>21 Linoleum</t>
  </si>
  <si>
    <t>30 Naturstein</t>
  </si>
  <si>
    <t>50 Holz</t>
  </si>
  <si>
    <t>34 Terrazzo</t>
  </si>
  <si>
    <t>33 Fliesen</t>
  </si>
  <si>
    <t>35 Estrich</t>
  </si>
  <si>
    <t>33 Betonwerkstein</t>
  </si>
  <si>
    <t>95,15</t>
  </si>
  <si>
    <t>F2</t>
  </si>
  <si>
    <t>Blumentalstr. 10</t>
  </si>
  <si>
    <t>Kompass-Schule</t>
  </si>
  <si>
    <t>Kompass-Schule Turnhalle</t>
  </si>
  <si>
    <t xml:space="preserve">Felbelstraße 6 </t>
  </si>
  <si>
    <t>Friedrichstraße 25</t>
  </si>
  <si>
    <t>Gesundheitshaus (FB 53)</t>
  </si>
  <si>
    <t>Gartenstraße 30-32</t>
  </si>
  <si>
    <t>Moerser Straße 36</t>
  </si>
  <si>
    <t>Rheinstraße 138</t>
  </si>
  <si>
    <t xml:space="preserve">Steckendorfer Straße 60a </t>
  </si>
  <si>
    <t>Rathaus</t>
  </si>
  <si>
    <t>Von-der-Leyen-Platz 1</t>
  </si>
  <si>
    <t>Volkshochschule</t>
  </si>
  <si>
    <t>Von-der-Leyen-Platz 2</t>
  </si>
  <si>
    <t>Gartenstraße 30-32;                  47803 Krefeld</t>
  </si>
  <si>
    <t>Felbelstraße 6 ;                  47803 Krefeld</t>
  </si>
  <si>
    <t>Steckendorfer Straße 60a ;                  47803 Krefeld</t>
  </si>
  <si>
    <t>Felbelstraße 24-28;                  47803 Krefeld</t>
  </si>
  <si>
    <t>Von-der-Leyen-Platz 1;                  47803 Krefeld</t>
  </si>
  <si>
    <t>Blumentalstr. 10;                  47803 Krefeld</t>
  </si>
  <si>
    <t>Moerser Straße 36;                  47803 Krefeld</t>
  </si>
  <si>
    <t>Theaterplatz 1;                  47803 Krefeld</t>
  </si>
  <si>
    <t>Rheinstraße 138;                  47803 Krefeld</t>
  </si>
  <si>
    <t>St.-Anton-Straße 69-71;                  47803 Krefeld</t>
  </si>
  <si>
    <t>Friedrichstraße 25;                  47803 Krefeld</t>
  </si>
  <si>
    <t>Von-der-Leyen-Platz 2;                  47803 Krefeld</t>
  </si>
  <si>
    <t>Wartebereiche und ähnliche Räume</t>
  </si>
  <si>
    <t xml:space="preserve">Die Löhne / Stunden für Objektleitung und Vorarbeiter werden nicht getrennt ausgewiesen, sondern sind vom Beiter in der Kalkulation des SVS mit einzuplanen und somit entsprechend zu kalkulieren. Für Objekte größer 10.000 m² sind im Rahmen der Stundenverrechnungssatzkalkulation freigestellte Vorarbeiterzeiten angemessen zu berücksichtigen. Zur Steuerung des Gesamtauftrages sind Objektleiterzeiten im Rahmen der Stundenverrechnungssatzkalkulation angemessen zu berücksichtigen. </t>
  </si>
  <si>
    <t>zwischen 05:00 und 21:59 Uhr</t>
  </si>
  <si>
    <t>die Reinigungszeiten sind individuell abzustimmen</t>
  </si>
  <si>
    <t>Schulen / Klassenräume</t>
  </si>
  <si>
    <t xml:space="preserve">Klassenräume finden Sie grundsätzlich abgestuhlt vor, so dass im Rahmen der Unterhaltsreinigung nach der Reinigung der Tische aufzustuhlen ist. </t>
  </si>
  <si>
    <t xml:space="preserve">Zum Abschluss der Sommerferien ist im Rahmen eines sogenannten "Staubtages" die gesamte Einrichtung durchzureinigen. </t>
  </si>
  <si>
    <t>1)  Kosten Objektleitung</t>
  </si>
  <si>
    <t>Zuschlag für regelmäßige Arbeiten inkl. Sonn- und Feiertagen in %, für 365 Reinigungstage im Jahr (KB UR Los 3)</t>
  </si>
  <si>
    <t xml:space="preserve">Stundenverrechnungssatz in € für regelmäßige Arbeiten inkl. Sonn- und Feiertage, für 365 Reinigungstage im Jahr (KB UR Los 3) </t>
  </si>
  <si>
    <t xml:space="preserve">1)  Kosten Objektleitung </t>
  </si>
  <si>
    <t>Zuschlag für regelmäßige Arbeiten inkl. Sonn- und Feiertagen in %, für 3650 Reinigungstage im Jahr (KB UR Los 3)</t>
  </si>
  <si>
    <t xml:space="preserve">netto-Preis pro kg                                                                                               </t>
  </si>
  <si>
    <r>
      <t>Grundpflege mit 2-fach Beschichtung</t>
    </r>
    <r>
      <rPr>
        <b/>
        <sz val="10"/>
        <rFont val="Arial"/>
        <family val="2"/>
      </rPr>
      <t>*</t>
    </r>
  </si>
  <si>
    <r>
      <t>Versiegelung von Parkettböden</t>
    </r>
    <r>
      <rPr>
        <b/>
        <sz val="10"/>
        <rFont val="Arial"/>
        <family val="2"/>
      </rPr>
      <t>*</t>
    </r>
  </si>
  <si>
    <t>Die Angaben Außenglas und Innenglas sind nicht zu kalkulieren, nur als Information vom Kunden.</t>
  </si>
  <si>
    <t>LUGM-Nummern</t>
  </si>
  <si>
    <t>706370036.D</t>
  </si>
  <si>
    <t>707520138.A</t>
  </si>
  <si>
    <t>708330060A</t>
  </si>
  <si>
    <t>Summe von Fläche_qm_Jahr</t>
  </si>
  <si>
    <t>Kita Steckendorfer Str.</t>
  </si>
  <si>
    <t>Volkshochschule Von-der-Leyen-Platz</t>
  </si>
  <si>
    <t>Verwaltung Friedrichstr. FB 32/KOD</t>
  </si>
  <si>
    <t>Verwaltung Gesundheitshaus FB 53</t>
  </si>
  <si>
    <t>Verwaltung Standesamt im Stadtpalais</t>
  </si>
  <si>
    <t>Turnhalle Blumentalstr. RHG</t>
  </si>
  <si>
    <t>Kita Felbelstr.</t>
  </si>
  <si>
    <t>Ricarda Huch Gymnasium Moerser Str.</t>
  </si>
  <si>
    <t>Verwaltung Rathauskarree FB 50</t>
  </si>
  <si>
    <t>Verwaltung Rathaus</t>
  </si>
  <si>
    <t>1w/Fr</t>
  </si>
  <si>
    <t>1w/Mi</t>
  </si>
  <si>
    <t>1w/Mo</t>
  </si>
  <si>
    <r>
      <rPr>
        <b/>
        <sz val="10"/>
        <color indexed="8"/>
        <rFont val="Arial"/>
        <family val="2"/>
      </rPr>
      <t xml:space="preserve">Müllbehälter sind nach folgendem Turnus je Gebäudeart zu leeren und in die Kalkulation einzubeziehen: </t>
    </r>
    <r>
      <rPr>
        <sz val="10"/>
        <color indexed="8"/>
        <rFont val="Arial"/>
        <family val="2"/>
      </rPr>
      <t xml:space="preserve">                                                                                                                                                                  Verwaltungsgebäude: Büroräume 1x wöchentlich, alle anderen Räume arbeitstäglich                                                                                                                                                                                                                                                   Kindertagesstätten: alle Räume arbeitstäglich                                                                                                                                                                                                                                                                                                                                                             Schulen und Turnhallen: alle Räume arbeitstäglich                                                                                                                                                                                                                                                                                                                              Kulturinstitute: Büroräume 1x wöchentlich, alle anderen Räume arbeitstäglich</t>
    </r>
  </si>
  <si>
    <t>Feier-, Ferien-, Betriebsferien- und Reinigungstage</t>
  </si>
  <si>
    <t>Feiertage NRW</t>
  </si>
  <si>
    <t>Feiertage NRW gesamt</t>
  </si>
  <si>
    <t>Neujahr</t>
  </si>
  <si>
    <t>Do</t>
  </si>
  <si>
    <t>Fr</t>
  </si>
  <si>
    <t>Sa</t>
  </si>
  <si>
    <t>Mo</t>
  </si>
  <si>
    <t>Karfreitag</t>
  </si>
  <si>
    <t>Ostermontag</t>
  </si>
  <si>
    <t>Tag der Arbeit</t>
  </si>
  <si>
    <t>Di</t>
  </si>
  <si>
    <t>Christi Himmelfahrt</t>
  </si>
  <si>
    <t>Pfingstmontag</t>
  </si>
  <si>
    <t>Fronleichnam</t>
  </si>
  <si>
    <t>Tag der Deutschen Einheit</t>
  </si>
  <si>
    <t>So</t>
  </si>
  <si>
    <t>Mi</t>
  </si>
  <si>
    <t>Allerheiligen</t>
  </si>
  <si>
    <t>1. Weihnachtstag</t>
  </si>
  <si>
    <t>2. Weihnachtstag</t>
  </si>
  <si>
    <t>Tage p.a.</t>
  </si>
  <si>
    <t>Wochentage p.a.</t>
  </si>
  <si>
    <t>Feiertage, die in die Woche fallen</t>
  </si>
  <si>
    <t>Reinigungstage bei 5-tägiger
Reinigung ohne Feiertage, die
in die Woche fallen</t>
  </si>
  <si>
    <t>Reinigungstage bei 5-tägiger
Reinigung ohne Feiertage, die
in die Woche fallen
im Durchschnitt p.a.</t>
  </si>
  <si>
    <t>Ferientage NRW</t>
  </si>
  <si>
    <t>Zeitraum</t>
  </si>
  <si>
    <t>Osterferien</t>
  </si>
  <si>
    <t>30.03.-11.04.</t>
  </si>
  <si>
    <t>22.03.-03.04.</t>
  </si>
  <si>
    <t>10.04.-22.04.</t>
  </si>
  <si>
    <t>26.03.-07.04.</t>
  </si>
  <si>
    <t>Pfingstferien</t>
  </si>
  <si>
    <t>26.05.</t>
  </si>
  <si>
    <t>18.05.</t>
  </si>
  <si>
    <t>22.05.</t>
  </si>
  <si>
    <t>Sommerferien</t>
  </si>
  <si>
    <t>20.07.-01.09.</t>
  </si>
  <si>
    <t>19.07.-31.08.</t>
  </si>
  <si>
    <t>10.07.-22.08.</t>
  </si>
  <si>
    <t>02.07.-14.08.</t>
  </si>
  <si>
    <t>Herbstferien</t>
  </si>
  <si>
    <t>17.10.-31.10.</t>
  </si>
  <si>
    <t>23.10.-06.11.</t>
  </si>
  <si>
    <t>23.10.-04.11.</t>
  </si>
  <si>
    <t>15.10.-27.10.</t>
  </si>
  <si>
    <t>Weihnachtsferien</t>
  </si>
  <si>
    <t>23.12.-06.01.</t>
  </si>
  <si>
    <t>24.12.-08.01.</t>
  </si>
  <si>
    <t>21.12.-05.01.</t>
  </si>
  <si>
    <t>20.12.-04.01.</t>
  </si>
  <si>
    <t>Ferientage NRW bei 5-tägiger
Reinigung ohne Feiertage, die
in die Woche fallen</t>
  </si>
  <si>
    <t>Ferientage NRW 
im Durchschnitt p.a.</t>
  </si>
  <si>
    <t>Betriebsferien und Schließtage Verwaltung</t>
  </si>
  <si>
    <t>02.01.</t>
  </si>
  <si>
    <t>Rosenmontag</t>
  </si>
  <si>
    <t>30.05.*</t>
  </si>
  <si>
    <t>15.05.*</t>
  </si>
  <si>
    <t>07.05.*</t>
  </si>
  <si>
    <t>24.12.</t>
  </si>
  <si>
    <t>28.12.-30.12.*</t>
  </si>
  <si>
    <t>27.12.-30.12.*</t>
  </si>
  <si>
    <t>27.12.-29.12.*</t>
  </si>
  <si>
    <t>27.12.-28.12.*</t>
  </si>
  <si>
    <t>31.12.</t>
  </si>
  <si>
    <t>* = noch nicht veröffentlicht</t>
  </si>
  <si>
    <t>Betriebsferien + Schließtage
im Durchschnitt p.a.</t>
  </si>
  <si>
    <t>Reinigungstage</t>
  </si>
  <si>
    <t>Schulen
und Turnhallen</t>
  </si>
  <si>
    <t>Reinigungstage bei 5-tägiger Reinigung ohne Feiertage, die in die Woche fallen im Durchschnitt p.a.</t>
  </si>
  <si>
    <t>abzügl. Ferientage NRW im Durchschnitt p.a.</t>
  </si>
  <si>
    <t>abzügl. Rosenmontag</t>
  </si>
  <si>
    <t>zzgl. Staubtag am letzten Ferientag der Sommerferien</t>
  </si>
  <si>
    <t>Gesamt bei 5-tägiger Reinigung p.a.</t>
  </si>
  <si>
    <t>Kitas</t>
  </si>
  <si>
    <t>Reinigungstage bei 5-tägiger Reinigung ohne Feiertage, die
in die Woche fallen im Durchschnitt p.a.</t>
  </si>
  <si>
    <t>abzügl. Ferientage p.a.</t>
  </si>
  <si>
    <t>abzügl. 27.-30.12.d.J.</t>
  </si>
  <si>
    <t xml:space="preserve">Verwaltung
</t>
  </si>
  <si>
    <t>abzügl. Betriebsferien + Schließtage im Durchschnitt p.a.</t>
  </si>
  <si>
    <t>Feuerwehr</t>
  </si>
  <si>
    <t>Reinigungstage bei 6-tägiger Reinigung ohne Sonntage p.a.</t>
  </si>
  <si>
    <t>Kulturinstiute</t>
  </si>
  <si>
    <t>Reinigungstage bei 6-tägiger Reinigung ohne Montage  und ohne 24., 25. + 31.12.p.a.</t>
  </si>
  <si>
    <t>Friedhöfe</t>
  </si>
  <si>
    <t>Reinigungstage bei 5-tägiger Reinigung p.a.</t>
  </si>
  <si>
    <t>Botanischer Garten</t>
  </si>
  <si>
    <t>Reinigungstage bei 5-tägiger Reinigung ohne 24. + 31.12. im Durchschnitt p.a.</t>
  </si>
  <si>
    <t>30.05.</t>
  </si>
  <si>
    <t>Betriebsferien+Schließtage 
pro Jahr</t>
  </si>
  <si>
    <t>aa)</t>
  </si>
  <si>
    <t>2025-ZGM-6011-Kaz-0001</t>
  </si>
  <si>
    <t>Personalgewichtung SV</t>
  </si>
  <si>
    <t>Kita Steckendorfer Straße</t>
  </si>
  <si>
    <t>Kita Felbelstraße</t>
  </si>
  <si>
    <t>Ricarda Huch Gymnasium</t>
  </si>
  <si>
    <t>Seidenweberhaus (VHS 3. OG)</t>
  </si>
  <si>
    <t>Verwaltungsgebäude (FB 32)</t>
  </si>
  <si>
    <t>Verwaltungsgebäude (Rathauskarree)</t>
  </si>
  <si>
    <t>Standesamt im Stadtpalais</t>
  </si>
  <si>
    <t>Sporthalle Ricarda Huch Gymnasium Blumentalstraße (erst nach Abschluss der Sanierungsarbeiten)</t>
  </si>
  <si>
    <t>Sporthalle Ricarda Huch Gymnasium Blumentalstr (erst nach Abschluss der Sanierungsarbeiten)</t>
  </si>
  <si>
    <r>
      <t xml:space="preserve">Inhalte entleeren und mit einem Beutel versehen. Einmal wöchentlich und bei Bedarf die Behälter nass reinigen. Wertstoffe getrennt sammeln, entsorgen und in die dafür vorgesehenen Stellen im Hause bringen. </t>
    </r>
    <r>
      <rPr>
        <b/>
        <sz val="9"/>
        <rFont val="Arial"/>
        <family val="2"/>
      </rPr>
      <t>Für einige Nutzungsarten gilt folgender abweichender Turnus:</t>
    </r>
    <r>
      <rPr>
        <sz val="9"/>
        <rFont val="Arial"/>
        <family val="2"/>
      </rPr>
      <t xml:space="preserve">                                                                                                                  </t>
    </r>
    <r>
      <rPr>
        <b/>
        <sz val="9"/>
        <rFont val="Arial"/>
        <family val="2"/>
      </rPr>
      <t xml:space="preserve">Müllbehälter sind nach folgendem Turnus je Gebäudeart zu leeren und in die Kalkulation einzubeziehen: </t>
    </r>
    <r>
      <rPr>
        <sz val="9"/>
        <rFont val="Arial"/>
        <family val="2"/>
      </rPr>
      <t xml:space="preserve">                                                                                                                                                                  Verwaltungsgebäude: Büroräume 1x wöchentlich, alle anderen Räume arbeitstäglich                                                                                                                                                                                                                                                   Kindertagesstätten: alle Räume arbeitstäglich                                                                                                                                                                                                                                                                                                                                                             Schulen und Turnhallen: alle Räume arbeitstäglich                                                                                                                                                                                                                                                                                                                              Kulturinstitute: Büroräume 1x wöchentlich, alle anderen Räume arbeitstäglich</t>
    </r>
  </si>
  <si>
    <t>Hinweis: Die in der Kalkulationsbasis (KB UR Los 3) angegebenen Stundenverrechnungssätze für Werktage, Feiertage und für Sonn-/Feiertage müssen den in der Kalkulation des jeweiligen Stundenverrechnungssatzes kalkulierten Beträgen entsprechen.</t>
  </si>
  <si>
    <t>Bei Sonderaufträgen an Sonn- und Feiertagen sind ____% Zuschlag hinzuzurechnen.</t>
  </si>
  <si>
    <t>Gesamtpreis/Monat</t>
  </si>
  <si>
    <t>Unterhaltsreinigung in OGS Betreuungszeiten (Entspricht der SVS Kalkulation der regulären UR s. Zeile 60 "SVS UR Los 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</si>
</sst>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 _€_-;\-* #,##0.00\ _€_-;_-* &quot;-&quot;??\ _€_-;_-@_-"/>
    <numFmt numFmtId="165" formatCode="_-* #,##0.00&quot; €&quot;_-;\-* #,##0.00&quot; €&quot;_-;_-* \-??&quot; €&quot;_-;_-@_-"/>
    <numFmt numFmtId="166" formatCode="#,##0.00&quot; %&quot;"/>
    <numFmt numFmtId="167" formatCode="0.00&quot; €/h&quot;"/>
    <numFmt numFmtId="168" formatCode="0.00&quot; %&quot;"/>
    <numFmt numFmtId="169" formatCode="0&quot; %&quot;"/>
    <numFmt numFmtId="170" formatCode="#,##0.000"/>
    <numFmt numFmtId="171" formatCode="#,##0.00\ [$€-1]"/>
    <numFmt numFmtId="172" formatCode="#,##0.00\ &quot;€&quot;"/>
    <numFmt numFmtId="173" formatCode="#,##0.000&quot; %&quot;"/>
    <numFmt numFmtId="174" formatCode="_-* #,##0.00\ [$€-407]_-;\-* #,##0.00\ [$€-407]_-;_-* &quot;-&quot;??\ [$€-407]_-;_-@_-"/>
    <numFmt numFmtId="175" formatCode="_-* #,##0.00\ [$€-1]_-;\-* #,##0.00\ [$€-1]_-;_-* &quot;-&quot;??\ [$€-1]_-"/>
    <numFmt numFmtId="176" formatCode="_-* #,##0\ _€_-;\-* #,##0\ _€_-;_-* &quot;-&quot;\ _€_-;_-@_-"/>
    <numFmt numFmtId="177" formatCode="#,##0\ _€"/>
    <numFmt numFmtId="178" formatCode="0.0"/>
  </numFmts>
  <fonts count="68" x14ac:knownFonts="1">
    <font>
      <sz val="11"/>
      <color indexed="8"/>
      <name val="Calibri"/>
      <family val="2"/>
    </font>
    <font>
      <sz val="11"/>
      <color theme="1"/>
      <name val="Century Gothic"/>
      <family val="2"/>
      <scheme val="minor"/>
    </font>
    <font>
      <sz val="11"/>
      <color theme="1"/>
      <name val="Century Gothic"/>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sz val="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1"/>
      <color indexed="8"/>
      <name val="Arial"/>
      <family val="2"/>
    </font>
    <font>
      <sz val="8"/>
      <color indexed="62"/>
      <name val="Arial"/>
      <family val="2"/>
    </font>
    <font>
      <b/>
      <sz val="10"/>
      <name val="Arial"/>
      <family val="2"/>
    </font>
    <font>
      <sz val="11"/>
      <name val="Arial"/>
      <family val="2"/>
    </font>
    <font>
      <b/>
      <sz val="11"/>
      <color indexed="8"/>
      <name val="Arial"/>
      <family val="2"/>
    </font>
    <font>
      <sz val="12"/>
      <name val="Times New Roman"/>
      <family val="1"/>
    </font>
    <font>
      <sz val="9"/>
      <name val="Arial"/>
      <family val="2"/>
    </font>
    <font>
      <sz val="11"/>
      <color indexed="8"/>
      <name val="Calibri"/>
      <family val="2"/>
    </font>
    <font>
      <sz val="9"/>
      <color indexed="8"/>
      <name val="Arial"/>
      <family val="2"/>
    </font>
    <font>
      <sz val="10"/>
      <color indexed="8"/>
      <name val="Arial"/>
      <family val="2"/>
    </font>
    <font>
      <sz val="8"/>
      <name val="Calibri"/>
      <family val="2"/>
    </font>
    <font>
      <b/>
      <sz val="12"/>
      <color indexed="8"/>
      <name val="Arial"/>
      <family val="2"/>
    </font>
    <font>
      <b/>
      <sz val="12"/>
      <name val="Times New Roman"/>
      <family val="1"/>
    </font>
    <font>
      <b/>
      <sz val="10"/>
      <color theme="0"/>
      <name val="Arial"/>
      <family val="2"/>
    </font>
    <font>
      <b/>
      <sz val="10"/>
      <color indexed="8"/>
      <name val="Arial"/>
      <family val="2"/>
    </font>
    <font>
      <sz val="10"/>
      <color theme="0"/>
      <name val="Arial"/>
      <family val="2"/>
    </font>
    <font>
      <b/>
      <sz val="16"/>
      <color theme="0"/>
      <name val="Arial"/>
      <family val="2"/>
    </font>
    <font>
      <sz val="10"/>
      <name val="Arial"/>
      <family val="2"/>
    </font>
    <font>
      <i/>
      <sz val="10"/>
      <color indexed="8"/>
      <name val="Arial"/>
      <family val="2"/>
    </font>
    <font>
      <sz val="10"/>
      <color indexed="8"/>
      <name val="Calibri"/>
      <family val="2"/>
    </font>
    <font>
      <b/>
      <u/>
      <sz val="10"/>
      <name val="Arial"/>
      <family val="2"/>
    </font>
    <font>
      <b/>
      <sz val="10"/>
      <color theme="0"/>
      <name val="Arial"/>
      <family val="2"/>
      <charset val="1"/>
    </font>
    <font>
      <b/>
      <sz val="10"/>
      <color indexed="9"/>
      <name val="Arial"/>
      <family val="2"/>
    </font>
    <font>
      <b/>
      <sz val="10"/>
      <color rgb="FFFFFFFF"/>
      <name val="Arial"/>
      <family val="2"/>
      <charset val="1"/>
    </font>
    <font>
      <b/>
      <u/>
      <sz val="10"/>
      <color indexed="8"/>
      <name val="Arial"/>
      <family val="2"/>
    </font>
    <font>
      <sz val="10"/>
      <color indexed="8"/>
      <name val="Arial"/>
      <family val="2"/>
    </font>
    <font>
      <b/>
      <sz val="9"/>
      <name val="Arial"/>
      <family val="2"/>
    </font>
    <font>
      <sz val="11"/>
      <color rgb="FFFF0000"/>
      <name val="Arial"/>
      <family val="2"/>
    </font>
    <font>
      <sz val="10"/>
      <color rgb="FF000000"/>
      <name val="Arial"/>
      <family val="2"/>
    </font>
    <font>
      <sz val="10"/>
      <name val="Arial"/>
      <family val="2"/>
    </font>
    <font>
      <sz val="10"/>
      <color indexed="8"/>
      <name val="Arial"/>
      <family val="2"/>
    </font>
    <font>
      <b/>
      <sz val="14"/>
      <color rgb="FFFF0000"/>
      <name val="Arial"/>
      <family val="2"/>
    </font>
    <font>
      <b/>
      <vertAlign val="superscript"/>
      <sz val="10"/>
      <color rgb="FF000000"/>
      <name val="Arial"/>
      <family val="2"/>
    </font>
    <font>
      <sz val="10"/>
      <color rgb="FF000000"/>
      <name val="Arial"/>
      <family val="2"/>
    </font>
    <font>
      <sz val="10"/>
      <name val="Arial"/>
      <family val="2"/>
    </font>
    <font>
      <sz val="10"/>
      <color indexed="8"/>
      <name val="Arial"/>
      <family val="2"/>
    </font>
    <font>
      <sz val="10"/>
      <color indexed="8"/>
      <name val="Arial"/>
      <family val="2"/>
    </font>
    <font>
      <sz val="14"/>
      <color indexed="8"/>
      <name val="Arial"/>
      <family val="2"/>
    </font>
    <font>
      <b/>
      <sz val="14"/>
      <color theme="1"/>
      <name val="Century Gothic"/>
      <family val="2"/>
      <scheme val="minor"/>
    </font>
    <font>
      <b/>
      <sz val="12"/>
      <color theme="1"/>
      <name val="Century Gothic"/>
      <family val="2"/>
      <scheme val="minor"/>
    </font>
    <font>
      <sz val="11"/>
      <name val="Calibri"/>
      <family val="2"/>
    </font>
    <font>
      <b/>
      <sz val="11"/>
      <color theme="1"/>
      <name val="Century Gothic"/>
      <family val="2"/>
      <scheme val="minor"/>
    </font>
    <font>
      <sz val="11"/>
      <name val="Century Gothic"/>
      <family val="2"/>
      <scheme val="minor"/>
    </font>
    <font>
      <sz val="11"/>
      <color rgb="FF00B050"/>
      <name val="Century Gothic"/>
      <family val="2"/>
      <scheme val="minor"/>
    </font>
    <font>
      <b/>
      <sz val="12"/>
      <name val="Century Gothic"/>
      <family val="2"/>
      <scheme val="minor"/>
    </font>
    <font>
      <sz val="11"/>
      <color rgb="FFFF0000"/>
      <name val="Century Gothic"/>
      <family val="2"/>
      <scheme val="minor"/>
    </font>
    <font>
      <b/>
      <sz val="16"/>
      <color theme="1"/>
      <name val="Century Gothic"/>
      <family val="2"/>
      <scheme val="minor"/>
    </font>
    <font>
      <sz val="12"/>
      <color theme="1"/>
      <name val="Century Gothic"/>
      <family val="2"/>
      <scheme val="minor"/>
    </font>
  </fonts>
  <fills count="3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43"/>
        <bgColor indexed="26"/>
      </patternFill>
    </fill>
    <fill>
      <patternFill patternType="solid">
        <fgColor indexed="26"/>
        <bgColor indexed="9"/>
      </patternFill>
    </fill>
    <fill>
      <patternFill patternType="solid">
        <fgColor indexed="55"/>
        <bgColor indexed="23"/>
      </patternFill>
    </fill>
    <fill>
      <patternFill patternType="solid">
        <fgColor indexed="22"/>
        <bgColor indexed="64"/>
      </patternFill>
    </fill>
    <fill>
      <patternFill patternType="solid">
        <fgColor indexed="22"/>
        <bgColor indexed="23"/>
      </patternFill>
    </fill>
    <fill>
      <patternFill patternType="solid">
        <fgColor indexed="9"/>
        <bgColor indexed="26"/>
      </patternFill>
    </fill>
    <fill>
      <patternFill patternType="solid">
        <fgColor rgb="FF376BB2"/>
        <bgColor indexed="23"/>
      </patternFill>
    </fill>
    <fill>
      <patternFill patternType="solid">
        <fgColor rgb="FF00B050"/>
        <bgColor indexed="64"/>
      </patternFill>
    </fill>
    <fill>
      <patternFill patternType="solid">
        <fgColor theme="3"/>
        <bgColor indexed="64"/>
      </patternFill>
    </fill>
    <fill>
      <patternFill patternType="solid">
        <fgColor rgb="FF376BB2"/>
        <bgColor indexed="64"/>
      </patternFill>
    </fill>
    <fill>
      <patternFill patternType="solid">
        <fgColor theme="0" tint="-0.249977111117893"/>
        <bgColor indexed="64"/>
      </patternFill>
    </fill>
    <fill>
      <patternFill patternType="solid">
        <fgColor rgb="FFC0C0C0"/>
        <bgColor indexed="64"/>
      </patternFill>
    </fill>
    <fill>
      <patternFill patternType="solid">
        <fgColor rgb="FF376BB2"/>
        <bgColor rgb="FFC0C0C0"/>
      </patternFill>
    </fill>
    <fill>
      <patternFill patternType="solid">
        <fgColor rgb="FF376BB2"/>
        <bgColor indexed="31"/>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28">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59"/>
      </left>
      <right style="thin">
        <color indexed="59"/>
      </right>
      <top/>
      <bottom style="thin">
        <color indexed="59"/>
      </bottom>
      <diagonal/>
    </border>
    <border>
      <left style="thin">
        <color indexed="64"/>
      </left>
      <right style="thin">
        <color indexed="64"/>
      </right>
      <top/>
      <bottom/>
      <diagonal/>
    </border>
    <border>
      <left/>
      <right/>
      <top/>
      <bottom style="thin">
        <color indexed="64"/>
      </bottom>
      <diagonal/>
    </border>
    <border>
      <left style="thin">
        <color indexed="59"/>
      </left>
      <right style="thin">
        <color indexed="59"/>
      </right>
      <top style="medium">
        <color indexed="59"/>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top style="medium">
        <color indexed="59"/>
      </top>
      <bottom style="medium">
        <color indexed="59"/>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59"/>
      </left>
      <right style="thin">
        <color indexed="59"/>
      </right>
      <top/>
      <bottom style="medium">
        <color indexed="59"/>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59"/>
      </right>
      <top style="medium">
        <color indexed="59"/>
      </top>
      <bottom/>
      <diagonal/>
    </border>
    <border>
      <left/>
      <right style="thin">
        <color indexed="59"/>
      </right>
      <top/>
      <bottom style="medium">
        <color indexed="59"/>
      </bottom>
      <diagonal/>
    </border>
    <border>
      <left style="thin">
        <color theme="3"/>
      </left>
      <right/>
      <top style="thin">
        <color theme="3"/>
      </top>
      <bottom style="thin">
        <color theme="3"/>
      </bottom>
      <diagonal/>
    </border>
    <border>
      <left/>
      <right/>
      <top style="thin">
        <color theme="3"/>
      </top>
      <bottom style="thin">
        <color theme="3"/>
      </bottom>
      <diagonal/>
    </border>
    <border>
      <left style="medium">
        <color theme="0"/>
      </left>
      <right/>
      <top/>
      <bottom/>
      <diagonal/>
    </border>
    <border>
      <left style="thin">
        <color theme="3"/>
      </left>
      <right/>
      <top/>
      <bottom style="thin">
        <color theme="3"/>
      </bottom>
      <diagonal/>
    </border>
    <border>
      <left/>
      <right/>
      <top/>
      <bottom style="thin">
        <color theme="3"/>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right style="thin">
        <color theme="3"/>
      </right>
      <top/>
      <bottom style="thin">
        <color theme="3"/>
      </bottom>
      <diagonal/>
    </border>
    <border>
      <left style="thin">
        <color theme="3"/>
      </left>
      <right/>
      <top/>
      <bottom/>
      <diagonal/>
    </border>
    <border>
      <left/>
      <right style="thin">
        <color theme="3"/>
      </right>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64"/>
      </left>
      <right/>
      <top style="thin">
        <color indexed="64"/>
      </top>
      <bottom/>
      <diagonal/>
    </border>
    <border>
      <left/>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thin">
        <color theme="3"/>
      </bottom>
      <diagonal/>
    </border>
    <border>
      <left style="thin">
        <color theme="3"/>
      </left>
      <right style="thin">
        <color indexed="64"/>
      </right>
      <top/>
      <bottom style="thin">
        <color theme="3"/>
      </bottom>
      <diagonal/>
    </border>
    <border>
      <left style="thin">
        <color indexed="64"/>
      </left>
      <right style="thin">
        <color indexed="64"/>
      </right>
      <top style="thin">
        <color indexed="64"/>
      </top>
      <bottom/>
      <diagonal/>
    </border>
    <border>
      <left style="thin">
        <color indexed="59"/>
      </left>
      <right/>
      <top/>
      <bottom style="thin">
        <color indexed="59"/>
      </bottom>
      <diagonal/>
    </border>
    <border>
      <left style="thin">
        <color indexed="64"/>
      </left>
      <right/>
      <top style="thin">
        <color theme="3"/>
      </top>
      <bottom style="thin">
        <color indexed="64"/>
      </bottom>
      <diagonal/>
    </border>
    <border>
      <left/>
      <right/>
      <top style="thin">
        <color theme="3"/>
      </top>
      <bottom style="thin">
        <color indexed="64"/>
      </bottom>
      <diagonal/>
    </border>
    <border>
      <left/>
      <right style="thin">
        <color theme="3"/>
      </right>
      <top style="thin">
        <color theme="3"/>
      </top>
      <bottom style="thin">
        <color indexed="64"/>
      </bottom>
      <diagonal/>
    </border>
    <border>
      <left style="thin">
        <color indexed="59"/>
      </left>
      <right/>
      <top style="thin">
        <color indexed="59"/>
      </top>
      <bottom/>
      <diagonal/>
    </border>
    <border>
      <left/>
      <right/>
      <top style="thin">
        <color indexed="59"/>
      </top>
      <bottom/>
      <diagonal/>
    </border>
    <border>
      <left/>
      <right/>
      <top style="medium">
        <color indexed="64"/>
      </top>
      <bottom/>
      <diagonal/>
    </border>
    <border>
      <left style="thin">
        <color indexed="64"/>
      </left>
      <right style="thin">
        <color indexed="64"/>
      </right>
      <top style="medium">
        <color indexed="64"/>
      </top>
      <bottom style="medium">
        <color indexed="59"/>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style="thin">
        <color theme="3"/>
      </left>
      <right/>
      <top/>
      <bottom style="thin">
        <color indexed="64"/>
      </bottom>
      <diagonal/>
    </border>
    <border>
      <left/>
      <right style="thin">
        <color theme="3"/>
      </right>
      <top/>
      <bottom style="thin">
        <color indexed="64"/>
      </bottom>
      <diagonal/>
    </border>
    <border>
      <left style="thin">
        <color indexed="64"/>
      </left>
      <right/>
      <top/>
      <bottom/>
      <diagonal/>
    </border>
    <border>
      <left/>
      <right style="thin">
        <color indexed="64"/>
      </right>
      <top style="thin">
        <color theme="3"/>
      </top>
      <bottom style="thin">
        <color theme="3"/>
      </bottom>
      <diagonal/>
    </border>
    <border>
      <left style="thin">
        <color indexed="59"/>
      </left>
      <right style="thin">
        <color indexed="64"/>
      </right>
      <top style="medium">
        <color indexed="64"/>
      </top>
      <bottom style="medium">
        <color indexed="59"/>
      </bottom>
      <diagonal/>
    </border>
    <border>
      <left style="thin">
        <color indexed="64"/>
      </left>
      <right style="thin">
        <color indexed="64"/>
      </right>
      <top style="medium">
        <color indexed="59"/>
      </top>
      <bottom/>
      <diagonal/>
    </border>
    <border>
      <left style="thin">
        <color indexed="59"/>
      </left>
      <right style="thin">
        <color indexed="64"/>
      </right>
      <top style="medium">
        <color indexed="59"/>
      </top>
      <bottom/>
      <diagonal/>
    </border>
    <border>
      <left style="medium">
        <color indexed="64"/>
      </left>
      <right/>
      <top/>
      <bottom/>
      <diagonal/>
    </border>
    <border>
      <left style="thin">
        <color theme="3"/>
      </left>
      <right/>
      <top style="thin">
        <color theme="3"/>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59"/>
      </bottom>
      <diagonal/>
    </border>
    <border>
      <left/>
      <right style="thin">
        <color indexed="64"/>
      </right>
      <top style="medium">
        <color indexed="59"/>
      </top>
      <bottom/>
      <diagonal/>
    </border>
    <border>
      <left style="thin">
        <color indexed="64"/>
      </left>
      <right style="thin">
        <color indexed="64"/>
      </right>
      <top style="medium">
        <color indexed="59"/>
      </top>
      <bottom style="medium">
        <color indexed="64"/>
      </bottom>
      <diagonal/>
    </border>
    <border>
      <left style="thin">
        <color indexed="64"/>
      </left>
      <right style="thin">
        <color indexed="64"/>
      </right>
      <top style="thin">
        <color indexed="64"/>
      </top>
      <bottom style="medium">
        <color indexed="59"/>
      </bottom>
      <diagonal/>
    </border>
    <border>
      <left style="thin">
        <color indexed="64"/>
      </left>
      <right style="thin">
        <color indexed="64"/>
      </right>
      <top style="medium">
        <color indexed="59"/>
      </top>
      <bottom style="thin">
        <color indexed="64"/>
      </bottom>
      <diagonal/>
    </border>
    <border>
      <left style="thin">
        <color indexed="64"/>
      </left>
      <right style="thin">
        <color indexed="64"/>
      </right>
      <top style="thin">
        <color indexed="64"/>
      </top>
      <bottom style="medium">
        <color indexed="64"/>
      </bottom>
      <diagonal/>
    </border>
    <border>
      <left/>
      <right style="thin">
        <color theme="3"/>
      </right>
      <top style="thin">
        <color indexed="64"/>
      </top>
      <bottom/>
      <diagonal/>
    </border>
    <border>
      <left/>
      <right style="thin">
        <color theme="3"/>
      </right>
      <top style="thin">
        <color theme="3"/>
      </top>
      <bottom style="thin">
        <color theme="3"/>
      </bottom>
      <diagonal/>
    </border>
    <border>
      <left style="thin">
        <color indexed="59"/>
      </left>
      <right style="thin">
        <color indexed="59"/>
      </right>
      <top style="medium">
        <color indexed="64"/>
      </top>
      <bottom/>
      <diagonal/>
    </border>
    <border>
      <left style="thin">
        <color indexed="59"/>
      </left>
      <right style="thin">
        <color indexed="59"/>
      </right>
      <top/>
      <bottom style="medium">
        <color indexed="64"/>
      </bottom>
      <diagonal/>
    </border>
    <border>
      <left/>
      <right/>
      <top style="double">
        <color indexed="64"/>
      </top>
      <bottom style="double">
        <color indexed="64"/>
      </bottom>
      <diagonal/>
    </border>
    <border>
      <left style="thin">
        <color rgb="FF000000"/>
      </left>
      <right/>
      <top style="thin">
        <color rgb="FF000000"/>
      </top>
      <bottom style="thin">
        <color rgb="FF000000"/>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thin">
        <color indexed="59"/>
      </bottom>
      <diagonal/>
    </border>
    <border>
      <left style="thin">
        <color indexed="64"/>
      </left>
      <right style="thin">
        <color indexed="64"/>
      </right>
      <top style="thin">
        <color indexed="64"/>
      </top>
      <bottom style="thin">
        <color indexed="59"/>
      </bottom>
      <diagonal/>
    </border>
    <border>
      <left style="thin">
        <color indexed="64"/>
      </left>
      <right style="thin">
        <color indexed="64"/>
      </right>
      <top style="thin">
        <color indexed="59"/>
      </top>
      <bottom style="thin">
        <color indexed="59"/>
      </bottom>
      <diagonal/>
    </border>
    <border>
      <left style="thin">
        <color indexed="64"/>
      </left>
      <right style="thin">
        <color indexed="64"/>
      </right>
      <top style="thin">
        <color indexed="59"/>
      </top>
      <bottom/>
      <diagonal/>
    </border>
    <border>
      <left style="thin">
        <color indexed="64"/>
      </left>
      <right style="thin">
        <color indexed="64"/>
      </right>
      <top/>
      <bottom style="thin">
        <color indexed="59"/>
      </bottom>
      <diagonal/>
    </border>
    <border>
      <left style="thin">
        <color indexed="64"/>
      </left>
      <right style="thin">
        <color indexed="64"/>
      </right>
      <top style="thin">
        <color indexed="59"/>
      </top>
      <bottom style="thin">
        <color indexed="64"/>
      </bottom>
      <diagonal/>
    </border>
  </borders>
  <cellStyleXfs count="55">
    <xf numFmtId="0"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20" borderId="1" applyNumberFormat="0" applyAlignment="0" applyProtection="0"/>
    <xf numFmtId="0" fontId="5" fillId="20" borderId="2" applyNumberFormat="0" applyAlignment="0" applyProtection="0"/>
    <xf numFmtId="0" fontId="6" fillId="7"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165" fontId="27" fillId="0" borderId="0" applyFill="0" applyBorder="0" applyAlignment="0" applyProtection="0"/>
    <xf numFmtId="0" fontId="9" fillId="4" borderId="0" applyNumberFormat="0" applyBorder="0" applyAlignment="0" applyProtection="0"/>
    <xf numFmtId="0" fontId="10" fillId="21" borderId="0" applyNumberFormat="0" applyBorder="0" applyAlignment="0" applyProtection="0"/>
    <xf numFmtId="0" fontId="27" fillId="22" borderId="4" applyNumberFormat="0" applyAlignment="0" applyProtection="0"/>
    <xf numFmtId="0" fontId="11" fillId="3" borderId="0" applyNumberFormat="0" applyBorder="0" applyAlignment="0" applyProtection="0"/>
    <xf numFmtId="0" fontId="12" fillId="0" borderId="0"/>
    <xf numFmtId="0" fontId="13"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17" fillId="0" borderId="8" applyNumberFormat="0" applyFill="0" applyAlignment="0" applyProtection="0"/>
    <xf numFmtId="165" fontId="27" fillId="0" borderId="0" applyFill="0" applyBorder="0" applyAlignment="0" applyProtection="0"/>
    <xf numFmtId="0" fontId="18" fillId="0" borderId="0" applyNumberFormat="0" applyFill="0" applyBorder="0" applyAlignment="0" applyProtection="0"/>
    <xf numFmtId="0" fontId="19" fillId="23" borderId="9" applyNumberFormat="0" applyAlignment="0" applyProtection="0"/>
    <xf numFmtId="0" fontId="12" fillId="0" borderId="0"/>
    <xf numFmtId="0" fontId="37" fillId="0" borderId="0"/>
    <xf numFmtId="175" fontId="37" fillId="0" borderId="0" applyFont="0" applyFill="0" applyBorder="0" applyAlignment="0" applyProtection="0"/>
    <xf numFmtId="164" fontId="37" fillId="0" borderId="0" applyFont="0" applyFill="0" applyBorder="0" applyAlignment="0" applyProtection="0"/>
    <xf numFmtId="164" fontId="27" fillId="0" borderId="0" applyFont="0" applyFill="0" applyBorder="0" applyAlignment="0" applyProtection="0"/>
    <xf numFmtId="0" fontId="2" fillId="0" borderId="0"/>
    <xf numFmtId="0" fontId="12" fillId="0" borderId="0"/>
    <xf numFmtId="175" fontId="12" fillId="0" borderId="0" applyFont="0" applyFill="0" applyBorder="0" applyAlignment="0" applyProtection="0"/>
    <xf numFmtId="164" fontId="12" fillId="0" borderId="0" applyFont="0" applyFill="0" applyBorder="0" applyAlignment="0" applyProtection="0"/>
    <xf numFmtId="0" fontId="1" fillId="0" borderId="0"/>
  </cellStyleXfs>
  <cellXfs count="694">
    <xf numFmtId="0" fontId="0" fillId="0" borderId="0" xfId="0"/>
    <xf numFmtId="171" fontId="23" fillId="0" borderId="0" xfId="42" applyNumberFormat="1" applyFont="1" applyFill="1" applyBorder="1" applyAlignment="1" applyProtection="1">
      <alignment vertical="center"/>
    </xf>
    <xf numFmtId="0" fontId="22" fillId="0" borderId="0" xfId="0" applyFont="1" applyAlignment="1">
      <alignment horizontal="left" vertical="center"/>
    </xf>
    <xf numFmtId="0" fontId="34" fillId="0" borderId="0" xfId="0" applyFont="1" applyAlignment="1">
      <alignment horizontal="left"/>
    </xf>
    <xf numFmtId="0" fontId="34" fillId="0" borderId="0" xfId="0" applyFont="1"/>
    <xf numFmtId="0" fontId="29" fillId="0" borderId="0" xfId="0" applyFont="1"/>
    <xf numFmtId="0" fontId="29" fillId="0" borderId="0" xfId="0" applyFont="1" applyAlignment="1">
      <alignment horizontal="left"/>
    </xf>
    <xf numFmtId="0" fontId="22" fillId="0" borderId="0" xfId="0" applyFont="1" applyAlignment="1">
      <alignment horizontal="left" vertical="center" indent="1"/>
    </xf>
    <xf numFmtId="0" fontId="33" fillId="0" borderId="0" xfId="0" applyFont="1" applyAlignment="1">
      <alignment horizontal="left" vertical="center"/>
    </xf>
    <xf numFmtId="0" fontId="31" fillId="0" borderId="0" xfId="0" applyFont="1"/>
    <xf numFmtId="0" fontId="29" fillId="29" borderId="0" xfId="0" applyFont="1" applyFill="1" applyAlignment="1">
      <alignment horizontal="left" vertical="center" wrapText="1"/>
    </xf>
    <xf numFmtId="0" fontId="29" fillId="29" borderId="0" xfId="0" applyFont="1" applyFill="1" applyAlignment="1">
      <alignment horizontal="left" vertical="center"/>
    </xf>
    <xf numFmtId="0" fontId="33" fillId="28" borderId="0" xfId="0" applyFont="1" applyFill="1" applyAlignment="1">
      <alignment horizontal="centerContinuous"/>
    </xf>
    <xf numFmtId="0" fontId="33" fillId="28" borderId="0" xfId="0" applyFont="1" applyFill="1" applyAlignment="1">
      <alignment horizontal="centerContinuous" vertical="center"/>
    </xf>
    <xf numFmtId="0" fontId="33" fillId="28" borderId="35" xfId="0" applyFont="1" applyFill="1" applyBorder="1" applyAlignment="1">
      <alignment horizontal="centerContinuous" vertical="center"/>
    </xf>
    <xf numFmtId="0" fontId="36" fillId="30" borderId="0" xfId="0" applyFont="1" applyFill="1" applyAlignment="1">
      <alignment horizontal="left" vertical="center" indent="2"/>
    </xf>
    <xf numFmtId="0" fontId="35" fillId="30" borderId="0" xfId="0" applyFont="1" applyFill="1" applyAlignment="1">
      <alignment horizontal="left"/>
    </xf>
    <xf numFmtId="4" fontId="35" fillId="30" borderId="0" xfId="0" applyNumberFormat="1" applyFont="1" applyFill="1" applyAlignment="1">
      <alignment horizontal="center"/>
    </xf>
    <xf numFmtId="0" fontId="33" fillId="30" borderId="0" xfId="0" applyFont="1" applyFill="1"/>
    <xf numFmtId="0" fontId="33" fillId="29" borderId="0" xfId="0" applyFont="1" applyFill="1" applyAlignment="1">
      <alignment horizontal="centerContinuous"/>
    </xf>
    <xf numFmtId="0" fontId="36" fillId="0" borderId="0" xfId="0" applyFont="1" applyAlignment="1">
      <alignment horizontal="left" vertical="center" indent="2"/>
    </xf>
    <xf numFmtId="0" fontId="36" fillId="30" borderId="38" xfId="0" applyFont="1" applyFill="1" applyBorder="1" applyAlignment="1">
      <alignment horizontal="left" vertical="center" indent="2"/>
    </xf>
    <xf numFmtId="0" fontId="35" fillId="30" borderId="39" xfId="0" applyFont="1" applyFill="1" applyBorder="1" applyAlignment="1">
      <alignment horizontal="left"/>
    </xf>
    <xf numFmtId="4" fontId="35" fillId="30" borderId="39" xfId="0" applyNumberFormat="1" applyFont="1" applyFill="1" applyBorder="1" applyAlignment="1">
      <alignment horizontal="center"/>
    </xf>
    <xf numFmtId="0" fontId="33" fillId="30" borderId="40" xfId="0" applyFont="1" applyFill="1" applyBorder="1"/>
    <xf numFmtId="0" fontId="33" fillId="30" borderId="42" xfId="0" applyFont="1" applyFill="1" applyBorder="1" applyAlignment="1">
      <alignment horizontal="left" vertical="center" indent="2"/>
    </xf>
    <xf numFmtId="0" fontId="36" fillId="30" borderId="39" xfId="0" applyFont="1" applyFill="1" applyBorder="1" applyAlignment="1">
      <alignment horizontal="left" vertical="center" indent="2"/>
    </xf>
    <xf numFmtId="2" fontId="35" fillId="30" borderId="0" xfId="0" applyNumberFormat="1" applyFont="1" applyFill="1" applyAlignment="1">
      <alignment horizontal="center"/>
    </xf>
    <xf numFmtId="2" fontId="29" fillId="0" borderId="0" xfId="0" applyNumberFormat="1" applyFont="1" applyAlignment="1">
      <alignment horizontal="center"/>
    </xf>
    <xf numFmtId="2" fontId="34" fillId="0" borderId="0" xfId="0" applyNumberFormat="1" applyFont="1" applyAlignment="1">
      <alignment horizontal="center"/>
    </xf>
    <xf numFmtId="2" fontId="33" fillId="29" borderId="0" xfId="0" applyNumberFormat="1" applyFont="1" applyFill="1" applyAlignment="1">
      <alignment horizontal="center"/>
    </xf>
    <xf numFmtId="2" fontId="29" fillId="29" borderId="0" xfId="0" applyNumberFormat="1" applyFont="1" applyFill="1" applyAlignment="1">
      <alignment horizontal="center" vertical="center" wrapText="1"/>
    </xf>
    <xf numFmtId="1" fontId="35" fillId="30" borderId="0" xfId="0" applyNumberFormat="1" applyFont="1" applyFill="1" applyAlignment="1">
      <alignment horizontal="left"/>
    </xf>
    <xf numFmtId="0" fontId="22" fillId="0" borderId="42" xfId="0" applyFont="1" applyBorder="1" applyAlignment="1">
      <alignment horizontal="left" vertical="center" indent="1"/>
    </xf>
    <xf numFmtId="174" fontId="29" fillId="28" borderId="0" xfId="0" applyNumberFormat="1" applyFont="1" applyFill="1" applyAlignment="1">
      <alignment horizontal="left" vertical="center" wrapText="1"/>
    </xf>
    <xf numFmtId="0" fontId="29" fillId="28" borderId="0" xfId="0" applyFont="1" applyFill="1" applyAlignment="1">
      <alignment horizontal="right" vertical="center" wrapText="1" indent="1"/>
    </xf>
    <xf numFmtId="0" fontId="29" fillId="28" borderId="0" xfId="0" applyFont="1" applyFill="1" applyAlignment="1">
      <alignment horizontal="right" vertical="center" wrapText="1" indent="2"/>
    </xf>
    <xf numFmtId="4" fontId="33" fillId="30" borderId="0" xfId="0" applyNumberFormat="1" applyFont="1" applyFill="1"/>
    <xf numFmtId="4" fontId="34" fillId="0" borderId="0" xfId="0" applyNumberFormat="1" applyFont="1"/>
    <xf numFmtId="4" fontId="33" fillId="28" borderId="0" xfId="0" applyNumberFormat="1" applyFont="1" applyFill="1" applyAlignment="1">
      <alignment horizontal="centerContinuous"/>
    </xf>
    <xf numFmtId="4" fontId="29" fillId="28" borderId="0" xfId="0" applyNumberFormat="1" applyFont="1" applyFill="1" applyAlignment="1">
      <alignment horizontal="right" vertical="center" wrapText="1" indent="2"/>
    </xf>
    <xf numFmtId="4" fontId="29" fillId="0" borderId="0" xfId="0" applyNumberFormat="1" applyFont="1"/>
    <xf numFmtId="172" fontId="33" fillId="30" borderId="0" xfId="0" applyNumberFormat="1" applyFont="1" applyFill="1"/>
    <xf numFmtId="172" fontId="34" fillId="0" borderId="0" xfId="0" applyNumberFormat="1" applyFont="1"/>
    <xf numFmtId="172" fontId="33" fillId="28" borderId="0" xfId="0" applyNumberFormat="1" applyFont="1" applyFill="1" applyAlignment="1">
      <alignment horizontal="centerContinuous"/>
    </xf>
    <xf numFmtId="172" fontId="29" fillId="28" borderId="0" xfId="0" applyNumberFormat="1" applyFont="1" applyFill="1" applyAlignment="1">
      <alignment horizontal="left" vertical="center" wrapText="1"/>
    </xf>
    <xf numFmtId="172" fontId="29" fillId="0" borderId="0" xfId="0" applyNumberFormat="1" applyFont="1"/>
    <xf numFmtId="172" fontId="29" fillId="28" borderId="0" xfId="0" applyNumberFormat="1" applyFont="1" applyFill="1" applyAlignment="1">
      <alignment horizontal="left" vertical="center"/>
    </xf>
    <xf numFmtId="0" fontId="33" fillId="29" borderId="0" xfId="0" applyFont="1" applyFill="1" applyAlignment="1">
      <alignment horizontal="left"/>
    </xf>
    <xf numFmtId="4" fontId="35" fillId="30" borderId="0" xfId="0" applyNumberFormat="1" applyFont="1" applyFill="1" applyAlignment="1">
      <alignment horizontal="right"/>
    </xf>
    <xf numFmtId="4" fontId="29" fillId="0" borderId="0" xfId="0" applyNumberFormat="1" applyFont="1" applyAlignment="1">
      <alignment horizontal="right"/>
    </xf>
    <xf numFmtId="4" fontId="34" fillId="0" borderId="0" xfId="0" applyNumberFormat="1" applyFont="1" applyAlignment="1">
      <alignment horizontal="right"/>
    </xf>
    <xf numFmtId="0" fontId="33" fillId="29" borderId="0" xfId="0" applyFont="1" applyFill="1" applyAlignment="1">
      <alignment horizontal="right"/>
    </xf>
    <xf numFmtId="4" fontId="29" fillId="29" borderId="0" xfId="0" applyNumberFormat="1" applyFont="1" applyFill="1" applyAlignment="1">
      <alignment horizontal="right" vertical="center" wrapText="1" indent="1"/>
    </xf>
    <xf numFmtId="1" fontId="35" fillId="30" borderId="0" xfId="0" applyNumberFormat="1" applyFont="1" applyFill="1" applyAlignment="1">
      <alignment horizontal="left" wrapText="1"/>
    </xf>
    <xf numFmtId="0" fontId="33" fillId="30" borderId="0" xfId="0" applyFont="1" applyFill="1" applyAlignment="1">
      <alignment horizontal="left" vertical="center" indent="2"/>
    </xf>
    <xf numFmtId="0" fontId="12" fillId="0" borderId="0" xfId="35" applyAlignment="1">
      <alignment vertical="center"/>
    </xf>
    <xf numFmtId="0" fontId="12" fillId="0" borderId="0" xfId="0" applyFont="1" applyAlignment="1">
      <alignment horizontal="right" vertical="center"/>
    </xf>
    <xf numFmtId="0" fontId="12" fillId="0" borderId="0" xfId="0" applyFont="1" applyAlignment="1">
      <alignment vertical="center"/>
    </xf>
    <xf numFmtId="0" fontId="22" fillId="0" borderId="0" xfId="35" applyFont="1" applyAlignment="1">
      <alignment horizontal="right" vertical="center"/>
    </xf>
    <xf numFmtId="166" fontId="22" fillId="0" borderId="0" xfId="35" applyNumberFormat="1" applyFont="1" applyAlignment="1">
      <alignment horizontal="right" vertical="center"/>
    </xf>
    <xf numFmtId="166" fontId="12" fillId="0" borderId="0" xfId="35" applyNumberFormat="1" applyAlignment="1">
      <alignment vertical="center"/>
    </xf>
    <xf numFmtId="0" fontId="12" fillId="0" borderId="49" xfId="35" applyBorder="1" applyAlignment="1">
      <alignment vertical="center"/>
    </xf>
    <xf numFmtId="166" fontId="12" fillId="0" borderId="10" xfId="0" applyNumberFormat="1" applyFont="1" applyBorder="1" applyAlignment="1">
      <alignment horizontal="right" vertical="center"/>
    </xf>
    <xf numFmtId="166" fontId="12" fillId="24" borderId="10" xfId="35" applyNumberFormat="1" applyFill="1" applyBorder="1" applyAlignment="1" applyProtection="1">
      <alignment horizontal="right" vertical="center"/>
      <protection locked="0"/>
    </xf>
    <xf numFmtId="168" fontId="12" fillId="20" borderId="53" xfId="35" applyNumberFormat="1" applyFill="1" applyBorder="1" applyAlignment="1" applyProtection="1">
      <alignment vertical="center"/>
      <protection locked="0"/>
    </xf>
    <xf numFmtId="166" fontId="22" fillId="0" borderId="54" xfId="35" applyNumberFormat="1" applyFont="1" applyBorder="1" applyAlignment="1">
      <alignment horizontal="center" vertical="center"/>
    </xf>
    <xf numFmtId="169" fontId="22" fillId="20" borderId="54" xfId="35" applyNumberFormat="1" applyFont="1" applyFill="1" applyBorder="1" applyAlignment="1" applyProtection="1">
      <alignment horizontal="right" vertical="center"/>
      <protection locked="0"/>
    </xf>
    <xf numFmtId="166" fontId="22" fillId="0" borderId="47" xfId="35" applyNumberFormat="1" applyFont="1" applyBorder="1" applyAlignment="1">
      <alignment vertical="center" wrapText="1"/>
    </xf>
    <xf numFmtId="166" fontId="22" fillId="0" borderId="53" xfId="0" applyNumberFormat="1" applyFont="1" applyBorder="1" applyAlignment="1">
      <alignment vertical="center"/>
    </xf>
    <xf numFmtId="0" fontId="33" fillId="30" borderId="43" xfId="0" applyFont="1" applyFill="1" applyBorder="1" applyAlignment="1">
      <alignment horizontal="left" vertical="center" indent="2"/>
    </xf>
    <xf numFmtId="0" fontId="29" fillId="0" borderId="42" xfId="0" applyFont="1" applyBorder="1" applyAlignment="1">
      <alignment vertical="center"/>
    </xf>
    <xf numFmtId="0" fontId="29" fillId="0" borderId="0" xfId="0" applyFont="1" applyAlignment="1">
      <alignment horizontal="right" vertical="center"/>
    </xf>
    <xf numFmtId="0" fontId="29" fillId="0" borderId="0" xfId="0" applyFont="1" applyAlignment="1">
      <alignment vertical="center"/>
    </xf>
    <xf numFmtId="0" fontId="20" fillId="0" borderId="0" xfId="0" applyFont="1" applyAlignment="1">
      <alignment vertical="center"/>
    </xf>
    <xf numFmtId="0" fontId="29" fillId="0" borderId="43" xfId="0" applyFont="1" applyBorder="1" applyAlignment="1">
      <alignment vertical="center" wrapText="1"/>
    </xf>
    <xf numFmtId="0" fontId="29" fillId="0" borderId="0" xfId="0" applyFont="1" applyAlignment="1">
      <alignment vertical="center" wrapText="1"/>
    </xf>
    <xf numFmtId="0" fontId="29" fillId="0" borderId="42" xfId="0" applyFont="1" applyBorder="1" applyAlignment="1">
      <alignment vertical="center" wrapText="1"/>
    </xf>
    <xf numFmtId="0" fontId="20" fillId="0" borderId="0" xfId="0" applyFont="1"/>
    <xf numFmtId="0" fontId="38" fillId="0" borderId="0" xfId="0" applyFont="1"/>
    <xf numFmtId="174" fontId="29" fillId="0" borderId="0" xfId="0" applyNumberFormat="1" applyFont="1"/>
    <xf numFmtId="174" fontId="29" fillId="0" borderId="44" xfId="0" applyNumberFormat="1" applyFont="1" applyBorder="1"/>
    <xf numFmtId="0" fontId="0" fillId="0" borderId="0" xfId="0" applyAlignment="1">
      <alignment vertical="center"/>
    </xf>
    <xf numFmtId="0" fontId="25" fillId="0" borderId="0" xfId="0" applyFont="1" applyAlignment="1">
      <alignment vertical="center"/>
    </xf>
    <xf numFmtId="0" fontId="25" fillId="0" borderId="0" xfId="0" applyFont="1"/>
    <xf numFmtId="0" fontId="22" fillId="0" borderId="0" xfId="0" applyFont="1" applyAlignment="1">
      <alignment horizontal="center" vertical="center" wrapText="1"/>
    </xf>
    <xf numFmtId="170" fontId="29" fillId="0" borderId="0" xfId="0" applyNumberFormat="1" applyFont="1" applyAlignment="1">
      <alignment vertical="center"/>
    </xf>
    <xf numFmtId="49" fontId="40" fillId="0" borderId="0" xfId="0" applyNumberFormat="1" applyFont="1"/>
    <xf numFmtId="49" fontId="22" fillId="0" borderId="0" xfId="0" applyNumberFormat="1" applyFont="1"/>
    <xf numFmtId="49" fontId="29" fillId="0" borderId="0" xfId="0" applyNumberFormat="1" applyFont="1"/>
    <xf numFmtId="49" fontId="29" fillId="0" borderId="0" xfId="0" applyNumberFormat="1" applyFont="1" applyAlignment="1">
      <alignment wrapText="1"/>
    </xf>
    <xf numFmtId="0" fontId="29" fillId="0" borderId="0" xfId="0" applyFont="1" applyAlignment="1">
      <alignment horizontal="center" vertical="center" wrapText="1"/>
    </xf>
    <xf numFmtId="0" fontId="29" fillId="0" borderId="0" xfId="0" applyFont="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left" wrapText="1"/>
    </xf>
    <xf numFmtId="0" fontId="29" fillId="0" borderId="26" xfId="0" applyFont="1" applyBorder="1" applyAlignment="1">
      <alignment horizontal="center" vertical="center" wrapText="1"/>
    </xf>
    <xf numFmtId="0" fontId="29" fillId="0" borderId="26" xfId="0" applyFont="1" applyBorder="1" applyAlignment="1">
      <alignment horizontal="center" vertical="center"/>
    </xf>
    <xf numFmtId="0" fontId="12" fillId="0" borderId="10" xfId="0" applyFont="1" applyBorder="1"/>
    <xf numFmtId="0" fontId="34" fillId="0" borderId="0" xfId="0" applyFont="1" applyAlignment="1">
      <alignment horizontal="right"/>
    </xf>
    <xf numFmtId="0" fontId="34" fillId="0" borderId="18" xfId="0" applyFont="1" applyBorder="1" applyAlignment="1">
      <alignment horizontal="right"/>
    </xf>
    <xf numFmtId="0" fontId="34" fillId="0" borderId="26" xfId="0" applyFont="1" applyBorder="1" applyAlignment="1">
      <alignment horizontal="right"/>
    </xf>
    <xf numFmtId="0" fontId="12" fillId="0" borderId="0" xfId="0" applyFont="1" applyAlignment="1">
      <alignment horizontal="center"/>
    </xf>
    <xf numFmtId="1" fontId="29" fillId="0" borderId="0" xfId="0" applyNumberFormat="1" applyFont="1"/>
    <xf numFmtId="0" fontId="20" fillId="0" borderId="0" xfId="0" applyFont="1" applyAlignment="1">
      <alignment horizontal="left" vertical="top" wrapText="1"/>
    </xf>
    <xf numFmtId="1" fontId="20" fillId="0" borderId="0" xfId="0" applyNumberFormat="1" applyFont="1"/>
    <xf numFmtId="0" fontId="34" fillId="0" borderId="0" xfId="0" applyFont="1" applyAlignment="1">
      <alignment horizontal="center"/>
    </xf>
    <xf numFmtId="0" fontId="29" fillId="0" borderId="0" xfId="0" applyFont="1" applyAlignment="1">
      <alignment wrapText="1"/>
    </xf>
    <xf numFmtId="0" fontId="29" fillId="0" borderId="26" xfId="0" applyFont="1" applyBorder="1" applyAlignment="1">
      <alignment wrapText="1"/>
    </xf>
    <xf numFmtId="0" fontId="12" fillId="0" borderId="0" xfId="0" applyFont="1"/>
    <xf numFmtId="0" fontId="39" fillId="0" borderId="0" xfId="0" applyFont="1" applyAlignment="1">
      <alignment vertical="center"/>
    </xf>
    <xf numFmtId="0" fontId="29" fillId="29" borderId="72" xfId="0" applyFont="1" applyFill="1" applyBorder="1" applyAlignment="1">
      <alignment horizontal="center" vertical="center" wrapText="1"/>
    </xf>
    <xf numFmtId="0" fontId="29" fillId="29" borderId="68" xfId="0" applyFont="1" applyFill="1" applyBorder="1" applyAlignment="1">
      <alignment horizontal="center" vertical="center" wrapText="1"/>
    </xf>
    <xf numFmtId="1" fontId="29" fillId="29" borderId="69" xfId="0" applyNumberFormat="1" applyFont="1" applyFill="1" applyBorder="1" applyAlignment="1">
      <alignment horizontal="center" vertical="center" wrapText="1"/>
    </xf>
    <xf numFmtId="0" fontId="29" fillId="29" borderId="69" xfId="0" applyFont="1" applyFill="1" applyBorder="1" applyAlignment="1">
      <alignment horizontal="center" vertical="center" wrapText="1"/>
    </xf>
    <xf numFmtId="1" fontId="29" fillId="29" borderId="67" xfId="0" applyNumberFormat="1" applyFont="1" applyFill="1" applyBorder="1" applyAlignment="1">
      <alignment horizontal="center" vertical="center" wrapText="1"/>
    </xf>
    <xf numFmtId="0" fontId="29" fillId="0" borderId="66" xfId="0" applyFont="1" applyBorder="1" applyAlignment="1">
      <alignment horizontal="center" vertical="center"/>
    </xf>
    <xf numFmtId="0" fontId="29" fillId="0" borderId="66" xfId="0" applyFont="1" applyBorder="1" applyAlignment="1">
      <alignment horizontal="left" vertical="center"/>
    </xf>
    <xf numFmtId="0" fontId="20" fillId="0" borderId="0" xfId="0" applyFont="1" applyAlignment="1">
      <alignment wrapText="1"/>
    </xf>
    <xf numFmtId="0" fontId="29" fillId="0" borderId="68" xfId="0" applyFont="1" applyBorder="1" applyAlignment="1">
      <alignment horizontal="center" vertical="center"/>
    </xf>
    <xf numFmtId="0" fontId="32" fillId="0" borderId="0" xfId="0" applyFont="1" applyAlignment="1">
      <alignment vertical="center"/>
    </xf>
    <xf numFmtId="4" fontId="12" fillId="0" borderId="0" xfId="0" applyNumberFormat="1" applyFont="1" applyAlignment="1">
      <alignment vertical="center"/>
    </xf>
    <xf numFmtId="170" fontId="12" fillId="0" borderId="0" xfId="0" applyNumberFormat="1" applyFont="1" applyAlignment="1">
      <alignment vertical="center"/>
    </xf>
    <xf numFmtId="4" fontId="23" fillId="0" borderId="0" xfId="0" applyNumberFormat="1" applyFont="1" applyAlignment="1">
      <alignment vertical="center"/>
    </xf>
    <xf numFmtId="3" fontId="23" fillId="0" borderId="0" xfId="0" applyNumberFormat="1" applyFont="1" applyAlignment="1">
      <alignment vertical="center"/>
    </xf>
    <xf numFmtId="0" fontId="22" fillId="0" borderId="53" xfId="0" applyFont="1" applyBorder="1" applyAlignment="1">
      <alignment horizontal="center" vertical="center"/>
    </xf>
    <xf numFmtId="0" fontId="20" fillId="29" borderId="0" xfId="0" applyFont="1" applyFill="1" applyAlignment="1">
      <alignment horizontal="centerContinuous"/>
    </xf>
    <xf numFmtId="0" fontId="20" fillId="0" borderId="0" xfId="0" applyFont="1" applyAlignment="1">
      <alignment horizontal="center" vertical="center" wrapText="1"/>
    </xf>
    <xf numFmtId="0" fontId="22" fillId="0" borderId="0" xfId="0" applyFont="1" applyAlignment="1">
      <alignment horizontal="left" vertical="center" wrapText="1"/>
    </xf>
    <xf numFmtId="0" fontId="22" fillId="0" borderId="29" xfId="0" applyFont="1" applyBorder="1" applyAlignment="1">
      <alignment horizontal="center" vertical="center" wrapText="1"/>
    </xf>
    <xf numFmtId="0" fontId="22" fillId="0" borderId="29" xfId="0" applyFont="1" applyBorder="1" applyAlignment="1">
      <alignment horizontal="left" vertical="center"/>
    </xf>
    <xf numFmtId="0" fontId="24" fillId="0" borderId="0" xfId="0" applyFont="1"/>
    <xf numFmtId="0" fontId="22" fillId="0" borderId="25" xfId="0" applyFont="1" applyBorder="1" applyAlignment="1">
      <alignment horizontal="center" vertical="center" textRotation="90" wrapText="1"/>
    </xf>
    <xf numFmtId="0" fontId="22" fillId="0" borderId="24" xfId="0" applyFont="1" applyBorder="1" applyAlignment="1">
      <alignment horizontal="center" vertical="center" textRotation="90" wrapText="1"/>
    </xf>
    <xf numFmtId="0" fontId="20" fillId="0" borderId="0" xfId="0" applyFont="1" applyAlignment="1">
      <alignment vertical="center" wrapText="1"/>
    </xf>
    <xf numFmtId="0" fontId="41" fillId="33" borderId="10" xfId="0" applyFont="1" applyFill="1" applyBorder="1" applyAlignment="1">
      <alignment horizontal="center" vertical="center"/>
    </xf>
    <xf numFmtId="0" fontId="41" fillId="33" borderId="10" xfId="0" applyFont="1" applyFill="1" applyBorder="1" applyAlignment="1">
      <alignment horizontal="center" vertical="center" wrapText="1"/>
    </xf>
    <xf numFmtId="0" fontId="22" fillId="20" borderId="53" xfId="0" applyFont="1" applyFill="1" applyBorder="1" applyAlignment="1" applyProtection="1">
      <alignment horizontal="center" vertical="center"/>
      <protection locked="0"/>
    </xf>
    <xf numFmtId="0" fontId="41" fillId="33" borderId="51" xfId="0" applyFont="1" applyFill="1" applyBorder="1" applyAlignment="1">
      <alignment horizontal="center" vertical="center"/>
    </xf>
    <xf numFmtId="0" fontId="29" fillId="32" borderId="10" xfId="0" applyFont="1" applyFill="1" applyBorder="1" applyProtection="1">
      <protection locked="0"/>
    </xf>
    <xf numFmtId="0" fontId="41" fillId="33" borderId="45" xfId="0" applyFont="1" applyFill="1" applyBorder="1" applyAlignment="1">
      <alignment horizontal="center" vertical="center" wrapText="1"/>
    </xf>
    <xf numFmtId="4" fontId="29" fillId="0" borderId="0" xfId="0" applyNumberFormat="1" applyFont="1" applyAlignment="1">
      <alignment horizontal="center"/>
    </xf>
    <xf numFmtId="0" fontId="20" fillId="0" borderId="0" xfId="0" applyFont="1" applyAlignment="1">
      <alignment horizontal="center" vertical="center"/>
    </xf>
    <xf numFmtId="0" fontId="33" fillId="29" borderId="33" xfId="0" applyFont="1" applyFill="1" applyBorder="1" applyAlignment="1">
      <alignment vertical="center"/>
    </xf>
    <xf numFmtId="0" fontId="33" fillId="0" borderId="0" xfId="0" applyFont="1" applyAlignment="1">
      <alignment vertical="center"/>
    </xf>
    <xf numFmtId="0" fontId="33" fillId="29" borderId="0" xfId="0" applyFont="1" applyFill="1" applyAlignment="1">
      <alignment vertical="center"/>
    </xf>
    <xf numFmtId="0" fontId="22" fillId="0" borderId="0" xfId="0" applyFont="1" applyAlignment="1">
      <alignment vertical="center"/>
    </xf>
    <xf numFmtId="0" fontId="29" fillId="29" borderId="0" xfId="0" applyFont="1" applyFill="1" applyAlignment="1">
      <alignment vertical="center"/>
    </xf>
    <xf numFmtId="0" fontId="12" fillId="0" borderId="53" xfId="35" applyBorder="1" applyAlignment="1">
      <alignment vertical="center"/>
    </xf>
    <xf numFmtId="0" fontId="12" fillId="0" borderId="48" xfId="35" applyBorder="1" applyAlignment="1">
      <alignment vertical="center"/>
    </xf>
    <xf numFmtId="0" fontId="22" fillId="0" borderId="48" xfId="35" applyFont="1" applyBorder="1" applyAlignment="1">
      <alignment vertical="center"/>
    </xf>
    <xf numFmtId="0" fontId="22" fillId="0" borderId="49" xfId="35" applyFont="1" applyBorder="1" applyAlignment="1">
      <alignment vertical="center"/>
    </xf>
    <xf numFmtId="0" fontId="45" fillId="0" borderId="66" xfId="0" applyFont="1" applyBorder="1" applyAlignment="1">
      <alignment horizontal="center" vertical="center"/>
    </xf>
    <xf numFmtId="167" fontId="22" fillId="0" borderId="45" xfId="0" applyNumberFormat="1" applyFont="1" applyBorder="1" applyAlignment="1">
      <alignment horizontal="center" vertical="center"/>
    </xf>
    <xf numFmtId="167" fontId="22" fillId="0" borderId="47" xfId="0" applyNumberFormat="1" applyFont="1" applyBorder="1" applyAlignment="1">
      <alignment horizontal="center" vertical="center"/>
    </xf>
    <xf numFmtId="0" fontId="46" fillId="0" borderId="23" xfId="0" applyFont="1" applyBorder="1" applyAlignment="1">
      <alignment vertical="center" wrapText="1"/>
    </xf>
    <xf numFmtId="0" fontId="46" fillId="0" borderId="25" xfId="0" applyFont="1" applyBorder="1" applyAlignment="1">
      <alignment horizontal="center" vertical="center" textRotation="90" wrapText="1"/>
    </xf>
    <xf numFmtId="0" fontId="28" fillId="0" borderId="21" xfId="0" applyFont="1" applyBorder="1" applyAlignment="1">
      <alignment vertical="center" wrapText="1"/>
    </xf>
    <xf numFmtId="0" fontId="46" fillId="0" borderId="21" xfId="0" applyFont="1" applyBorder="1" applyAlignment="1">
      <alignment horizontal="center" vertical="center" wrapText="1"/>
    </xf>
    <xf numFmtId="0" fontId="28" fillId="0" borderId="21" xfId="0" applyFont="1" applyBorder="1" applyAlignment="1">
      <alignment horizontal="center" vertical="center" wrapText="1"/>
    </xf>
    <xf numFmtId="0" fontId="46" fillId="0" borderId="25" xfId="0" applyFont="1" applyBorder="1" applyAlignment="1">
      <alignment horizontal="center" vertical="center" wrapText="1"/>
    </xf>
    <xf numFmtId="0" fontId="28" fillId="0" borderId="25" xfId="0" applyFont="1" applyBorder="1" applyAlignment="1">
      <alignment horizontal="center" vertical="center" wrapText="1"/>
    </xf>
    <xf numFmtId="0" fontId="12" fillId="0" borderId="10" xfId="0" applyFont="1" applyBorder="1" applyAlignment="1">
      <alignment horizontal="right" vertical="center" wrapText="1" indent="1"/>
    </xf>
    <xf numFmtId="0" fontId="47" fillId="0" borderId="0" xfId="0" applyFont="1"/>
    <xf numFmtId="0" fontId="28" fillId="0" borderId="25" xfId="0" applyFont="1" applyBorder="1" applyAlignment="1">
      <alignment vertical="center" wrapText="1"/>
    </xf>
    <xf numFmtId="4" fontId="33" fillId="30" borderId="39" xfId="0" applyNumberFormat="1" applyFont="1" applyFill="1" applyBorder="1" applyAlignment="1">
      <alignment horizontal="left" indent="2"/>
    </xf>
    <xf numFmtId="4" fontId="33" fillId="30" borderId="0" xfId="0" applyNumberFormat="1" applyFont="1" applyFill="1" applyAlignment="1">
      <alignment horizontal="left" indent="2"/>
    </xf>
    <xf numFmtId="0" fontId="33" fillId="30" borderId="0" xfId="0" applyFont="1" applyFill="1" applyAlignment="1">
      <alignment horizontal="left" indent="2"/>
    </xf>
    <xf numFmtId="174" fontId="12" fillId="0" borderId="10" xfId="0" applyNumberFormat="1" applyFont="1" applyBorder="1" applyAlignment="1">
      <alignment horizontal="left" vertical="center" wrapText="1"/>
    </xf>
    <xf numFmtId="172" fontId="12" fillId="0" borderId="10" xfId="0" applyNumberFormat="1" applyFont="1" applyBorder="1" applyAlignment="1">
      <alignment horizontal="right" vertical="center" wrapText="1"/>
    </xf>
    <xf numFmtId="172" fontId="12" fillId="0" borderId="10" xfId="0" applyNumberFormat="1" applyFont="1" applyBorder="1" applyAlignment="1">
      <alignment horizontal="right" vertical="center"/>
    </xf>
    <xf numFmtId="0" fontId="34" fillId="0" borderId="40" xfId="0" applyFont="1" applyBorder="1" applyAlignment="1">
      <alignment horizontal="left"/>
    </xf>
    <xf numFmtId="0" fontId="22" fillId="0" borderId="40" xfId="0" applyFont="1" applyBorder="1" applyAlignment="1">
      <alignment horizontal="left" vertical="center"/>
    </xf>
    <xf numFmtId="172" fontId="12" fillId="0" borderId="71" xfId="0" applyNumberFormat="1" applyFont="1" applyBorder="1" applyAlignment="1" applyProtection="1">
      <alignment horizontal="center" vertical="center"/>
      <protection locked="0"/>
    </xf>
    <xf numFmtId="0" fontId="28" fillId="0" borderId="10" xfId="0" applyFont="1" applyBorder="1" applyAlignment="1">
      <alignment horizontal="center" vertical="center" wrapText="1"/>
    </xf>
    <xf numFmtId="0" fontId="49" fillId="0" borderId="10" xfId="0" applyFont="1" applyBorder="1" applyAlignment="1">
      <alignment horizontal="right" indent="1"/>
    </xf>
    <xf numFmtId="174" fontId="49" fillId="0" borderId="10" xfId="0" applyNumberFormat="1" applyFont="1" applyBorder="1" applyAlignment="1">
      <alignment horizontal="left"/>
    </xf>
    <xf numFmtId="172" fontId="49" fillId="0" borderId="10" xfId="0" applyNumberFormat="1" applyFont="1" applyBorder="1"/>
    <xf numFmtId="0" fontId="50" fillId="0" borderId="66" xfId="0" applyFont="1" applyBorder="1" applyAlignment="1">
      <alignment horizontal="center" vertical="center"/>
    </xf>
    <xf numFmtId="0" fontId="28" fillId="0" borderId="22" xfId="0" applyFont="1" applyBorder="1" applyAlignment="1">
      <alignment vertical="center" wrapText="1"/>
    </xf>
    <xf numFmtId="0" fontId="26" fillId="0" borderId="16" xfId="0" applyFont="1" applyBorder="1" applyAlignment="1">
      <alignment vertical="center" wrapText="1"/>
    </xf>
    <xf numFmtId="0" fontId="28" fillId="0" borderId="16" xfId="0" applyFont="1" applyBorder="1" applyAlignment="1">
      <alignment horizontal="center" vertical="center" wrapText="1"/>
    </xf>
    <xf numFmtId="0" fontId="28" fillId="0" borderId="83" xfId="0" applyFont="1" applyBorder="1" applyAlignment="1">
      <alignment horizontal="center" vertical="center" wrapText="1"/>
    </xf>
    <xf numFmtId="0" fontId="28" fillId="0" borderId="17" xfId="0" applyFont="1" applyBorder="1" applyAlignment="1">
      <alignment vertical="center" wrapText="1"/>
    </xf>
    <xf numFmtId="0" fontId="26" fillId="0" borderId="10" xfId="0" applyFont="1" applyBorder="1" applyAlignment="1">
      <alignment vertical="center" wrapText="1"/>
    </xf>
    <xf numFmtId="0" fontId="26" fillId="0" borderId="10" xfId="0" applyFont="1" applyBorder="1" applyAlignment="1">
      <alignment horizontal="center" vertical="center" wrapText="1"/>
    </xf>
    <xf numFmtId="0" fontId="26" fillId="0" borderId="17" xfId="0" applyFont="1" applyBorder="1" applyAlignment="1">
      <alignment vertical="center" wrapText="1"/>
    </xf>
    <xf numFmtId="0" fontId="28" fillId="0" borderId="10" xfId="0" applyFont="1" applyBorder="1" applyAlignment="1">
      <alignment vertical="center" wrapText="1"/>
    </xf>
    <xf numFmtId="0" fontId="26" fillId="0" borderId="53" xfId="0" applyFont="1" applyBorder="1" applyAlignment="1">
      <alignment vertical="center" wrapText="1"/>
    </xf>
    <xf numFmtId="0" fontId="26" fillId="0" borderId="19" xfId="0" applyFont="1" applyBorder="1" applyAlignment="1">
      <alignment vertical="center" wrapText="1"/>
    </xf>
    <xf numFmtId="0" fontId="26" fillId="0" borderId="57" xfId="0" applyFont="1" applyBorder="1" applyAlignment="1">
      <alignment vertical="center" wrapText="1"/>
    </xf>
    <xf numFmtId="0" fontId="28" fillId="0" borderId="53" xfId="0" applyFont="1" applyBorder="1" applyAlignment="1">
      <alignment vertical="center" wrapText="1"/>
    </xf>
    <xf numFmtId="0" fontId="28" fillId="0" borderId="19" xfId="0" applyFont="1" applyBorder="1" applyAlignment="1">
      <alignment vertical="center" wrapText="1"/>
    </xf>
    <xf numFmtId="0" fontId="28" fillId="0" borderId="20" xfId="0" applyFont="1" applyBorder="1" applyAlignment="1">
      <alignment vertical="center" wrapText="1"/>
    </xf>
    <xf numFmtId="0" fontId="26" fillId="0" borderId="57" xfId="0" applyFont="1" applyBorder="1" applyAlignment="1">
      <alignment horizontal="center" vertical="center" wrapText="1"/>
    </xf>
    <xf numFmtId="0" fontId="28" fillId="0" borderId="16" xfId="0" applyFont="1" applyBorder="1" applyAlignment="1">
      <alignment vertical="center" wrapText="1"/>
    </xf>
    <xf numFmtId="0" fontId="28" fillId="0" borderId="57" xfId="0" applyFont="1" applyBorder="1" applyAlignment="1">
      <alignment vertical="center" wrapText="1"/>
    </xf>
    <xf numFmtId="0" fontId="28" fillId="0" borderId="57" xfId="0" applyFont="1" applyBorder="1" applyAlignment="1">
      <alignment horizontal="center" vertical="center" wrapText="1"/>
    </xf>
    <xf numFmtId="0" fontId="26" fillId="0" borderId="12" xfId="0" applyFont="1" applyBorder="1" applyAlignment="1">
      <alignment vertical="center" wrapText="1"/>
    </xf>
    <xf numFmtId="0" fontId="28" fillId="0" borderId="47" xfId="0" applyFont="1" applyBorder="1" applyAlignment="1">
      <alignment horizontal="center" vertical="center" wrapText="1"/>
    </xf>
    <xf numFmtId="0" fontId="26" fillId="0" borderId="22" xfId="0" applyFont="1" applyBorder="1" applyAlignment="1">
      <alignment vertical="center" wrapText="1"/>
    </xf>
    <xf numFmtId="0" fontId="26" fillId="0" borderId="83" xfId="0" applyFont="1" applyBorder="1" applyAlignment="1">
      <alignment horizontal="center" vertical="center" wrapText="1"/>
    </xf>
    <xf numFmtId="0" fontId="46" fillId="0" borderId="15"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51" xfId="0" applyFont="1" applyBorder="1" applyAlignment="1">
      <alignment horizontal="center" vertical="center" wrapText="1"/>
    </xf>
    <xf numFmtId="0" fontId="28" fillId="0" borderId="28" xfId="0" applyFont="1" applyBorder="1" applyAlignment="1">
      <alignment horizontal="center" vertical="center" wrapText="1"/>
    </xf>
    <xf numFmtId="0" fontId="26" fillId="0" borderId="87" xfId="0" applyFont="1" applyBorder="1" applyAlignment="1">
      <alignment horizontal="center" vertical="center" wrapText="1"/>
    </xf>
    <xf numFmtId="0" fontId="28" fillId="0" borderId="88" xfId="0" applyFont="1" applyBorder="1" applyAlignment="1">
      <alignment horizontal="center" vertical="center" wrapText="1"/>
    </xf>
    <xf numFmtId="0" fontId="28" fillId="0" borderId="87" xfId="0" applyFont="1" applyBorder="1" applyAlignment="1">
      <alignment horizontal="center" vertical="center" wrapText="1"/>
    </xf>
    <xf numFmtId="0" fontId="28" fillId="0" borderId="89" xfId="0" applyFont="1" applyBorder="1" applyAlignment="1">
      <alignment horizontal="center" vertical="center" wrapText="1"/>
    </xf>
    <xf numFmtId="0" fontId="46" fillId="0" borderId="75" xfId="0" applyFont="1" applyBorder="1" applyAlignment="1">
      <alignment horizontal="center" vertical="center" wrapText="1"/>
    </xf>
    <xf numFmtId="4" fontId="12" fillId="20" borderId="70" xfId="0" applyNumberFormat="1" applyFont="1" applyFill="1" applyBorder="1" applyAlignment="1" applyProtection="1">
      <alignment horizontal="center" vertical="center"/>
      <protection locked="0"/>
    </xf>
    <xf numFmtId="4" fontId="12" fillId="0" borderId="70" xfId="0" applyNumberFormat="1" applyFont="1" applyBorder="1" applyAlignment="1" applyProtection="1">
      <alignment horizontal="center" vertical="center"/>
      <protection locked="0"/>
    </xf>
    <xf numFmtId="0" fontId="33" fillId="29" borderId="33" xfId="0" applyFont="1" applyFill="1" applyBorder="1" applyAlignment="1">
      <alignment horizontal="left" vertical="center"/>
    </xf>
    <xf numFmtId="0" fontId="33" fillId="29" borderId="56" xfId="0" applyFont="1" applyFill="1" applyBorder="1" applyAlignment="1">
      <alignment vertical="center"/>
    </xf>
    <xf numFmtId="0" fontId="22" fillId="0" borderId="55" xfId="0" applyFont="1" applyBorder="1" applyAlignment="1">
      <alignment vertical="center"/>
    </xf>
    <xf numFmtId="0" fontId="33" fillId="29" borderId="38" xfId="0" applyFont="1" applyFill="1" applyBorder="1" applyAlignment="1">
      <alignment horizontal="left" vertical="center" wrapText="1"/>
    </xf>
    <xf numFmtId="0" fontId="33" fillId="29" borderId="38" xfId="0" applyFont="1" applyFill="1" applyBorder="1" applyAlignment="1">
      <alignment vertical="center" wrapText="1"/>
    </xf>
    <xf numFmtId="0" fontId="33" fillId="29" borderId="33" xfId="0" applyFont="1" applyFill="1" applyBorder="1" applyAlignment="1">
      <alignment vertical="center" wrapText="1"/>
    </xf>
    <xf numFmtId="0" fontId="26" fillId="0" borderId="16" xfId="0" applyFont="1" applyBorder="1" applyAlignment="1">
      <alignment horizontal="center" vertical="center" wrapText="1"/>
    </xf>
    <xf numFmtId="0" fontId="22" fillId="0" borderId="23" xfId="0" applyFont="1" applyBorder="1" applyAlignment="1">
      <alignment horizontal="left" vertical="center"/>
    </xf>
    <xf numFmtId="0" fontId="29" fillId="0" borderId="10" xfId="0" applyFont="1" applyBorder="1" applyAlignment="1">
      <alignment horizontal="left" vertical="center" wrapText="1"/>
    </xf>
    <xf numFmtId="0" fontId="12" fillId="0" borderId="10" xfId="0" applyFont="1" applyBorder="1" applyAlignment="1">
      <alignment horizontal="left" vertical="center"/>
    </xf>
    <xf numFmtId="0" fontId="29" fillId="0" borderId="10" xfId="0" applyFont="1" applyBorder="1" applyAlignment="1">
      <alignment horizontal="left" vertical="center"/>
    </xf>
    <xf numFmtId="0" fontId="12" fillId="0" borderId="10" xfId="0" applyFont="1" applyBorder="1" applyAlignment="1">
      <alignment horizontal="left" vertical="center" wrapText="1"/>
    </xf>
    <xf numFmtId="0" fontId="41" fillId="33" borderId="45" xfId="0" applyFont="1" applyFill="1" applyBorder="1" applyAlignment="1">
      <alignment horizontal="center" vertical="center"/>
    </xf>
    <xf numFmtId="174" fontId="29" fillId="0" borderId="94" xfId="0" applyNumberFormat="1" applyFont="1" applyBorder="1"/>
    <xf numFmtId="0" fontId="21" fillId="0" borderId="0" xfId="0" applyFont="1" applyAlignment="1">
      <alignment horizontal="right"/>
    </xf>
    <xf numFmtId="0" fontId="29" fillId="32" borderId="45" xfId="0" applyFont="1" applyFill="1" applyBorder="1" applyAlignment="1" applyProtection="1">
      <alignment wrapText="1"/>
      <protection locked="0"/>
    </xf>
    <xf numFmtId="0" fontId="29" fillId="35" borderId="18" xfId="0" applyFont="1" applyFill="1" applyBorder="1" applyAlignment="1">
      <alignment horizontal="center" vertical="center" wrapText="1"/>
    </xf>
    <xf numFmtId="0" fontId="22" fillId="0" borderId="10" xfId="0" applyFont="1" applyBorder="1" applyAlignment="1">
      <alignment horizontal="left" vertical="center"/>
    </xf>
    <xf numFmtId="0" fontId="29" fillId="35" borderId="18" xfId="0" applyFont="1" applyFill="1" applyBorder="1" applyAlignment="1">
      <alignment wrapText="1"/>
    </xf>
    <xf numFmtId="0" fontId="22" fillId="0" borderId="34" xfId="0" applyFont="1" applyBorder="1" applyAlignment="1">
      <alignment horizontal="left" vertical="center"/>
    </xf>
    <xf numFmtId="0" fontId="54" fillId="0" borderId="10" xfId="0" applyFont="1" applyBorder="1" applyAlignment="1">
      <alignment horizontal="right" indent="1"/>
    </xf>
    <xf numFmtId="174" fontId="54" fillId="0" borderId="10" xfId="0" applyNumberFormat="1" applyFont="1" applyBorder="1" applyAlignment="1">
      <alignment horizontal="left"/>
    </xf>
    <xf numFmtId="172" fontId="54" fillId="0" borderId="10" xfId="0" applyNumberFormat="1" applyFont="1" applyBorder="1"/>
    <xf numFmtId="0" fontId="55" fillId="29" borderId="72" xfId="0" applyFont="1" applyFill="1" applyBorder="1" applyAlignment="1">
      <alignment horizontal="center" vertical="center" wrapText="1"/>
    </xf>
    <xf numFmtId="0" fontId="55" fillId="0" borderId="70" xfId="0" applyFont="1" applyBorder="1" applyAlignment="1">
      <alignment horizontal="center" vertical="center" wrapText="1"/>
    </xf>
    <xf numFmtId="0" fontId="55" fillId="0" borderId="70" xfId="0" applyFont="1" applyBorder="1" applyAlignment="1">
      <alignment horizontal="center" vertical="center"/>
    </xf>
    <xf numFmtId="0" fontId="55" fillId="0" borderId="66" xfId="0" applyFont="1" applyBorder="1" applyAlignment="1">
      <alignment horizontal="center" vertical="center"/>
    </xf>
    <xf numFmtId="0" fontId="55" fillId="0" borderId="70" xfId="0" applyFont="1" applyBorder="1" applyAlignment="1">
      <alignment horizontal="left" vertical="center"/>
    </xf>
    <xf numFmtId="49" fontId="22" fillId="0" borderId="40" xfId="0" applyNumberFormat="1" applyFont="1" applyBorder="1" applyAlignment="1">
      <alignment horizontal="left"/>
    </xf>
    <xf numFmtId="0" fontId="33" fillId="29" borderId="13" xfId="0" applyFont="1" applyFill="1" applyBorder="1" applyAlignment="1">
      <alignment horizontal="left" vertical="center" wrapText="1"/>
    </xf>
    <xf numFmtId="49" fontId="22" fillId="0" borderId="13" xfId="0" applyNumberFormat="1" applyFont="1" applyBorder="1" applyAlignment="1">
      <alignment horizontal="left"/>
    </xf>
    <xf numFmtId="0" fontId="12" fillId="0" borderId="42" xfId="0" applyFont="1" applyBorder="1" applyAlignment="1">
      <alignment vertical="center"/>
    </xf>
    <xf numFmtId="0" fontId="22" fillId="0" borderId="42" xfId="0" applyFont="1" applyBorder="1" applyAlignment="1">
      <alignment horizontal="centerContinuous" vertical="center"/>
    </xf>
    <xf numFmtId="0" fontId="22" fillId="0" borderId="0" xfId="0" applyFont="1" applyAlignment="1">
      <alignment horizontal="centerContinuous"/>
    </xf>
    <xf numFmtId="0" fontId="22" fillId="0" borderId="43" xfId="0" applyFont="1" applyBorder="1" applyAlignment="1">
      <alignment horizontal="centerContinuous"/>
    </xf>
    <xf numFmtId="0" fontId="12" fillId="0" borderId="13" xfId="0" applyFont="1" applyBorder="1" applyAlignment="1">
      <alignment vertical="center"/>
    </xf>
    <xf numFmtId="0" fontId="12" fillId="0" borderId="13" xfId="0" applyFont="1" applyBorder="1" applyAlignment="1">
      <alignment horizontal="right" vertical="center"/>
    </xf>
    <xf numFmtId="0" fontId="12" fillId="0" borderId="13" xfId="0" applyFont="1" applyBorder="1" applyAlignment="1">
      <alignment vertical="center" wrapText="1"/>
    </xf>
    <xf numFmtId="0" fontId="29" fillId="0" borderId="43" xfId="0" applyFont="1" applyBorder="1" applyAlignment="1">
      <alignment vertical="center"/>
    </xf>
    <xf numFmtId="0" fontId="29" fillId="0" borderId="13" xfId="0" applyFont="1" applyBorder="1" applyAlignment="1">
      <alignment vertical="center"/>
    </xf>
    <xf numFmtId="0" fontId="29" fillId="0" borderId="13" xfId="0" applyFont="1" applyBorder="1" applyAlignment="1">
      <alignment horizontal="right" vertical="center"/>
    </xf>
    <xf numFmtId="0" fontId="29" fillId="0" borderId="13" xfId="0" applyFont="1" applyBorder="1" applyAlignment="1">
      <alignment vertical="center" wrapText="1"/>
    </xf>
    <xf numFmtId="0" fontId="29" fillId="0" borderId="36" xfId="0" applyFont="1" applyBorder="1" applyAlignment="1">
      <alignment vertical="center"/>
    </xf>
    <xf numFmtId="0" fontId="29" fillId="0" borderId="37" xfId="0" applyFont="1" applyBorder="1" applyAlignment="1">
      <alignment horizontal="right" vertical="center"/>
    </xf>
    <xf numFmtId="0" fontId="29" fillId="0" borderId="37" xfId="0" applyFont="1" applyBorder="1" applyAlignment="1">
      <alignment vertical="center"/>
    </xf>
    <xf numFmtId="0" fontId="29" fillId="0" borderId="41" xfId="0" applyFont="1" applyBorder="1" applyAlignment="1">
      <alignment vertical="center" wrapText="1"/>
    </xf>
    <xf numFmtId="0" fontId="29" fillId="0" borderId="38" xfId="0" applyFont="1" applyBorder="1" applyAlignment="1">
      <alignment vertical="center"/>
    </xf>
    <xf numFmtId="0" fontId="29" fillId="0" borderId="39" xfId="0" applyFont="1" applyBorder="1" applyAlignment="1">
      <alignment horizontal="right" vertical="center"/>
    </xf>
    <xf numFmtId="0" fontId="29" fillId="0" borderId="39" xfId="0" applyFont="1" applyBorder="1" applyAlignment="1">
      <alignment vertical="center"/>
    </xf>
    <xf numFmtId="0" fontId="29" fillId="0" borderId="40" xfId="0" applyFont="1" applyBorder="1" applyAlignment="1">
      <alignment vertical="center" wrapText="1"/>
    </xf>
    <xf numFmtId="0" fontId="29" fillId="0" borderId="73" xfId="0" applyFont="1" applyBorder="1" applyAlignment="1">
      <alignment vertical="center" wrapText="1"/>
    </xf>
    <xf numFmtId="0" fontId="29" fillId="0" borderId="74" xfId="0" applyFont="1" applyBorder="1" applyAlignment="1">
      <alignment vertical="center" wrapText="1"/>
    </xf>
    <xf numFmtId="0" fontId="12" fillId="0" borderId="10" xfId="54" applyFont="1" applyBorder="1" applyAlignment="1">
      <alignment horizontal="center" vertical="center" wrapText="1"/>
    </xf>
    <xf numFmtId="0" fontId="12" fillId="0" borderId="10" xfId="0" applyFont="1" applyBorder="1" applyAlignment="1">
      <alignment horizontal="center" vertical="center" wrapText="1"/>
    </xf>
    <xf numFmtId="0" fontId="28" fillId="0" borderId="80" xfId="0" applyFont="1" applyBorder="1" applyAlignment="1">
      <alignment vertical="center" wrapText="1"/>
    </xf>
    <xf numFmtId="178" fontId="29" fillId="0" borderId="66" xfId="0" applyNumberFormat="1" applyFont="1" applyBorder="1" applyAlignment="1">
      <alignment horizontal="center" vertical="center"/>
    </xf>
    <xf numFmtId="0" fontId="29" fillId="0" borderId="66" xfId="0" applyFont="1" applyBorder="1" applyAlignment="1">
      <alignment horizontal="left" vertical="center" wrapText="1"/>
    </xf>
    <xf numFmtId="178" fontId="56" fillId="0" borderId="66" xfId="0" applyNumberFormat="1" applyFont="1" applyBorder="1" applyAlignment="1">
      <alignment horizontal="center" vertical="center"/>
    </xf>
    <xf numFmtId="178" fontId="50" fillId="0" borderId="66" xfId="0" applyNumberFormat="1" applyFont="1" applyBorder="1" applyAlignment="1">
      <alignment horizontal="center" vertical="center"/>
    </xf>
    <xf numFmtId="0" fontId="29" fillId="0" borderId="66" xfId="0" applyFont="1" applyBorder="1" applyAlignment="1">
      <alignment horizontal="center" vertical="center" wrapText="1"/>
    </xf>
    <xf numFmtId="0" fontId="12" fillId="0" borderId="66" xfId="0" applyFont="1" applyBorder="1" applyAlignment="1">
      <alignment horizontal="left" vertical="center" wrapText="1"/>
    </xf>
    <xf numFmtId="0" fontId="29" fillId="0" borderId="66" xfId="0" applyFont="1" applyBorder="1" applyAlignment="1">
      <alignment horizontal="center"/>
    </xf>
    <xf numFmtId="0" fontId="33" fillId="30" borderId="0" xfId="0" applyFont="1" applyFill="1" applyAlignment="1">
      <alignment vertical="center"/>
    </xf>
    <xf numFmtId="0" fontId="12" fillId="0" borderId="10" xfId="0" applyFont="1" applyBorder="1" applyAlignment="1">
      <alignment wrapText="1"/>
    </xf>
    <xf numFmtId="0" fontId="12" fillId="0" borderId="10" xfId="0" applyFont="1" applyBorder="1" applyAlignment="1">
      <alignment horizontal="left" wrapText="1"/>
    </xf>
    <xf numFmtId="0" fontId="34" fillId="0" borderId="10" xfId="0" applyFont="1" applyBorder="1" applyAlignment="1">
      <alignment horizontal="center" vertical="center" wrapText="1"/>
    </xf>
    <xf numFmtId="0" fontId="29" fillId="0" borderId="0" xfId="0" applyFont="1" applyAlignment="1">
      <alignment horizontal="center"/>
    </xf>
    <xf numFmtId="0" fontId="22" fillId="0" borderId="0" xfId="0" applyFont="1" applyAlignment="1">
      <alignment horizontal="center" vertical="center"/>
    </xf>
    <xf numFmtId="0" fontId="36" fillId="30" borderId="0" xfId="0" applyFont="1" applyFill="1" applyAlignment="1">
      <alignment horizontal="center" vertical="center"/>
    </xf>
    <xf numFmtId="0" fontId="29" fillId="32" borderId="45" xfId="0" applyFont="1" applyFill="1" applyBorder="1" applyAlignment="1" applyProtection="1">
      <alignment horizontal="center"/>
      <protection locked="0"/>
    </xf>
    <xf numFmtId="4" fontId="33" fillId="30" borderId="0" xfId="0" applyNumberFormat="1" applyFont="1" applyFill="1" applyAlignment="1">
      <alignment horizontal="center"/>
    </xf>
    <xf numFmtId="0" fontId="33" fillId="29" borderId="33" xfId="0" applyFont="1" applyFill="1" applyBorder="1" applyAlignment="1">
      <alignment horizontal="center" vertical="center"/>
    </xf>
    <xf numFmtId="0" fontId="33" fillId="0" borderId="0" xfId="0" applyFont="1" applyAlignment="1">
      <alignment horizontal="center" vertical="center"/>
    </xf>
    <xf numFmtId="0" fontId="33" fillId="29" borderId="0" xfId="0" applyFont="1" applyFill="1" applyAlignment="1">
      <alignment horizontal="center" vertical="center"/>
    </xf>
    <xf numFmtId="0" fontId="29" fillId="29" borderId="0" xfId="0" applyFont="1" applyFill="1" applyAlignment="1">
      <alignment horizontal="center" vertical="center"/>
    </xf>
    <xf numFmtId="172" fontId="12" fillId="31" borderId="10" xfId="0" applyNumberFormat="1" applyFont="1" applyFill="1" applyBorder="1" applyAlignment="1" applyProtection="1">
      <alignment horizontal="center" vertical="center"/>
      <protection locked="0"/>
    </xf>
    <xf numFmtId="0" fontId="48" fillId="0" borderId="82" xfId="0" applyFont="1" applyBorder="1" applyProtection="1">
      <protection locked="0"/>
    </xf>
    <xf numFmtId="0" fontId="48" fillId="0" borderId="82" xfId="0" applyFont="1" applyBorder="1" applyAlignment="1" applyProtection="1">
      <alignment horizontal="center"/>
      <protection locked="0"/>
    </xf>
    <xf numFmtId="1" fontId="48" fillId="0" borderId="82" xfId="0" applyNumberFormat="1" applyFont="1" applyBorder="1" applyAlignment="1" applyProtection="1">
      <alignment horizontal="center"/>
      <protection locked="0"/>
    </xf>
    <xf numFmtId="0" fontId="48" fillId="0" borderId="82" xfId="0" applyFont="1" applyBorder="1" applyAlignment="1" applyProtection="1">
      <alignment vertical="center"/>
      <protection locked="0"/>
    </xf>
    <xf numFmtId="4" fontId="48" fillId="0" borderId="82" xfId="0" applyNumberFormat="1" applyFont="1" applyBorder="1" applyAlignment="1" applyProtection="1">
      <alignment horizontal="center" vertical="center"/>
      <protection locked="0"/>
    </xf>
    <xf numFmtId="0" fontId="48" fillId="0" borderId="82" xfId="0" applyFont="1" applyBorder="1" applyAlignment="1" applyProtection="1">
      <alignment horizontal="center" vertical="top"/>
      <protection locked="0"/>
    </xf>
    <xf numFmtId="0" fontId="48" fillId="0" borderId="95" xfId="0" applyFont="1" applyBorder="1" applyAlignment="1" applyProtection="1">
      <alignment horizontal="center"/>
      <protection locked="0"/>
    </xf>
    <xf numFmtId="0" fontId="48" fillId="0" borderId="10" xfId="0" applyFont="1" applyBorder="1" applyAlignment="1" applyProtection="1">
      <alignment horizontal="center"/>
      <protection locked="0"/>
    </xf>
    <xf numFmtId="49" fontId="53" fillId="0" borderId="82" xfId="0" applyNumberFormat="1" applyFont="1" applyBorder="1" applyAlignment="1" applyProtection="1">
      <alignment vertical="center"/>
      <protection locked="0"/>
    </xf>
    <xf numFmtId="49" fontId="53" fillId="0" borderId="82" xfId="0" applyNumberFormat="1" applyFont="1" applyBorder="1" applyAlignment="1" applyProtection="1">
      <alignment horizontal="center" vertical="center"/>
      <protection locked="0"/>
    </xf>
    <xf numFmtId="0" fontId="12" fillId="0" borderId="82" xfId="0" applyFont="1" applyBorder="1" applyProtection="1">
      <protection locked="0"/>
    </xf>
    <xf numFmtId="49" fontId="53" fillId="0" borderId="82" xfId="0" applyNumberFormat="1" applyFont="1" applyBorder="1" applyAlignment="1" applyProtection="1">
      <alignment horizontal="left" vertical="center"/>
      <protection locked="0"/>
    </xf>
    <xf numFmtId="0" fontId="12" fillId="0" borderId="82" xfId="0" applyFont="1" applyBorder="1" applyAlignment="1" applyProtection="1">
      <alignment horizontal="center"/>
      <protection locked="0"/>
    </xf>
    <xf numFmtId="49" fontId="53" fillId="0" borderId="82" xfId="0" applyNumberFormat="1" applyFont="1" applyBorder="1" applyAlignment="1" applyProtection="1">
      <alignment horizontal="left"/>
      <protection locked="0"/>
    </xf>
    <xf numFmtId="4" fontId="53" fillId="0" borderId="82" xfId="49" applyNumberFormat="1" applyFont="1" applyFill="1" applyBorder="1" applyAlignment="1" applyProtection="1">
      <alignment horizontal="center" vertical="center"/>
      <protection locked="0"/>
    </xf>
    <xf numFmtId="49" fontId="53" fillId="0" borderId="82" xfId="0" applyNumberFormat="1" applyFont="1" applyBorder="1" applyAlignment="1" applyProtection="1">
      <alignment horizontal="center" vertical="top"/>
      <protection locked="0"/>
    </xf>
    <xf numFmtId="2" fontId="12" fillId="0" borderId="82" xfId="0" applyNumberFormat="1" applyFont="1" applyBorder="1" applyAlignment="1" applyProtection="1">
      <alignment horizontal="center" vertical="top"/>
      <protection locked="0"/>
    </xf>
    <xf numFmtId="4" fontId="48" fillId="0" borderId="10" xfId="0" applyNumberFormat="1" applyFont="1" applyBorder="1" applyAlignment="1" applyProtection="1">
      <alignment horizontal="center"/>
      <protection locked="0"/>
    </xf>
    <xf numFmtId="0" fontId="48" fillId="0" borderId="82" xfId="0" applyFont="1" applyBorder="1" applyAlignment="1" applyProtection="1">
      <alignment horizontal="left"/>
      <protection locked="0"/>
    </xf>
    <xf numFmtId="1" fontId="12" fillId="0" borderId="10" xfId="0" applyNumberFormat="1" applyFont="1" applyBorder="1" applyAlignment="1" applyProtection="1">
      <alignment horizontal="center"/>
      <protection locked="0"/>
    </xf>
    <xf numFmtId="0" fontId="12" fillId="0" borderId="10" xfId="0" applyFont="1" applyBorder="1" applyAlignment="1" applyProtection="1">
      <alignment horizontal="center"/>
      <protection locked="0"/>
    </xf>
    <xf numFmtId="0" fontId="12" fillId="0" borderId="10" xfId="0" applyFont="1" applyBorder="1" applyProtection="1">
      <protection locked="0"/>
    </xf>
    <xf numFmtId="0" fontId="48" fillId="0" borderId="10" xfId="0" applyFont="1" applyBorder="1" applyProtection="1">
      <protection locked="0"/>
    </xf>
    <xf numFmtId="0" fontId="48" fillId="0" borderId="10" xfId="0" applyFont="1" applyBorder="1" applyAlignment="1" applyProtection="1">
      <alignment horizontal="center" vertical="top"/>
      <protection locked="0"/>
    </xf>
    <xf numFmtId="2" fontId="12" fillId="0" borderId="10" xfId="0" applyNumberFormat="1" applyFont="1" applyBorder="1" applyAlignment="1" applyProtection="1">
      <alignment horizontal="center" vertical="top"/>
      <protection locked="0"/>
    </xf>
    <xf numFmtId="2" fontId="12" fillId="0" borderId="10" xfId="0" applyNumberFormat="1" applyFont="1" applyBorder="1" applyAlignment="1" applyProtection="1">
      <alignment horizontal="center"/>
      <protection locked="0"/>
    </xf>
    <xf numFmtId="1" fontId="12" fillId="0" borderId="82" xfId="0" applyNumberFormat="1" applyFont="1" applyBorder="1" applyAlignment="1" applyProtection="1">
      <alignment horizontal="center" vertical="center"/>
      <protection locked="0"/>
    </xf>
    <xf numFmtId="1" fontId="12" fillId="0" borderId="82" xfId="0" applyNumberFormat="1" applyFont="1" applyBorder="1" applyAlignment="1" applyProtection="1">
      <alignment horizontal="center"/>
      <protection locked="0"/>
    </xf>
    <xf numFmtId="4" fontId="12" fillId="0" borderId="82" xfId="0" applyNumberFormat="1" applyFont="1" applyBorder="1" applyAlignment="1" applyProtection="1">
      <alignment horizontal="center" vertical="center"/>
      <protection locked="0"/>
    </xf>
    <xf numFmtId="0" fontId="12" fillId="0" borderId="82" xfId="0" applyFont="1" applyBorder="1" applyAlignment="1" applyProtection="1">
      <alignment horizontal="center" vertical="top"/>
      <protection locked="0"/>
    </xf>
    <xf numFmtId="49" fontId="53" fillId="0" borderId="10" xfId="0" applyNumberFormat="1" applyFont="1" applyBorder="1" applyAlignment="1" applyProtection="1">
      <alignment horizontal="center" vertical="center"/>
      <protection locked="0"/>
    </xf>
    <xf numFmtId="49" fontId="48" fillId="0" borderId="82" xfId="0" applyNumberFormat="1" applyFont="1" applyBorder="1" applyAlignment="1" applyProtection="1">
      <alignment horizontal="center" vertical="top"/>
      <protection locked="0"/>
    </xf>
    <xf numFmtId="49" fontId="53" fillId="0" borderId="82" xfId="0" applyNumberFormat="1" applyFont="1" applyBorder="1" applyAlignment="1" applyProtection="1">
      <alignment horizontal="center"/>
      <protection locked="0"/>
    </xf>
    <xf numFmtId="49" fontId="48" fillId="0" borderId="95" xfId="0" applyNumberFormat="1" applyFont="1" applyBorder="1" applyAlignment="1" applyProtection="1">
      <alignment vertical="center"/>
      <protection locked="0"/>
    </xf>
    <xf numFmtId="49" fontId="48" fillId="0" borderId="82" xfId="0" applyNumberFormat="1" applyFont="1" applyBorder="1" applyAlignment="1" applyProtection="1">
      <alignment vertical="center"/>
      <protection locked="0"/>
    </xf>
    <xf numFmtId="0" fontId="48" fillId="0" borderId="10" xfId="0" applyNumberFormat="1" applyFont="1" applyBorder="1" applyAlignment="1" applyProtection="1">
      <alignment horizontal="center"/>
      <protection locked="0"/>
    </xf>
    <xf numFmtId="0" fontId="48" fillId="0" borderId="95" xfId="0" applyFont="1" applyBorder="1" applyProtection="1">
      <protection locked="0"/>
    </xf>
    <xf numFmtId="49" fontId="53" fillId="0" borderId="98" xfId="0" applyNumberFormat="1" applyFont="1" applyBorder="1" applyAlignment="1" applyProtection="1">
      <alignment horizontal="center" vertical="center"/>
      <protection locked="0"/>
    </xf>
    <xf numFmtId="49" fontId="53" fillId="0" borderId="10" xfId="0" applyNumberFormat="1" applyFont="1" applyBorder="1" applyAlignment="1" applyProtection="1">
      <alignment horizontal="left" vertical="center"/>
      <protection locked="0"/>
    </xf>
    <xf numFmtId="49" fontId="53" fillId="0" borderId="10" xfId="0" applyNumberFormat="1" applyFont="1" applyBorder="1" applyAlignment="1" applyProtection="1">
      <alignment vertical="center"/>
      <protection locked="0"/>
    </xf>
    <xf numFmtId="49" fontId="53" fillId="0" borderId="10" xfId="0" applyNumberFormat="1" applyFont="1" applyBorder="1" applyAlignment="1" applyProtection="1">
      <alignment horizontal="left"/>
      <protection locked="0"/>
    </xf>
    <xf numFmtId="4" fontId="53" fillId="0" borderId="10" xfId="49" applyNumberFormat="1" applyFont="1" applyFill="1" applyBorder="1" applyAlignment="1" applyProtection="1">
      <alignment horizontal="center" vertical="center"/>
      <protection locked="0"/>
    </xf>
    <xf numFmtId="4" fontId="12" fillId="0" borderId="82" xfId="49" applyNumberFormat="1" applyFont="1" applyFill="1" applyBorder="1" applyAlignment="1" applyProtection="1">
      <alignment horizontal="center" vertical="center"/>
      <protection locked="0"/>
    </xf>
    <xf numFmtId="49" fontId="53" fillId="0" borderId="10" xfId="0" applyNumberFormat="1" applyFont="1" applyBorder="1" applyAlignment="1" applyProtection="1">
      <alignment horizontal="center" vertical="top"/>
      <protection locked="0"/>
    </xf>
    <xf numFmtId="2" fontId="12" fillId="0" borderId="82" xfId="0" applyNumberFormat="1" applyFont="1" applyBorder="1" applyAlignment="1" applyProtection="1">
      <alignment horizontal="center"/>
      <protection locked="0"/>
    </xf>
    <xf numFmtId="1" fontId="53" fillId="0" borderId="95" xfId="0" applyNumberFormat="1" applyFont="1" applyBorder="1" applyAlignment="1" applyProtection="1">
      <alignment horizontal="center"/>
      <protection locked="0"/>
    </xf>
    <xf numFmtId="0" fontId="34" fillId="0" borderId="0" xfId="0" applyFont="1" applyAlignment="1">
      <alignment horizontal="left" vertical="center" wrapText="1"/>
    </xf>
    <xf numFmtId="0" fontId="12" fillId="0" borderId="49" xfId="35" applyBorder="1" applyAlignment="1">
      <alignment horizontal="left" vertical="center" wrapText="1"/>
    </xf>
    <xf numFmtId="0" fontId="22" fillId="0" borderId="49" xfId="35" applyFont="1" applyBorder="1" applyAlignment="1">
      <alignment vertical="center"/>
    </xf>
    <xf numFmtId="0" fontId="22" fillId="0" borderId="46" xfId="35" applyFont="1" applyBorder="1" applyAlignment="1">
      <alignment vertical="center"/>
    </xf>
    <xf numFmtId="0" fontId="29" fillId="0" borderId="0" xfId="0" applyFont="1" applyAlignment="1">
      <alignment horizontal="left" vertical="center" wrapText="1"/>
    </xf>
    <xf numFmtId="0" fontId="0" fillId="0" borderId="75" xfId="0" applyBorder="1"/>
    <xf numFmtId="0" fontId="29" fillId="0" borderId="52" xfId="0" applyFont="1" applyBorder="1" applyAlignment="1">
      <alignment horizontal="left" vertical="center" wrapText="1"/>
    </xf>
    <xf numFmtId="0" fontId="29" fillId="0" borderId="0" xfId="0" applyFont="1" applyBorder="1" applyAlignment="1">
      <alignment vertical="center" wrapText="1"/>
    </xf>
    <xf numFmtId="0" fontId="0" fillId="0" borderId="0" xfId="0" applyBorder="1" applyAlignment="1">
      <alignment vertical="center" wrapText="1"/>
    </xf>
    <xf numFmtId="0" fontId="58" fillId="0" borderId="0" xfId="0" applyFont="1"/>
    <xf numFmtId="0" fontId="0" fillId="0" borderId="0" xfId="0" applyAlignment="1">
      <alignment horizontal="center"/>
    </xf>
    <xf numFmtId="0" fontId="59" fillId="0" borderId="30" xfId="0" applyFont="1" applyBorder="1"/>
    <xf numFmtId="0" fontId="0" fillId="0" borderId="80" xfId="0" applyBorder="1"/>
    <xf numFmtId="0" fontId="0" fillId="0" borderId="97" xfId="0" applyBorder="1" applyAlignment="1">
      <alignment horizontal="center"/>
    </xf>
    <xf numFmtId="0" fontId="0" fillId="0" borderId="101" xfId="0" applyBorder="1" applyAlignment="1">
      <alignment horizontal="center"/>
    </xf>
    <xf numFmtId="0" fontId="0" fillId="0" borderId="19" xfId="0" applyBorder="1"/>
    <xf numFmtId="0" fontId="0" fillId="0" borderId="57" xfId="0" applyBorder="1" applyAlignment="1">
      <alignment horizontal="center"/>
    </xf>
    <xf numFmtId="0" fontId="0" fillId="0" borderId="102" xfId="0" applyBorder="1" applyAlignment="1">
      <alignment horizontal="center"/>
    </xf>
    <xf numFmtId="0" fontId="0" fillId="0" borderId="103" xfId="0" applyBorder="1"/>
    <xf numFmtId="14" fontId="0" fillId="0" borderId="10" xfId="0" applyNumberFormat="1" applyBorder="1"/>
    <xf numFmtId="14" fontId="0" fillId="37" borderId="10" xfId="0" applyNumberFormat="1" applyFill="1" applyBorder="1" applyAlignment="1">
      <alignment horizontal="center"/>
    </xf>
    <xf numFmtId="14" fontId="0" fillId="37" borderId="104" xfId="0" applyNumberFormat="1" applyFill="1" applyBorder="1" applyAlignment="1">
      <alignment horizontal="center"/>
    </xf>
    <xf numFmtId="14" fontId="0" fillId="0" borderId="104" xfId="0" applyNumberFormat="1" applyFill="1" applyBorder="1" applyAlignment="1">
      <alignment horizontal="center"/>
    </xf>
    <xf numFmtId="14" fontId="60" fillId="0" borderId="10" xfId="0" applyNumberFormat="1" applyFont="1" applyBorder="1"/>
    <xf numFmtId="14" fontId="0" fillId="0" borderId="10" xfId="0" applyNumberFormat="1" applyBorder="1" applyAlignment="1">
      <alignment horizontal="center"/>
    </xf>
    <xf numFmtId="14" fontId="0" fillId="0" borderId="10" xfId="0" applyNumberFormat="1" applyFill="1" applyBorder="1" applyAlignment="1">
      <alignment horizontal="center"/>
    </xf>
    <xf numFmtId="0" fontId="0" fillId="0" borderId="45" xfId="0" applyBorder="1"/>
    <xf numFmtId="0" fontId="0" fillId="0" borderId="47" xfId="0" applyBorder="1" applyAlignment="1">
      <alignment horizontal="center"/>
    </xf>
    <xf numFmtId="0" fontId="0" fillId="0" borderId="103" xfId="0" applyBorder="1" applyAlignment="1">
      <alignment wrapText="1"/>
    </xf>
    <xf numFmtId="0" fontId="0" fillId="0" borderId="80" xfId="0" applyBorder="1" applyAlignment="1">
      <alignment wrapText="1"/>
    </xf>
    <xf numFmtId="1" fontId="0" fillId="0" borderId="0" xfId="0" applyNumberFormat="1" applyAlignment="1">
      <alignment vertical="top"/>
    </xf>
    <xf numFmtId="0" fontId="59" fillId="0" borderId="107" xfId="0" applyFont="1" applyBorder="1" applyAlignment="1">
      <alignment wrapText="1"/>
    </xf>
    <xf numFmtId="0" fontId="0" fillId="0" borderId="0" xfId="0" applyAlignment="1">
      <alignment wrapText="1"/>
    </xf>
    <xf numFmtId="0" fontId="62" fillId="0" borderId="13" xfId="0" applyFont="1" applyBorder="1" applyAlignment="1">
      <alignment wrapText="1"/>
    </xf>
    <xf numFmtId="1" fontId="62" fillId="0" borderId="13" xfId="0" applyNumberFormat="1" applyFont="1" applyBorder="1" applyAlignment="1">
      <alignment vertical="top"/>
    </xf>
    <xf numFmtId="0" fontId="62" fillId="0" borderId="13" xfId="0" applyFont="1" applyBorder="1" applyAlignment="1">
      <alignment horizontal="center"/>
    </xf>
    <xf numFmtId="0" fontId="63" fillId="0" borderId="0" xfId="0" applyFont="1" applyAlignment="1">
      <alignment wrapText="1"/>
    </xf>
    <xf numFmtId="1" fontId="63" fillId="0" borderId="0" xfId="0" applyNumberFormat="1" applyFont="1" applyAlignment="1">
      <alignment vertical="top"/>
    </xf>
    <xf numFmtId="0" fontId="63" fillId="0" borderId="0" xfId="0" applyFont="1" applyAlignment="1">
      <alignment horizontal="center"/>
    </xf>
    <xf numFmtId="1" fontId="0" fillId="0" borderId="0" xfId="0" applyNumberFormat="1"/>
    <xf numFmtId="0" fontId="0" fillId="0" borderId="10" xfId="0" applyBorder="1" applyAlignment="1">
      <alignment horizontal="center"/>
    </xf>
    <xf numFmtId="0" fontId="0" fillId="0" borderId="104" xfId="0" applyBorder="1" applyAlignment="1">
      <alignment horizontal="center"/>
    </xf>
    <xf numFmtId="0" fontId="0" fillId="0" borderId="10" xfId="0" applyBorder="1"/>
    <xf numFmtId="0" fontId="0" fillId="0" borderId="89" xfId="0" applyBorder="1" applyAlignment="1">
      <alignment horizontal="center"/>
    </xf>
    <xf numFmtId="0" fontId="0" fillId="0" borderId="10" xfId="0" applyBorder="1" applyAlignment="1">
      <alignment wrapText="1"/>
    </xf>
    <xf numFmtId="1" fontId="0" fillId="0" borderId="16" xfId="0" applyNumberFormat="1" applyBorder="1" applyAlignment="1">
      <alignment horizontal="center" vertical="center"/>
    </xf>
    <xf numFmtId="1" fontId="0" fillId="0" borderId="106" xfId="0" applyNumberFormat="1" applyBorder="1" applyAlignment="1">
      <alignment horizontal="center" vertical="center"/>
    </xf>
    <xf numFmtId="0" fontId="64" fillId="0" borderId="30" xfId="0" applyFont="1" applyBorder="1"/>
    <xf numFmtId="0" fontId="65" fillId="0" borderId="64" xfId="0" applyFont="1" applyBorder="1"/>
    <xf numFmtId="0" fontId="65" fillId="0" borderId="64" xfId="0" applyFont="1" applyBorder="1" applyAlignment="1">
      <alignment horizontal="center"/>
    </xf>
    <xf numFmtId="0" fontId="65" fillId="0" borderId="109" xfId="0" applyFont="1" applyBorder="1" applyAlignment="1">
      <alignment horizontal="center"/>
    </xf>
    <xf numFmtId="0" fontId="65" fillId="0" borderId="80" xfId="0" applyFont="1" applyBorder="1"/>
    <xf numFmtId="1" fontId="65" fillId="0" borderId="75" xfId="0" applyNumberFormat="1" applyFont="1" applyBorder="1"/>
    <xf numFmtId="0" fontId="65" fillId="0" borderId="97" xfId="0" applyFont="1" applyBorder="1" applyAlignment="1">
      <alignment horizontal="center"/>
    </xf>
    <xf numFmtId="1" fontId="65" fillId="0" borderId="0" xfId="0" applyNumberFormat="1" applyFont="1"/>
    <xf numFmtId="0" fontId="65" fillId="0" borderId="0" xfId="0" applyFont="1" applyAlignment="1">
      <alignment horizontal="center"/>
    </xf>
    <xf numFmtId="0" fontId="65" fillId="0" borderId="101" xfId="0" applyFont="1" applyBorder="1" applyAlignment="1">
      <alignment horizontal="center"/>
    </xf>
    <xf numFmtId="0" fontId="62" fillId="0" borderId="57" xfId="0" applyFont="1" applyBorder="1" applyAlignment="1">
      <alignment horizontal="center"/>
    </xf>
    <xf numFmtId="0" fontId="62" fillId="0" borderId="96" xfId="0" applyFont="1" applyBorder="1" applyAlignment="1">
      <alignment horizontal="center"/>
    </xf>
    <xf numFmtId="0" fontId="62" fillId="0" borderId="10" xfId="0" applyFont="1" applyBorder="1" applyAlignment="1">
      <alignment horizontal="center"/>
    </xf>
    <xf numFmtId="0" fontId="62" fillId="0" borderId="104" xfId="0" applyFont="1" applyBorder="1" applyAlignment="1">
      <alignment horizontal="center"/>
    </xf>
    <xf numFmtId="0" fontId="62" fillId="0" borderId="10" xfId="0" applyFont="1" applyBorder="1" applyAlignment="1">
      <alignment horizontal="left"/>
    </xf>
    <xf numFmtId="0" fontId="62" fillId="0" borderId="102" xfId="0" applyFont="1" applyBorder="1" applyAlignment="1">
      <alignment horizontal="center"/>
    </xf>
    <xf numFmtId="0" fontId="62" fillId="0" borderId="57" xfId="0" applyFont="1" applyBorder="1" applyAlignment="1">
      <alignment horizontal="left"/>
    </xf>
    <xf numFmtId="0" fontId="62" fillId="0" borderId="96" xfId="0" applyFont="1" applyBorder="1" applyAlignment="1">
      <alignment horizontal="left"/>
    </xf>
    <xf numFmtId="1" fontId="62" fillId="0" borderId="10" xfId="0" applyNumberFormat="1" applyFont="1" applyBorder="1" applyAlignment="1">
      <alignment horizontal="center"/>
    </xf>
    <xf numFmtId="0" fontId="62" fillId="0" borderId="47" xfId="0" applyFont="1" applyBorder="1" applyAlignment="1">
      <alignment horizontal="left"/>
    </xf>
    <xf numFmtId="1" fontId="62" fillId="0" borderId="104" xfId="0" applyNumberFormat="1" applyFont="1" applyBorder="1" applyAlignment="1">
      <alignment horizontal="center"/>
    </xf>
    <xf numFmtId="0" fontId="62" fillId="0" borderId="80" xfId="0" quotePrefix="1" applyFont="1" applyBorder="1"/>
    <xf numFmtId="0" fontId="65" fillId="0" borderId="0" xfId="0" applyFont="1"/>
    <xf numFmtId="0" fontId="62" fillId="0" borderId="103" xfId="0" applyFont="1" applyBorder="1" applyAlignment="1">
      <alignment wrapText="1"/>
    </xf>
    <xf numFmtId="0" fontId="64" fillId="0" borderId="107" xfId="0" applyFont="1" applyBorder="1" applyAlignment="1">
      <alignment wrapText="1"/>
    </xf>
    <xf numFmtId="0" fontId="66" fillId="0" borderId="0" xfId="0" applyFont="1"/>
    <xf numFmtId="1" fontId="0" fillId="0" borderId="100" xfId="0" applyNumberFormat="1" applyBorder="1" applyAlignment="1">
      <alignment vertical="top"/>
    </xf>
    <xf numFmtId="0" fontId="0" fillId="0" borderId="104" xfId="0" applyBorder="1" applyAlignment="1">
      <alignment vertical="top"/>
    </xf>
    <xf numFmtId="0" fontId="0" fillId="0" borderId="105" xfId="0" applyBorder="1"/>
    <xf numFmtId="1" fontId="61" fillId="0" borderId="114" xfId="0" applyNumberFormat="1" applyFont="1" applyBorder="1"/>
    <xf numFmtId="0" fontId="0" fillId="0" borderId="105" xfId="0" applyBorder="1" applyAlignment="1">
      <alignment vertical="top"/>
    </xf>
    <xf numFmtId="0" fontId="58" fillId="0" borderId="118" xfId="0" applyFont="1" applyBorder="1" applyAlignment="1">
      <alignment vertical="center"/>
    </xf>
    <xf numFmtId="0" fontId="61" fillId="0" borderId="120" xfId="0" applyFont="1" applyBorder="1"/>
    <xf numFmtId="1" fontId="61" fillId="0" borderId="120" xfId="0" applyNumberFormat="1" applyFont="1" applyBorder="1" applyAlignment="1">
      <alignment vertical="top"/>
    </xf>
    <xf numFmtId="0" fontId="61" fillId="0" borderId="120" xfId="0" applyFont="1" applyBorder="1" applyAlignment="1">
      <alignment vertical="top"/>
    </xf>
    <xf numFmtId="0" fontId="59" fillId="0" borderId="121" xfId="0" applyFont="1" applyBorder="1" applyAlignment="1">
      <alignment wrapText="1"/>
    </xf>
    <xf numFmtId="178" fontId="29" fillId="0" borderId="68" xfId="0" applyNumberFormat="1" applyFont="1" applyBorder="1" applyAlignment="1">
      <alignment horizontal="center" vertical="center"/>
    </xf>
    <xf numFmtId="0" fontId="12" fillId="0" borderId="10" xfId="0" applyFont="1" applyBorder="1" applyAlignment="1">
      <alignment horizontal="right" indent="1"/>
    </xf>
    <xf numFmtId="174" fontId="12" fillId="0" borderId="10" xfId="0" applyNumberFormat="1" applyFont="1" applyBorder="1" applyAlignment="1">
      <alignment horizontal="left"/>
    </xf>
    <xf numFmtId="172" fontId="12" fillId="0" borderId="10" xfId="0" applyNumberFormat="1" applyFont="1" applyBorder="1"/>
    <xf numFmtId="49" fontId="12" fillId="0" borderId="10" xfId="0" applyNumberFormat="1" applyFont="1" applyBorder="1" applyAlignment="1" applyProtection="1">
      <alignment vertical="center"/>
      <protection locked="0"/>
    </xf>
    <xf numFmtId="49" fontId="12" fillId="0" borderId="10" xfId="0" applyNumberFormat="1" applyFont="1" applyBorder="1" applyAlignment="1" applyProtection="1">
      <alignment horizontal="center" vertical="center"/>
      <protection locked="0"/>
    </xf>
    <xf numFmtId="49" fontId="12" fillId="0" borderId="10" xfId="0" applyNumberFormat="1" applyFont="1" applyBorder="1" applyAlignment="1" applyProtection="1">
      <alignment horizontal="left" vertical="center"/>
      <protection locked="0"/>
    </xf>
    <xf numFmtId="49" fontId="12" fillId="0" borderId="10" xfId="0" applyNumberFormat="1" applyFont="1" applyBorder="1" applyAlignment="1" applyProtection="1">
      <alignment horizontal="left"/>
      <protection locked="0"/>
    </xf>
    <xf numFmtId="4" fontId="12" fillId="0" borderId="10" xfId="0" applyNumberFormat="1" applyFont="1" applyBorder="1"/>
    <xf numFmtId="49" fontId="12" fillId="0" borderId="10" xfId="0" applyNumberFormat="1" applyFont="1" applyBorder="1" applyAlignment="1" applyProtection="1">
      <alignment horizontal="center"/>
      <protection locked="0"/>
    </xf>
    <xf numFmtId="0" fontId="12" fillId="0" borderId="10" xfId="0" applyNumberFormat="1" applyFont="1" applyBorder="1" applyAlignment="1" applyProtection="1">
      <alignment horizontal="center"/>
      <protection locked="0"/>
    </xf>
    <xf numFmtId="166" fontId="22" fillId="0" borderId="48" xfId="0" applyNumberFormat="1" applyFont="1" applyBorder="1" applyAlignment="1">
      <alignment horizontal="right" vertical="center"/>
    </xf>
    <xf numFmtId="166" fontId="12" fillId="0" borderId="48" xfId="35" applyNumberFormat="1" applyBorder="1" applyAlignment="1">
      <alignment horizontal="right" vertical="center"/>
    </xf>
    <xf numFmtId="165" fontId="22" fillId="0" borderId="48" xfId="30" applyFont="1" applyFill="1" applyBorder="1" applyAlignment="1" applyProtection="1">
      <alignment horizontal="right" vertical="center"/>
    </xf>
    <xf numFmtId="166" fontId="22" fillId="0" borderId="48" xfId="35" applyNumberFormat="1" applyFont="1" applyBorder="1" applyAlignment="1">
      <alignment horizontal="right" vertical="center"/>
    </xf>
    <xf numFmtId="165" fontId="22" fillId="0" borderId="0" xfId="30" applyFont="1" applyFill="1" applyBorder="1" applyAlignment="1" applyProtection="1">
      <alignment horizontal="right" vertical="center"/>
    </xf>
    <xf numFmtId="0" fontId="12" fillId="0" borderId="122" xfId="35" applyBorder="1" applyAlignment="1">
      <alignment vertical="center"/>
    </xf>
    <xf numFmtId="166" fontId="22" fillId="0" borderId="58" xfId="0" applyNumberFormat="1" applyFont="1" applyBorder="1" applyAlignment="1">
      <alignment horizontal="right" vertical="center"/>
    </xf>
    <xf numFmtId="0" fontId="22" fillId="0" borderId="123" xfId="0" applyFont="1" applyBorder="1" applyAlignment="1">
      <alignment horizontal="center" vertical="center" wrapText="1"/>
    </xf>
    <xf numFmtId="166" fontId="22" fillId="0" borderId="12" xfId="35" applyNumberFormat="1" applyFont="1" applyBorder="1" applyAlignment="1">
      <alignment horizontal="right" vertical="center"/>
    </xf>
    <xf numFmtId="167" fontId="22" fillId="25" borderId="124" xfId="35" applyNumberFormat="1" applyFont="1" applyFill="1" applyBorder="1" applyAlignment="1" applyProtection="1">
      <alignment horizontal="right" vertical="center"/>
      <protection locked="0"/>
    </xf>
    <xf numFmtId="166" fontId="12" fillId="25" borderId="124" xfId="0" applyNumberFormat="1" applyFont="1" applyFill="1" applyBorder="1" applyAlignment="1" applyProtection="1">
      <alignment horizontal="right" vertical="center"/>
      <protection locked="0"/>
    </xf>
    <xf numFmtId="173" fontId="12" fillId="25" borderId="124" xfId="0" applyNumberFormat="1" applyFont="1" applyFill="1" applyBorder="1" applyAlignment="1" applyProtection="1">
      <alignment horizontal="right" vertical="center"/>
      <protection locked="0"/>
    </xf>
    <xf numFmtId="177" fontId="12" fillId="0" borderId="124" xfId="0" applyNumberFormat="1" applyFont="1" applyBorder="1" applyAlignment="1" applyProtection="1">
      <alignment horizontal="right" vertical="center"/>
      <protection locked="0"/>
    </xf>
    <xf numFmtId="166" fontId="22" fillId="0" borderId="124" xfId="0" applyNumberFormat="1" applyFont="1" applyBorder="1" applyAlignment="1">
      <alignment horizontal="right" vertical="center"/>
    </xf>
    <xf numFmtId="0" fontId="12" fillId="0" borderId="12" xfId="35" applyBorder="1" applyAlignment="1">
      <alignment horizontal="right" vertical="center"/>
    </xf>
    <xf numFmtId="166" fontId="22" fillId="0" borderId="125" xfId="0" applyNumberFormat="1" applyFont="1" applyBorder="1" applyAlignment="1">
      <alignment horizontal="right" vertical="center"/>
    </xf>
    <xf numFmtId="166" fontId="12" fillId="24" borderId="12" xfId="35" applyNumberFormat="1" applyFill="1" applyBorder="1" applyAlignment="1" applyProtection="1">
      <alignment horizontal="right" vertical="center"/>
      <protection locked="0"/>
    </xf>
    <xf numFmtId="166" fontId="12" fillId="25" borderId="124" xfId="35" applyNumberFormat="1" applyFill="1" applyBorder="1" applyAlignment="1" applyProtection="1">
      <alignment horizontal="right" vertical="center"/>
      <protection locked="0"/>
    </xf>
    <xf numFmtId="166" fontId="12" fillId="25" borderId="126" xfId="35" applyNumberFormat="1" applyFill="1" applyBorder="1" applyAlignment="1" applyProtection="1">
      <alignment horizontal="right" vertical="center"/>
      <protection locked="0"/>
    </xf>
    <xf numFmtId="168" fontId="12" fillId="20" borderId="48" xfId="35" applyNumberFormat="1" applyFill="1" applyBorder="1" applyAlignment="1" applyProtection="1">
      <alignment vertical="center"/>
      <protection locked="0"/>
    </xf>
    <xf numFmtId="166" fontId="12" fillId="0" borderId="124" xfId="35" applyNumberFormat="1" applyBorder="1" applyAlignment="1">
      <alignment horizontal="right" vertical="center"/>
    </xf>
    <xf numFmtId="165" fontId="22" fillId="0" borderId="124" xfId="30" applyFont="1" applyFill="1" applyBorder="1" applyAlignment="1" applyProtection="1">
      <alignment horizontal="right" vertical="center"/>
    </xf>
    <xf numFmtId="166" fontId="22" fillId="0" borderId="127" xfId="35" applyNumberFormat="1" applyFont="1" applyBorder="1" applyAlignment="1">
      <alignment horizontal="right" vertical="center"/>
    </xf>
    <xf numFmtId="178" fontId="53" fillId="0" borderId="95" xfId="0" applyNumberFormat="1" applyFont="1" applyBorder="1" applyAlignment="1" applyProtection="1">
      <alignment horizontal="center"/>
      <protection locked="0"/>
    </xf>
    <xf numFmtId="172" fontId="12" fillId="31" borderId="45" xfId="0" applyNumberFormat="1" applyFont="1" applyFill="1" applyBorder="1" applyAlignment="1" applyProtection="1">
      <alignment horizontal="center" vertical="center"/>
    </xf>
    <xf numFmtId="172" fontId="12" fillId="31" borderId="46" xfId="0" applyNumberFormat="1" applyFont="1" applyFill="1" applyBorder="1" applyAlignment="1" applyProtection="1">
      <alignment horizontal="center" vertical="center"/>
    </xf>
    <xf numFmtId="172" fontId="12" fillId="31" borderId="47" xfId="0" applyNumberFormat="1" applyFont="1" applyFill="1" applyBorder="1" applyAlignment="1" applyProtection="1">
      <alignment horizontal="center" vertical="center"/>
    </xf>
    <xf numFmtId="0" fontId="29" fillId="0" borderId="0" xfId="0" pivotButton="1" applyFont="1"/>
    <xf numFmtId="0" fontId="29" fillId="0" borderId="0" xfId="0" applyNumberFormat="1" applyFont="1" applyAlignment="1">
      <alignment horizontal="right" indent="5"/>
    </xf>
    <xf numFmtId="4" fontId="29" fillId="0" borderId="0" xfId="0" applyNumberFormat="1" applyFont="1" applyAlignment="1">
      <alignment horizontal="right" indent="5"/>
    </xf>
    <xf numFmtId="172" fontId="29" fillId="0" borderId="0" xfId="0" applyNumberFormat="1" applyFont="1" applyAlignment="1">
      <alignment horizontal="right" indent="5"/>
    </xf>
    <xf numFmtId="0" fontId="29" fillId="0" borderId="0" xfId="0" applyFont="1" applyAlignment="1">
      <alignment horizontal="left" indent="1"/>
    </xf>
    <xf numFmtId="172" fontId="12" fillId="0" borderId="71" xfId="0" applyNumberFormat="1" applyFont="1" applyBorder="1" applyAlignment="1" applyProtection="1">
      <alignment horizontal="center" vertical="center"/>
    </xf>
    <xf numFmtId="4" fontId="49" fillId="0" borderId="10" xfId="0" applyNumberFormat="1" applyFont="1" applyBorder="1" applyAlignment="1"/>
    <xf numFmtId="4" fontId="12" fillId="0" borderId="10" xfId="0" applyNumberFormat="1" applyFont="1" applyBorder="1" applyAlignment="1">
      <alignment wrapText="1"/>
    </xf>
    <xf numFmtId="4" fontId="54" fillId="0" borderId="10" xfId="0" applyNumberFormat="1" applyFont="1" applyBorder="1" applyAlignment="1"/>
    <xf numFmtId="4" fontId="12" fillId="0" borderId="10" xfId="0" applyNumberFormat="1" applyFont="1" applyBorder="1" applyAlignment="1">
      <alignment vertical="center" wrapText="1"/>
    </xf>
    <xf numFmtId="1" fontId="48" fillId="0" borderId="82" xfId="0" applyNumberFormat="1" applyFont="1" applyBorder="1" applyAlignment="1" applyProtection="1">
      <alignment horizontal="left"/>
      <protection locked="0"/>
    </xf>
    <xf numFmtId="1" fontId="12" fillId="0" borderId="82" xfId="0" applyNumberFormat="1" applyFont="1" applyBorder="1" applyAlignment="1" applyProtection="1">
      <alignment horizontal="left"/>
      <protection locked="0"/>
    </xf>
    <xf numFmtId="0" fontId="12" fillId="0" borderId="82" xfId="0" applyFont="1" applyBorder="1" applyAlignment="1" applyProtection="1">
      <alignment horizontal="left"/>
      <protection locked="0"/>
    </xf>
    <xf numFmtId="0" fontId="12" fillId="0" borderId="10" xfId="0" applyFont="1" applyBorder="1" applyAlignment="1" applyProtection="1">
      <alignment horizontal="left"/>
      <protection locked="0"/>
    </xf>
    <xf numFmtId="0" fontId="48" fillId="0" borderId="10" xfId="0" applyFont="1" applyBorder="1" applyAlignment="1" applyProtection="1">
      <alignment horizontal="left"/>
      <protection locked="0"/>
    </xf>
    <xf numFmtId="177" fontId="12" fillId="0" borderId="124" xfId="0" applyNumberFormat="1" applyFont="1" applyBorder="1" applyAlignment="1" applyProtection="1">
      <alignment horizontal="right" vertical="center"/>
    </xf>
    <xf numFmtId="0" fontId="22" fillId="0" borderId="0" xfId="0" applyFont="1" applyFill="1" applyBorder="1" applyAlignment="1" applyProtection="1">
      <alignment horizontal="center" vertical="center" wrapText="1"/>
    </xf>
    <xf numFmtId="166" fontId="22" fillId="0" borderId="0" xfId="35" applyNumberFormat="1" applyFont="1" applyFill="1" applyBorder="1" applyAlignment="1" applyProtection="1">
      <alignment horizontal="right" vertical="center"/>
    </xf>
    <xf numFmtId="167" fontId="22" fillId="0" borderId="0" xfId="35" applyNumberFormat="1" applyFont="1" applyFill="1" applyBorder="1" applyAlignment="1" applyProtection="1">
      <alignment horizontal="right" vertical="center"/>
    </xf>
    <xf numFmtId="166" fontId="12" fillId="0" borderId="0" xfId="0" applyNumberFormat="1" applyFont="1" applyFill="1" applyBorder="1" applyAlignment="1" applyProtection="1">
      <alignment horizontal="right" vertical="center"/>
    </xf>
    <xf numFmtId="176" fontId="12" fillId="0" borderId="0" xfId="35" applyNumberFormat="1" applyFill="1" applyBorder="1" applyAlignment="1" applyProtection="1">
      <alignment horizontal="right" vertical="center"/>
    </xf>
    <xf numFmtId="166" fontId="22" fillId="0" borderId="0" xfId="0" applyNumberFormat="1" applyFont="1" applyFill="1" applyBorder="1" applyAlignment="1" applyProtection="1">
      <alignment horizontal="right" vertical="center"/>
    </xf>
    <xf numFmtId="0" fontId="12" fillId="0" borderId="0" xfId="0" applyFont="1" applyFill="1" applyBorder="1" applyAlignment="1" applyProtection="1">
      <alignment horizontal="right" vertical="center"/>
    </xf>
    <xf numFmtId="166" fontId="12" fillId="0" borderId="0" xfId="35" applyNumberFormat="1" applyFill="1" applyBorder="1" applyAlignment="1" applyProtection="1">
      <alignment horizontal="right" vertical="center"/>
    </xf>
    <xf numFmtId="177" fontId="12" fillId="0" borderId="0" xfId="0" applyNumberFormat="1" applyFont="1" applyFill="1" applyBorder="1" applyAlignment="1" applyProtection="1">
      <alignment horizontal="right" vertical="center"/>
    </xf>
    <xf numFmtId="0" fontId="12" fillId="0" borderId="0" xfId="0" applyFont="1" applyAlignment="1" applyProtection="1">
      <alignment vertical="center"/>
    </xf>
    <xf numFmtId="0" fontId="12" fillId="0" borderId="0" xfId="0" applyFont="1" applyAlignment="1">
      <alignment horizontal="left" vertical="center" wrapText="1"/>
    </xf>
    <xf numFmtId="0" fontId="12" fillId="0" borderId="43" xfId="0" applyFont="1" applyBorder="1" applyAlignment="1">
      <alignment horizontal="left" vertical="center" wrapText="1"/>
    </xf>
    <xf numFmtId="0" fontId="42" fillId="27" borderId="36" xfId="0" applyFont="1" applyFill="1" applyBorder="1" applyAlignment="1">
      <alignment horizontal="center" vertical="center" wrapText="1"/>
    </xf>
    <xf numFmtId="0" fontId="42" fillId="27" borderId="37" xfId="0" applyFont="1" applyFill="1" applyBorder="1" applyAlignment="1">
      <alignment horizontal="center" vertical="center" wrapText="1"/>
    </xf>
    <xf numFmtId="0" fontId="42" fillId="27" borderId="41" xfId="0" applyFont="1" applyFill="1" applyBorder="1" applyAlignment="1">
      <alignment horizontal="center" vertical="center" wrapText="1"/>
    </xf>
    <xf numFmtId="0" fontId="22" fillId="0" borderId="81" xfId="0" applyFont="1" applyBorder="1" applyAlignment="1">
      <alignment horizontal="left" vertical="center"/>
    </xf>
    <xf numFmtId="0" fontId="22" fillId="0" borderId="61" xfId="0" applyFont="1" applyBorder="1" applyAlignment="1">
      <alignment horizontal="left" vertical="center"/>
    </xf>
    <xf numFmtId="0" fontId="33" fillId="30" borderId="42" xfId="0" applyFont="1" applyFill="1" applyBorder="1" applyAlignment="1">
      <alignment horizontal="center" vertical="center"/>
    </xf>
    <xf numFmtId="0" fontId="33" fillId="30" borderId="0" xfId="0" applyFont="1" applyFill="1" applyAlignment="1">
      <alignment horizontal="center" vertical="center"/>
    </xf>
    <xf numFmtId="0" fontId="33" fillId="30" borderId="43" xfId="0" applyFont="1" applyFill="1" applyBorder="1" applyAlignment="1">
      <alignment horizontal="center" vertical="center"/>
    </xf>
    <xf numFmtId="0" fontId="12" fillId="0" borderId="0" xfId="0" applyFont="1" applyAlignment="1">
      <alignment horizontal="left" vertical="center"/>
    </xf>
    <xf numFmtId="0" fontId="12" fillId="0" borderId="43" xfId="0" applyFont="1" applyBorder="1" applyAlignment="1">
      <alignment horizontal="left" vertical="center"/>
    </xf>
    <xf numFmtId="0" fontId="22" fillId="36" borderId="46" xfId="0" applyFont="1" applyFill="1" applyBorder="1" applyAlignment="1" applyProtection="1">
      <alignment horizontal="left" vertical="center"/>
      <protection locked="0"/>
    </xf>
    <xf numFmtId="0" fontId="22" fillId="0" borderId="15" xfId="0" applyFont="1" applyBorder="1" applyAlignment="1">
      <alignment horizontal="left" vertical="center"/>
    </xf>
    <xf numFmtId="0" fontId="22" fillId="0" borderId="74" xfId="0" applyFont="1" applyBorder="1" applyAlignment="1">
      <alignment horizontal="left" vertical="center"/>
    </xf>
    <xf numFmtId="0" fontId="29" fillId="32" borderId="45" xfId="0" applyFont="1" applyFill="1" applyBorder="1" applyAlignment="1" applyProtection="1">
      <alignment horizontal="center"/>
      <protection locked="0"/>
    </xf>
    <xf numFmtId="0" fontId="29" fillId="32" borderId="46" xfId="0" applyFont="1" applyFill="1" applyBorder="1" applyAlignment="1" applyProtection="1">
      <alignment horizontal="center"/>
      <protection locked="0"/>
    </xf>
    <xf numFmtId="0" fontId="33" fillId="30" borderId="45" xfId="0" applyFont="1" applyFill="1" applyBorder="1" applyAlignment="1">
      <alignment horizontal="center" vertical="center"/>
    </xf>
    <xf numFmtId="0" fontId="33" fillId="30" borderId="46" xfId="0" applyFont="1" applyFill="1" applyBorder="1" applyAlignment="1">
      <alignment horizontal="center" vertical="center"/>
    </xf>
    <xf numFmtId="0" fontId="33" fillId="30" borderId="47" xfId="0" applyFont="1" applyFill="1" applyBorder="1" applyAlignment="1">
      <alignment horizontal="center" vertical="center"/>
    </xf>
    <xf numFmtId="0" fontId="43" fillId="30" borderId="10" xfId="0" applyFont="1" applyFill="1" applyBorder="1" applyAlignment="1">
      <alignment horizontal="center" vertical="center" wrapText="1"/>
    </xf>
    <xf numFmtId="0" fontId="29" fillId="32" borderId="45" xfId="0" applyFont="1" applyFill="1" applyBorder="1" applyAlignment="1" applyProtection="1">
      <alignment horizontal="center" wrapText="1"/>
      <protection locked="0"/>
    </xf>
    <xf numFmtId="0" fontId="29" fillId="32" borderId="46" xfId="0" applyFont="1" applyFill="1" applyBorder="1" applyAlignment="1" applyProtection="1">
      <alignment horizontal="center" wrapText="1"/>
      <protection locked="0"/>
    </xf>
    <xf numFmtId="0" fontId="29" fillId="32" borderId="47" xfId="0" applyFont="1" applyFill="1" applyBorder="1" applyAlignment="1" applyProtection="1">
      <alignment horizontal="center" wrapText="1"/>
      <protection locked="0"/>
    </xf>
    <xf numFmtId="0" fontId="33" fillId="30" borderId="10" xfId="0" applyFont="1" applyFill="1" applyBorder="1" applyAlignment="1">
      <alignment horizontal="center" vertical="center"/>
    </xf>
    <xf numFmtId="0" fontId="41" fillId="33" borderId="45" xfId="0" applyFont="1" applyFill="1" applyBorder="1" applyAlignment="1">
      <alignment horizontal="center" vertical="center" wrapText="1"/>
    </xf>
    <xf numFmtId="0" fontId="41" fillId="33" borderId="46" xfId="0" applyFont="1" applyFill="1" applyBorder="1" applyAlignment="1">
      <alignment horizontal="center" vertical="center" wrapText="1"/>
    </xf>
    <xf numFmtId="0" fontId="41" fillId="33" borderId="47" xfId="0" applyFont="1" applyFill="1" applyBorder="1" applyAlignment="1">
      <alignment horizontal="center" vertical="center" wrapText="1"/>
    </xf>
    <xf numFmtId="0" fontId="67" fillId="0" borderId="119" xfId="0" applyFont="1" applyBorder="1" applyAlignment="1">
      <alignment horizontal="left" vertical="center" wrapText="1"/>
    </xf>
    <xf numFmtId="0" fontId="58" fillId="0" borderId="115" xfId="0" applyFont="1" applyBorder="1" applyAlignment="1">
      <alignment horizontal="left" vertical="center" wrapText="1"/>
    </xf>
    <xf numFmtId="0" fontId="58" fillId="0" borderId="116" xfId="0" applyFont="1" applyBorder="1" applyAlignment="1">
      <alignment horizontal="left" vertical="center"/>
    </xf>
    <xf numFmtId="0" fontId="58" fillId="0" borderId="117" xfId="0" applyFont="1" applyBorder="1" applyAlignment="1">
      <alignment horizontal="left" vertical="center"/>
    </xf>
    <xf numFmtId="0" fontId="67" fillId="0" borderId="83" xfId="0" applyFont="1" applyBorder="1" applyAlignment="1">
      <alignment horizontal="left" vertical="top" wrapText="1"/>
    </xf>
    <xf numFmtId="0" fontId="67" fillId="0" borderId="89" xfId="0" applyFont="1" applyBorder="1" applyAlignment="1">
      <alignment horizontal="left" vertical="top" wrapText="1"/>
    </xf>
    <xf numFmtId="0" fontId="67" fillId="0" borderId="119" xfId="0" applyFont="1" applyBorder="1" applyAlignment="1">
      <alignment horizontal="left" vertical="top" wrapText="1"/>
    </xf>
    <xf numFmtId="0" fontId="61" fillId="0" borderId="108" xfId="0" applyFont="1" applyBorder="1" applyAlignment="1">
      <alignment horizontal="left"/>
    </xf>
    <xf numFmtId="0" fontId="59" fillId="0" borderId="10" xfId="0" applyFont="1" applyBorder="1" applyAlignment="1">
      <alignment horizontal="center" vertical="center"/>
    </xf>
    <xf numFmtId="0" fontId="64" fillId="0" borderId="10" xfId="0" applyFont="1" applyBorder="1" applyAlignment="1">
      <alignment horizontal="center"/>
    </xf>
    <xf numFmtId="0" fontId="64" fillId="0" borderId="47" xfId="0" applyFont="1" applyBorder="1" applyAlignment="1">
      <alignment horizontal="center"/>
    </xf>
    <xf numFmtId="0" fontId="64" fillId="0" borderId="104" xfId="0" applyFont="1" applyBorder="1" applyAlignment="1">
      <alignment horizontal="center"/>
    </xf>
    <xf numFmtId="0" fontId="29" fillId="0" borderId="45" xfId="0" applyFont="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34" fillId="0" borderId="45" xfId="0" applyFont="1" applyBorder="1" applyAlignment="1">
      <alignment horizontal="left" vertical="center" wrapText="1"/>
    </xf>
    <xf numFmtId="0" fontId="29" fillId="0" borderId="46" xfId="0" applyFont="1" applyBorder="1" applyAlignment="1">
      <alignment horizontal="left" vertical="center" wrapText="1"/>
    </xf>
    <xf numFmtId="0" fontId="0" fillId="0" borderId="46" xfId="0" applyBorder="1" applyAlignment="1">
      <alignment vertical="center"/>
    </xf>
    <xf numFmtId="0" fontId="0" fillId="0" borderId="47" xfId="0" applyBorder="1" applyAlignment="1">
      <alignment vertical="center"/>
    </xf>
    <xf numFmtId="0" fontId="29" fillId="0" borderId="13" xfId="0" applyFont="1" applyBorder="1" applyAlignment="1">
      <alignment horizontal="right" vertical="center"/>
    </xf>
    <xf numFmtId="0" fontId="0" fillId="0" borderId="13" xfId="0" applyBorder="1" applyAlignment="1"/>
    <xf numFmtId="0" fontId="29" fillId="0" borderId="52" xfId="0" applyFont="1" applyBorder="1" applyAlignment="1">
      <alignment horizontal="right" vertical="center"/>
    </xf>
    <xf numFmtId="0" fontId="0" fillId="0" borderId="52" xfId="0" applyBorder="1" applyAlignment="1"/>
    <xf numFmtId="0" fontId="22" fillId="0" borderId="75" xfId="0" applyFont="1" applyBorder="1" applyAlignment="1">
      <alignment horizontal="left" vertical="center"/>
    </xf>
    <xf numFmtId="0" fontId="22" fillId="0" borderId="43" xfId="0" applyFont="1" applyBorder="1" applyAlignment="1">
      <alignment horizontal="left" vertical="center"/>
    </xf>
    <xf numFmtId="0" fontId="0" fillId="0" borderId="46" xfId="0" applyBorder="1" applyAlignment="1">
      <alignment vertical="center" wrapText="1"/>
    </xf>
    <xf numFmtId="0" fontId="0" fillId="0" borderId="47" xfId="0" applyBorder="1" applyAlignment="1">
      <alignment vertical="center" wrapText="1"/>
    </xf>
    <xf numFmtId="0" fontId="59" fillId="0" borderId="99" xfId="0" applyFont="1" applyBorder="1" applyAlignment="1">
      <alignment horizontal="center"/>
    </xf>
    <xf numFmtId="0" fontId="59" fillId="0" borderId="83" xfId="0" applyFont="1" applyBorder="1" applyAlignment="1">
      <alignment horizontal="center"/>
    </xf>
    <xf numFmtId="0" fontId="59" fillId="0" borderId="100" xfId="0" applyFont="1" applyBorder="1" applyAlignment="1">
      <alignment horizontal="center"/>
    </xf>
    <xf numFmtId="1" fontId="0" fillId="0" borderId="10" xfId="0" applyNumberFormat="1" applyBorder="1" applyAlignment="1">
      <alignment horizontal="center"/>
    </xf>
    <xf numFmtId="1" fontId="0" fillId="0" borderId="104" xfId="0" applyNumberFormat="1" applyBorder="1" applyAlignment="1">
      <alignment horizontal="center"/>
    </xf>
    <xf numFmtId="1" fontId="0" fillId="0" borderId="89" xfId="0" applyNumberFormat="1" applyBorder="1" applyAlignment="1">
      <alignment horizontal="center"/>
    </xf>
    <xf numFmtId="1" fontId="0" fillId="0" borderId="105" xfId="0" applyNumberFormat="1" applyBorder="1" applyAlignment="1">
      <alignment horizontal="center"/>
    </xf>
    <xf numFmtId="1" fontId="0" fillId="0" borderId="16" xfId="0" applyNumberFormat="1" applyBorder="1" applyAlignment="1">
      <alignment horizontal="center" vertical="center"/>
    </xf>
    <xf numFmtId="1" fontId="0" fillId="0" borderId="106" xfId="0" applyNumberFormat="1" applyBorder="1" applyAlignment="1">
      <alignment horizontal="center" vertical="center"/>
    </xf>
    <xf numFmtId="1" fontId="59" fillId="0" borderId="89" xfId="0" applyNumberFormat="1" applyFont="1" applyBorder="1" applyAlignment="1">
      <alignment horizontal="center" vertical="center"/>
    </xf>
    <xf numFmtId="1" fontId="59" fillId="0" borderId="105" xfId="0" applyNumberFormat="1" applyFont="1" applyBorder="1" applyAlignment="1">
      <alignment horizontal="center" vertical="center"/>
    </xf>
    <xf numFmtId="1" fontId="62" fillId="0" borderId="10" xfId="0" applyNumberFormat="1" applyFont="1" applyBorder="1" applyAlignment="1">
      <alignment horizontal="center" vertical="center"/>
    </xf>
    <xf numFmtId="1" fontId="62" fillId="0" borderId="47" xfId="0" applyNumberFormat="1" applyFont="1" applyBorder="1" applyAlignment="1">
      <alignment horizontal="center" vertical="center"/>
    </xf>
    <xf numFmtId="0" fontId="62" fillId="0" borderId="104" xfId="0" applyFont="1" applyBorder="1" applyAlignment="1">
      <alignment horizontal="center" vertical="center"/>
    </xf>
    <xf numFmtId="0" fontId="64" fillId="0" borderId="108" xfId="0" applyFont="1" applyBorder="1" applyAlignment="1">
      <alignment horizontal="center" vertical="center"/>
    </xf>
    <xf numFmtId="0" fontId="64" fillId="0" borderId="89" xfId="0" applyFont="1" applyBorder="1" applyAlignment="1">
      <alignment horizontal="center" vertical="center"/>
    </xf>
    <xf numFmtId="0" fontId="64" fillId="0" borderId="105" xfId="0" applyFont="1" applyBorder="1" applyAlignment="1">
      <alignment horizontal="center" vertical="center"/>
    </xf>
    <xf numFmtId="0" fontId="58" fillId="0" borderId="110" xfId="0" applyFont="1" applyBorder="1" applyAlignment="1">
      <alignment horizontal="left" vertical="center"/>
    </xf>
    <xf numFmtId="0" fontId="58" fillId="0" borderId="17" xfId="0" applyFont="1" applyBorder="1" applyAlignment="1">
      <alignment horizontal="left" vertical="center"/>
    </xf>
    <xf numFmtId="0" fontId="58" fillId="0" borderId="107" xfId="0" applyFont="1" applyBorder="1" applyAlignment="1">
      <alignment horizontal="left" vertical="center"/>
    </xf>
    <xf numFmtId="0" fontId="67" fillId="0" borderId="10" xfId="0" applyFont="1" applyBorder="1" applyAlignment="1">
      <alignment horizontal="left" vertical="top" wrapText="1"/>
    </xf>
    <xf numFmtId="0" fontId="33" fillId="30" borderId="42" xfId="0" applyFont="1" applyFill="1" applyBorder="1" applyAlignment="1">
      <alignment horizontal="center" vertical="center" wrapText="1"/>
    </xf>
    <xf numFmtId="0" fontId="33" fillId="30" borderId="0" xfId="0" applyFont="1" applyFill="1" applyAlignment="1">
      <alignment horizontal="center" vertical="center" wrapText="1"/>
    </xf>
    <xf numFmtId="0" fontId="33" fillId="30" borderId="0" xfId="0" applyFont="1" applyFill="1" applyBorder="1" applyAlignment="1">
      <alignment horizontal="center" vertical="center" wrapText="1"/>
    </xf>
    <xf numFmtId="0" fontId="0" fillId="0" borderId="0" xfId="0" applyAlignment="1"/>
    <xf numFmtId="0" fontId="33" fillId="30" borderId="0" xfId="0" applyFont="1" applyFill="1" applyBorder="1" applyAlignment="1"/>
    <xf numFmtId="0" fontId="33" fillId="30" borderId="0" xfId="0" applyFont="1" applyFill="1" applyBorder="1" applyAlignment="1">
      <alignment horizontal="left" vertical="center"/>
    </xf>
    <xf numFmtId="0" fontId="34" fillId="0" borderId="0" xfId="0" applyFont="1" applyBorder="1" applyAlignment="1"/>
    <xf numFmtId="0" fontId="67" fillId="0" borderId="45" xfId="0" applyFont="1" applyBorder="1" applyAlignment="1">
      <alignment horizontal="left" vertical="top" wrapText="1"/>
    </xf>
    <xf numFmtId="0" fontId="67" fillId="0" borderId="46" xfId="0" applyFont="1" applyBorder="1" applyAlignment="1">
      <alignment horizontal="left" vertical="top" wrapText="1"/>
    </xf>
    <xf numFmtId="0" fontId="67" fillId="0" borderId="47" xfId="0" applyFont="1" applyBorder="1" applyAlignment="1">
      <alignment horizontal="left" vertical="top" wrapText="1"/>
    </xf>
    <xf numFmtId="0" fontId="61" fillId="0" borderId="111" xfId="0" applyFont="1" applyBorder="1" applyAlignment="1">
      <alignment horizontal="left"/>
    </xf>
    <xf numFmtId="0" fontId="61" fillId="0" borderId="112" xfId="0" applyFont="1" applyBorder="1" applyAlignment="1">
      <alignment horizontal="left"/>
    </xf>
    <xf numFmtId="0" fontId="61" fillId="0" borderId="113" xfId="0" applyFont="1" applyBorder="1" applyAlignment="1">
      <alignment horizontal="left"/>
    </xf>
    <xf numFmtId="0" fontId="58" fillId="0" borderId="110" xfId="0" applyFont="1" applyBorder="1" applyAlignment="1">
      <alignment horizontal="left" vertical="center" wrapText="1"/>
    </xf>
    <xf numFmtId="0" fontId="22" fillId="0" borderId="45" xfId="0" applyFont="1" applyBorder="1" applyAlignment="1">
      <alignment horizontal="left" vertical="center"/>
    </xf>
    <xf numFmtId="0" fontId="22" fillId="0" borderId="46" xfId="0" applyFont="1" applyBorder="1" applyAlignment="1">
      <alignment horizontal="left" vertical="center"/>
    </xf>
    <xf numFmtId="0" fontId="22" fillId="0" borderId="47" xfId="0" applyFont="1" applyBorder="1" applyAlignment="1">
      <alignment horizontal="left" vertical="center"/>
    </xf>
    <xf numFmtId="4" fontId="51" fillId="0" borderId="51" xfId="0" applyNumberFormat="1" applyFont="1" applyBorder="1" applyAlignment="1">
      <alignment horizontal="center" vertical="center"/>
    </xf>
    <xf numFmtId="4" fontId="51" fillId="0" borderId="96" xfId="0" applyNumberFormat="1" applyFont="1" applyBorder="1" applyAlignment="1">
      <alignment horizontal="center" vertical="center"/>
    </xf>
    <xf numFmtId="4" fontId="51" fillId="0" borderId="75" xfId="0" applyNumberFormat="1" applyFont="1" applyBorder="1" applyAlignment="1">
      <alignment horizontal="center" vertical="center"/>
    </xf>
    <xf numFmtId="4" fontId="51" fillId="0" borderId="97" xfId="0" applyNumberFormat="1" applyFont="1" applyBorder="1" applyAlignment="1">
      <alignment horizontal="center" vertical="center"/>
    </xf>
    <xf numFmtId="4" fontId="51" fillId="0" borderId="15" xfId="0" applyNumberFormat="1" applyFont="1" applyBorder="1" applyAlignment="1">
      <alignment horizontal="center" vertical="center"/>
    </xf>
    <xf numFmtId="4" fontId="51" fillId="0" borderId="28" xfId="0" applyNumberFormat="1" applyFont="1" applyBorder="1" applyAlignment="1">
      <alignment horizontal="center" vertical="center"/>
    </xf>
    <xf numFmtId="49" fontId="22" fillId="0" borderId="60" xfId="0" applyNumberFormat="1" applyFont="1" applyBorder="1" applyAlignment="1">
      <alignment horizontal="left" vertical="center"/>
    </xf>
    <xf numFmtId="0" fontId="22" fillId="0" borderId="60" xfId="0" applyFont="1" applyBorder="1" applyAlignment="1">
      <alignment horizontal="left" vertical="center"/>
    </xf>
    <xf numFmtId="0" fontId="33" fillId="34" borderId="0" xfId="0" applyFont="1" applyFill="1" applyAlignment="1">
      <alignment horizontal="center" vertical="center" wrapText="1"/>
    </xf>
    <xf numFmtId="0" fontId="34" fillId="0" borderId="23" xfId="0" applyFont="1" applyBorder="1" applyAlignment="1">
      <alignment horizontal="center" vertical="center" wrapText="1"/>
    </xf>
    <xf numFmtId="0" fontId="34" fillId="0" borderId="25" xfId="0" applyFont="1" applyBorder="1" applyAlignment="1">
      <alignment horizontal="center" vertical="center" wrapText="1"/>
    </xf>
    <xf numFmtId="0" fontId="34" fillId="0" borderId="24" xfId="0" applyFont="1" applyBorder="1" applyAlignment="1">
      <alignment horizontal="center" vertical="center" wrapText="1"/>
    </xf>
    <xf numFmtId="0" fontId="33" fillId="29" borderId="42" xfId="0" applyFont="1" applyFill="1" applyBorder="1" applyAlignment="1">
      <alignment horizontal="left" vertical="center"/>
    </xf>
    <xf numFmtId="0" fontId="33" fillId="29" borderId="0" xfId="0" applyFont="1" applyFill="1" applyAlignment="1">
      <alignment horizontal="left" vertical="center"/>
    </xf>
    <xf numFmtId="0" fontId="46" fillId="0" borderId="23" xfId="0" applyFont="1" applyBorder="1" applyAlignment="1">
      <alignment horizontal="left" vertical="center" wrapText="1"/>
    </xf>
    <xf numFmtId="0" fontId="46" fillId="0" borderId="25" xfId="0" applyFont="1" applyBorder="1" applyAlignment="1">
      <alignment horizontal="left" vertical="center" wrapText="1"/>
    </xf>
    <xf numFmtId="0" fontId="46" fillId="0" borderId="27" xfId="0" applyFont="1" applyBorder="1" applyAlignment="1">
      <alignment horizontal="center" vertical="center" textRotation="90" wrapText="1"/>
    </xf>
    <xf numFmtId="0" fontId="46" fillId="0" borderId="14" xfId="0" applyFont="1" applyBorder="1" applyAlignment="1">
      <alignment horizontal="center" vertical="center" textRotation="90" wrapText="1"/>
    </xf>
    <xf numFmtId="0" fontId="22" fillId="0" borderId="0" xfId="0" applyFont="1" applyAlignment="1">
      <alignment horizontal="center" vertical="center" wrapText="1"/>
    </xf>
    <xf numFmtId="0" fontId="34" fillId="0" borderId="0" xfId="0" applyFont="1" applyAlignment="1">
      <alignment horizontal="left" vertical="center" wrapText="1"/>
    </xf>
    <xf numFmtId="0" fontId="46" fillId="0" borderId="84" xfId="0" applyFont="1" applyBorder="1" applyAlignment="1">
      <alignment horizontal="center" vertical="center" textRotation="90" wrapText="1"/>
    </xf>
    <xf numFmtId="0" fontId="46" fillId="0" borderId="85" xfId="0" applyFont="1" applyBorder="1" applyAlignment="1">
      <alignment horizontal="center" vertical="center" textRotation="90" wrapText="1"/>
    </xf>
    <xf numFmtId="0" fontId="29" fillId="0" borderId="30" xfId="0" applyFont="1" applyBorder="1" applyAlignment="1">
      <alignment horizontal="center"/>
    </xf>
    <xf numFmtId="0" fontId="29" fillId="0" borderId="64" xfId="0" applyFont="1" applyBorder="1" applyAlignment="1">
      <alignment horizontal="center"/>
    </xf>
    <xf numFmtId="0" fontId="29" fillId="0" borderId="80" xfId="0" applyFont="1" applyBorder="1" applyAlignment="1">
      <alignment horizontal="center"/>
    </xf>
    <xf numFmtId="0" fontId="29" fillId="0" borderId="0" xfId="0" applyFont="1" applyAlignment="1">
      <alignment horizontal="center"/>
    </xf>
    <xf numFmtId="0" fontId="46" fillId="0" borderId="32" xfId="0" applyFont="1" applyBorder="1" applyAlignment="1">
      <alignment horizontal="center" vertical="center" textRotation="90" wrapText="1"/>
    </xf>
    <xf numFmtId="0" fontId="46" fillId="0" borderId="31" xfId="0" applyFont="1" applyBorder="1" applyAlignment="1">
      <alignment horizontal="center" vertical="center" textRotation="90" wrapText="1"/>
    </xf>
    <xf numFmtId="0" fontId="22" fillId="0" borderId="65" xfId="0" applyFont="1" applyBorder="1" applyAlignment="1">
      <alignment horizontal="center" vertical="center" wrapText="1"/>
    </xf>
    <xf numFmtId="0" fontId="22" fillId="0" borderId="78" xfId="0" applyFont="1" applyBorder="1" applyAlignment="1">
      <alignment horizontal="center" vertical="center" wrapText="1"/>
    </xf>
    <xf numFmtId="0" fontId="46" fillId="0" borderId="65" xfId="0" applyFont="1" applyBorder="1" applyAlignment="1">
      <alignment horizontal="center" vertical="center" textRotation="90" wrapText="1"/>
    </xf>
    <xf numFmtId="0" fontId="46" fillId="0" borderId="86" xfId="0" applyFont="1" applyBorder="1" applyAlignment="1">
      <alignment horizontal="center" vertical="center" textRotation="90" wrapText="1"/>
    </xf>
    <xf numFmtId="0" fontId="46" fillId="0" borderId="77" xfId="0" applyFont="1" applyBorder="1" applyAlignment="1">
      <alignment horizontal="center" vertical="center" textRotation="90" wrapText="1"/>
    </xf>
    <xf numFmtId="0" fontId="46" fillId="0" borderId="79" xfId="0" applyFont="1" applyBorder="1" applyAlignment="1">
      <alignment horizontal="center" vertical="center" textRotation="90" wrapText="1"/>
    </xf>
    <xf numFmtId="0" fontId="46" fillId="0" borderId="92" xfId="0" applyFont="1" applyBorder="1" applyAlignment="1">
      <alignment horizontal="center" vertical="center" textRotation="90" wrapText="1"/>
    </xf>
    <xf numFmtId="0" fontId="46" fillId="0" borderId="93" xfId="0" applyFont="1" applyBorder="1" applyAlignment="1">
      <alignment horizontal="center" vertical="center" textRotation="90" wrapText="1"/>
    </xf>
    <xf numFmtId="0" fontId="22" fillId="0" borderId="48" xfId="35" applyFont="1" applyBorder="1" applyAlignment="1">
      <alignment horizontal="right" vertical="center"/>
    </xf>
    <xf numFmtId="0" fontId="22" fillId="0" borderId="49" xfId="35" applyFont="1" applyBorder="1" applyAlignment="1">
      <alignment horizontal="right" vertical="center"/>
    </xf>
    <xf numFmtId="0" fontId="22" fillId="0" borderId="50" xfId="35" applyFont="1" applyBorder="1" applyAlignment="1">
      <alignment horizontal="right" vertical="center"/>
    </xf>
    <xf numFmtId="0" fontId="22" fillId="0" borderId="53" xfId="35" applyFont="1" applyBorder="1" applyAlignment="1">
      <alignment vertical="center" wrapText="1"/>
    </xf>
    <xf numFmtId="0" fontId="22" fillId="0" borderId="48" xfId="35" applyFont="1" applyBorder="1" applyAlignment="1">
      <alignment vertical="center" wrapText="1"/>
    </xf>
    <xf numFmtId="0" fontId="12" fillId="0" borderId="53" xfId="35" applyBorder="1" applyAlignment="1">
      <alignment vertical="center"/>
    </xf>
    <xf numFmtId="0" fontId="12" fillId="0" borderId="48" xfId="35" applyBorder="1" applyAlignment="1">
      <alignment vertical="center"/>
    </xf>
    <xf numFmtId="0" fontId="12" fillId="0" borderId="48" xfId="35" applyBorder="1" applyAlignment="1">
      <alignment horizontal="left" vertical="center"/>
    </xf>
    <xf numFmtId="0" fontId="12" fillId="0" borderId="49" xfId="35" applyBorder="1" applyAlignment="1">
      <alignment horizontal="left" vertical="center"/>
    </xf>
    <xf numFmtId="0" fontId="22" fillId="0" borderId="0" xfId="0" applyFont="1" applyAlignment="1">
      <alignment horizontal="left" vertical="center"/>
    </xf>
    <xf numFmtId="0" fontId="22" fillId="26" borderId="48" xfId="35" applyFont="1" applyFill="1" applyBorder="1" applyAlignment="1">
      <alignment horizontal="right" vertical="center"/>
    </xf>
    <xf numFmtId="0" fontId="22" fillId="26" borderId="49" xfId="35" applyFont="1" applyFill="1" applyBorder="1" applyAlignment="1">
      <alignment horizontal="right" vertical="center"/>
    </xf>
    <xf numFmtId="0" fontId="22" fillId="26" borderId="50" xfId="35" applyFont="1" applyFill="1" applyBorder="1" applyAlignment="1">
      <alignment horizontal="right" vertical="center"/>
    </xf>
    <xf numFmtId="0" fontId="22" fillId="26" borderId="48" xfId="35" applyFont="1" applyFill="1" applyBorder="1" applyAlignment="1">
      <alignment horizontal="left" vertical="center"/>
    </xf>
    <xf numFmtId="0" fontId="22" fillId="26" borderId="49" xfId="35" applyFont="1" applyFill="1" applyBorder="1" applyAlignment="1">
      <alignment horizontal="left" vertical="center"/>
    </xf>
    <xf numFmtId="0" fontId="22" fillId="26" borderId="50" xfId="35" applyFont="1" applyFill="1" applyBorder="1" applyAlignment="1">
      <alignment horizontal="left" vertical="center"/>
    </xf>
    <xf numFmtId="0" fontId="22" fillId="26" borderId="62" xfId="35" applyFont="1" applyFill="1" applyBorder="1" applyAlignment="1">
      <alignment horizontal="right" vertical="center"/>
    </xf>
    <xf numFmtId="0" fontId="22" fillId="26" borderId="63" xfId="35" applyFont="1" applyFill="1" applyBorder="1" applyAlignment="1">
      <alignment horizontal="right" vertical="center"/>
    </xf>
    <xf numFmtId="0" fontId="12" fillId="0" borderId="48" xfId="35" applyBorder="1" applyAlignment="1">
      <alignment horizontal="left" vertical="center" wrapText="1"/>
    </xf>
    <xf numFmtId="0" fontId="12" fillId="0" borderId="49" xfId="35" applyBorder="1" applyAlignment="1">
      <alignment horizontal="left" vertical="center" wrapText="1"/>
    </xf>
    <xf numFmtId="0" fontId="12" fillId="0" borderId="48" xfId="35" applyBorder="1" applyAlignment="1">
      <alignment vertical="center" wrapText="1"/>
    </xf>
    <xf numFmtId="0" fontId="12" fillId="0" borderId="49" xfId="35" applyBorder="1" applyAlignment="1">
      <alignment vertical="center" wrapText="1"/>
    </xf>
    <xf numFmtId="0" fontId="22" fillId="0" borderId="0" xfId="0" applyFont="1" applyAlignment="1">
      <alignment horizontal="center" vertical="center"/>
    </xf>
    <xf numFmtId="0" fontId="22" fillId="0" borderId="48" xfId="35" applyFont="1" applyBorder="1" applyAlignment="1">
      <alignment vertical="center"/>
    </xf>
    <xf numFmtId="0" fontId="22" fillId="0" borderId="49" xfId="35" applyFont="1" applyBorder="1" applyAlignment="1">
      <alignment vertical="center"/>
    </xf>
    <xf numFmtId="0" fontId="22" fillId="0" borderId="50" xfId="35" applyFont="1" applyBorder="1" applyAlignment="1">
      <alignment vertical="center"/>
    </xf>
    <xf numFmtId="166" fontId="22" fillId="0" borderId="45" xfId="35" applyNumberFormat="1" applyFont="1" applyBorder="1" applyAlignment="1">
      <alignment horizontal="left" vertical="center" wrapText="1"/>
    </xf>
    <xf numFmtId="166" fontId="22" fillId="0" borderId="46" xfId="35" applyNumberFormat="1" applyFont="1" applyBorder="1" applyAlignment="1">
      <alignment horizontal="left" vertical="center" wrapText="1"/>
    </xf>
    <xf numFmtId="167" fontId="12" fillId="25" borderId="45" xfId="35" applyNumberFormat="1" applyFill="1" applyBorder="1" applyAlignment="1" applyProtection="1">
      <alignment horizontal="center" vertical="center"/>
      <protection locked="0"/>
    </xf>
    <xf numFmtId="167" fontId="12" fillId="25" borderId="47" xfId="35" applyNumberFormat="1" applyFill="1" applyBorder="1" applyAlignment="1" applyProtection="1">
      <alignment horizontal="center" vertical="center"/>
      <protection locked="0"/>
    </xf>
    <xf numFmtId="166" fontId="12" fillId="0" borderId="10" xfId="35" applyNumberFormat="1" applyBorder="1" applyAlignment="1">
      <alignment horizontal="center" vertical="center"/>
    </xf>
    <xf numFmtId="167" fontId="22" fillId="0" borderId="10" xfId="0" applyNumberFormat="1" applyFont="1" applyBorder="1" applyAlignment="1">
      <alignment horizontal="center" vertical="center"/>
    </xf>
    <xf numFmtId="166" fontId="22" fillId="0" borderId="47" xfId="35" applyNumberFormat="1" applyFont="1" applyBorder="1" applyAlignment="1">
      <alignment horizontal="left" vertical="center" wrapText="1"/>
    </xf>
    <xf numFmtId="166" fontId="12" fillId="25" borderId="10" xfId="35" applyNumberFormat="1" applyFill="1" applyBorder="1" applyAlignment="1" applyProtection="1">
      <alignment horizontal="center" vertical="center"/>
      <protection locked="0"/>
    </xf>
    <xf numFmtId="167" fontId="22" fillId="25" borderId="45" xfId="35" applyNumberFormat="1" applyFont="1" applyFill="1" applyBorder="1" applyAlignment="1" applyProtection="1">
      <alignment horizontal="center" vertical="center"/>
      <protection locked="0"/>
    </xf>
    <xf numFmtId="167" fontId="22" fillId="25" borderId="47" xfId="35" applyNumberFormat="1" applyFont="1" applyFill="1" applyBorder="1" applyAlignment="1" applyProtection="1">
      <alignment horizontal="center" vertical="center"/>
      <protection locked="0"/>
    </xf>
    <xf numFmtId="0" fontId="38" fillId="0" borderId="0" xfId="0" applyFont="1" applyAlignment="1">
      <alignment horizontal="left" vertical="center" wrapText="1"/>
    </xf>
    <xf numFmtId="0" fontId="22" fillId="0" borderId="45" xfId="35" applyFont="1" applyBorder="1" applyAlignment="1">
      <alignment vertical="center"/>
    </xf>
    <xf numFmtId="0" fontId="22" fillId="0" borderId="46" xfId="35" applyFont="1" applyBorder="1" applyAlignment="1">
      <alignment vertical="center"/>
    </xf>
    <xf numFmtId="0" fontId="12" fillId="0" borderId="11" xfId="35" applyBorder="1" applyAlignment="1">
      <alignment vertical="center"/>
    </xf>
    <xf numFmtId="0" fontId="12" fillId="0" borderId="58" xfId="35" applyBorder="1" applyAlignment="1">
      <alignment vertical="center"/>
    </xf>
    <xf numFmtId="0" fontId="51" fillId="0" borderId="0" xfId="0" applyFont="1" applyAlignment="1">
      <alignment horizontal="center" vertical="center"/>
    </xf>
    <xf numFmtId="0" fontId="57" fillId="0" borderId="0" xfId="0" applyFont="1" applyAlignment="1">
      <alignment horizontal="center" vertical="center"/>
    </xf>
    <xf numFmtId="0" fontId="36" fillId="30" borderId="0" xfId="0" applyFont="1" applyFill="1" applyAlignment="1">
      <alignment horizontal="left" vertical="center" indent="2"/>
    </xf>
    <xf numFmtId="0" fontId="33" fillId="29" borderId="33" xfId="0" applyFont="1" applyFill="1" applyBorder="1" applyAlignment="1">
      <alignment horizontal="left" vertical="center"/>
    </xf>
    <xf numFmtId="0" fontId="33" fillId="29" borderId="76" xfId="0" applyFont="1" applyFill="1" applyBorder="1" applyAlignment="1">
      <alignment horizontal="left" vertical="center"/>
    </xf>
    <xf numFmtId="4" fontId="33" fillId="30" borderId="0" xfId="0" applyNumberFormat="1" applyFont="1" applyFill="1" applyAlignment="1">
      <alignment horizontal="left" indent="2"/>
    </xf>
    <xf numFmtId="0" fontId="22" fillId="0" borderId="51" xfId="0" applyFont="1" applyBorder="1" applyAlignment="1">
      <alignment horizontal="left" vertical="center"/>
    </xf>
    <xf numFmtId="0" fontId="22" fillId="0" borderId="52" xfId="0" applyFont="1" applyBorder="1" applyAlignment="1">
      <alignment horizontal="left" vertical="center"/>
    </xf>
    <xf numFmtId="0" fontId="22" fillId="0" borderId="90" xfId="0" applyFont="1" applyBorder="1" applyAlignment="1">
      <alignment horizontal="left" vertical="center"/>
    </xf>
    <xf numFmtId="0" fontId="35" fillId="30" borderId="0" xfId="0" applyFont="1" applyFill="1" applyAlignment="1">
      <alignment horizontal="center"/>
    </xf>
    <xf numFmtId="0" fontId="29" fillId="0" borderId="45"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47" xfId="0" applyFont="1" applyBorder="1" applyAlignment="1">
      <alignment horizontal="center" vertical="center" wrapText="1"/>
    </xf>
    <xf numFmtId="172" fontId="29" fillId="24" borderId="45" xfId="0" applyNumberFormat="1" applyFont="1" applyFill="1" applyBorder="1" applyAlignment="1" applyProtection="1">
      <alignment horizontal="center" vertical="center"/>
      <protection locked="0"/>
    </xf>
    <xf numFmtId="172" fontId="29" fillId="24" borderId="47" xfId="0" applyNumberFormat="1" applyFont="1" applyFill="1" applyBorder="1" applyAlignment="1" applyProtection="1">
      <alignment horizontal="center" vertical="center"/>
      <protection locked="0"/>
    </xf>
    <xf numFmtId="0" fontId="34" fillId="0" borderId="10" xfId="0" applyFont="1" applyBorder="1" applyAlignment="1">
      <alignment horizontal="center" vertical="center"/>
    </xf>
    <xf numFmtId="0" fontId="21" fillId="0" borderId="0" xfId="0" applyFont="1" applyAlignment="1">
      <alignment horizontal="left"/>
    </xf>
    <xf numFmtId="0" fontId="12" fillId="0" borderId="10" xfId="0" applyFont="1" applyBorder="1" applyAlignment="1">
      <alignment horizontal="center"/>
    </xf>
    <xf numFmtId="0" fontId="29" fillId="24" borderId="0" xfId="0" applyFont="1" applyFill="1" applyAlignment="1" applyProtection="1">
      <alignment horizontal="left" wrapText="1"/>
      <protection locked="0"/>
    </xf>
    <xf numFmtId="0" fontId="29" fillId="0" borderId="0" xfId="0" applyFont="1" applyAlignment="1">
      <alignment horizontal="left" vertical="center" wrapText="1"/>
    </xf>
    <xf numFmtId="49" fontId="29" fillId="0" borderId="0" xfId="0" applyNumberFormat="1" applyFont="1" applyAlignment="1">
      <alignment vertical="center" wrapText="1"/>
    </xf>
    <xf numFmtId="172" fontId="12" fillId="31" borderId="45" xfId="0" applyNumberFormat="1" applyFont="1" applyFill="1" applyBorder="1" applyAlignment="1" applyProtection="1">
      <alignment horizontal="center" vertical="center"/>
      <protection locked="0"/>
    </xf>
    <xf numFmtId="172" fontId="12" fillId="31" borderId="46" xfId="0" applyNumberFormat="1" applyFont="1" applyFill="1" applyBorder="1" applyAlignment="1" applyProtection="1">
      <alignment horizontal="center" vertical="center"/>
      <protection locked="0"/>
    </xf>
    <xf numFmtId="172" fontId="12" fillId="31" borderId="47" xfId="0" applyNumberFormat="1" applyFont="1" applyFill="1" applyBorder="1" applyAlignment="1" applyProtection="1">
      <alignment horizontal="center" vertical="center"/>
      <protection locked="0"/>
    </xf>
    <xf numFmtId="0" fontId="12" fillId="31" borderId="45" xfId="0" applyFont="1" applyFill="1" applyBorder="1" applyAlignment="1" applyProtection="1">
      <alignment horizontal="center"/>
      <protection locked="0"/>
    </xf>
    <xf numFmtId="0" fontId="12" fillId="31" borderId="46" xfId="0" applyFont="1" applyFill="1" applyBorder="1" applyAlignment="1" applyProtection="1">
      <alignment horizontal="center"/>
      <protection locked="0"/>
    </xf>
    <xf numFmtId="0" fontId="12" fillId="31" borderId="47" xfId="0" applyFont="1" applyFill="1" applyBorder="1" applyAlignment="1" applyProtection="1">
      <alignment horizontal="center"/>
      <protection locked="0"/>
    </xf>
    <xf numFmtId="0" fontId="34" fillId="0" borderId="10" xfId="0" applyFont="1" applyBorder="1" applyAlignment="1">
      <alignment horizontal="center"/>
    </xf>
    <xf numFmtId="0" fontId="36" fillId="30" borderId="0" xfId="0" applyFont="1" applyFill="1" applyAlignment="1">
      <alignment horizontal="center" vertical="center"/>
    </xf>
    <xf numFmtId="0" fontId="34" fillId="0" borderId="0" xfId="0" applyFont="1" applyAlignment="1">
      <alignment horizontal="left"/>
    </xf>
    <xf numFmtId="0" fontId="22" fillId="0" borderId="59" xfId="0" applyFont="1" applyBorder="1" applyAlignment="1">
      <alignment horizontal="left" vertical="center"/>
    </xf>
    <xf numFmtId="0" fontId="29" fillId="0" borderId="37" xfId="0" applyFont="1" applyBorder="1" applyAlignment="1">
      <alignment horizontal="left" vertical="center" wrapText="1"/>
    </xf>
    <xf numFmtId="49" fontId="29" fillId="0" borderId="0" xfId="0" applyNumberFormat="1" applyFont="1" applyAlignment="1">
      <alignment horizontal="left" wrapText="1"/>
    </xf>
    <xf numFmtId="0" fontId="33" fillId="30" borderId="39" xfId="0" applyFont="1" applyFill="1" applyBorder="1" applyAlignment="1">
      <alignment horizontal="center" vertical="center"/>
    </xf>
    <xf numFmtId="0" fontId="22" fillId="0" borderId="33" xfId="0" applyFont="1" applyBorder="1" applyAlignment="1">
      <alignment horizontal="left" vertical="center"/>
    </xf>
    <xf numFmtId="0" fontId="22" fillId="0" borderId="34" xfId="0" applyFont="1" applyBorder="1" applyAlignment="1">
      <alignment horizontal="left" vertical="center"/>
    </xf>
    <xf numFmtId="0" fontId="22" fillId="0" borderId="91" xfId="0" applyFont="1" applyBorder="1" applyAlignment="1">
      <alignment horizontal="left" vertical="center"/>
    </xf>
    <xf numFmtId="172" fontId="34" fillId="0" borderId="0" xfId="0" applyNumberFormat="1" applyFont="1" applyAlignment="1">
      <alignment horizontal="left"/>
    </xf>
    <xf numFmtId="0" fontId="33" fillId="29" borderId="33" xfId="0" applyFont="1" applyFill="1" applyBorder="1" applyAlignment="1">
      <alignment horizontal="left" vertical="center" wrapText="1"/>
    </xf>
    <xf numFmtId="0" fontId="33" fillId="29" borderId="34" xfId="0" applyFont="1" applyFill="1" applyBorder="1" applyAlignment="1">
      <alignment horizontal="left" vertical="center" wrapText="1"/>
    </xf>
    <xf numFmtId="0" fontId="22" fillId="0" borderId="13" xfId="0" applyFont="1" applyBorder="1" applyAlignment="1">
      <alignment horizontal="left" vertical="center"/>
    </xf>
    <xf numFmtId="49" fontId="22" fillId="0" borderId="39" xfId="0" applyNumberFormat="1" applyFont="1" applyBorder="1" applyAlignment="1">
      <alignment horizontal="left" vertical="center"/>
    </xf>
    <xf numFmtId="0" fontId="22" fillId="0" borderId="40" xfId="0" applyFont="1" applyBorder="1" applyAlignment="1">
      <alignment horizontal="left" vertical="center"/>
    </xf>
  </cellXfs>
  <cellStyles count="55">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Euro" xfId="30"/>
    <cellStyle name="Euro 2" xfId="47"/>
    <cellStyle name="Euro 2 2" xfId="52"/>
    <cellStyle name="Gut" xfId="31" builtinId="26" customBuiltin="1"/>
    <cellStyle name="Komma 2" xfId="48"/>
    <cellStyle name="Komma 2 2" xfId="53"/>
    <cellStyle name="Komma 3" xfId="49"/>
    <cellStyle name="Neutral" xfId="32" builtinId="28" customBuiltin="1"/>
    <cellStyle name="Notiz" xfId="33" builtinId="10" customBuiltin="1"/>
    <cellStyle name="Schlecht" xfId="34" builtinId="27" customBuiltin="1"/>
    <cellStyle name="Standard" xfId="0" builtinId="0"/>
    <cellStyle name="Standard 2" xfId="45"/>
    <cellStyle name="Standard 3" xfId="46"/>
    <cellStyle name="Standard 3 2" xfId="51"/>
    <cellStyle name="Standard 4" xfId="50"/>
    <cellStyle name="Standard 5" xfId="54"/>
    <cellStyle name="Standard_STD_SATZ" xfId="35"/>
    <cellStyle name="Überschrift" xfId="36" builtinId="15" customBuiltin="1"/>
    <cellStyle name="Überschrift 1" xfId="37" builtinId="16" customBuiltin="1"/>
    <cellStyle name="Überschrift 2" xfId="38" builtinId="17" customBuiltin="1"/>
    <cellStyle name="Überschrift 3" xfId="39" builtinId="18" customBuiltin="1"/>
    <cellStyle name="Überschrift 4" xfId="40" builtinId="19" customBuiltin="1"/>
    <cellStyle name="Verknüpfte Zelle" xfId="41" builtinId="24" customBuiltin="1"/>
    <cellStyle name="Währung" xfId="42" builtinId="4"/>
    <cellStyle name="Warnender Text" xfId="43" builtinId="11" customBuiltin="1"/>
    <cellStyle name="Zelle überprüfen" xfId="44" builtinId="23" customBuiltin="1"/>
  </cellStyles>
  <dxfs count="105">
    <dxf>
      <numFmt numFmtId="172" formatCode="#,##0.00\ &quot;€&quot;"/>
    </dxf>
    <dxf>
      <numFmt numFmtId="4" formatCode="#,##0.00"/>
    </dxf>
    <dxf>
      <font>
        <sz val="10"/>
      </font>
    </dxf>
    <dxf>
      <font>
        <sz val="10"/>
      </font>
    </dxf>
    <dxf>
      <font>
        <sz val="10"/>
      </font>
    </dxf>
    <dxf>
      <font>
        <sz val="10"/>
      </font>
    </dxf>
    <dxf>
      <font>
        <sz val="10"/>
      </font>
    </dxf>
    <dxf>
      <font>
        <sz val="10"/>
      </font>
    </dxf>
    <dxf>
      <numFmt numFmtId="172" formatCode="#,##0.00\ &quot;€&quot;"/>
    </dxf>
    <dxf>
      <font>
        <name val="Arial"/>
        <scheme val="none"/>
      </font>
    </dxf>
    <dxf>
      <font>
        <name val="Arial"/>
        <scheme val="none"/>
      </font>
    </dxf>
    <dxf>
      <font>
        <name val="Arial"/>
        <scheme val="none"/>
      </font>
    </dxf>
    <dxf>
      <font>
        <name val="Arial"/>
        <scheme val="none"/>
      </font>
    </dxf>
    <dxf>
      <font>
        <name val="Arial"/>
        <scheme val="none"/>
      </font>
    </dxf>
    <dxf>
      <alignment horizontal="right" indent="5" readingOrder="0"/>
    </dxf>
    <dxf>
      <font>
        <b val="0"/>
        <i val="0"/>
        <strike val="0"/>
        <condense val="0"/>
        <extend val="0"/>
        <outline val="0"/>
        <shadow val="0"/>
        <u val="none"/>
        <vertAlign val="baseline"/>
        <sz val="10"/>
        <color auto="1"/>
        <name val="Arial"/>
        <scheme val="none"/>
      </font>
      <numFmt numFmtId="172" formatCode="#,##0.00\ &quot;€&quo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72" formatCode="#,##0.00\ &quot;€&quo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scheme val="none"/>
      </font>
      <numFmt numFmtId="172" formatCode="#,##0.00\ &quot;€&quo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72" formatCode="#,##0.00\ &quot;€&quo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Arial"/>
        <scheme val="none"/>
      </font>
      <numFmt numFmtId="174" formatCode="_-* #,##0.00\ [$€-407]_-;\-* #,##0.00\ [$€-407]_-;_-* &quot;-&quot;??\ [$€-407]_-;_-@_-"/>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74" formatCode="_-* #,##0.00\ [$€-407]_-;\-* #,##0.00\ [$€-407]_-;_-* &quot;-&quot;??\ [$€-407]_-;_-@_-"/>
      <alignment horizontal="left" textRotation="0" relativeIndent="-1"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alignment horizontal="right" vertical="bottom"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right" textRotation="0" relativeIndent="1"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numFmt numFmtId="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1" formatCode="0"/>
      <fill>
        <patternFill patternType="none">
          <fgColor indexed="64"/>
          <bgColor indexed="65"/>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numFmt numFmtId="4" formatCode="#,##0.00"/>
      <fill>
        <patternFill patternType="none">
          <fgColor indexed="64"/>
          <bgColor auto="1"/>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scheme val="none"/>
      </font>
      <numFmt numFmtId="30" formatCode="@"/>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strike val="0"/>
        <outline val="0"/>
        <shadow val="0"/>
        <u val="none"/>
        <vertAlign val="baseline"/>
        <sz val="10"/>
        <name val="Arial"/>
        <scheme val="none"/>
      </font>
      <protection locked="1" hidden="0"/>
    </dxf>
    <dxf>
      <border outline="0">
        <left style="thin">
          <color indexed="64"/>
        </left>
        <right style="thin">
          <color indexed="64"/>
        </right>
        <top style="thin">
          <color indexed="64"/>
        </top>
        <bottom style="thin">
          <color indexed="64"/>
        </bottom>
      </border>
    </dxf>
    <dxf>
      <font>
        <strike val="0"/>
        <outline val="0"/>
        <shadow val="0"/>
        <u val="none"/>
        <vertAlign val="baseline"/>
        <sz val="10"/>
        <name val="Arial"/>
        <scheme val="none"/>
      </font>
      <protection locked="1" hidden="0"/>
    </dxf>
    <dxf>
      <font>
        <strike val="0"/>
        <outline val="0"/>
        <shadow val="0"/>
        <u val="none"/>
        <vertAlign val="baseline"/>
        <sz val="10"/>
        <name val="Arial"/>
        <scheme val="none"/>
      </font>
      <fill>
        <patternFill patternType="solid">
          <fgColor indexed="64"/>
          <bgColor theme="3"/>
        </patternFill>
      </fill>
      <alignment horizontal="left" vertical="center" textRotation="0" indent="0" justifyLastLine="0" shrinkToFit="0" readingOrder="0"/>
      <protection locked="1" hidden="0"/>
    </dxf>
    <dxf>
      <font>
        <b/>
      </font>
    </dxf>
    <dxf>
      <font>
        <b/>
      </font>
    </dxf>
    <dxf>
      <font>
        <b/>
      </font>
    </dxf>
    <dxf>
      <font>
        <b/>
      </font>
    </dxf>
    <dxf>
      <font>
        <b/>
      </font>
    </dxf>
    <dxf>
      <font>
        <b/>
      </font>
    </dxf>
    <dxf>
      <font>
        <b/>
      </font>
    </dxf>
    <dxf>
      <font>
        <b/>
      </font>
    </dxf>
    <dxf>
      <font>
        <b/>
      </font>
    </dxf>
    <dxf>
      <font>
        <b/>
      </font>
    </dxf>
    <dxf>
      <font>
        <b/>
      </font>
    </dxf>
    <dxf>
      <font>
        <strike val="0"/>
        <outline val="0"/>
        <shadow val="0"/>
        <u val="none"/>
        <vertAlign val="baseline"/>
        <sz val="10"/>
        <name val="Arial"/>
        <scheme val="none"/>
      </font>
      <fill>
        <patternFill patternType="none">
          <fgColor indexed="64"/>
          <bgColor auto="1"/>
        </patternFill>
      </fill>
    </dxf>
    <dxf>
      <font>
        <b val="0"/>
        <strike val="0"/>
        <outline val="0"/>
        <shadow val="0"/>
        <u val="none"/>
        <vertAlign val="baseline"/>
        <sz val="10"/>
        <color auto="1"/>
        <name val="Arial"/>
        <scheme val="none"/>
      </font>
      <numFmt numFmtId="172" formatCode="#,##0.00\ &quot;€&quot;"/>
      <fill>
        <patternFill patternType="none">
          <fgColor indexed="64"/>
          <bgColor auto="1"/>
        </patternFill>
      </fill>
      <alignment horizontal="center" vertical="center" textRotation="0" wrapText="0" indent="0" justifyLastLine="0" shrinkToFit="0" readingOrder="0"/>
      <border diagonalUp="0" diagonalDown="0" outline="0">
        <left style="thin">
          <color theme="0"/>
        </left>
        <right/>
        <top style="thin">
          <color theme="0"/>
        </top>
        <bottom style="thin">
          <color theme="0"/>
        </bottom>
      </border>
      <protection locked="0" hidden="0"/>
    </dxf>
    <dxf>
      <font>
        <b val="0"/>
        <strike val="0"/>
        <outline val="0"/>
        <shadow val="0"/>
        <u val="none"/>
        <vertAlign val="baseline"/>
        <sz val="10"/>
        <color auto="1"/>
        <name val="Arial"/>
        <scheme val="none"/>
      </font>
      <numFmt numFmtId="4" formatCode="#,##0.00"/>
      <fill>
        <patternFill patternType="solid">
          <fgColor indexed="31"/>
          <bgColor indexed="22"/>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0"/>
        <color indexed="8"/>
        <name val="Arial"/>
        <scheme val="none"/>
      </font>
      <fill>
        <patternFill patternType="solid">
          <fgColor indexed="64"/>
          <bgColor rgb="FFFFFF00"/>
        </patternFill>
      </fill>
      <alignment horizontal="left"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fill>
        <patternFill patternType="solid">
          <fgColor indexed="64"/>
          <bgColor rgb="FFFFFF00"/>
        </patternFill>
      </fill>
      <alignment horizontal="left" vertical="center" textRotation="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numFmt numFmtId="178" formatCode="0.0"/>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0"/>
        <name val="Arial"/>
        <scheme val="none"/>
      </font>
      <alignment horizontal="left" vertical="bottom" textRotation="0" wrapText="0" relativeIndent="1"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numFmt numFmtId="0" formatCode="Genera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dxf>
    <dxf>
      <border>
        <bottom style="thin">
          <color theme="0"/>
        </bottom>
      </border>
    </dxf>
    <dxf>
      <font>
        <strike val="0"/>
        <outline val="0"/>
        <shadow val="0"/>
        <u val="none"/>
        <vertAlign val="baseline"/>
        <sz val="10"/>
        <name val="Arial"/>
        <scheme val="none"/>
      </font>
      <alignment horizontal="center" vertical="center" textRotation="0" wrapText="1" indent="0" justifyLastLine="0" shrinkToFit="0" readingOrder="0"/>
      <border diagonalUp="0" diagonalDown="0" outline="0">
        <left/>
        <right/>
        <top/>
        <bottom/>
      </border>
    </dxf>
    <dxf>
      <font>
        <b val="0"/>
        <condense val="0"/>
        <extend val="0"/>
        <sz val="11"/>
        <color indexed="8"/>
      </font>
      <fill>
        <patternFill patternType="solid">
          <fgColor indexed="49"/>
          <bgColor indexed="11"/>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49"/>
          <bgColor indexed="11"/>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60"/>
          <bgColor indexed="10"/>
        </patternFill>
      </fill>
    </dxf>
    <dxf>
      <font>
        <b val="0"/>
        <i val="0"/>
        <strike val="0"/>
        <color theme="0"/>
      </font>
      <fill>
        <patternFill patternType="solid">
          <fgColor auto="1"/>
          <bgColor rgb="FF376BB2"/>
        </patternFill>
      </fill>
      <border>
        <left style="thin">
          <color auto="1"/>
        </left>
        <right style="thin">
          <color auto="1"/>
        </right>
        <top style="thin">
          <color auto="1"/>
        </top>
        <bottom style="thin">
          <color auto="1"/>
        </bottom>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fill>
        <patternFill patternType="solid">
          <fgColor theme="4" tint="0.79998168889431442"/>
          <bgColor theme="4" tint="0.79998168889431442"/>
        </patternFill>
      </fill>
    </dxf>
    <dxf>
      <font>
        <b/>
        <color theme="1"/>
      </font>
    </dxf>
    <dxf>
      <font>
        <b/>
        <color theme="1"/>
      </font>
      <fill>
        <patternFill patternType="solid">
          <fgColor theme="4" tint="0.59999389629810485"/>
          <bgColor theme="4" tint="0.59999389629810485"/>
        </patternFill>
      </fill>
    </dxf>
    <dxf>
      <font>
        <b/>
        <color theme="1"/>
      </font>
      <border>
        <left style="medium">
          <color theme="4" tint="0.59999389629810485"/>
        </left>
        <right style="medium">
          <color theme="4" tint="0.59999389629810485"/>
        </right>
        <top style="medium">
          <color theme="4" tint="0.59999389629810485"/>
        </top>
        <bottom style="medium">
          <color theme="4" tint="0.59999389629810485"/>
        </bottom>
      </border>
    </dxf>
    <dxf>
      <border>
        <left style="thin">
          <color theme="4" tint="0.39997558519241921"/>
        </left>
        <right style="thin">
          <color theme="4" tint="0.39997558519241921"/>
        </right>
      </border>
    </dxf>
    <dxf>
      <border>
        <top style="thin">
          <color theme="4" tint="0.39997558519241921"/>
        </top>
        <bottom style="thin">
          <color theme="4" tint="0.39997558519241921"/>
        </bottom>
        <horizontal style="thin">
          <color theme="4" tint="0.39997558519241921"/>
        </horizontal>
      </border>
    </dxf>
    <dxf>
      <font>
        <b/>
        <color theme="1"/>
      </font>
      <border>
        <top style="thin">
          <color theme="4" tint="-0.249977111117893"/>
        </top>
        <bottom style="medium">
          <color theme="4" tint="-0.249977111117893"/>
        </bottom>
      </border>
    </dxf>
    <dxf>
      <font>
        <b/>
        <color theme="0"/>
      </font>
      <fill>
        <patternFill patternType="solid">
          <fgColor theme="4"/>
          <bgColor theme="4"/>
        </patternFill>
      </fill>
      <border>
        <top style="medium">
          <color theme="4" tint="-0.249977111117893"/>
        </top>
      </border>
    </dxf>
    <dxf>
      <font>
        <color theme="1"/>
      </font>
      <fill>
        <patternFill patternType="solid">
          <fgColor theme="3"/>
          <bgColor auto="1"/>
        </patternFill>
      </fill>
    </dxf>
  </dxfs>
  <tableStyles count="2" defaultTableStyle="TableStyleMedium9" defaultPivotStyle="PivotStyleLight16">
    <tableStyle name="PivotStyleMedium9 N&amp;N" table="0" count="12">
      <tableStyleElement type="wholeTable" dxfId="104"/>
      <tableStyleElement type="headerRow" dxfId="103"/>
      <tableStyleElement type="totalRow" dxfId="102"/>
      <tableStyleElement type="firstRowStripe" dxfId="101"/>
      <tableStyleElement type="firstColumnStripe" dxfId="100"/>
      <tableStyleElement type="firstSubtotalColumn" dxfId="99"/>
      <tableStyleElement type="firstSubtotalRow" dxfId="98"/>
      <tableStyleElement type="secondSubtotalRow" dxfId="97"/>
      <tableStyleElement type="firstRowSubheading" dxfId="96"/>
      <tableStyleElement type="secondRowSubheading" dxfId="95"/>
      <tableStyleElement type="pageFieldLabels" dxfId="94"/>
      <tableStyleElement type="pageFieldValues" dxfId="93"/>
    </tableStyle>
    <tableStyle name="PivotTable-Format N&amp;N" table="0" count="1">
      <tableStyleElement type="firstColumn" dxfId="9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1A1A1A"/>
      <rgbColor rgb="00993300"/>
      <rgbColor rgb="00993366"/>
      <rgbColor rgb="00333399"/>
      <rgbColor rgb="00333333"/>
    </indexedColors>
    <mruColors>
      <color rgb="FF376BB2"/>
      <color rgb="FFC0C0C0"/>
      <color rgb="FF780B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70C0"/>
              </a:solidFill>
              <a:ln w="19050">
                <a:solidFill>
                  <a:schemeClr val="lt1"/>
                </a:solidFill>
              </a:ln>
              <a:effectLst/>
            </c:spPr>
            <c:extLst>
              <c:ext xmlns:c16="http://schemas.microsoft.com/office/drawing/2014/chart" uri="{C3380CC4-5D6E-409C-BE32-E72D297353CC}">
                <c16:uniqueId val="{00000001-08B1-4734-9F52-DFED23459C53}"/>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08B1-4734-9F52-DFED23459C53}"/>
              </c:ext>
            </c:extLst>
          </c:dPt>
          <c:dPt>
            <c:idx val="2"/>
            <c:bubble3D val="0"/>
            <c:spPr>
              <a:solidFill>
                <a:srgbClr val="00B050"/>
              </a:solidFill>
              <a:ln w="19050">
                <a:solidFill>
                  <a:schemeClr val="lt1"/>
                </a:solidFill>
              </a:ln>
              <a:effectLst/>
            </c:spPr>
            <c:extLst>
              <c:ext xmlns:c16="http://schemas.microsoft.com/office/drawing/2014/chart" uri="{C3380CC4-5D6E-409C-BE32-E72D297353CC}">
                <c16:uniqueId val="{00000005-08B1-4734-9F52-DFED23459C5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A7-4563-96C2-FA3E902E3F5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F45-4BAA-9C80-62B5D6E8FBE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F45-4BAA-9C80-62B5D6E8FBE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F45-4BAA-9C80-62B5D6E8FBE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F45-4BAA-9C80-62B5D6E8FBEA}"/>
              </c:ext>
            </c:extLst>
          </c:dPt>
          <c:dLbls>
            <c:delete val="1"/>
          </c:dLbls>
          <c:cat>
            <c:strRef>
              <c:f>'GÜ UR Los 3'!$B$9:$B$9</c:f>
              <c:strCache>
                <c:ptCount val="1"/>
                <c:pt idx="0">
                  <c:v>Unterhaltsreinigung</c:v>
                </c:pt>
              </c:strCache>
            </c:strRef>
          </c:cat>
          <c:val>
            <c:numRef>
              <c:f>'GÜ UR Los 3'!$C$9:$C$9</c:f>
              <c:numCache>
                <c:formatCode>_-* #,##0.00\ [$€-407]_-;\-* #,##0.00\ [$€-407]_-;_-* "-"??\ [$€-407]_-;_-@_-</c:formatCode>
                <c:ptCount val="1"/>
                <c:pt idx="0">
                  <c:v>0</c:v>
                </c:pt>
              </c:numCache>
            </c:numRef>
          </c:val>
          <c:extLst>
            <c:ext xmlns:c16="http://schemas.microsoft.com/office/drawing/2014/chart" uri="{C3380CC4-5D6E-409C-BE32-E72D297353CC}">
              <c16:uniqueId val="{00000006-08B1-4734-9F52-DFED23459C53}"/>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56772157407025692"/>
          <c:y val="2.6311159380939451E-2"/>
          <c:w val="0.40569606253605789"/>
          <c:h val="0.94863498959181825"/>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93345</xdr:colOff>
      <xdr:row>4</xdr:row>
      <xdr:rowOff>15240</xdr:rowOff>
    </xdr:from>
    <xdr:to>
      <xdr:col>6</xdr:col>
      <xdr:colOff>750570</xdr:colOff>
      <xdr:row>13</xdr:row>
      <xdr:rowOff>15240</xdr:rowOff>
    </xdr:to>
    <xdr:graphicFrame macro="">
      <xdr:nvGraphicFramePr>
        <xdr:cNvPr id="3" name="Diagramm 2">
          <a:extLst>
            <a:ext uri="{FF2B5EF4-FFF2-40B4-BE49-F238E27FC236}">
              <a16:creationId xmlns:a16="http://schemas.microsoft.com/office/drawing/2014/main" id="{00000000-0008-0000-0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zkondu, Nicole" refreshedDate="46013.668097800924" missingItemsLimit="0" createdVersion="5" refreshedVersion="6" minRefreshableVersion="3" recordCount="1558">
  <cacheSource type="worksheet">
    <worksheetSource name="tbl_AufmassLos1"/>
  </cacheSource>
  <cacheFields count="22">
    <cacheField name="Gebäude" numFmtId="0">
      <sharedItems count="10">
        <s v="Kita Felbelstr."/>
        <s v="Kita Steckendorfer Str."/>
        <s v="Ricarda Huch Gymnasium Moerser Str."/>
        <s v="Turnhalle Blumentalstr. RHG"/>
        <s v="Verwaltung Friedrichstr. FB 32/KOD"/>
        <s v="Verwaltung Gesundheitshaus FB 53"/>
        <s v="Verwaltung Rathaus"/>
        <s v="Verwaltung Rathauskarree FB 50"/>
        <s v="Verwaltung Standesamt im Stadtpalais"/>
        <s v="Volkshochschule Von-der-Leyen-Platz"/>
      </sharedItems>
    </cacheField>
    <cacheField name="LUGM-Nummern" numFmtId="0">
      <sharedItems containsMixedTypes="1" containsNumber="1" containsInteger="1" minValue="70770069" maxValue="709170002"/>
    </cacheField>
    <cacheField name="Objekt" numFmtId="0">
      <sharedItems count="10">
        <s v="Felbelstraße 6 "/>
        <s v="Steckendorfer Straße 60a "/>
        <s v="Moerser Straße 36"/>
        <s v="Blumentalstr. 10"/>
        <s v="Friedrichstraße 25"/>
        <s v="Gartenstraße 30-32"/>
        <s v="Von-der-Leyen-Platz 1"/>
        <s v="St.-Anton-Straße 69-71"/>
        <s v="Rheinstraße 138"/>
        <s v="Von-der-Leyen-Platz 2"/>
      </sharedItems>
    </cacheField>
    <cacheField name="Ebene" numFmtId="0">
      <sharedItems containsMixedTypes="1" containsNumber="1" containsInteger="1" minValue="-1" maxValue="3"/>
    </cacheField>
    <cacheField name="RaumNr" numFmtId="0">
      <sharedItems containsMixedTypes="1" containsNumber="1" containsInteger="1" minValue="29" maxValue="234"/>
    </cacheField>
    <cacheField name="Raumart" numFmtId="0">
      <sharedItems/>
    </cacheField>
    <cacheField name="Gebäudeteil" numFmtId="0">
      <sharedItems/>
    </cacheField>
    <cacheField name="Bemerkung" numFmtId="0">
      <sharedItems containsNonDate="0" containsString="0" containsBlank="1"/>
    </cacheField>
    <cacheField name="Bodenart" numFmtId="0">
      <sharedItems/>
    </cacheField>
    <cacheField name="Fläche_qm" numFmtId="4">
      <sharedItems containsMixedTypes="1" containsNumber="1" minValue="0" maxValue="1215"/>
    </cacheField>
    <cacheField name="Reinigungs-gruppe" numFmtId="0">
      <sharedItems/>
    </cacheField>
    <cacheField name="Status E/F" numFmtId="0">
      <sharedItems/>
    </cacheField>
    <cacheField name="Turnus" numFmtId="0">
      <sharedItems containsMixedTypes="1" containsNumber="1" containsInteger="1" minValue="0" maxValue="0"/>
    </cacheField>
    <cacheField name="Reinigungs-tageJahr" numFmtId="0">
      <sharedItems containsSemiMixedTypes="0" containsString="0" containsNumber="1" minValue="0" maxValue="245"/>
    </cacheField>
    <cacheField name="Außenglas" numFmtId="0">
      <sharedItems containsString="0" containsBlank="1" containsNumber="1" minValue="0" maxValue="60"/>
    </cacheField>
    <cacheField name="Innenglas" numFmtId="0">
      <sharedItems containsBlank="1" containsMixedTypes="1" containsNumber="1" minValue="0" maxValue="94.5"/>
    </cacheField>
    <cacheField name="Fläche_qm_Jahr" numFmtId="4">
      <sharedItems containsSemiMixedTypes="0" containsString="0" containsNumber="1" minValue="0" maxValue="136687.5"/>
    </cacheField>
    <cacheField name="qm Leistung pro Stunde" numFmtId="0">
      <sharedItems containsMixedTypes="1" containsNumber="1" containsInteger="1" minValue="0" maxValue="0"/>
    </cacheField>
    <cacheField name="StundenJahr" numFmtId="4">
      <sharedItems/>
    </cacheField>
    <cacheField name="SVS" numFmtId="174">
      <sharedItems containsMixedTypes="1" containsNumber="1" containsInteger="1" minValue="0" maxValue="0"/>
    </cacheField>
    <cacheField name="PreisJahr" numFmtId="172">
      <sharedItems/>
    </cacheField>
    <cacheField name="PreisMon" numFmtId="17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58">
  <r>
    <x v="0"/>
    <n v="702790006"/>
    <x v="0"/>
    <s v="0"/>
    <s v="0.01"/>
    <s v="Windfang"/>
    <s v="Gebäude A"/>
    <m/>
    <s v="Linoleum"/>
    <n v="17.309999999999999"/>
    <s v="E1"/>
    <s v="F"/>
    <s v="5w"/>
    <n v="225"/>
    <n v="16.09"/>
    <n v="16.09"/>
    <n v="3894.7499999999995"/>
    <n v="0"/>
    <s v=""/>
    <n v="0"/>
    <s v=""/>
    <s v=""/>
  </r>
  <r>
    <x v="0"/>
    <n v="702790006"/>
    <x v="0"/>
    <s v="0"/>
    <s v="0.02"/>
    <s v="Büro Leitung"/>
    <s v="Gebäude A"/>
    <m/>
    <s v="Linoleum"/>
    <n v="16.53"/>
    <s v="C1"/>
    <s v="F"/>
    <s v="1w"/>
    <n v="49"/>
    <n v="6.9"/>
    <m/>
    <n v="809.97"/>
    <n v="0"/>
    <s v=""/>
    <n v="0"/>
    <s v=""/>
    <s v=""/>
  </r>
  <r>
    <x v="0"/>
    <n v="702790006"/>
    <x v="0"/>
    <s v="0"/>
    <s v="0.03"/>
    <s v="WC"/>
    <s v="Gebäude A"/>
    <m/>
    <s v="Stein"/>
    <n v="7.2"/>
    <s v="G1"/>
    <s v="F"/>
    <s v="5w"/>
    <n v="225"/>
    <n v="3"/>
    <m/>
    <n v="1620"/>
    <n v="0"/>
    <s v=""/>
    <n v="0"/>
    <s v=""/>
    <s v=""/>
  </r>
  <r>
    <x v="0"/>
    <n v="702790006"/>
    <x v="0"/>
    <s v="0"/>
    <s v="0.04"/>
    <s v="Wickelraum"/>
    <s v="Gebäude A"/>
    <m/>
    <s v="Stein"/>
    <n v="8.07"/>
    <s v="G1"/>
    <s v="F"/>
    <s v="5w"/>
    <n v="225"/>
    <n v="3"/>
    <m/>
    <n v="1815.75"/>
    <n v="0"/>
    <s v=""/>
    <n v="0"/>
    <s v=""/>
    <s v=""/>
  </r>
  <r>
    <x v="0"/>
    <n v="702790006"/>
    <x v="0"/>
    <s v="0"/>
    <s v="0.05"/>
    <s v="Gruppenraum"/>
    <s v="Gebäude A"/>
    <m/>
    <s v="Linoleum"/>
    <n v="32.880000000000003"/>
    <s v="B1"/>
    <s v="F"/>
    <s v="5w"/>
    <n v="225"/>
    <n v="5.17"/>
    <m/>
    <n v="7398.0000000000009"/>
    <n v="0"/>
    <s v=""/>
    <n v="0"/>
    <s v=""/>
    <s v=""/>
  </r>
  <r>
    <x v="0"/>
    <n v="702790006"/>
    <x v="0"/>
    <s v="0"/>
    <s v="0.06"/>
    <s v="Gruppenraum 3"/>
    <s v="Gebäude A"/>
    <m/>
    <s v="Linoleum"/>
    <n v="59.45"/>
    <s v="B1"/>
    <s v="F"/>
    <s v="5w"/>
    <n v="225"/>
    <n v="11.17"/>
    <m/>
    <n v="13376.25"/>
    <n v="0"/>
    <s v=""/>
    <n v="0"/>
    <s v=""/>
    <s v=""/>
  </r>
  <r>
    <x v="0"/>
    <n v="702790006"/>
    <x v="0"/>
    <s v="0"/>
    <s v="0.07"/>
    <s v="Gruppennebenraum 3"/>
    <s v="Gebäude A"/>
    <m/>
    <s v="Linoleum"/>
    <n v="20.07"/>
    <s v="B1"/>
    <s v="F"/>
    <s v="5w"/>
    <n v="225"/>
    <n v="3.34"/>
    <m/>
    <n v="4515.75"/>
    <n v="0"/>
    <s v=""/>
    <n v="0"/>
    <s v=""/>
    <s v=""/>
  </r>
  <r>
    <x v="0"/>
    <n v="702790006"/>
    <x v="0"/>
    <s v="0"/>
    <s v="0.08"/>
    <s v="Technik"/>
    <s v="Gebäude A"/>
    <m/>
    <s v="Linoleum"/>
    <n v="1.2"/>
    <s v="K1"/>
    <s v="F"/>
    <s v="1m"/>
    <n v="12"/>
    <n v="0"/>
    <m/>
    <n v="14.399999999999999"/>
    <n v="0"/>
    <s v=""/>
    <n v="0"/>
    <s v=""/>
    <s v=""/>
  </r>
  <r>
    <x v="0"/>
    <n v="702790006"/>
    <x v="0"/>
    <s v="0"/>
    <s v="0.09"/>
    <s v="Abstellraum"/>
    <s v="Gebäude A"/>
    <m/>
    <s v="Linoleum"/>
    <n v="1.69"/>
    <s v="K1"/>
    <s v="F"/>
    <s v="1m"/>
    <n v="12"/>
    <n v="0"/>
    <m/>
    <n v="20.28"/>
    <n v="0"/>
    <s v=""/>
    <n v="0"/>
    <s v=""/>
    <s v=""/>
  </r>
  <r>
    <x v="0"/>
    <n v="702790006"/>
    <x v="0"/>
    <s v="0"/>
    <s v="0.10"/>
    <s v="Gruppe 2"/>
    <s v="Gebäude A"/>
    <m/>
    <s v="Linoleum"/>
    <n v="54.2"/>
    <s v="B1"/>
    <s v="F"/>
    <s v="5w"/>
    <n v="225"/>
    <n v="11.17"/>
    <m/>
    <n v="12195"/>
    <n v="0"/>
    <s v=""/>
    <n v="0"/>
    <s v=""/>
    <s v=""/>
  </r>
  <r>
    <x v="0"/>
    <n v="702790006"/>
    <x v="0"/>
    <s v="0"/>
    <s v="0.11"/>
    <s v="Gruppennebenraum 2"/>
    <s v="Gebäude A"/>
    <m/>
    <s v="Linoleum"/>
    <n v="20.07"/>
    <s v="B1"/>
    <s v="F"/>
    <s v="5w"/>
    <n v="225"/>
    <n v="3.34"/>
    <m/>
    <n v="4515.75"/>
    <n v="0"/>
    <s v=""/>
    <n v="0"/>
    <s v=""/>
    <s v=""/>
  </r>
  <r>
    <x v="0"/>
    <n v="702790006"/>
    <x v="0"/>
    <s v="0"/>
    <s v="0.12"/>
    <s v="Waschraum Personal"/>
    <s v="Gebäude A"/>
    <m/>
    <s v="Stein"/>
    <n v="3.38"/>
    <s v="G1"/>
    <s v="F"/>
    <s v="5w"/>
    <n v="225"/>
    <n v="0"/>
    <m/>
    <n v="760.5"/>
    <n v="0"/>
    <s v=""/>
    <n v="0"/>
    <s v=""/>
    <s v=""/>
  </r>
  <r>
    <x v="0"/>
    <n v="702790006"/>
    <x v="0"/>
    <s v="0"/>
    <s v="0.13"/>
    <s v="Küche"/>
    <s v="Gebäude A"/>
    <m/>
    <s v="Stein"/>
    <n v="22.27"/>
    <s v="J2"/>
    <s v="F"/>
    <s v="5w"/>
    <n v="225"/>
    <n v="4.6100000000000003"/>
    <m/>
    <n v="5010.75"/>
    <n v="0"/>
    <s v=""/>
    <n v="0"/>
    <s v=""/>
    <s v=""/>
  </r>
  <r>
    <x v="0"/>
    <n v="702790006"/>
    <x v="0"/>
    <s v="0"/>
    <s v="0.14"/>
    <s v="Gruppe 1"/>
    <s v="Gebäude A"/>
    <m/>
    <s v="Linoleum"/>
    <n v="46.87"/>
    <s v="B1"/>
    <s v="F"/>
    <s v="5w"/>
    <n v="225"/>
    <n v="11.17"/>
    <m/>
    <n v="10545.75"/>
    <n v="0"/>
    <s v=""/>
    <n v="0"/>
    <s v=""/>
    <s v=""/>
  </r>
  <r>
    <x v="0"/>
    <n v="702790006"/>
    <x v="0"/>
    <s v="0"/>
    <s v="0.15"/>
    <s v="Gruppennebenraum 1"/>
    <s v="Gebäude A"/>
    <m/>
    <s v="Linoleum"/>
    <n v="22.27"/>
    <s v="B1"/>
    <s v="F"/>
    <s v="5w"/>
    <n v="225"/>
    <n v="4.6100000000000003"/>
    <m/>
    <n v="5010.75"/>
    <n v="0"/>
    <s v=""/>
    <n v="0"/>
    <s v=""/>
    <s v=""/>
  </r>
  <r>
    <x v="0"/>
    <n v="702790006"/>
    <x v="0"/>
    <s v="0"/>
    <s v="0.16"/>
    <s v="Bewegungsraum "/>
    <s v="Gebäude A"/>
    <m/>
    <s v="Linoleum"/>
    <n v="47.56"/>
    <s v="B1"/>
    <s v="F"/>
    <s v="5w"/>
    <n v="225"/>
    <n v="11.17"/>
    <m/>
    <n v="10701"/>
    <n v="0"/>
    <s v=""/>
    <n v="0"/>
    <s v=""/>
    <s v=""/>
  </r>
  <r>
    <x v="0"/>
    <n v="702790006"/>
    <x v="0"/>
    <s v="0"/>
    <s v="0.17"/>
    <s v="Waschraum"/>
    <s v="Gebäude A"/>
    <m/>
    <s v="Stein"/>
    <n v="7.03"/>
    <s v="G1"/>
    <s v="F"/>
    <s v="5w"/>
    <n v="225"/>
    <n v="0"/>
    <m/>
    <n v="1581.75"/>
    <n v="0"/>
    <s v=""/>
    <n v="0"/>
    <s v=""/>
    <s v=""/>
  </r>
  <r>
    <x v="0"/>
    <n v="702790006"/>
    <x v="0"/>
    <s v="0"/>
    <s v="0.18"/>
    <s v="Personal WC"/>
    <s v="Gebäude A"/>
    <m/>
    <s v="Stein"/>
    <n v="7.05"/>
    <s v="G1"/>
    <s v="F"/>
    <s v="5w"/>
    <n v="225"/>
    <n v="0"/>
    <m/>
    <n v="1586.25"/>
    <n v="0"/>
    <s v=""/>
    <n v="0"/>
    <s v=""/>
    <s v=""/>
  </r>
  <r>
    <x v="0"/>
    <n v="702790006"/>
    <x v="0"/>
    <s v="0"/>
    <s v="0.19"/>
    <s v="Materialraum"/>
    <s v="Gebäude A"/>
    <m/>
    <s v="Linoleum"/>
    <n v="16.53"/>
    <s v="K1"/>
    <s v="F"/>
    <s v="1m"/>
    <n v="12"/>
    <n v="8.34"/>
    <m/>
    <n v="198.36"/>
    <n v="0"/>
    <s v=""/>
    <n v="0"/>
    <s v=""/>
    <s v=""/>
  </r>
  <r>
    <x v="0"/>
    <n v="702790006"/>
    <x v="0"/>
    <s v="0"/>
    <s v="0.20"/>
    <s v="Personalraum"/>
    <s v="Gebäude A"/>
    <m/>
    <s v="Linoleum"/>
    <n v="22.19"/>
    <s v="C2"/>
    <s v="F"/>
    <s v="2,5w"/>
    <n v="112.5"/>
    <n v="8.34"/>
    <m/>
    <n v="2496.375"/>
    <n v="0"/>
    <s v=""/>
    <n v="0"/>
    <s v=""/>
    <s v=""/>
  </r>
  <r>
    <x v="0"/>
    <n v="702790006"/>
    <x v="0"/>
    <s v="0"/>
    <s v="0.21"/>
    <s v="Flur"/>
    <s v="Gebäude A"/>
    <m/>
    <s v="Linoleum"/>
    <n v="89.7"/>
    <s v="E2"/>
    <s v="F"/>
    <s v="5w"/>
    <n v="225"/>
    <n v="0"/>
    <m/>
    <n v="20182.5"/>
    <n v="0"/>
    <s v=""/>
    <n v="0"/>
    <s v=""/>
    <s v=""/>
  </r>
  <r>
    <x v="1"/>
    <s v="708330060A"/>
    <x v="1"/>
    <s v="0"/>
    <s v="0012/1"/>
    <s v="Turnhalle"/>
    <s v="Gebäude B"/>
    <m/>
    <s v="Linoleum"/>
    <n v="48.83"/>
    <s v="B1"/>
    <s v="F"/>
    <s v="5w"/>
    <n v="225"/>
    <n v="15.57"/>
    <m/>
    <n v="10986.75"/>
    <n v="0"/>
    <s v=""/>
    <n v="0"/>
    <s v=""/>
    <s v=""/>
  </r>
  <r>
    <x v="1"/>
    <s v="708330060A"/>
    <x v="1"/>
    <s v="0"/>
    <s v="0012/2"/>
    <s v="Gruppenraum Gr. 4"/>
    <s v="Gebäude B"/>
    <m/>
    <s v="Linoleum"/>
    <n v="44.55"/>
    <s v="B1"/>
    <s v="F"/>
    <s v="5w"/>
    <n v="225"/>
    <n v="16.71"/>
    <m/>
    <n v="10023.75"/>
    <n v="0"/>
    <s v=""/>
    <n v="0"/>
    <s v=""/>
    <s v=""/>
  </r>
  <r>
    <x v="1"/>
    <s v="708330060A"/>
    <x v="1"/>
    <s v="0"/>
    <s v="0012/4"/>
    <s v="Nebenraum Gr. 5"/>
    <s v="Gebäude B"/>
    <m/>
    <s v="Linoleum"/>
    <n v="22.68"/>
    <s v="B1"/>
    <s v="F"/>
    <s v="5w"/>
    <n v="225"/>
    <n v="22.68"/>
    <m/>
    <n v="5103"/>
    <n v="0"/>
    <s v=""/>
    <n v="0"/>
    <s v=""/>
    <s v=""/>
  </r>
  <r>
    <x v="1"/>
    <s v="708330060A"/>
    <x v="1"/>
    <s v="0"/>
    <s v="0013/2"/>
    <s v="Waschraum"/>
    <s v="Gebäude B"/>
    <m/>
    <s v="Stein"/>
    <n v="34.33"/>
    <s v="G1"/>
    <s v="F"/>
    <s v="5w"/>
    <n v="225"/>
    <n v="7.76"/>
    <m/>
    <n v="7724.25"/>
    <n v="0"/>
    <s v=""/>
    <n v="0"/>
    <s v=""/>
    <s v=""/>
  </r>
  <r>
    <x v="1"/>
    <s v="708330060A"/>
    <x v="1"/>
    <s v="0"/>
    <s v="0013/2a"/>
    <s v="WC "/>
    <s v="Gebäude B"/>
    <m/>
    <s v="Stein"/>
    <n v="4.29"/>
    <s v="G1"/>
    <s v="F"/>
    <s v="5w"/>
    <n v="225"/>
    <n v="1.94"/>
    <m/>
    <n v="965.25"/>
    <n v="0"/>
    <s v=""/>
    <n v="0"/>
    <s v=""/>
    <s v=""/>
  </r>
  <r>
    <x v="1"/>
    <s v="708330060A"/>
    <x v="1"/>
    <s v="0"/>
    <s v="0013/3"/>
    <s v="Gruppenraum Gr. 5"/>
    <s v="Gebäude B"/>
    <m/>
    <s v="Linoleum"/>
    <n v="44.22"/>
    <s v="B1"/>
    <s v="F"/>
    <s v="5w"/>
    <n v="225"/>
    <n v="16.71"/>
    <m/>
    <n v="9949.5"/>
    <n v="0"/>
    <s v=""/>
    <n v="0"/>
    <s v=""/>
    <s v=""/>
  </r>
  <r>
    <x v="1"/>
    <s v="708330060A"/>
    <x v="1"/>
    <s v="0"/>
    <s v="0013/3"/>
    <s v="Küche"/>
    <s v="Gebäude B"/>
    <m/>
    <s v="Stein"/>
    <n v="28.1"/>
    <s v="J2"/>
    <s v="F"/>
    <s v="5w"/>
    <n v="225"/>
    <n v="4.82"/>
    <m/>
    <n v="6322.5"/>
    <n v="0"/>
    <s v=""/>
    <n v="0"/>
    <s v=""/>
    <s v=""/>
  </r>
  <r>
    <x v="1"/>
    <s v="708330060A"/>
    <x v="1"/>
    <s v="0"/>
    <s v="0013/4"/>
    <s v="Lager"/>
    <s v="Gebäude B"/>
    <m/>
    <s v="Linoleum"/>
    <n v="15.26"/>
    <s v="K1"/>
    <s v="F"/>
    <s v="1m"/>
    <n v="12"/>
    <n v="4"/>
    <m/>
    <n v="183.12"/>
    <n v="0"/>
    <s v=""/>
    <n v="0"/>
    <s v=""/>
    <s v=""/>
  </r>
  <r>
    <x v="1"/>
    <s v="708330060A"/>
    <x v="1"/>
    <s v="0"/>
    <s v="0013/5"/>
    <s v="Personalraum"/>
    <s v="Gebäude B"/>
    <m/>
    <s v="Linoleum"/>
    <n v="48.93"/>
    <s v="C2"/>
    <s v="F"/>
    <s v="2,5w"/>
    <n v="112.5"/>
    <n v="14.37"/>
    <m/>
    <n v="5504.625"/>
    <n v="0"/>
    <s v=""/>
    <n v="0"/>
    <s v=""/>
    <s v=""/>
  </r>
  <r>
    <x v="1"/>
    <s v="708330060A"/>
    <x v="1"/>
    <s v="0"/>
    <s v="0013/5a"/>
    <s v="Flur"/>
    <s v="Gebäude B"/>
    <m/>
    <s v="Linoleum"/>
    <n v="13.42"/>
    <s v="E2"/>
    <s v="F"/>
    <s v="5w"/>
    <n v="225"/>
    <n v="2.91"/>
    <m/>
    <n v="3019.5"/>
    <n v="0"/>
    <s v=""/>
    <n v="0"/>
    <s v=""/>
    <s v=""/>
  </r>
  <r>
    <x v="1"/>
    <s v="708330060A"/>
    <x v="1"/>
    <s v="0"/>
    <s v="0013/5b"/>
    <s v="Flur"/>
    <s v="Gebäude B"/>
    <m/>
    <s v="Linoleum"/>
    <n v="32.96"/>
    <s v="E2"/>
    <s v="F"/>
    <s v="5w"/>
    <n v="225"/>
    <n v="23.31"/>
    <m/>
    <n v="7416"/>
    <n v="0"/>
    <s v=""/>
    <n v="0"/>
    <s v=""/>
    <s v=""/>
  </r>
  <r>
    <x v="1"/>
    <s v="708330060A"/>
    <x v="1"/>
    <s v="0"/>
    <s v="003/1"/>
    <s v="Nebenraum Gr. 2"/>
    <s v="Gebäude C"/>
    <m/>
    <s v="Linoleum"/>
    <n v="18.03"/>
    <s v="B1"/>
    <s v="F"/>
    <s v="5w"/>
    <n v="225"/>
    <n v="6.7"/>
    <m/>
    <n v="4056.7500000000005"/>
    <n v="0"/>
    <s v=""/>
    <n v="0"/>
    <s v=""/>
    <s v=""/>
  </r>
  <r>
    <x v="1"/>
    <s v="708330060A"/>
    <x v="1"/>
    <s v="0"/>
    <s v="003/2"/>
    <s v="Lager"/>
    <s v="Gebäude C"/>
    <m/>
    <s v="Linoleum"/>
    <n v="6.11"/>
    <s v="K1"/>
    <s v="F"/>
    <s v="1m"/>
    <n v="12"/>
    <n v="0"/>
    <m/>
    <n v="73.320000000000007"/>
    <n v="0"/>
    <s v=""/>
    <n v="0"/>
    <s v=""/>
    <s v=""/>
  </r>
  <r>
    <x v="1"/>
    <s v="708330060A"/>
    <x v="1"/>
    <s v="0"/>
    <s v="003/3"/>
    <s v="Waschraum"/>
    <s v="Gebäude C"/>
    <m/>
    <s v="Stein"/>
    <n v="4.83"/>
    <s v="G1"/>
    <s v="F"/>
    <s v="5w"/>
    <n v="225"/>
    <n v="0"/>
    <m/>
    <n v="1086.75"/>
    <n v="0"/>
    <s v=""/>
    <n v="0"/>
    <s v=""/>
    <s v=""/>
  </r>
  <r>
    <x v="1"/>
    <s v="708330060A"/>
    <x v="1"/>
    <s v="0"/>
    <s v="003/4"/>
    <s v="Gruppenraum Gr. 2"/>
    <s v="Gebäude C"/>
    <m/>
    <s v="Linoleum"/>
    <n v="45.83"/>
    <s v="B1"/>
    <s v="F"/>
    <s v="5w"/>
    <n v="225"/>
    <n v="9.64"/>
    <m/>
    <n v="10311.75"/>
    <n v="0"/>
    <s v=""/>
    <n v="0"/>
    <s v=""/>
    <s v=""/>
  </r>
  <r>
    <x v="1"/>
    <s v="708330060A"/>
    <x v="1"/>
    <s v="0"/>
    <s v="004/1"/>
    <s v="Lager"/>
    <s v="Gebäude C"/>
    <m/>
    <s v="Linoleum"/>
    <n v="6.18"/>
    <s v="K1"/>
    <s v="F"/>
    <s v="1m"/>
    <n v="12"/>
    <n v="1.5"/>
    <m/>
    <n v="74.16"/>
    <n v="0"/>
    <s v=""/>
    <n v="0"/>
    <s v=""/>
    <s v=""/>
  </r>
  <r>
    <x v="1"/>
    <s v="708330060A"/>
    <x v="1"/>
    <s v="0"/>
    <s v="004/2"/>
    <s v="Gruppenraum Gr. 1"/>
    <s v="Gebäude C"/>
    <m/>
    <s v="Linoleum"/>
    <n v="46"/>
    <s v="B1"/>
    <s v="F"/>
    <s v="5w"/>
    <n v="225"/>
    <n v="14.46"/>
    <m/>
    <n v="10350"/>
    <n v="0"/>
    <s v=""/>
    <n v="0"/>
    <s v=""/>
    <s v=""/>
  </r>
  <r>
    <x v="1"/>
    <s v="708330060A"/>
    <x v="1"/>
    <s v="0"/>
    <s v="004/3"/>
    <s v="Nebenraum Gr. 1"/>
    <s v="Gebäude C"/>
    <m/>
    <s v="Linoleum"/>
    <n v="18.03"/>
    <s v="B1"/>
    <s v="F"/>
    <s v="5w"/>
    <n v="225"/>
    <n v="11.78"/>
    <m/>
    <n v="4056.7500000000005"/>
    <n v="0"/>
    <s v=""/>
    <n v="0"/>
    <s v=""/>
    <s v=""/>
  </r>
  <r>
    <x v="1"/>
    <s v="708330060A"/>
    <x v="1"/>
    <s v="0"/>
    <s v="004/4"/>
    <s v="Waschraum"/>
    <s v="Gebäude C"/>
    <m/>
    <s v="Stein"/>
    <n v="9.0399999999999991"/>
    <s v="G1"/>
    <s v="F"/>
    <s v="5w"/>
    <n v="225"/>
    <n v="1.92"/>
    <m/>
    <n v="2033.9999999999998"/>
    <n v="0"/>
    <s v=""/>
    <n v="0"/>
    <s v=""/>
    <s v=""/>
  </r>
  <r>
    <x v="1"/>
    <s v="708330060A"/>
    <x v="1"/>
    <s v="0"/>
    <s v="007/2"/>
    <s v="Büro Leiterin"/>
    <s v="Gebäude C"/>
    <m/>
    <s v="Linoleum"/>
    <n v="12.19"/>
    <s v="C1"/>
    <s v="F"/>
    <s v="1w"/>
    <n v="49"/>
    <n v="2"/>
    <m/>
    <n v="597.30999999999995"/>
    <n v="0"/>
    <s v=""/>
    <n v="0"/>
    <s v=""/>
    <s v=""/>
  </r>
  <r>
    <x v="1"/>
    <s v="708330060A"/>
    <x v="1"/>
    <s v="0"/>
    <s v="007/2a"/>
    <s v="Windfang"/>
    <s v="Gebäude C"/>
    <m/>
    <s v="Linoleum"/>
    <n v="4.4000000000000004"/>
    <s v="E1"/>
    <s v="F"/>
    <s v="5w"/>
    <n v="225"/>
    <n v="16.309999999999999"/>
    <m/>
    <n v="990.00000000000011"/>
    <n v="0"/>
    <s v=""/>
    <n v="0"/>
    <s v=""/>
    <s v=""/>
  </r>
  <r>
    <x v="1"/>
    <s v="708330060A"/>
    <x v="1"/>
    <s v="0"/>
    <s v="007/2b"/>
    <s v="Flurbereiche"/>
    <s v="Gebäude C"/>
    <m/>
    <s v="Linoleum"/>
    <n v="80.099999999999994"/>
    <s v="E2"/>
    <s v="F"/>
    <s v="5w"/>
    <n v="225"/>
    <n v="12.52"/>
    <m/>
    <n v="18022.5"/>
    <n v="0"/>
    <s v=""/>
    <n v="0"/>
    <s v=""/>
    <s v=""/>
  </r>
  <r>
    <x v="1"/>
    <s v="708330060A"/>
    <x v="1"/>
    <s v="0"/>
    <s v="007/2c"/>
    <s v="Eingang"/>
    <s v="Gebäude A"/>
    <m/>
    <s v="Linoleum"/>
    <n v="9.4600000000000009"/>
    <s v="E1"/>
    <s v="F"/>
    <s v="5w"/>
    <n v="225"/>
    <n v="5.8"/>
    <m/>
    <n v="2128.5"/>
    <n v="0"/>
    <s v=""/>
    <n v="0"/>
    <s v=""/>
    <s v=""/>
  </r>
  <r>
    <x v="1"/>
    <s v="708330060A"/>
    <x v="1"/>
    <s v="0"/>
    <s v="007/c"/>
    <s v="Flur"/>
    <s v="Gebäude C"/>
    <m/>
    <s v="Linoleum"/>
    <n v="38.28"/>
    <s v="E2"/>
    <s v="F"/>
    <s v="5w"/>
    <n v="225"/>
    <n v="7.94"/>
    <m/>
    <n v="8613"/>
    <n v="0"/>
    <s v=""/>
    <n v="0"/>
    <s v=""/>
    <s v=""/>
  </r>
  <r>
    <x v="1"/>
    <s v="708330060A"/>
    <x v="1"/>
    <s v="0"/>
    <s v="007/d"/>
    <s v="Verbindungsgang"/>
    <s v="Gebäude A"/>
    <m/>
    <s v="Linoleum"/>
    <n v="20.85"/>
    <s v="E2"/>
    <s v="F"/>
    <s v="5w"/>
    <n v="225"/>
    <n v="4.09"/>
    <m/>
    <n v="4691.25"/>
    <n v="0"/>
    <s v=""/>
    <n v="0"/>
    <s v=""/>
    <s v=""/>
  </r>
  <r>
    <x v="1"/>
    <s v="708330060A"/>
    <x v="1"/>
    <s v="0"/>
    <s v="007/e"/>
    <s v="Spielflur"/>
    <s v="Gebäude A"/>
    <m/>
    <s v="Linoleum"/>
    <n v="11.55"/>
    <s v="E2"/>
    <s v="F"/>
    <s v="5w"/>
    <n v="225"/>
    <n v="6.41"/>
    <m/>
    <n v="2598.75"/>
    <n v="0"/>
    <s v=""/>
    <n v="0"/>
    <s v=""/>
    <s v=""/>
  </r>
  <r>
    <x v="1"/>
    <s v="708330060A"/>
    <x v="1"/>
    <s v="0"/>
    <s v="008/1"/>
    <s v="Teeküche"/>
    <s v="Gebäude C"/>
    <m/>
    <s v="Stein"/>
    <n v="9.35"/>
    <s v="I1"/>
    <s v="F"/>
    <s v="5w"/>
    <n v="225"/>
    <n v="1.8"/>
    <m/>
    <n v="2103.75"/>
    <n v="0"/>
    <s v=""/>
    <n v="0"/>
    <s v=""/>
    <s v=""/>
  </r>
  <r>
    <x v="1"/>
    <s v="708330060A"/>
    <x v="1"/>
    <s v="0"/>
    <s v="009/1"/>
    <s v="Nebenraum Gr. 3"/>
    <s v="Gebäude C"/>
    <m/>
    <s v="Linoleum"/>
    <n v="18.09"/>
    <s v="B1"/>
    <s v="F"/>
    <s v="5w"/>
    <n v="225"/>
    <n v="8.91"/>
    <m/>
    <n v="4070.25"/>
    <n v="0"/>
    <s v=""/>
    <n v="0"/>
    <s v=""/>
    <s v=""/>
  </r>
  <r>
    <x v="1"/>
    <s v="708330060A"/>
    <x v="1"/>
    <s v="0"/>
    <s v="009/2"/>
    <s v="Gruppenraum Gr. 3"/>
    <s v="Gebäude C"/>
    <m/>
    <s v="Linoleum"/>
    <n v="45.7"/>
    <s v="B1"/>
    <s v="F"/>
    <s v="5w"/>
    <n v="225"/>
    <n v="14.65"/>
    <m/>
    <n v="10282.5"/>
    <n v="0"/>
    <s v=""/>
    <n v="0"/>
    <s v=""/>
    <s v=""/>
  </r>
  <r>
    <x v="1"/>
    <s v="708330060A"/>
    <x v="1"/>
    <s v="0"/>
    <s v="009/3"/>
    <s v="Waschraum"/>
    <s v="Gebäude C"/>
    <m/>
    <s v="Stein"/>
    <n v="9.06"/>
    <s v="G1"/>
    <s v="F"/>
    <s v="5w"/>
    <n v="225"/>
    <n v="1.92"/>
    <m/>
    <n v="2038.5"/>
    <n v="0"/>
    <s v=""/>
    <n v="0"/>
    <s v=""/>
    <s v=""/>
  </r>
  <r>
    <x v="1"/>
    <s v="708330060A"/>
    <x v="1"/>
    <s v="0"/>
    <s v="009/4"/>
    <s v="Lager"/>
    <s v="Gebäude C"/>
    <m/>
    <s v="Linoleum"/>
    <n v="4.8499999999999996"/>
    <s v="K1"/>
    <s v="F"/>
    <s v="1m"/>
    <n v="12"/>
    <n v="1.5"/>
    <m/>
    <n v="58.199999999999996"/>
    <n v="0"/>
    <s v=""/>
    <n v="0"/>
    <s v=""/>
    <s v=""/>
  </r>
  <r>
    <x v="1"/>
    <s v="708330060A"/>
    <x v="1"/>
    <s v="0"/>
    <s v="009/4a"/>
    <s v="Dusche"/>
    <s v="Gebäude C"/>
    <m/>
    <s v="Stein"/>
    <n v="1.52"/>
    <s v="G1"/>
    <s v="F"/>
    <s v="5w"/>
    <n v="225"/>
    <n v="0"/>
    <m/>
    <n v="342"/>
    <n v="0"/>
    <s v=""/>
    <n v="0"/>
    <s v=""/>
    <s v=""/>
  </r>
  <r>
    <x v="1"/>
    <s v="708330060A"/>
    <x v="1"/>
    <s v="0"/>
    <s v="009/4b"/>
    <s v="Personal WC"/>
    <s v="Gebäude C"/>
    <m/>
    <s v="Stein"/>
    <n v="2.5"/>
    <s v="G1"/>
    <s v="F"/>
    <s v="5w"/>
    <n v="225"/>
    <n v="0"/>
    <m/>
    <n v="562.5"/>
    <n v="0"/>
    <s v=""/>
    <n v="0"/>
    <s v=""/>
    <s v=""/>
  </r>
  <r>
    <x v="1"/>
    <s v="708330060A"/>
    <x v="1"/>
    <s v="0"/>
    <s v="009/4c"/>
    <s v="Technik"/>
    <s v="Gebäude C"/>
    <m/>
    <s v="Linoleum"/>
    <n v="3.31"/>
    <s v="K1"/>
    <s v="F"/>
    <s v="1m"/>
    <n v="12"/>
    <n v="0"/>
    <m/>
    <n v="39.72"/>
    <n v="0"/>
    <s v=""/>
    <n v="0"/>
    <s v=""/>
    <s v=""/>
  </r>
  <r>
    <x v="1"/>
    <s v="708330060A"/>
    <x v="1"/>
    <s v="0"/>
    <s v="018/3"/>
    <s v="Gruppenraum Gr. 6"/>
    <s v="Gebäude A"/>
    <m/>
    <s v="Linoleum"/>
    <n v="61.47"/>
    <s v="B1"/>
    <s v="F"/>
    <s v="5w"/>
    <n v="225"/>
    <n v="26.14"/>
    <m/>
    <n v="13830.75"/>
    <n v="0"/>
    <s v=""/>
    <n v="0"/>
    <s v=""/>
    <s v=""/>
  </r>
  <r>
    <x v="1"/>
    <s v="708330060A"/>
    <x v="1"/>
    <s v="0"/>
    <s v="018/5"/>
    <s v="Nebenraum Gr. 6"/>
    <s v="Gebäude A"/>
    <m/>
    <s v="Linoleum"/>
    <n v="18.41"/>
    <s v="B1"/>
    <s v="F"/>
    <s v="5w"/>
    <n v="225"/>
    <n v="10.46"/>
    <m/>
    <n v="4142.25"/>
    <n v="0"/>
    <s v=""/>
    <n v="0"/>
    <s v=""/>
    <s v=""/>
  </r>
  <r>
    <x v="1"/>
    <s v="708330060A"/>
    <x v="1"/>
    <s v="0"/>
    <s v="021/2"/>
    <s v="Therapieraum"/>
    <s v="Gebäude A"/>
    <m/>
    <s v="Linoleum"/>
    <n v="18.14"/>
    <s v="B3"/>
    <s v="F"/>
    <s v="2,5w"/>
    <n v="112.5"/>
    <n v="2.88"/>
    <m/>
    <n v="2040.75"/>
    <n v="0"/>
    <s v=""/>
    <n v="0"/>
    <s v=""/>
    <s v=""/>
  </r>
  <r>
    <x v="1"/>
    <s v="708330060A"/>
    <x v="1"/>
    <s v="0"/>
    <s v="021/2a"/>
    <s v="Elterncafe"/>
    <s v="Gebäude A"/>
    <m/>
    <s v="Linoleum"/>
    <n v="19.88"/>
    <s v="I3"/>
    <s v="F"/>
    <s v="5w"/>
    <n v="225"/>
    <n v="7.22"/>
    <m/>
    <n v="4473"/>
    <n v="0"/>
    <s v=""/>
    <n v="0"/>
    <s v=""/>
    <s v=""/>
  </r>
  <r>
    <x v="1"/>
    <s v="708330060A"/>
    <x v="1"/>
    <s v="0"/>
    <s v="021/3"/>
    <s v="Lager"/>
    <s v="Gebäude A"/>
    <m/>
    <s v="Linoleum"/>
    <n v="7.3"/>
    <s v="K1"/>
    <s v="F"/>
    <s v="1m"/>
    <n v="12"/>
    <n v="1.1000000000000001"/>
    <m/>
    <n v="87.6"/>
    <n v="0"/>
    <s v=""/>
    <n v="0"/>
    <s v=""/>
    <s v=""/>
  </r>
  <r>
    <x v="1"/>
    <s v="708330060A"/>
    <x v="1"/>
    <s v="0"/>
    <s v="021/5"/>
    <s v="Büro"/>
    <s v="Gebäude A"/>
    <m/>
    <s v="Linoleum"/>
    <n v="19.41"/>
    <s v="C1"/>
    <s v="F"/>
    <s v="1w"/>
    <n v="49"/>
    <n v="7.22"/>
    <m/>
    <n v="951.09"/>
    <n v="0"/>
    <s v=""/>
    <n v="0"/>
    <s v=""/>
    <s v=""/>
  </r>
  <r>
    <x v="1"/>
    <s v="708330060A"/>
    <x v="1"/>
    <s v="0"/>
    <s v="022/2"/>
    <s v="WC Damen"/>
    <s v="Gebäude A"/>
    <m/>
    <s v="Stein"/>
    <n v="7.9"/>
    <s v="G1"/>
    <s v="F"/>
    <s v="5w"/>
    <n v="225"/>
    <n v="0.95"/>
    <m/>
    <n v="1777.5"/>
    <n v="0"/>
    <s v=""/>
    <n v="0"/>
    <s v=""/>
    <s v=""/>
  </r>
  <r>
    <x v="1"/>
    <s v="708330060A"/>
    <x v="1"/>
    <s v="0"/>
    <s v="022/3"/>
    <s v="WC Herren"/>
    <s v="Gebäude A"/>
    <m/>
    <s v="Stein"/>
    <n v="7.9"/>
    <s v="G1"/>
    <s v="F"/>
    <s v="5w"/>
    <n v="225"/>
    <n v="1.76"/>
    <m/>
    <n v="1777.5"/>
    <n v="0"/>
    <s v=""/>
    <n v="0"/>
    <s v=""/>
    <s v=""/>
  </r>
  <r>
    <x v="2"/>
    <n v="706370036"/>
    <x v="2"/>
    <s v="1"/>
    <n v="132"/>
    <s v="Lehrerzimmer"/>
    <s v="Hauptgebäude"/>
    <m/>
    <s v="Teppich"/>
    <n v="74.45"/>
    <s v="C2"/>
    <s v="F"/>
    <s v="2,5w"/>
    <n v="96"/>
    <n v="20.5"/>
    <m/>
    <n v="7147.2000000000007"/>
    <n v="0"/>
    <s v=""/>
    <n v="0"/>
    <s v=""/>
    <s v=""/>
  </r>
  <r>
    <x v="2"/>
    <n v="706370036"/>
    <x v="2"/>
    <s v="1"/>
    <n v="134"/>
    <s v="Küche"/>
    <s v="Hauptgebäude"/>
    <m/>
    <s v="Teppich"/>
    <n v="5.88"/>
    <s v="J2"/>
    <s v="F"/>
    <s v="5w"/>
    <n v="192"/>
    <n v="0"/>
    <m/>
    <n v="1128.96"/>
    <n v="0"/>
    <s v=""/>
    <n v="0"/>
    <s v=""/>
    <s v=""/>
  </r>
  <r>
    <x v="2"/>
    <n v="706370036"/>
    <x v="2"/>
    <s v="1"/>
    <n v="136"/>
    <s v="Büro"/>
    <s v="Hauptgebäude"/>
    <m/>
    <s v="Teppich"/>
    <n v="32.03"/>
    <s v="C1"/>
    <s v="F"/>
    <s v="1w"/>
    <n v="38.4"/>
    <n v="10.5"/>
    <m/>
    <n v="1229.952"/>
    <n v="0"/>
    <s v=""/>
    <n v="0"/>
    <s v=""/>
    <s v=""/>
  </r>
  <r>
    <x v="2"/>
    <n v="706370036"/>
    <x v="2"/>
    <n v="2"/>
    <n v="234"/>
    <s v="Klasse"/>
    <s v="Hauptgebäude"/>
    <m/>
    <s v="PVC"/>
    <n v="39.06"/>
    <s v="A1"/>
    <s v="F"/>
    <s v="2,5w"/>
    <n v="96"/>
    <n v="7.2"/>
    <m/>
    <n v="3749.76"/>
    <n v="0"/>
    <s v=""/>
    <n v="0"/>
    <s v=""/>
    <s v=""/>
  </r>
  <r>
    <x v="2"/>
    <n v="706370036"/>
    <x v="2"/>
    <s v="0"/>
    <s v="1"/>
    <s v="Raum "/>
    <s v="Nebengebäude Haus 34"/>
    <m/>
    <s v="Teppich"/>
    <n v="20.45"/>
    <s v="A1"/>
    <s v="F"/>
    <s v="2,5w"/>
    <n v="96"/>
    <n v="6.2"/>
    <m/>
    <n v="1963.1999999999998"/>
    <n v="0"/>
    <s v=""/>
    <n v="0"/>
    <s v=""/>
    <s v=""/>
  </r>
  <r>
    <x v="2"/>
    <n v="706370036"/>
    <x v="2"/>
    <s v="1"/>
    <s v="101"/>
    <s v="Klasse "/>
    <s v="Hauptgebäude"/>
    <m/>
    <s v="PVC"/>
    <n v="55.49"/>
    <s v="A1"/>
    <s v="F"/>
    <s v="2,5w"/>
    <n v="96"/>
    <n v="14"/>
    <m/>
    <n v="5327.04"/>
    <n v="0"/>
    <s v=""/>
    <n v="0"/>
    <s v=""/>
    <s v=""/>
  </r>
  <r>
    <x v="2"/>
    <n v="706370036"/>
    <x v="2"/>
    <s v="1"/>
    <s v="103"/>
    <s v="Klasse"/>
    <s v="Hauptgebäude"/>
    <m/>
    <s v="PVC"/>
    <n v="50.53"/>
    <s v="A1"/>
    <s v="F"/>
    <s v="2,5w"/>
    <n v="96"/>
    <n v="14"/>
    <m/>
    <n v="4850.88"/>
    <n v="0"/>
    <s v=""/>
    <n v="0"/>
    <s v=""/>
    <s v=""/>
  </r>
  <r>
    <x v="2"/>
    <n v="706370036"/>
    <x v="2"/>
    <s v="1"/>
    <s v="104"/>
    <s v="Klasse"/>
    <s v="Hauptgebäude"/>
    <m/>
    <s v="PVC"/>
    <n v="45.88"/>
    <s v="A1"/>
    <s v="F"/>
    <s v="2,5w"/>
    <n v="96"/>
    <n v="10.8"/>
    <m/>
    <n v="4404.4800000000005"/>
    <n v="0"/>
    <s v=""/>
    <n v="0"/>
    <s v=""/>
    <s v=""/>
  </r>
  <r>
    <x v="2"/>
    <n v="706370036"/>
    <x v="2"/>
    <s v="1"/>
    <s v="105"/>
    <s v="Klasse"/>
    <s v="Hauptgebäude"/>
    <m/>
    <s v="PVC"/>
    <n v="44.64"/>
    <s v="A1"/>
    <s v="F"/>
    <s v="2,5w"/>
    <n v="96"/>
    <n v="10.5"/>
    <m/>
    <n v="4285.4400000000005"/>
    <n v="0"/>
    <s v=""/>
    <n v="0"/>
    <s v=""/>
    <s v=""/>
  </r>
  <r>
    <x v="2"/>
    <n v="706370036"/>
    <x v="2"/>
    <s v="1"/>
    <s v="106"/>
    <s v="Klasse"/>
    <s v="Hauptgebäude"/>
    <m/>
    <s v="PVC"/>
    <n v="52.08"/>
    <s v="A1"/>
    <s v="F"/>
    <s v="2,5w"/>
    <n v="96"/>
    <n v="10.8"/>
    <m/>
    <n v="4999.68"/>
    <n v="0"/>
    <s v=""/>
    <n v="0"/>
    <s v=""/>
    <s v=""/>
  </r>
  <r>
    <x v="2"/>
    <n v="706370036"/>
    <x v="2"/>
    <s v="1"/>
    <s v="106a"/>
    <s v="Jungen-WC"/>
    <s v="Hauptgebäude"/>
    <m/>
    <s v="Stein"/>
    <n v="17.98"/>
    <s v="G1"/>
    <s v="F"/>
    <s v="5w"/>
    <n v="192"/>
    <n v="2.2999999999999998"/>
    <n v="4"/>
    <n v="3452.16"/>
    <n v="0"/>
    <s v=""/>
    <n v="0"/>
    <s v=""/>
    <s v=""/>
  </r>
  <r>
    <x v="2"/>
    <n v="706370036"/>
    <x v="2"/>
    <s v="1"/>
    <s v="106b"/>
    <s v="Mädchen-WC"/>
    <s v="Hauptgebäude"/>
    <m/>
    <s v="Stein"/>
    <n v="24.18"/>
    <s v="G1"/>
    <s v="F"/>
    <s v="5w"/>
    <n v="192"/>
    <n v="4.5999999999999996"/>
    <n v="6"/>
    <n v="4642.5599999999995"/>
    <n v="0"/>
    <s v=""/>
    <n v="0"/>
    <s v=""/>
    <s v=""/>
  </r>
  <r>
    <x v="2"/>
    <n v="706370036"/>
    <x v="2"/>
    <s v="1"/>
    <s v="121"/>
    <s v="Flur"/>
    <s v="Hauptgebäude"/>
    <m/>
    <s v="PVC"/>
    <n v="21.7"/>
    <s v="E2.1"/>
    <s v="F"/>
    <s v="2,5w"/>
    <n v="96"/>
    <n v="0"/>
    <m/>
    <n v="2083.1999999999998"/>
    <n v="0"/>
    <s v=""/>
    <n v="0"/>
    <s v=""/>
    <s v=""/>
  </r>
  <r>
    <x v="2"/>
    <n v="706370036"/>
    <x v="2"/>
    <s v="1"/>
    <s v="121a"/>
    <s v="Büro"/>
    <s v="Hauptgebäude"/>
    <m/>
    <s v="PVC"/>
    <n v="37.770000000000003"/>
    <s v="C1"/>
    <s v="F"/>
    <s v="1w"/>
    <n v="38.4"/>
    <n v="7.6"/>
    <m/>
    <n v="1450.3680000000002"/>
    <n v="0"/>
    <s v=""/>
    <n v="0"/>
    <s v=""/>
    <s v=""/>
  </r>
  <r>
    <x v="2"/>
    <n v="706370036"/>
    <x v="2"/>
    <s v="1"/>
    <s v="123"/>
    <s v="Aula"/>
    <s v="Hauptgebäude"/>
    <m/>
    <s v="Parkett"/>
    <n v="208.37"/>
    <s v="H1"/>
    <s v="F"/>
    <s v="2,5w"/>
    <n v="96"/>
    <n v="24"/>
    <m/>
    <n v="20003.52"/>
    <n v="0"/>
    <s v=""/>
    <n v="0"/>
    <s v=""/>
    <s v=""/>
  </r>
  <r>
    <x v="2"/>
    <n v="706370036"/>
    <x v="2"/>
    <s v="1"/>
    <s v="123a"/>
    <s v="Bühne (inkl. 2x4 Stufen)"/>
    <s v="Hauptgebäude"/>
    <m/>
    <s v="Parkett"/>
    <n v="72.349999999999994"/>
    <s v="A1"/>
    <s v="F"/>
    <s v="2,5w"/>
    <n v="96"/>
    <n v="0"/>
    <m/>
    <n v="6945.5999999999995"/>
    <n v="0"/>
    <s v=""/>
    <n v="0"/>
    <s v=""/>
    <s v=""/>
  </r>
  <r>
    <x v="2"/>
    <n v="706370036"/>
    <x v="2"/>
    <s v="1"/>
    <s v="123b"/>
    <s v="2 Bühnennebenräume"/>
    <s v="Hauptgebäude"/>
    <m/>
    <s v="Parkett"/>
    <n v="12"/>
    <s v="A4"/>
    <s v="F"/>
    <s v="1w"/>
    <n v="38.4"/>
    <n v="0"/>
    <m/>
    <n v="460.79999999999995"/>
    <n v="0"/>
    <s v=""/>
    <n v="0"/>
    <s v=""/>
    <s v=""/>
  </r>
  <r>
    <x v="2"/>
    <n v="706370036"/>
    <x v="2"/>
    <s v="1"/>
    <s v="124"/>
    <s v="Musiksaal I"/>
    <s v="Hauptgebäude"/>
    <m/>
    <s v="Teppich"/>
    <n v="72.61"/>
    <s v="A2"/>
    <s v="F"/>
    <s v="2,5w"/>
    <n v="96"/>
    <n v="16"/>
    <m/>
    <n v="6970.5599999999995"/>
    <n v="0"/>
    <s v=""/>
    <n v="0"/>
    <s v=""/>
    <s v=""/>
  </r>
  <r>
    <x v="2"/>
    <n v="706370036"/>
    <x v="2"/>
    <s v="1"/>
    <s v="124a"/>
    <s v="Herren-WC"/>
    <s v="Hauptgebäude"/>
    <m/>
    <s v="Stein"/>
    <n v="2.7"/>
    <s v="G1"/>
    <s v="F"/>
    <s v="5w"/>
    <n v="192"/>
    <n v="4"/>
    <m/>
    <n v="518.40000000000009"/>
    <n v="0"/>
    <s v=""/>
    <n v="0"/>
    <s v=""/>
    <s v=""/>
  </r>
  <r>
    <x v="2"/>
    <n v="706370036"/>
    <x v="2"/>
    <s v="1"/>
    <s v="131"/>
    <s v="Schulleiter"/>
    <s v="Hauptgebäude"/>
    <m/>
    <s v="Parkett"/>
    <n v="33.85"/>
    <s v="C1"/>
    <s v="F"/>
    <s v="1w"/>
    <n v="38.4"/>
    <n v="9.6"/>
    <m/>
    <n v="1299.8399999999999"/>
    <n v="0"/>
    <s v=""/>
    <n v="0"/>
    <s v=""/>
    <s v=""/>
  </r>
  <r>
    <x v="2"/>
    <n v="706370036"/>
    <x v="2"/>
    <s v="1"/>
    <s v="131a"/>
    <s v="Damen-WC"/>
    <s v="Hauptgebäude"/>
    <m/>
    <s v="Stein"/>
    <n v="3.82"/>
    <s v="G1"/>
    <s v="F"/>
    <s v="5w"/>
    <n v="192"/>
    <n v="4"/>
    <m/>
    <n v="733.43999999999994"/>
    <n v="0"/>
    <s v=""/>
    <n v="0"/>
    <s v=""/>
    <s v=""/>
  </r>
  <r>
    <x v="2"/>
    <n v="706370036"/>
    <x v="2"/>
    <s v="1"/>
    <s v="132a"/>
    <s v="Kopierraum"/>
    <s v="Hauptgebäude"/>
    <m/>
    <s v="Teppich"/>
    <n v="22.22"/>
    <s v="D2"/>
    <s v="F"/>
    <s v="2,5w"/>
    <n v="96"/>
    <n v="4.5999999999999996"/>
    <m/>
    <n v="2133.12"/>
    <n v="0"/>
    <s v=""/>
    <n v="0"/>
    <s v=""/>
    <s v=""/>
  </r>
  <r>
    <x v="2"/>
    <n v="706370036"/>
    <x v="2"/>
    <s v="1"/>
    <s v="133"/>
    <s v="Sekretariat I"/>
    <s v="Hauptgebäude"/>
    <m/>
    <s v="Teppich"/>
    <n v="25.2"/>
    <s v="C2"/>
    <s v="F"/>
    <s v="2,5w"/>
    <n v="96"/>
    <n v="7.5"/>
    <m/>
    <n v="2419.1999999999998"/>
    <n v="0"/>
    <s v=""/>
    <n v="0"/>
    <s v=""/>
    <s v=""/>
  </r>
  <r>
    <x v="2"/>
    <n v="706370036"/>
    <x v="2"/>
    <s v="1"/>
    <s v="134a"/>
    <s v="Küche"/>
    <s v="Hauptgebäude"/>
    <m/>
    <s v="PVC"/>
    <n v="40.380000000000003"/>
    <s v="J2"/>
    <s v="F"/>
    <s v="5w"/>
    <n v="192"/>
    <n v="10.5"/>
    <m/>
    <n v="7752.9600000000009"/>
    <n v="0"/>
    <s v=""/>
    <n v="0"/>
    <s v=""/>
    <s v=""/>
  </r>
  <r>
    <x v="2"/>
    <n v="706370036"/>
    <x v="2"/>
    <s v="1"/>
    <s v="135"/>
    <s v="Stufenleiterbüro"/>
    <s v="Hauptgebäude"/>
    <m/>
    <s v="Teppich / PVC"/>
    <n v="25.2"/>
    <s v="C2"/>
    <s v="F"/>
    <s v="2,5w"/>
    <n v="96"/>
    <n v="7.2"/>
    <m/>
    <n v="2419.1999999999998"/>
    <n v="0"/>
    <s v=""/>
    <n v="0"/>
    <s v=""/>
    <s v=""/>
  </r>
  <r>
    <x v="2"/>
    <n v="706370036"/>
    <x v="2"/>
    <s v="1"/>
    <s v="137"/>
    <s v="Büro"/>
    <s v="Hauptgebäude"/>
    <m/>
    <s v="PVC"/>
    <n v="18.12"/>
    <s v="C1"/>
    <s v="F"/>
    <s v="1w"/>
    <n v="38.4"/>
    <n v="2.2999999999999998"/>
    <m/>
    <n v="695.80799999999999"/>
    <n v="0"/>
    <s v=""/>
    <n v="0"/>
    <s v=""/>
    <s v=""/>
  </r>
  <r>
    <x v="2"/>
    <n v="706370036"/>
    <x v="2"/>
    <s v="1"/>
    <s v="138"/>
    <s v="Verwaltungszimmer"/>
    <s v="Hauptgebäude"/>
    <m/>
    <s v="Teppich"/>
    <n v="32.94"/>
    <s v="C1"/>
    <s v="F"/>
    <s v="1w"/>
    <n v="38.4"/>
    <n v="7.2"/>
    <m/>
    <n v="1264.896"/>
    <n v="0"/>
    <s v=""/>
    <n v="0"/>
    <s v=""/>
    <s v=""/>
  </r>
  <r>
    <x v="2"/>
    <n v="706370036"/>
    <x v="2"/>
    <s v="1"/>
    <s v="140"/>
    <s v="Konferenzzimmer / klein"/>
    <s v="Hauptgebäude"/>
    <m/>
    <s v="PVC"/>
    <n v="55.35"/>
    <s v="A1"/>
    <s v="F"/>
    <s v="2,5w"/>
    <n v="96"/>
    <n v="14.4"/>
    <m/>
    <n v="5313.6"/>
    <n v="0"/>
    <s v=""/>
    <n v="0"/>
    <s v=""/>
    <s v=""/>
  </r>
  <r>
    <x v="2"/>
    <n v="706370036"/>
    <x v="2"/>
    <s v="1"/>
    <s v="143"/>
    <s v="Konferenzzimmer II"/>
    <s v="Hauptgebäude"/>
    <m/>
    <s v="Teppich"/>
    <n v="80.91"/>
    <s v="C2"/>
    <s v="F"/>
    <s v="2,5w"/>
    <n v="96"/>
    <n v="20.5"/>
    <m/>
    <n v="7767.36"/>
    <n v="0"/>
    <s v=""/>
    <n v="0"/>
    <s v=""/>
    <s v=""/>
  </r>
  <r>
    <x v="2"/>
    <n v="706370036"/>
    <x v="2"/>
    <s v="1"/>
    <s v="143a"/>
    <s v="Damen-WC"/>
    <s v="Hauptgebäude"/>
    <m/>
    <s v="Stein"/>
    <n v="6.43"/>
    <s v="G1"/>
    <s v="F"/>
    <s v="5w"/>
    <n v="192"/>
    <n v="4"/>
    <m/>
    <n v="1234.56"/>
    <n v="0"/>
    <s v=""/>
    <n v="0"/>
    <s v=""/>
    <s v=""/>
  </r>
  <r>
    <x v="2"/>
    <n v="706370036"/>
    <x v="2"/>
    <s v="1"/>
    <s v="144"/>
    <s v="Durchgang von der Aula zum Musiksaal I"/>
    <s v="Hauptgebäude"/>
    <m/>
    <s v="Parkett"/>
    <n v="2"/>
    <s v="E2.1"/>
    <s v="F"/>
    <s v="2,5w"/>
    <n v="96"/>
    <n v="0"/>
    <m/>
    <n v="192"/>
    <n v="0"/>
    <s v=""/>
    <n v="0"/>
    <s v=""/>
    <s v=""/>
  </r>
  <r>
    <x v="2"/>
    <n v="706370036"/>
    <x v="2"/>
    <s v="1"/>
    <s v="145"/>
    <s v="Flur links vom Haupttreppe"/>
    <s v="Hauptgebäude"/>
    <m/>
    <s v="Stein"/>
    <n v="103.47"/>
    <s v="E2.1"/>
    <s v="F"/>
    <s v="2,5w"/>
    <n v="96"/>
    <n v="13.5"/>
    <m/>
    <n v="9933.119999999999"/>
    <n v="0"/>
    <s v=""/>
    <n v="0"/>
    <s v=""/>
    <s v=""/>
  </r>
  <r>
    <x v="2"/>
    <n v="706370036"/>
    <x v="2"/>
    <s v="1"/>
    <s v="146"/>
    <s v="Treppe z. II. OG. (23 Stufen, Podest)"/>
    <s v="Hauptgebäude"/>
    <m/>
    <s v="Stein"/>
    <n v="34.409999999999997"/>
    <s v="E4.1"/>
    <s v="F"/>
    <s v="2,5w"/>
    <n v="96"/>
    <n v="5.2"/>
    <m/>
    <n v="3303.3599999999997"/>
    <n v="0"/>
    <s v=""/>
    <n v="0"/>
    <s v=""/>
    <s v=""/>
  </r>
  <r>
    <x v="2"/>
    <n v="706370036"/>
    <x v="2"/>
    <s v="1"/>
    <s v="147"/>
    <s v="Treppe z. II. OG. (23 Stufen, Podest)"/>
    <s v="Hauptgebäude"/>
    <m/>
    <s v="Stein"/>
    <n v="29.17"/>
    <s v="E4.1"/>
    <s v="F"/>
    <s v="2,5w"/>
    <n v="96"/>
    <n v="2.2999999999999998"/>
    <n v="7"/>
    <n v="2800.32"/>
    <n v="0"/>
    <s v=""/>
    <n v="0"/>
    <s v=""/>
    <s v=""/>
  </r>
  <r>
    <x v="2"/>
    <n v="706370036"/>
    <x v="2"/>
    <n v="1"/>
    <s v="148"/>
    <s v="Pausenhalle im Treppenhaus"/>
    <s v="Hauptgebäude"/>
    <m/>
    <s v="Stein"/>
    <n v="168.23"/>
    <s v="E2.1"/>
    <s v="F"/>
    <s v="2,5w"/>
    <n v="96"/>
    <n v="0"/>
    <n v="21"/>
    <n v="16150.079999999998"/>
    <n v="0"/>
    <s v=""/>
    <n v="0"/>
    <s v=""/>
    <s v=""/>
  </r>
  <r>
    <x v="2"/>
    <n v="706370036"/>
    <x v="2"/>
    <n v="1"/>
    <s v="149"/>
    <s v="Haupttreppe z. 2. OG. (23 Stufen, Podest)"/>
    <s v="Hauptgebäude"/>
    <m/>
    <s v="Stein"/>
    <n v="38.840000000000003"/>
    <s v="E4.1"/>
    <s v="F"/>
    <s v="2,5w"/>
    <n v="96"/>
    <n v="7.6"/>
    <m/>
    <n v="3728.6400000000003"/>
    <n v="0"/>
    <s v=""/>
    <n v="0"/>
    <s v=""/>
    <s v=""/>
  </r>
  <r>
    <x v="2"/>
    <n v="706370036"/>
    <x v="2"/>
    <s v="0"/>
    <s v="2"/>
    <s v="Raum "/>
    <s v="Nebengebäude Haus 34"/>
    <m/>
    <s v="Teppich"/>
    <n v="23.49"/>
    <s v="A1"/>
    <s v="F"/>
    <s v="2,5w"/>
    <n v="96"/>
    <n v="4.5999999999999996"/>
    <m/>
    <n v="2255.04"/>
    <n v="0"/>
    <s v=""/>
    <n v="0"/>
    <s v=""/>
    <s v=""/>
  </r>
  <r>
    <x v="2"/>
    <n v="706370036"/>
    <x v="2"/>
    <s v="2"/>
    <s v="201"/>
    <s v="Klasse"/>
    <s v="Hauptgebäude"/>
    <m/>
    <s v="PVC"/>
    <n v="50.43"/>
    <s v="A1"/>
    <s v="F"/>
    <s v="2,5w"/>
    <n v="96"/>
    <n v="10.8"/>
    <m/>
    <n v="4841.28"/>
    <n v="0"/>
    <s v=""/>
    <n v="0"/>
    <s v=""/>
    <s v=""/>
  </r>
  <r>
    <x v="2"/>
    <n v="706370036"/>
    <x v="2"/>
    <s v="2"/>
    <s v="203"/>
    <s v="Klasse"/>
    <s v="Hauptgebäude"/>
    <m/>
    <s v="PVC"/>
    <n v="45.2"/>
    <s v="A1"/>
    <s v="F"/>
    <s v="2,5w"/>
    <n v="96"/>
    <n v="10.8"/>
    <m/>
    <n v="4339.2000000000007"/>
    <n v="0"/>
    <s v=""/>
    <n v="0"/>
    <s v=""/>
    <s v=""/>
  </r>
  <r>
    <x v="2"/>
    <n v="706370036"/>
    <x v="2"/>
    <s v="2"/>
    <s v="205"/>
    <s v="Klasse"/>
    <s v="Hauptgebäude"/>
    <m/>
    <s v="PVC"/>
    <n v="44.89"/>
    <s v="A1"/>
    <s v="F"/>
    <s v="2,5w"/>
    <n v="96"/>
    <n v="10.8"/>
    <m/>
    <n v="4309.4400000000005"/>
    <n v="0"/>
    <s v=""/>
    <n v="0"/>
    <s v=""/>
    <s v=""/>
  </r>
  <r>
    <x v="2"/>
    <n v="706370036"/>
    <x v="2"/>
    <s v="2"/>
    <s v="207"/>
    <s v="Klasse"/>
    <s v="Hauptgebäude"/>
    <m/>
    <s v="PVC"/>
    <n v="52.27"/>
    <s v="A1"/>
    <s v="F"/>
    <s v="2,5w"/>
    <n v="96"/>
    <n v="14.4"/>
    <m/>
    <n v="5017.92"/>
    <n v="0"/>
    <s v=""/>
    <n v="0"/>
    <s v=""/>
    <s v=""/>
  </r>
  <r>
    <x v="2"/>
    <n v="706370036"/>
    <x v="2"/>
    <s v="2"/>
    <s v="209"/>
    <s v="Klasse"/>
    <s v="Hauptgebäude"/>
    <m/>
    <s v="PVC"/>
    <n v="64.64"/>
    <s v="A1"/>
    <s v="F"/>
    <s v="2,5w"/>
    <n v="96"/>
    <n v="14"/>
    <m/>
    <n v="6205.4400000000005"/>
    <n v="0"/>
    <s v=""/>
    <n v="0"/>
    <s v=""/>
    <s v=""/>
  </r>
  <r>
    <x v="2"/>
    <n v="706370036"/>
    <x v="2"/>
    <s v="2"/>
    <s v="209a"/>
    <s v="Damen-WC"/>
    <s v="Hauptgebäude"/>
    <m/>
    <s v="Stein"/>
    <n v="26.56"/>
    <s v="G1"/>
    <s v="F"/>
    <s v="5w"/>
    <n v="192"/>
    <n v="4.5999999999999996"/>
    <n v="6"/>
    <n v="5099.5199999999995"/>
    <n v="0"/>
    <s v=""/>
    <n v="0"/>
    <s v=""/>
    <s v=""/>
  </r>
  <r>
    <x v="2"/>
    <n v="706370036"/>
    <x v="2"/>
    <s v="2"/>
    <s v="209b"/>
    <s v="Herren-WC"/>
    <s v="Hauptgebäude"/>
    <m/>
    <s v="Stein"/>
    <n v="17.5"/>
    <s v="G1"/>
    <s v="F"/>
    <s v="5w"/>
    <n v="192"/>
    <n v="2.2999999999999998"/>
    <n v="4"/>
    <n v="3360"/>
    <n v="0"/>
    <s v=""/>
    <n v="0"/>
    <s v=""/>
    <s v=""/>
  </r>
  <r>
    <x v="2"/>
    <n v="706370036"/>
    <x v="2"/>
    <s v="2"/>
    <s v="222"/>
    <s v="Klasse"/>
    <s v="Hauptgebäude"/>
    <m/>
    <s v="Teppich"/>
    <n v="55.49"/>
    <s v="A1"/>
    <s v="F"/>
    <s v="2,5w"/>
    <n v="96"/>
    <n v="15.6"/>
    <m/>
    <n v="5327.04"/>
    <n v="0"/>
    <s v=""/>
    <n v="0"/>
    <s v=""/>
    <s v=""/>
  </r>
  <r>
    <x v="2"/>
    <n v="706370036"/>
    <x v="2"/>
    <s v="2"/>
    <s v="222a"/>
    <s v="Klasse"/>
    <s v="Hauptgebäude"/>
    <m/>
    <s v="PVC"/>
    <n v="14"/>
    <s v="A1"/>
    <s v="F"/>
    <s v="2,5w"/>
    <n v="96"/>
    <n v="5.2"/>
    <m/>
    <n v="1344"/>
    <n v="0"/>
    <s v=""/>
    <n v="0"/>
    <s v=""/>
    <s v=""/>
  </r>
  <r>
    <x v="2"/>
    <n v="706370036"/>
    <x v="2"/>
    <s v="2"/>
    <s v="222b"/>
    <s v="Lehrer-WC"/>
    <s v="Hauptgebäude"/>
    <m/>
    <s v="Stein"/>
    <n v="4.3499999999999996"/>
    <s v="G1"/>
    <s v="F"/>
    <s v="5w"/>
    <n v="192"/>
    <n v="4"/>
    <m/>
    <n v="835.19999999999993"/>
    <n v="0"/>
    <s v=""/>
    <n v="0"/>
    <s v=""/>
    <s v=""/>
  </r>
  <r>
    <x v="2"/>
    <n v="706370036"/>
    <x v="2"/>
    <s v="2"/>
    <s v="223"/>
    <s v="Galerie (Zuschauertribüne) + 7 Stufen Empore"/>
    <s v="Hauptgebäude"/>
    <m/>
    <s v="Parkett"/>
    <n v="59.65"/>
    <s v="E2.3"/>
    <s v="F"/>
    <s v="1w"/>
    <n v="38.4"/>
    <n v="0"/>
    <m/>
    <n v="2290.56"/>
    <n v="0"/>
    <s v=""/>
    <n v="0"/>
    <s v=""/>
    <s v=""/>
  </r>
  <r>
    <x v="2"/>
    <n v="706370036"/>
    <x v="2"/>
    <s v="2"/>
    <s v="224"/>
    <s v="Medienraum 1"/>
    <s v="Hauptgebäude"/>
    <m/>
    <s v="PVC"/>
    <n v="78.38"/>
    <s v="A1"/>
    <s v="F"/>
    <s v="2,5w"/>
    <n v="96"/>
    <n v="14.4"/>
    <m/>
    <n v="7524.48"/>
    <n v="0"/>
    <s v=""/>
    <n v="0"/>
    <s v=""/>
    <s v=""/>
  </r>
  <r>
    <x v="2"/>
    <n v="706370036"/>
    <x v="2"/>
    <s v="2"/>
    <s v="231"/>
    <s v="Klasse"/>
    <s v="Hauptgebäude"/>
    <m/>
    <s v="PVC"/>
    <n v="38.43"/>
    <s v="A1"/>
    <s v="F"/>
    <s v="2,5w"/>
    <n v="96"/>
    <n v="10.6"/>
    <m/>
    <n v="3689.2799999999997"/>
    <n v="0"/>
    <s v=""/>
    <n v="0"/>
    <s v=""/>
    <s v=""/>
  </r>
  <r>
    <x v="2"/>
    <n v="706370036"/>
    <x v="2"/>
    <s v="2"/>
    <s v="232"/>
    <s v="IF Informatikraum / Fachraum"/>
    <s v="Hauptgebäude"/>
    <m/>
    <s v="PVC"/>
    <n v="71.87"/>
    <s v="A2"/>
    <s v="F"/>
    <s v="2,5w"/>
    <n v="96"/>
    <n v="14.4"/>
    <m/>
    <n v="6899.52"/>
    <n v="0"/>
    <s v=""/>
    <n v="0"/>
    <s v=""/>
    <s v=""/>
  </r>
  <r>
    <x v="2"/>
    <n v="706370036"/>
    <x v="2"/>
    <s v="2"/>
    <s v="233"/>
    <s v="SVR"/>
    <s v="Hauptgebäude"/>
    <m/>
    <s v="PVC"/>
    <n v="27.4"/>
    <s v="A1"/>
    <s v="F"/>
    <s v="2,5w"/>
    <n v="96"/>
    <n v="7"/>
    <m/>
    <n v="2630.3999999999996"/>
    <n v="0"/>
    <s v=""/>
    <n v="0"/>
    <s v=""/>
    <s v=""/>
  </r>
  <r>
    <x v="2"/>
    <n v="706370036"/>
    <x v="2"/>
    <s v="2"/>
    <s v="234"/>
    <s v="IF Informatikraum / Fachraum"/>
    <s v="Hauptgebäude"/>
    <m/>
    <s v="PVC"/>
    <n v="76"/>
    <s v="A2"/>
    <s v="F"/>
    <s v="2,5w"/>
    <n v="96"/>
    <n v="10"/>
    <m/>
    <n v="7296"/>
    <n v="0"/>
    <s v=""/>
    <n v="0"/>
    <s v=""/>
    <s v=""/>
  </r>
  <r>
    <x v="2"/>
    <n v="706370036"/>
    <x v="2"/>
    <s v="2"/>
    <s v="235"/>
    <s v="Medienraum"/>
    <s v="Hauptgebäude"/>
    <m/>
    <s v="PVC"/>
    <n v="75"/>
    <s v="D1"/>
    <s v="F"/>
    <s v="1w"/>
    <n v="38.4"/>
    <n v="10.6"/>
    <n v="10.6"/>
    <n v="2880"/>
    <n v="0"/>
    <s v=""/>
    <n v="0"/>
    <s v=""/>
    <s v=""/>
  </r>
  <r>
    <x v="2"/>
    <n v="706370036"/>
    <x v="2"/>
    <s v="2"/>
    <s v="236"/>
    <s v="Klasse"/>
    <s v="Hauptgebäude"/>
    <m/>
    <s v="PVC"/>
    <n v="64.48"/>
    <s v="A1"/>
    <s v="F"/>
    <s v="2,5w"/>
    <n v="96"/>
    <n v="14.4"/>
    <m/>
    <n v="6190.08"/>
    <n v="0"/>
    <s v=""/>
    <n v="0"/>
    <s v=""/>
    <s v=""/>
  </r>
  <r>
    <x v="2"/>
    <n v="706370036"/>
    <x v="2"/>
    <s v="2"/>
    <s v="237"/>
    <s v="Archiv"/>
    <s v="Hauptgebäude"/>
    <m/>
    <s v="PVC"/>
    <n v="17.5"/>
    <s v="K1"/>
    <s v="F"/>
    <s v="1m"/>
    <n v="12"/>
    <n v="8.1999999999999993"/>
    <m/>
    <n v="210"/>
    <n v="0"/>
    <s v=""/>
    <n v="0"/>
    <s v=""/>
    <s v=""/>
  </r>
  <r>
    <x v="2"/>
    <n v="706370036"/>
    <x v="2"/>
    <s v="2"/>
    <s v="238"/>
    <s v="WC"/>
    <s v="Hauptgebäude"/>
    <m/>
    <s v="Stein"/>
    <n v="5.29"/>
    <s v="G1"/>
    <s v="F"/>
    <s v="5w"/>
    <n v="192"/>
    <n v="4"/>
    <m/>
    <n v="1015.6800000000001"/>
    <n v="0"/>
    <s v=""/>
    <n v="0"/>
    <s v=""/>
    <s v=""/>
  </r>
  <r>
    <x v="2"/>
    <n v="706370036"/>
    <x v="2"/>
    <s v="2"/>
    <s v="241"/>
    <s v="Klasse"/>
    <s v="Hauptgebäude"/>
    <m/>
    <s v="PVC"/>
    <n v="55"/>
    <s v="A1"/>
    <s v="F"/>
    <s v="2,5w"/>
    <n v="96"/>
    <n v="14"/>
    <n v="19"/>
    <n v="5280"/>
    <n v="0"/>
    <s v=""/>
    <n v="0"/>
    <s v=""/>
    <s v=""/>
  </r>
  <r>
    <x v="2"/>
    <n v="706370036"/>
    <x v="2"/>
    <s v="2"/>
    <s v="243"/>
    <s v="Klasse"/>
    <s v="Hauptgebäude"/>
    <m/>
    <s v="PVC"/>
    <n v="54.68"/>
    <s v="A1"/>
    <s v="F"/>
    <s v="2,5w"/>
    <n v="96"/>
    <n v="14"/>
    <m/>
    <n v="5249.28"/>
    <n v="0"/>
    <s v=""/>
    <n v="0"/>
    <s v=""/>
    <s v=""/>
  </r>
  <r>
    <x v="2"/>
    <n v="706370036"/>
    <x v="2"/>
    <s v="2"/>
    <s v="244"/>
    <s v="Flur links vom Haupttreppenhaus"/>
    <s v="Hauptgebäude"/>
    <m/>
    <s v="Stein"/>
    <n v="78.400000000000006"/>
    <s v="E2.1"/>
    <s v="F"/>
    <s v="2,5w"/>
    <n v="96"/>
    <n v="0"/>
    <n v="17"/>
    <n v="7526.4000000000005"/>
    <n v="0"/>
    <s v=""/>
    <n v="0"/>
    <s v=""/>
    <s v=""/>
  </r>
  <r>
    <x v="2"/>
    <n v="706370036"/>
    <x v="2"/>
    <s v="2"/>
    <s v="245"/>
    <s v="Treppe z. III. OG.(23 Stufen, Podest)"/>
    <s v="Hauptgebäude"/>
    <m/>
    <s v="Stein"/>
    <n v="34.619999999999997"/>
    <s v="E4.1"/>
    <s v="F"/>
    <s v="2,5w"/>
    <n v="96"/>
    <n v="5.2"/>
    <m/>
    <n v="3323.5199999999995"/>
    <n v="0"/>
    <s v=""/>
    <n v="0"/>
    <s v=""/>
    <s v=""/>
  </r>
  <r>
    <x v="2"/>
    <n v="706370036"/>
    <x v="2"/>
    <s v="2"/>
    <s v="246"/>
    <s v="Flur rechts vom Haupttreppenhaus"/>
    <s v="Hauptgebäude"/>
    <m/>
    <s v="Stein"/>
    <n v="131.52000000000001"/>
    <s v="E2.1"/>
    <s v="F"/>
    <s v="2,5w"/>
    <n v="96"/>
    <n v="4.2"/>
    <m/>
    <n v="12625.920000000002"/>
    <n v="0"/>
    <s v=""/>
    <n v="0"/>
    <s v=""/>
    <s v=""/>
  </r>
  <r>
    <x v="2"/>
    <n v="706370036"/>
    <x v="2"/>
    <s v="2"/>
    <s v="247"/>
    <s v="Pausenhalle im Treppenhaus"/>
    <s v="Hauptgebäude"/>
    <m/>
    <s v="Stein"/>
    <n v="174.17"/>
    <s v="E2.1"/>
    <s v="F"/>
    <s v="2,5w"/>
    <n v="96"/>
    <n v="0"/>
    <n v="14"/>
    <n v="16720.32"/>
    <n v="0"/>
    <s v=""/>
    <n v="0"/>
    <s v=""/>
    <s v=""/>
  </r>
  <r>
    <x v="2"/>
    <n v="706370036"/>
    <x v="2"/>
    <s v="2"/>
    <s v="247"/>
    <s v="Treppe z. III. OG.(23 Stufen, Podest)"/>
    <s v="Hauptgebäude"/>
    <m/>
    <s v="Stein"/>
    <n v="29.12"/>
    <s v="E4.1"/>
    <s v="F"/>
    <s v="2,5w"/>
    <n v="96"/>
    <n v="5.3"/>
    <m/>
    <n v="2795.52"/>
    <n v="0"/>
    <s v=""/>
    <n v="0"/>
    <s v=""/>
    <s v=""/>
  </r>
  <r>
    <x v="2"/>
    <n v="706370036"/>
    <x v="2"/>
    <s v="2"/>
    <s v="248"/>
    <s v="Haupttreppe z. III. OG. (23 Stufen, Podest)"/>
    <s v="Hauptgebäude"/>
    <m/>
    <s v="Stein"/>
    <n v="40"/>
    <s v="E4.1"/>
    <s v="F"/>
    <s v="2,5w"/>
    <n v="96"/>
    <n v="13.7"/>
    <m/>
    <n v="3840"/>
    <n v="0"/>
    <s v=""/>
    <n v="0"/>
    <s v=""/>
    <s v=""/>
  </r>
  <r>
    <x v="2"/>
    <n v="706370036"/>
    <x v="2"/>
    <s v="2"/>
    <s v="248"/>
    <s v="Flur"/>
    <s v="Hauptgebäude"/>
    <m/>
    <s v="PVC"/>
    <n v="6.5"/>
    <s v="E2.1"/>
    <s v="F"/>
    <s v="2,5w"/>
    <n v="96"/>
    <n v="0"/>
    <m/>
    <n v="624"/>
    <n v="0"/>
    <s v=""/>
    <n v="0"/>
    <s v=""/>
    <s v=""/>
  </r>
  <r>
    <x v="2"/>
    <n v="706370036"/>
    <x v="2"/>
    <s v="0"/>
    <s v="3"/>
    <s v="Raum "/>
    <s v="Nebengebäude Haus 34"/>
    <m/>
    <s v="Teppich"/>
    <n v="14.16"/>
    <s v="A1"/>
    <s v="F"/>
    <s v="2,5w"/>
    <n v="96"/>
    <n v="6.2"/>
    <m/>
    <n v="1359.3600000000001"/>
    <n v="0"/>
    <s v=""/>
    <n v="0"/>
    <s v=""/>
    <s v=""/>
  </r>
  <r>
    <x v="2"/>
    <n v="706370036"/>
    <x v="2"/>
    <s v="3"/>
    <s v="301"/>
    <s v="Klasse"/>
    <s v="Hauptgebäude"/>
    <m/>
    <s v="PVC"/>
    <n v="66.95"/>
    <s v="A1"/>
    <s v="F"/>
    <s v="2,5w"/>
    <n v="96"/>
    <n v="12.8"/>
    <m/>
    <n v="6427.2000000000007"/>
    <n v="0"/>
    <s v=""/>
    <n v="0"/>
    <s v=""/>
    <s v=""/>
  </r>
  <r>
    <x v="2"/>
    <n v="706370036"/>
    <x v="2"/>
    <s v="3"/>
    <s v="302"/>
    <s v="Klasse"/>
    <s v="Hauptgebäude"/>
    <m/>
    <s v="PVC"/>
    <n v="39.6"/>
    <s v="A1"/>
    <s v="F"/>
    <s v="2,5w"/>
    <n v="96"/>
    <n v="12.4"/>
    <m/>
    <n v="3801.6000000000004"/>
    <n v="0"/>
    <s v=""/>
    <n v="0"/>
    <s v=""/>
    <s v=""/>
  </r>
  <r>
    <x v="2"/>
    <n v="706370036"/>
    <x v="2"/>
    <s v="3"/>
    <s v="303"/>
    <s v="Klasse"/>
    <s v="Hauptgebäude"/>
    <m/>
    <s v="PVC"/>
    <n v="54.81"/>
    <s v="A1"/>
    <s v="F"/>
    <s v="2,5w"/>
    <n v="96"/>
    <n v="12.8"/>
    <m/>
    <n v="5261.76"/>
    <n v="0"/>
    <s v=""/>
    <n v="0"/>
    <s v=""/>
    <s v=""/>
  </r>
  <r>
    <x v="2"/>
    <n v="706370036"/>
    <x v="2"/>
    <s v="3"/>
    <s v="304"/>
    <s v="Klasse"/>
    <s v="Hauptgebäude"/>
    <m/>
    <s v="PVC"/>
    <n v="34.65"/>
    <s v="A1"/>
    <s v="F"/>
    <s v="2,5w"/>
    <n v="96"/>
    <n v="12.4"/>
    <m/>
    <n v="3326.3999999999996"/>
    <n v="0"/>
    <s v=""/>
    <n v="0"/>
    <s v=""/>
    <s v=""/>
  </r>
  <r>
    <x v="2"/>
    <n v="706370036"/>
    <x v="2"/>
    <s v="3"/>
    <s v="306"/>
    <s v="Klasse"/>
    <s v="Hauptgebäude"/>
    <m/>
    <s v="PVC"/>
    <n v="35.75"/>
    <s v="A1"/>
    <s v="F"/>
    <s v="2,5w"/>
    <n v="96"/>
    <n v="12.6"/>
    <m/>
    <n v="3432"/>
    <n v="0"/>
    <s v=""/>
    <n v="0"/>
    <s v=""/>
    <s v=""/>
  </r>
  <r>
    <x v="2"/>
    <n v="706370036"/>
    <x v="2"/>
    <s v="3"/>
    <s v="321"/>
    <s v="kleiner Zeichensaal II / Kunstraum"/>
    <s v="Hauptgebäude"/>
    <m/>
    <s v="PVC"/>
    <n v="85.14"/>
    <s v="A2"/>
    <s v="F"/>
    <s v="2,5w"/>
    <n v="96"/>
    <n v="36.799999999999997"/>
    <m/>
    <n v="8173.4400000000005"/>
    <n v="0"/>
    <s v=""/>
    <n v="0"/>
    <s v=""/>
    <s v=""/>
  </r>
  <r>
    <x v="2"/>
    <n v="706370036"/>
    <x v="2"/>
    <s v="3"/>
    <s v="322"/>
    <s v="großer Zeichensaal I / Kunstraum"/>
    <s v="Hauptgebäude"/>
    <m/>
    <s v="PVC"/>
    <n v="161"/>
    <s v="A2"/>
    <s v="F"/>
    <s v="2,5w"/>
    <n v="96"/>
    <n v="27.9"/>
    <m/>
    <n v="15456"/>
    <n v="0"/>
    <s v=""/>
    <n v="0"/>
    <s v=""/>
    <s v=""/>
  </r>
  <r>
    <x v="2"/>
    <n v="706370036"/>
    <x v="2"/>
    <s v="3"/>
    <s v="323"/>
    <s v="Lager (Kunst)"/>
    <s v="Hauptgebäude"/>
    <m/>
    <s v="PVC"/>
    <n v="71.75"/>
    <s v="K1"/>
    <s v="F"/>
    <s v="1m"/>
    <n v="12"/>
    <n v="6.6"/>
    <n v="6.6"/>
    <n v="861"/>
    <n v="0"/>
    <s v=""/>
    <n v="0"/>
    <s v=""/>
    <s v=""/>
  </r>
  <r>
    <x v="2"/>
    <n v="706370036"/>
    <x v="2"/>
    <s v="3"/>
    <s v="323a"/>
    <s v="Lager (Kunst)"/>
    <s v="Hauptgebäude"/>
    <m/>
    <s v="PVC"/>
    <n v="39.36"/>
    <s v="K1"/>
    <s v="F"/>
    <s v="1m"/>
    <n v="12"/>
    <n v="6.6"/>
    <n v="6.6"/>
    <n v="472.32"/>
    <n v="0"/>
    <s v=""/>
    <n v="0"/>
    <s v=""/>
    <s v=""/>
  </r>
  <r>
    <x v="2"/>
    <n v="706370036"/>
    <x v="2"/>
    <s v="3"/>
    <s v="325"/>
    <s v="Klasse"/>
    <s v="Hauptgebäude"/>
    <m/>
    <s v="PVC"/>
    <n v="48.67"/>
    <s v="A1"/>
    <s v="F"/>
    <s v="2,5w"/>
    <n v="96"/>
    <n v="8.4"/>
    <n v="8.4"/>
    <n v="4672.32"/>
    <n v="0"/>
    <s v=""/>
    <n v="0"/>
    <s v=""/>
    <s v=""/>
  </r>
  <r>
    <x v="2"/>
    <n v="706370036"/>
    <x v="2"/>
    <s v="3"/>
    <s v="326"/>
    <s v="Klasse"/>
    <s v="Hauptgebäude"/>
    <m/>
    <s v="PVC"/>
    <n v="95"/>
    <s v="A1"/>
    <s v="F"/>
    <s v="2,5w"/>
    <n v="96"/>
    <n v="4.8"/>
    <n v="4.8"/>
    <n v="9120"/>
    <n v="0"/>
    <s v=""/>
    <n v="0"/>
    <s v=""/>
    <s v=""/>
  </r>
  <r>
    <x v="2"/>
    <n v="706370036"/>
    <x v="2"/>
    <s v="3"/>
    <s v="331"/>
    <s v="Klausurraum"/>
    <s v="Hauptgebäude"/>
    <m/>
    <s v="PVC"/>
    <n v="59.37"/>
    <s v="A2"/>
    <s v="F"/>
    <s v="2,5w"/>
    <n v="96"/>
    <n v="7.5"/>
    <m/>
    <n v="5699.5199999999995"/>
    <n v="0"/>
    <s v=""/>
    <n v="0"/>
    <s v=""/>
    <s v=""/>
  </r>
  <r>
    <x v="2"/>
    <n v="706370036"/>
    <x v="2"/>
    <s v="3"/>
    <s v="333"/>
    <s v="Klausurraum"/>
    <s v="Hauptgebäude"/>
    <m/>
    <s v="PVC"/>
    <n v="98"/>
    <s v="A2"/>
    <s v="F"/>
    <s v="2,5w"/>
    <n v="96"/>
    <n v="3.3"/>
    <m/>
    <n v="9408"/>
    <n v="0"/>
    <s v=""/>
    <n v="0"/>
    <s v=""/>
    <s v=""/>
  </r>
  <r>
    <x v="2"/>
    <n v="706370036"/>
    <x v="2"/>
    <s v="3"/>
    <s v="335"/>
    <s v="Nebenraum"/>
    <s v="Hauptgebäude"/>
    <m/>
    <s v="Stein"/>
    <n v="21.6"/>
    <s v="D1"/>
    <s v="F"/>
    <s v="1w"/>
    <n v="38.4"/>
    <n v="7.1"/>
    <m/>
    <n v="829.44"/>
    <n v="0"/>
    <s v=""/>
    <n v="0"/>
    <s v=""/>
    <s v=""/>
  </r>
  <r>
    <x v="2"/>
    <n v="706370036"/>
    <x v="2"/>
    <s v="3"/>
    <s v="335a"/>
    <s v="Klasse"/>
    <s v="Hauptgebäude"/>
    <m/>
    <s v="PVC"/>
    <n v="55.88"/>
    <s v="A2"/>
    <s v="F"/>
    <s v="2,5w"/>
    <n v="96"/>
    <n v="10"/>
    <n v="10"/>
    <n v="5364.4800000000005"/>
    <n v="0"/>
    <s v=""/>
    <n v="0"/>
    <s v=""/>
    <s v=""/>
  </r>
  <r>
    <x v="2"/>
    <n v="706370036"/>
    <x v="2"/>
    <s v="3"/>
    <s v="336"/>
    <s v="Fachraum D"/>
    <s v="Hauptgebäude"/>
    <m/>
    <s v="Stein"/>
    <n v="53.94"/>
    <s v="A2"/>
    <s v="F"/>
    <s v="2,5w"/>
    <n v="96"/>
    <n v="8.4"/>
    <n v="8.4"/>
    <n v="5178.24"/>
    <n v="0"/>
    <s v=""/>
    <n v="0"/>
    <s v=""/>
    <s v=""/>
  </r>
  <r>
    <x v="2"/>
    <n v="706370036"/>
    <x v="2"/>
    <s v="3"/>
    <s v="337"/>
    <s v="Pausenhalle im Treppenhaus"/>
    <s v="Hauptgebäude"/>
    <m/>
    <s v="Stein"/>
    <n v="214.05"/>
    <s v="E2.1"/>
    <s v="F"/>
    <s v="2,5w"/>
    <n v="96"/>
    <n v="0"/>
    <m/>
    <n v="20548.800000000003"/>
    <n v="0"/>
    <s v=""/>
    <n v="0"/>
    <s v=""/>
    <s v=""/>
  </r>
  <r>
    <x v="2"/>
    <n v="706370036"/>
    <x v="2"/>
    <s v="3"/>
    <s v="338"/>
    <s v="Treppenhaus"/>
    <s v="Hauptgebäude"/>
    <m/>
    <s v="Stein"/>
    <n v="15.91"/>
    <s v="E4.1"/>
    <s v="F"/>
    <s v="2,5w"/>
    <n v="96"/>
    <n v="1"/>
    <m/>
    <n v="1527.3600000000001"/>
    <n v="0"/>
    <s v=""/>
    <n v="0"/>
    <s v=""/>
    <s v=""/>
  </r>
  <r>
    <x v="2"/>
    <n v="706370036"/>
    <x v="2"/>
    <s v="3"/>
    <s v="339"/>
    <s v="Flur zum Sprachlabor"/>
    <s v="Hauptgebäude"/>
    <m/>
    <s v="Stein"/>
    <n v="42.75"/>
    <s v="E2.1"/>
    <s v="F"/>
    <s v="2,5w"/>
    <n v="96"/>
    <n v="8.1"/>
    <n v="8.1"/>
    <n v="4104"/>
    <n v="0"/>
    <s v=""/>
    <n v="0"/>
    <s v=""/>
    <s v=""/>
  </r>
  <r>
    <x v="2"/>
    <n v="706370036"/>
    <x v="2"/>
    <s v="3"/>
    <s v="340"/>
    <s v="Flur"/>
    <s v="Hauptgebäude"/>
    <m/>
    <s v="PVC"/>
    <n v="28.81"/>
    <s v="E2.3"/>
    <s v="F"/>
    <s v="1w"/>
    <n v="38.4"/>
    <n v="1"/>
    <m/>
    <n v="1106.3039999999999"/>
    <n v="0"/>
    <s v=""/>
    <n v="0"/>
    <s v=""/>
    <s v=""/>
  </r>
  <r>
    <x v="2"/>
    <n v="706370036"/>
    <x v="2"/>
    <s v="3"/>
    <s v="341"/>
    <s v="Halle links vom Haupttreppenhaus"/>
    <s v="Hauptgebäude"/>
    <m/>
    <s v="PVC"/>
    <n v="148.68"/>
    <s v="E2.1"/>
    <s v="F"/>
    <s v="2,5w"/>
    <n v="96"/>
    <n v="17"/>
    <n v="11.5"/>
    <n v="14273.28"/>
    <n v="0"/>
    <s v=""/>
    <n v="0"/>
    <s v=""/>
    <s v=""/>
  </r>
  <r>
    <x v="2"/>
    <n v="706370036"/>
    <x v="2"/>
    <s v="3"/>
    <s v="342"/>
    <s v="Treppenhaus"/>
    <s v="Hauptgebäude"/>
    <m/>
    <s v="Stein"/>
    <n v="17.22"/>
    <s v="E4.1"/>
    <s v="F"/>
    <s v="2,5w"/>
    <n v="96"/>
    <n v="0"/>
    <m/>
    <n v="1653.12"/>
    <n v="0"/>
    <s v=""/>
    <n v="0"/>
    <s v=""/>
    <s v=""/>
  </r>
  <r>
    <x v="2"/>
    <n v="706370036"/>
    <x v="2"/>
    <s v="3"/>
    <s v="343"/>
    <s v="Flur"/>
    <s v="Hauptgebäude"/>
    <m/>
    <s v="PVC"/>
    <n v="33"/>
    <s v="E2.3"/>
    <s v="F"/>
    <s v="1w"/>
    <n v="38.4"/>
    <n v="1"/>
    <m/>
    <n v="1267.2"/>
    <n v="0"/>
    <s v=""/>
    <n v="0"/>
    <s v=""/>
    <s v=""/>
  </r>
  <r>
    <x v="2"/>
    <n v="706370036"/>
    <x v="2"/>
    <s v="3"/>
    <s v="344"/>
    <s v="Verbindungsgang z. Hauptgebäude"/>
    <s v="Verbindungsgang"/>
    <m/>
    <s v="PVC"/>
    <n v="40"/>
    <s v="E2.1"/>
    <s v="F"/>
    <s v="2,5w"/>
    <n v="96"/>
    <n v="2.4"/>
    <m/>
    <n v="3840"/>
    <n v="0"/>
    <s v=""/>
    <n v="0"/>
    <s v=""/>
    <s v=""/>
  </r>
  <r>
    <x v="2"/>
    <n v="706370036"/>
    <x v="2"/>
    <s v="3"/>
    <s v="345"/>
    <s v="Flur "/>
    <s v="Hauptgebäude"/>
    <m/>
    <s v="PVC"/>
    <n v="13.3"/>
    <s v="E2.3"/>
    <s v="F"/>
    <s v="1w"/>
    <n v="38.4"/>
    <n v="0"/>
    <m/>
    <n v="510.72"/>
    <n v="0"/>
    <s v=""/>
    <n v="0"/>
    <s v=""/>
    <s v=""/>
  </r>
  <r>
    <x v="2"/>
    <n v="706370036"/>
    <x v="2"/>
    <s v="0"/>
    <s v="4"/>
    <s v="Raum "/>
    <s v="Nebengebäude Haus 34"/>
    <m/>
    <s v="Fliesen"/>
    <n v="14.59"/>
    <s v="A1"/>
    <s v="F"/>
    <s v="2,5w"/>
    <n v="96"/>
    <n v="2.6"/>
    <n v="1.6"/>
    <n v="1400.6399999999999"/>
    <n v="0"/>
    <s v=""/>
    <n v="0"/>
    <s v=""/>
    <s v=""/>
  </r>
  <r>
    <x v="2"/>
    <n v="706370036"/>
    <x v="2"/>
    <s v="0"/>
    <s v="401"/>
    <s v="Biologie"/>
    <s v="Neubau"/>
    <m/>
    <s v="Linoleum"/>
    <n v="63.45"/>
    <s v="A2"/>
    <s v="F"/>
    <s v="2,5w"/>
    <n v="96"/>
    <n v="16.2"/>
    <n v="0.7"/>
    <n v="6091.2000000000007"/>
    <n v="0"/>
    <s v=""/>
    <n v="0"/>
    <s v=""/>
    <s v=""/>
  </r>
  <r>
    <x v="2"/>
    <n v="706370036"/>
    <x v="2"/>
    <s v="0"/>
    <s v="402"/>
    <s v="Biologie"/>
    <s v="Neubau"/>
    <m/>
    <s v="Linoleum"/>
    <n v="63.45"/>
    <s v="A2"/>
    <s v="F"/>
    <s v="2,5w"/>
    <n v="96"/>
    <n v="16.2"/>
    <n v="0.7"/>
    <n v="6091.2000000000007"/>
    <n v="0"/>
    <s v=""/>
    <n v="0"/>
    <s v=""/>
    <s v=""/>
  </r>
  <r>
    <x v="2"/>
    <n v="706370036"/>
    <x v="2"/>
    <s v="0"/>
    <s v="402a"/>
    <s v="Biologie-Sammlung"/>
    <s v="Neubau"/>
    <m/>
    <s v="Linoleum"/>
    <n v="64.400000000000006"/>
    <s v="D1"/>
    <s v="F"/>
    <s v="1w"/>
    <n v="38.4"/>
    <n v="7.6"/>
    <n v="0.7"/>
    <n v="2472.96"/>
    <n v="0"/>
    <s v=""/>
    <n v="0"/>
    <s v=""/>
    <s v=""/>
  </r>
  <r>
    <x v="2"/>
    <n v="706370036"/>
    <x v="2"/>
    <s v="0"/>
    <s v="403"/>
    <s v="Biologie "/>
    <s v="Neubau"/>
    <m/>
    <s v="Linoleum"/>
    <n v="63.45"/>
    <s v="A2"/>
    <s v="F"/>
    <s v="2,5w"/>
    <n v="96"/>
    <n v="16.2"/>
    <n v="0.7"/>
    <n v="6091.2000000000007"/>
    <n v="0"/>
    <s v=""/>
    <n v="0"/>
    <s v=""/>
    <s v=""/>
  </r>
  <r>
    <x v="2"/>
    <n v="706370036"/>
    <x v="2"/>
    <s v="0"/>
    <s v="404"/>
    <s v="Biologie"/>
    <s v="Neubau"/>
    <m/>
    <s v="Linoleum"/>
    <n v="63.45"/>
    <s v="A2"/>
    <s v="F"/>
    <s v="2,5w"/>
    <n v="96"/>
    <n v="16.2"/>
    <n v="0.7"/>
    <n v="6091.2000000000007"/>
    <n v="0"/>
    <s v=""/>
    <n v="0"/>
    <s v=""/>
    <s v=""/>
  </r>
  <r>
    <x v="2"/>
    <n v="706370036"/>
    <x v="2"/>
    <s v="0"/>
    <s v="404a"/>
    <s v="Biologie-Sammlung"/>
    <s v="Neubau"/>
    <m/>
    <s v="Linoleum"/>
    <n v="64.400000000000006"/>
    <s v="D1"/>
    <s v="F"/>
    <s v="1w"/>
    <n v="38.4"/>
    <n v="7.6"/>
    <n v="0.7"/>
    <n v="2472.96"/>
    <n v="0"/>
    <s v=""/>
    <n v="0"/>
    <s v=""/>
    <s v=""/>
  </r>
  <r>
    <x v="2"/>
    <n v="706370036"/>
    <x v="2"/>
    <s v="0"/>
    <s v="405"/>
    <s v="Windfang"/>
    <s v="Neubau"/>
    <m/>
    <s v="Teppich"/>
    <n v="5.93"/>
    <s v="E1"/>
    <s v="F"/>
    <s v="5w"/>
    <n v="192"/>
    <n v="5"/>
    <n v="5"/>
    <n v="1138.56"/>
    <n v="0"/>
    <s v=""/>
    <n v="0"/>
    <s v=""/>
    <s v=""/>
  </r>
  <r>
    <x v="2"/>
    <n v="706370036"/>
    <x v="2"/>
    <s v="0"/>
    <s v="406"/>
    <s v="Flur"/>
    <s v="Neubau"/>
    <m/>
    <s v="Stein"/>
    <n v="46.83"/>
    <s v="E2"/>
    <s v="F"/>
    <s v="5w"/>
    <n v="192"/>
    <n v="0"/>
    <m/>
    <n v="8991.36"/>
    <n v="0"/>
    <s v=""/>
    <n v="0"/>
    <s v=""/>
    <s v=""/>
  </r>
  <r>
    <x v="2"/>
    <n v="706370036"/>
    <x v="2"/>
    <s v="0"/>
    <s v="407"/>
    <s v="Treppe z. OG. (19 Stufen+2 Podeste a 4m²)"/>
    <s v="Neubau"/>
    <m/>
    <s v="Stein"/>
    <n v="27"/>
    <s v="E4"/>
    <s v="F"/>
    <s v="5w"/>
    <n v="192"/>
    <n v="11.8"/>
    <n v="18.899999999999999"/>
    <n v="5184"/>
    <n v="0"/>
    <s v=""/>
    <n v="0"/>
    <s v=""/>
    <s v=""/>
  </r>
  <r>
    <x v="2"/>
    <n v="706370036"/>
    <x v="2"/>
    <s v="0"/>
    <s v="40b"/>
    <s v="Putzmittel"/>
    <s v="Neubau"/>
    <m/>
    <s v="Stein"/>
    <n v="3"/>
    <s v="M1"/>
    <s v="F"/>
    <n v="0"/>
    <n v="0"/>
    <n v="0"/>
    <m/>
    <n v="0"/>
    <n v="0"/>
    <s v=""/>
    <n v="0"/>
    <s v=""/>
    <s v=""/>
  </r>
  <r>
    <x v="2"/>
    <n v="706370036"/>
    <x v="2"/>
    <s v="0"/>
    <s v="40c"/>
    <s v="Technik"/>
    <s v="Neubau"/>
    <m/>
    <s v="Stein"/>
    <n v="6.16"/>
    <s v="K1"/>
    <s v="F"/>
    <s v="1m"/>
    <n v="12"/>
    <n v="1"/>
    <m/>
    <n v="73.92"/>
    <n v="0"/>
    <s v=""/>
    <n v="0"/>
    <s v=""/>
    <s v=""/>
  </r>
  <r>
    <x v="2"/>
    <n v="706370036"/>
    <x v="2"/>
    <s v="0"/>
    <s v="40d"/>
    <s v="WC"/>
    <s v="Neubau"/>
    <m/>
    <s v="Stein"/>
    <n v="6.16"/>
    <s v="G1"/>
    <s v="F"/>
    <s v="5w"/>
    <n v="192"/>
    <n v="1"/>
    <m/>
    <n v="1182.72"/>
    <n v="0"/>
    <s v=""/>
    <n v="0"/>
    <s v=""/>
    <s v=""/>
  </r>
  <r>
    <x v="2"/>
    <n v="706370036"/>
    <x v="2"/>
    <s v="1"/>
    <s v="412"/>
    <s v="Chemie"/>
    <s v="Neubau"/>
    <m/>
    <s v="Linoleum"/>
    <n v="76.83"/>
    <s v="A2"/>
    <s v="F"/>
    <s v="2,5w"/>
    <n v="96"/>
    <n v="16.2"/>
    <m/>
    <n v="7375.68"/>
    <n v="0"/>
    <s v=""/>
    <n v="0"/>
    <s v=""/>
    <s v=""/>
  </r>
  <r>
    <x v="2"/>
    <n v="706370036"/>
    <x v="2"/>
    <s v="1"/>
    <s v="413"/>
    <s v="Chemie"/>
    <s v="Neubau"/>
    <m/>
    <s v="Linoleum"/>
    <n v="76.83"/>
    <s v="A2"/>
    <s v="F"/>
    <s v="2,5w"/>
    <n v="96"/>
    <n v="16.2"/>
    <m/>
    <n v="7375.68"/>
    <n v="0"/>
    <s v=""/>
    <n v="0"/>
    <s v=""/>
    <s v=""/>
  </r>
  <r>
    <x v="2"/>
    <n v="706370036"/>
    <x v="2"/>
    <s v="1"/>
    <s v="413a"/>
    <s v="Chemie Sammlung"/>
    <s v="Neubau"/>
    <m/>
    <s v="Linoleum"/>
    <n v="64.400000000000006"/>
    <s v="D1"/>
    <s v="F"/>
    <s v="1w"/>
    <n v="38.4"/>
    <n v="7.6"/>
    <m/>
    <n v="2472.96"/>
    <n v="0"/>
    <s v=""/>
    <n v="0"/>
    <s v=""/>
    <s v=""/>
  </r>
  <r>
    <x v="2"/>
    <n v="706370036"/>
    <x v="2"/>
    <s v="1"/>
    <s v="414"/>
    <s v="Physik"/>
    <s v="Neubau"/>
    <m/>
    <s v="Linoleum"/>
    <n v="63.45"/>
    <s v="A2"/>
    <s v="F"/>
    <s v="2,5w"/>
    <n v="96"/>
    <n v="16.2"/>
    <m/>
    <n v="6091.2000000000007"/>
    <n v="0"/>
    <s v=""/>
    <n v="0"/>
    <s v=""/>
    <s v=""/>
  </r>
  <r>
    <x v="2"/>
    <n v="706370036"/>
    <x v="2"/>
    <s v="1"/>
    <s v="414a"/>
    <s v="Physik Sammlung"/>
    <s v="Neubau "/>
    <m/>
    <s v="Linoleum"/>
    <n v="64.400000000000006"/>
    <s v="D1"/>
    <s v="F"/>
    <s v="1w"/>
    <n v="38.4"/>
    <n v="7.6"/>
    <m/>
    <n v="2472.96"/>
    <n v="0"/>
    <s v=""/>
    <n v="0"/>
    <s v=""/>
    <s v=""/>
  </r>
  <r>
    <x v="2"/>
    <n v="706370036"/>
    <x v="2"/>
    <s v="1"/>
    <s v="414b"/>
    <s v="Physik"/>
    <s v="Neubau"/>
    <m/>
    <s v="Linoleum"/>
    <n v="76.680000000000007"/>
    <s v="A2"/>
    <s v="F"/>
    <s v="2,5w"/>
    <n v="96"/>
    <n v="16.2"/>
    <m/>
    <n v="7361.2800000000007"/>
    <n v="0"/>
    <s v=""/>
    <n v="0"/>
    <s v=""/>
    <s v=""/>
  </r>
  <r>
    <x v="2"/>
    <n v="706370036"/>
    <x v="2"/>
    <s v="1"/>
    <s v="415"/>
    <s v="Flur"/>
    <s v="Neubau"/>
    <m/>
    <s v="Stein"/>
    <n v="46.83"/>
    <s v="E2.1"/>
    <s v="F"/>
    <s v="2,5w"/>
    <n v="96"/>
    <n v="0"/>
    <m/>
    <n v="4495.68"/>
    <n v="0"/>
    <s v=""/>
    <n v="0"/>
    <s v=""/>
    <s v=""/>
  </r>
  <r>
    <x v="2"/>
    <n v="706370036"/>
    <x v="2"/>
    <s v="1"/>
    <s v="41b"/>
    <s v="Putzmittel"/>
    <s v="Neubau"/>
    <m/>
    <s v="Linoleum"/>
    <n v="3"/>
    <s v="K1"/>
    <s v="F"/>
    <s v="1m"/>
    <n v="12"/>
    <n v="0"/>
    <m/>
    <n v="36"/>
    <n v="0"/>
    <s v=""/>
    <n v="0"/>
    <s v=""/>
    <s v=""/>
  </r>
  <r>
    <x v="2"/>
    <n v="706370036"/>
    <x v="2"/>
    <s v="1"/>
    <s v="41c"/>
    <s v="WC "/>
    <s v="Neubau"/>
    <m/>
    <s v="Stein"/>
    <n v="5.3"/>
    <s v="G1"/>
    <s v="F"/>
    <s v="5w"/>
    <n v="192"/>
    <n v="0"/>
    <m/>
    <n v="1017.5999999999999"/>
    <n v="0"/>
    <s v=""/>
    <n v="0"/>
    <s v=""/>
    <s v=""/>
  </r>
  <r>
    <x v="2"/>
    <n v="706370036"/>
    <x v="2"/>
    <s v="0"/>
    <s v="5"/>
    <s v="WC"/>
    <s v="Nebengebäude Haus 34"/>
    <m/>
    <s v="Stein"/>
    <n v="5.3"/>
    <s v="G1"/>
    <s v="F"/>
    <s v="5w"/>
    <n v="192"/>
    <n v="1.6"/>
    <m/>
    <n v="1017.5999999999999"/>
    <n v="0"/>
    <s v=""/>
    <n v="0"/>
    <s v=""/>
    <s v=""/>
  </r>
  <r>
    <x v="2"/>
    <n v="706370036"/>
    <x v="2"/>
    <s v="0"/>
    <s v="6"/>
    <s v="WC/ Flur"/>
    <s v="Nebengebäude Haus 34"/>
    <m/>
    <s v="Stein"/>
    <n v="2.5"/>
    <s v="E2"/>
    <s v="F"/>
    <s v="5w"/>
    <n v="192"/>
    <n v="0"/>
    <m/>
    <n v="480"/>
    <n v="0"/>
    <s v=""/>
    <n v="0"/>
    <s v=""/>
    <s v=""/>
  </r>
  <r>
    <x v="2"/>
    <n v="706370036"/>
    <x v="2"/>
    <s v="0"/>
    <s v="7"/>
    <s v="Eingangsflur"/>
    <s v="Nebengebäude Haus 34"/>
    <m/>
    <s v="Stein"/>
    <n v="22.75"/>
    <s v="E1"/>
    <s v="F"/>
    <s v="5w"/>
    <n v="192"/>
    <n v="4.2"/>
    <n v="1"/>
    <n v="4368"/>
    <n v="0"/>
    <s v=""/>
    <n v="0"/>
    <s v=""/>
    <s v=""/>
  </r>
  <r>
    <x v="2"/>
    <n v="706370036"/>
    <x v="2"/>
    <s v="0"/>
    <s v="8"/>
    <s v="Wohnungsflur"/>
    <s v="Nebengebäude Haus 34"/>
    <m/>
    <s v="Stein"/>
    <n v="7.5"/>
    <s v="E2"/>
    <s v="F"/>
    <s v="5w"/>
    <n v="192"/>
    <n v="0"/>
    <n v="2.4"/>
    <n v="1440"/>
    <n v="0"/>
    <s v=""/>
    <n v="0"/>
    <s v=""/>
    <s v=""/>
  </r>
  <r>
    <x v="2"/>
    <n v="706370036"/>
    <x v="2"/>
    <s v="0"/>
    <s v="9"/>
    <s v="Treppe z. OG I (20 Stufen, 2 Podeste)"/>
    <s v="Nebengebäude Haus 34"/>
    <m/>
    <s v="Holz"/>
    <n v="28"/>
    <s v="E4.1"/>
    <s v="F"/>
    <s v="2,5w"/>
    <n v="96"/>
    <n v="3.4"/>
    <m/>
    <n v="2688"/>
    <n v="0"/>
    <s v=""/>
    <n v="0"/>
    <s v=""/>
    <s v=""/>
  </r>
  <r>
    <x v="2"/>
    <n v="706370036"/>
    <x v="2"/>
    <s v="0"/>
    <s v="E01"/>
    <s v="Klasse"/>
    <s v="Hauptgebäude"/>
    <m/>
    <s v="PVC"/>
    <n v="48.6"/>
    <s v="A1"/>
    <s v="F"/>
    <s v="2,5w"/>
    <n v="96"/>
    <n v="16"/>
    <m/>
    <n v="4665.6000000000004"/>
    <n v="0"/>
    <s v=""/>
    <n v="0"/>
    <s v=""/>
    <s v=""/>
  </r>
  <r>
    <x v="2"/>
    <n v="706370036"/>
    <x v="2"/>
    <s v="0"/>
    <s v="E03"/>
    <s v="Klasse"/>
    <s v="Hauptgebäude"/>
    <m/>
    <s v="PVC"/>
    <n v="43.5"/>
    <s v="A1"/>
    <s v="F"/>
    <s v="2,5w"/>
    <n v="96"/>
    <n v="11.7"/>
    <m/>
    <n v="4176"/>
    <n v="0"/>
    <s v=""/>
    <n v="0"/>
    <s v=""/>
    <s v=""/>
  </r>
  <r>
    <x v="2"/>
    <n v="706370036"/>
    <x v="2"/>
    <s v="0"/>
    <s v="E05"/>
    <s v="Klasse"/>
    <s v="Hauptgebäude"/>
    <m/>
    <s v="PVC"/>
    <n v="43.2"/>
    <s v="A1"/>
    <s v="F"/>
    <s v="2,5w"/>
    <n v="96"/>
    <n v="12"/>
    <m/>
    <n v="4147.2000000000007"/>
    <n v="0"/>
    <s v=""/>
    <n v="0"/>
    <s v=""/>
    <s v=""/>
  </r>
  <r>
    <x v="2"/>
    <n v="706370036"/>
    <x v="2"/>
    <s v="0"/>
    <s v="E07"/>
    <s v="Klasse"/>
    <s v="Hauptgebäude"/>
    <m/>
    <s v="PVC"/>
    <n v="51.66"/>
    <s v="A1"/>
    <s v="F"/>
    <s v="2,5w"/>
    <n v="96"/>
    <n v="11.7"/>
    <m/>
    <n v="4959.3599999999997"/>
    <n v="0"/>
    <s v=""/>
    <n v="0"/>
    <s v=""/>
    <s v=""/>
  </r>
  <r>
    <x v="2"/>
    <n v="706370036"/>
    <x v="2"/>
    <s v="0"/>
    <s v="E09"/>
    <s v="Klasse"/>
    <s v="Hauptgebäude"/>
    <m/>
    <s v="PVC"/>
    <n v="63.37"/>
    <s v="A1"/>
    <s v="F"/>
    <s v="2,5w"/>
    <n v="96"/>
    <n v="16"/>
    <m/>
    <n v="6083.5199999999995"/>
    <n v="0"/>
    <s v=""/>
    <n v="0"/>
    <s v=""/>
    <s v=""/>
  </r>
  <r>
    <x v="2"/>
    <n v="706370036"/>
    <x v="2"/>
    <s v="0"/>
    <s v="E09a"/>
    <s v="Herren-WC"/>
    <s v="Hauptgebäude"/>
    <m/>
    <s v="Stein"/>
    <n v="16.5"/>
    <s v="G1"/>
    <s v="F"/>
    <s v="5w"/>
    <n v="192"/>
    <n v="3.4"/>
    <n v="4.5"/>
    <n v="3168"/>
    <n v="0"/>
    <s v=""/>
    <n v="0"/>
    <s v=""/>
    <s v=""/>
  </r>
  <r>
    <x v="2"/>
    <n v="706370036"/>
    <x v="2"/>
    <s v="0"/>
    <s v="E09b"/>
    <s v="Damen-WC"/>
    <s v="Hauptgebäude"/>
    <m/>
    <s v="Stein"/>
    <n v="24"/>
    <s v="G1"/>
    <s v="F"/>
    <s v="5w"/>
    <n v="192"/>
    <n v="6.8"/>
    <n v="4.5"/>
    <n v="4608"/>
    <n v="0"/>
    <s v=""/>
    <n v="0"/>
    <s v=""/>
    <s v=""/>
  </r>
  <r>
    <x v="2"/>
    <n v="706370036"/>
    <x v="2"/>
    <s v="0"/>
    <s v="E10"/>
    <s v="Serverraum/Lager"/>
    <s v="Hauptgebäude"/>
    <m/>
    <s v="PVC"/>
    <n v="7.52"/>
    <s v="K1"/>
    <s v="F"/>
    <s v="1m"/>
    <n v="12"/>
    <n v="4.7"/>
    <m/>
    <n v="90.24"/>
    <n v="0"/>
    <s v=""/>
    <n v="0"/>
    <s v=""/>
    <s v=""/>
  </r>
  <r>
    <x v="2"/>
    <n v="706370036"/>
    <x v="2"/>
    <s v="0"/>
    <s v="E10a"/>
    <s v="Abstellraum "/>
    <s v="Hauptgebäude"/>
    <m/>
    <s v="PVC"/>
    <n v="17.149999999999999"/>
    <s v="K1"/>
    <s v="F"/>
    <s v="1m"/>
    <n v="12"/>
    <n v="9.4"/>
    <n v="15"/>
    <n v="205.79999999999998"/>
    <n v="0"/>
    <s v=""/>
    <n v="0"/>
    <s v=""/>
    <s v=""/>
  </r>
  <r>
    <x v="2"/>
    <n v="706370036"/>
    <x v="2"/>
    <s v="0"/>
    <s v="E10b"/>
    <s v="WC"/>
    <s v="Hauptgebäude"/>
    <m/>
    <s v="Stein"/>
    <n v="5.32"/>
    <s v="G1"/>
    <s v="F"/>
    <s v="5w"/>
    <n v="192"/>
    <n v="4.2"/>
    <n v="5"/>
    <n v="1021.44"/>
    <n v="0"/>
    <s v=""/>
    <n v="0"/>
    <s v=""/>
    <s v=""/>
  </r>
  <r>
    <x v="2"/>
    <n v="706370036"/>
    <x v="2"/>
    <s v="0"/>
    <s v="E10c"/>
    <s v="Abstellraum "/>
    <s v="Hauptgebäude"/>
    <m/>
    <s v="Stein"/>
    <n v="82.04"/>
    <s v="K1"/>
    <s v="F"/>
    <s v="1m"/>
    <n v="12"/>
    <n v="0"/>
    <m/>
    <n v="984.48"/>
    <n v="0"/>
    <s v=""/>
    <n v="0"/>
    <s v=""/>
    <s v=""/>
  </r>
  <r>
    <x v="2"/>
    <n v="706370036"/>
    <x v="2"/>
    <s v="0"/>
    <s v="E32"/>
    <s v="Hausmeisterloge -100-"/>
    <s v="Hauptgebäude"/>
    <m/>
    <s v="PVC"/>
    <n v="26.88"/>
    <s v="C1"/>
    <s v="F"/>
    <s v="1w"/>
    <n v="38.4"/>
    <n v="3.6"/>
    <n v="7"/>
    <n v="1032.192"/>
    <n v="0"/>
    <s v=""/>
    <n v="0"/>
    <s v=""/>
    <s v=""/>
  </r>
  <r>
    <x v="2"/>
    <n v="706370036"/>
    <x v="2"/>
    <s v="0"/>
    <s v="E33"/>
    <s v="Raum I"/>
    <s v="Hauptgebäude"/>
    <m/>
    <s v="Linoleum"/>
    <n v="14.85"/>
    <s v="A1"/>
    <s v="F"/>
    <s v="2,5w"/>
    <n v="96"/>
    <n v="6.5"/>
    <m/>
    <n v="1425.6"/>
    <n v="0"/>
    <s v=""/>
    <n v="0"/>
    <s v=""/>
    <s v=""/>
  </r>
  <r>
    <x v="2"/>
    <n v="706370036"/>
    <x v="2"/>
    <s v="0"/>
    <s v="E33"/>
    <s v="Koordinationsraum"/>
    <s v="Hauptgebäude"/>
    <m/>
    <s v="PVC"/>
    <n v="12.09"/>
    <s v="C1"/>
    <s v="F"/>
    <s v="1w"/>
    <n v="38.4"/>
    <n v="1"/>
    <m/>
    <n v="464.25599999999997"/>
    <n v="0"/>
    <s v=""/>
    <n v="0"/>
    <s v=""/>
    <s v=""/>
  </r>
  <r>
    <x v="2"/>
    <n v="706370036"/>
    <x v="2"/>
    <s v="0"/>
    <s v="E34"/>
    <s v="Klassenraum"/>
    <s v="Hauptgebäude"/>
    <m/>
    <s v="PVC"/>
    <n v="45.2"/>
    <s v="A1"/>
    <s v="F"/>
    <s v="2,5w"/>
    <n v="96"/>
    <n v="12"/>
    <m/>
    <n v="4339.2000000000007"/>
    <n v="0"/>
    <s v=""/>
    <n v="0"/>
    <s v=""/>
    <s v=""/>
  </r>
  <r>
    <x v="2"/>
    <n v="706370036"/>
    <x v="2"/>
    <s v="0"/>
    <s v="E35"/>
    <s v="Raum II"/>
    <s v="Hauptgebäude"/>
    <m/>
    <s v="Linoleum"/>
    <n v="26.66"/>
    <s v="A1"/>
    <s v="F"/>
    <s v="2,5w"/>
    <n v="96"/>
    <n v="6.4"/>
    <m/>
    <n v="2559.36"/>
    <n v="0"/>
    <s v=""/>
    <n v="0"/>
    <s v=""/>
    <s v=""/>
  </r>
  <r>
    <x v="2"/>
    <n v="706370036"/>
    <x v="2"/>
    <s v="0"/>
    <s v="E36"/>
    <s v="Schulsanitätsdienst"/>
    <s v="Hauptgebäude"/>
    <m/>
    <s v="PVC"/>
    <n v="36.9"/>
    <s v="I2"/>
    <s v="F"/>
    <s v="1w"/>
    <n v="38.4"/>
    <n v="8"/>
    <m/>
    <n v="1416.9599999999998"/>
    <n v="0"/>
    <s v=""/>
    <n v="0"/>
    <s v=""/>
    <s v=""/>
  </r>
  <r>
    <x v="2"/>
    <n v="706370036"/>
    <x v="2"/>
    <s v="0"/>
    <s v="E37"/>
    <s v="Elternsprechzimmer"/>
    <s v="Hauptgebäude"/>
    <m/>
    <s v="PVC"/>
    <n v="4.6100000000000003"/>
    <s v="C2"/>
    <s v="F"/>
    <s v="2,5w"/>
    <n v="96"/>
    <n v="4.2"/>
    <m/>
    <n v="442.56000000000006"/>
    <n v="0"/>
    <s v=""/>
    <n v="0"/>
    <s v=""/>
    <s v=""/>
  </r>
  <r>
    <x v="2"/>
    <n v="706370036"/>
    <x v="2"/>
    <s v="0"/>
    <s v="E38"/>
    <s v="Fachraum - Schüler"/>
    <s v="Hauptgebäude"/>
    <m/>
    <s v="PVC"/>
    <n v="45.51"/>
    <s v="A2"/>
    <s v="F"/>
    <s v="2,5w"/>
    <n v="96"/>
    <n v="12"/>
    <m/>
    <n v="4368.96"/>
    <n v="0"/>
    <s v=""/>
    <n v="0"/>
    <s v=""/>
    <s v=""/>
  </r>
  <r>
    <x v="2"/>
    <n v="706370036"/>
    <x v="2"/>
    <s v="0"/>
    <s v="E39"/>
    <s v="Klasse Computer"/>
    <s v="Hauptgebäude"/>
    <m/>
    <s v="Teppich"/>
    <n v="52.5"/>
    <s v="A1"/>
    <s v="F"/>
    <s v="2,5w"/>
    <n v="96"/>
    <n v="16"/>
    <m/>
    <n v="5040"/>
    <n v="0"/>
    <s v=""/>
    <n v="0"/>
    <s v=""/>
    <s v=""/>
  </r>
  <r>
    <x v="2"/>
    <n v="706370036"/>
    <x v="2"/>
    <s v="0"/>
    <s v="E40"/>
    <s v="Atelier"/>
    <s v="Hauptgebäude"/>
    <m/>
    <s v="PVC"/>
    <n v="16.600000000000001"/>
    <s v="A3"/>
    <s v="F"/>
    <s v="2,5w"/>
    <n v="96"/>
    <n v="4"/>
    <m/>
    <n v="1593.6000000000001"/>
    <n v="0"/>
    <s v=""/>
    <n v="0"/>
    <s v=""/>
    <s v=""/>
  </r>
  <r>
    <x v="2"/>
    <n v="706370036"/>
    <x v="2"/>
    <s v="0"/>
    <s v="E41"/>
    <s v="WC"/>
    <s v="Hauptgebäude"/>
    <m/>
    <s v="PVC"/>
    <n v="1.26"/>
    <s v="G1"/>
    <s v="F"/>
    <s v="5w"/>
    <n v="192"/>
    <n v="4.2"/>
    <m/>
    <n v="241.92000000000002"/>
    <n v="0"/>
    <s v=""/>
    <n v="0"/>
    <s v=""/>
    <s v=""/>
  </r>
  <r>
    <x v="2"/>
    <n v="706370036"/>
    <x v="2"/>
    <n v="0"/>
    <s v="E42"/>
    <s v="Bücherlager"/>
    <s v="Hauptgebäude"/>
    <m/>
    <s v="PVC"/>
    <n v="42.97"/>
    <s v="K1"/>
    <s v="F"/>
    <s v="1m"/>
    <n v="12"/>
    <n v="12"/>
    <m/>
    <n v="515.64"/>
    <n v="0"/>
    <s v=""/>
    <n v="0"/>
    <s v=""/>
    <s v=""/>
  </r>
  <r>
    <x v="2"/>
    <n v="706370036"/>
    <x v="2"/>
    <s v="0"/>
    <s v="E43"/>
    <s v="Schulbücherei"/>
    <s v="Hauptgebäude"/>
    <m/>
    <s v="PVC"/>
    <n v="41.82"/>
    <s v="A4"/>
    <s v="F"/>
    <s v="1w"/>
    <n v="38.4"/>
    <n v="12"/>
    <m/>
    <n v="1605.8879999999999"/>
    <n v="0"/>
    <s v=""/>
    <n v="0"/>
    <s v=""/>
    <s v=""/>
  </r>
  <r>
    <x v="2"/>
    <n v="706370036"/>
    <x v="2"/>
    <s v="0"/>
    <s v="E44"/>
    <s v="Windfang"/>
    <s v="Hauptgebäude"/>
    <m/>
    <s v="Stein"/>
    <n v="43.12"/>
    <s v="E1"/>
    <s v="F"/>
    <s v="5w"/>
    <n v="192"/>
    <n v="9.5"/>
    <n v="9"/>
    <n v="8279.0399999999991"/>
    <n v="0"/>
    <s v=""/>
    <n v="0"/>
    <s v=""/>
    <s v=""/>
  </r>
  <r>
    <x v="2"/>
    <n v="706370036"/>
    <x v="2"/>
    <s v="0"/>
    <s v="E45"/>
    <s v="Pausenhalle"/>
    <s v="Hauptgebäude"/>
    <m/>
    <s v="Stein"/>
    <n v="173.91"/>
    <s v="E2"/>
    <s v="F"/>
    <s v="5w"/>
    <n v="192"/>
    <n v="0"/>
    <n v="15"/>
    <n v="33390.720000000001"/>
    <n v="0"/>
    <s v=""/>
    <n v="0"/>
    <s v=""/>
    <s v=""/>
  </r>
  <r>
    <x v="2"/>
    <n v="706370036"/>
    <x v="2"/>
    <s v="0"/>
    <s v="E46"/>
    <s v="Haupttreppe z. 1. OG. (24 Stufen, Podest)"/>
    <s v="Hauptgebäude"/>
    <m/>
    <s v="Stein"/>
    <n v="39.409999999999997"/>
    <s v="E4"/>
    <s v="F"/>
    <s v="5w"/>
    <n v="192"/>
    <n v="7.6"/>
    <m/>
    <n v="7566.7199999999993"/>
    <n v="0"/>
    <s v=""/>
    <n v="0"/>
    <s v=""/>
    <s v=""/>
  </r>
  <r>
    <x v="2"/>
    <n v="706370036"/>
    <x v="2"/>
    <s v="0"/>
    <s v="E47"/>
    <s v="Treppe z. Ausgang Pausenhof (12 Stufen)"/>
    <s v="Hauptgebäude"/>
    <m/>
    <s v="Stein"/>
    <n v="12"/>
    <s v="E4"/>
    <s v="F"/>
    <s v="5w"/>
    <n v="192"/>
    <n v="0"/>
    <m/>
    <n v="2304"/>
    <n v="0"/>
    <s v=""/>
    <n v="0"/>
    <s v=""/>
    <s v=""/>
  </r>
  <r>
    <x v="2"/>
    <n v="706370036"/>
    <x v="2"/>
    <s v="0"/>
    <s v="E48"/>
    <s v="Flur links vom Haupteingang"/>
    <s v="Hauptgebäude"/>
    <m/>
    <s v="Stein"/>
    <n v="139.1"/>
    <s v="E2"/>
    <s v="F"/>
    <s v="5w"/>
    <n v="192"/>
    <n v="4.2"/>
    <m/>
    <n v="26707.199999999997"/>
    <n v="0"/>
    <s v=""/>
    <n v="0"/>
    <s v=""/>
    <s v=""/>
  </r>
  <r>
    <x v="2"/>
    <n v="706370036"/>
    <x v="2"/>
    <s v="0"/>
    <s v="E49"/>
    <s v="Treppe z. 1. OG. (24 Stufen, Podest)"/>
    <s v="Hauptgebäude"/>
    <m/>
    <s v="Stein"/>
    <n v="29.65"/>
    <s v="E4.1"/>
    <s v="F"/>
    <s v="2,5w"/>
    <n v="96"/>
    <n v="5"/>
    <m/>
    <n v="2846.3999999999996"/>
    <n v="0"/>
    <s v=""/>
    <n v="0"/>
    <s v=""/>
    <s v=""/>
  </r>
  <r>
    <x v="2"/>
    <n v="706370036"/>
    <x v="2"/>
    <s v="0"/>
    <s v="E50"/>
    <s v="Treppe z. UG"/>
    <s v="Hauptgebäude"/>
    <m/>
    <s v="Stein"/>
    <n v="32.200000000000003"/>
    <s v="E4.1"/>
    <s v="F"/>
    <s v="2,5w"/>
    <n v="96"/>
    <n v="5"/>
    <n v="7"/>
    <n v="3091.2000000000003"/>
    <n v="0"/>
    <s v=""/>
    <n v="0"/>
    <s v=""/>
    <s v=""/>
  </r>
  <r>
    <x v="2"/>
    <n v="706370036"/>
    <x v="2"/>
    <s v="0"/>
    <s v="E51"/>
    <s v="Flur"/>
    <s v="Hauptgebäude"/>
    <m/>
    <s v="PVC"/>
    <n v="3.22"/>
    <s v="E2"/>
    <s v="F"/>
    <s v="5w"/>
    <n v="192"/>
    <n v="0"/>
    <m/>
    <n v="618.24"/>
    <n v="0"/>
    <s v=""/>
    <n v="0"/>
    <s v=""/>
    <s v=""/>
  </r>
  <r>
    <x v="2"/>
    <n v="706370036"/>
    <x v="2"/>
    <s v="0"/>
    <s v="E52"/>
    <s v="Treppe, 13 Stufen, Podest zum Hof"/>
    <s v="Hauptgebäude"/>
    <m/>
    <s v="Stein"/>
    <n v="17.41"/>
    <s v="E2.3"/>
    <s v="F"/>
    <s v="1w"/>
    <n v="38.4"/>
    <n v="1"/>
    <m/>
    <n v="668.54399999999998"/>
    <n v="0"/>
    <s v=""/>
    <n v="0"/>
    <s v=""/>
    <s v=""/>
  </r>
  <r>
    <x v="2"/>
    <n v="706370036"/>
    <x v="2"/>
    <s v="0"/>
    <s v="E53"/>
    <s v="5 Stufen u. Flur zum Koordinationsraum"/>
    <s v="Hauptgebäude"/>
    <m/>
    <s v="Stein"/>
    <n v="10"/>
    <s v="E2.3"/>
    <s v="F"/>
    <s v="1w"/>
    <n v="38.4"/>
    <n v="0"/>
    <m/>
    <n v="384"/>
    <n v="0"/>
    <s v=""/>
    <n v="0"/>
    <s v=""/>
    <s v=""/>
  </r>
  <r>
    <x v="2"/>
    <n v="706370036"/>
    <x v="2"/>
    <s v="0"/>
    <s v="E54"/>
    <s v="Pausenraum/ Hof"/>
    <s v="Hauptgebäude"/>
    <m/>
    <s v="Fliesen"/>
    <n v="91.29"/>
    <s v="F1"/>
    <s v="F"/>
    <s v="2,5w"/>
    <n v="96"/>
    <n v="0"/>
    <m/>
    <n v="8763.84"/>
    <n v="0"/>
    <s v=""/>
    <n v="0"/>
    <s v=""/>
    <s v=""/>
  </r>
  <r>
    <x v="2"/>
    <n v="706370036"/>
    <x v="2"/>
    <s v="0"/>
    <s v="E55"/>
    <s v="Treppe z. 1. OG. (24 Stufen, Podest)"/>
    <s v="Hauptgebäude"/>
    <m/>
    <s v="Stein"/>
    <n v="35.200000000000003"/>
    <s v="E4"/>
    <s v="F"/>
    <s v="5w"/>
    <n v="192"/>
    <n v="1.9"/>
    <m/>
    <n v="6758.4000000000005"/>
    <n v="0"/>
    <s v=""/>
    <n v="0"/>
    <s v=""/>
    <s v=""/>
  </r>
  <r>
    <x v="2"/>
    <n v="706370036"/>
    <x v="2"/>
    <s v="0"/>
    <s v="E56"/>
    <s v="Treppe z. UG. (21 Stufen, Podest)"/>
    <s v="Hauptgebäude"/>
    <m/>
    <s v="Stein"/>
    <n v="32.200000000000003"/>
    <s v="E4.1"/>
    <s v="F"/>
    <s v="2,5w"/>
    <n v="96"/>
    <n v="5.7"/>
    <n v="2"/>
    <n v="3091.2000000000003"/>
    <n v="0"/>
    <s v=""/>
    <n v="0"/>
    <s v=""/>
    <s v=""/>
  </r>
  <r>
    <x v="2"/>
    <n v="706370036"/>
    <x v="2"/>
    <s v="0"/>
    <s v="E6"/>
    <s v="Lager"/>
    <s v="Hauptgebäude"/>
    <m/>
    <s v="Kunststein"/>
    <n v="7.75"/>
    <s v="K1"/>
    <s v="F"/>
    <s v="1m"/>
    <n v="12"/>
    <n v="4.7"/>
    <n v="4.8"/>
    <n v="93"/>
    <n v="0"/>
    <s v=""/>
    <n v="0"/>
    <s v=""/>
    <s v=""/>
  </r>
  <r>
    <x v="2"/>
    <n v="706370036"/>
    <x v="2"/>
    <s v="0"/>
    <s v="E8"/>
    <s v="Sammlung"/>
    <s v="Hauptgebäude"/>
    <m/>
    <s v="PVC"/>
    <n v="8.16"/>
    <s v="A4"/>
    <s v="F"/>
    <s v="1w"/>
    <n v="38.4"/>
    <n v="4.7"/>
    <n v="3.6"/>
    <n v="313.34399999999999"/>
    <n v="0"/>
    <s v=""/>
    <n v="0"/>
    <s v=""/>
    <s v=""/>
  </r>
  <r>
    <x v="2"/>
    <n v="706370036"/>
    <x v="2"/>
    <s v="0"/>
    <s v="E8a"/>
    <s v="Administrationsraum"/>
    <s v="Hauptgebäude"/>
    <m/>
    <s v="PVC"/>
    <n v="7.75"/>
    <s v="C2"/>
    <s v="F"/>
    <s v="2,5w"/>
    <n v="96"/>
    <n v="4.7"/>
    <n v="3.6"/>
    <n v="744"/>
    <n v="0"/>
    <s v=""/>
    <n v="0"/>
    <s v=""/>
    <s v=""/>
  </r>
  <r>
    <x v="2"/>
    <n v="706370036"/>
    <x v="2"/>
    <n v="0"/>
    <s v="K1"/>
    <s v="Lehrerumkleide"/>
    <s v="Gymnastikhalle"/>
    <m/>
    <s v="PVC"/>
    <n v="9.8000000000000007"/>
    <s v="G1.1"/>
    <s v="F"/>
    <s v="6w"/>
    <n v="225"/>
    <n v="4.4000000000000004"/>
    <n v="5.4"/>
    <n v="2205"/>
    <n v="0"/>
    <s v=""/>
    <n v="0"/>
    <s v=""/>
    <s v=""/>
  </r>
  <r>
    <x v="2"/>
    <n v="706370036"/>
    <x v="2"/>
    <n v="0"/>
    <s v="K3"/>
    <s v="Umkleideraum 1"/>
    <s v="Gymnastikhalle"/>
    <m/>
    <s v="PVC"/>
    <n v="27"/>
    <s v="G1.1"/>
    <s v="F"/>
    <s v="6w"/>
    <n v="225"/>
    <n v="8.8000000000000007"/>
    <n v="9"/>
    <n v="6075"/>
    <n v="0"/>
    <s v=""/>
    <n v="0"/>
    <s v=""/>
    <s v=""/>
  </r>
  <r>
    <x v="2"/>
    <n v="706370036"/>
    <x v="2"/>
    <n v="0"/>
    <s v="K3"/>
    <s v="Umkleide 2 "/>
    <s v="Gymnastikhalle"/>
    <m/>
    <s v="PVC"/>
    <n v="27"/>
    <s v="G1.1"/>
    <s v="F"/>
    <s v="6w"/>
    <n v="225"/>
    <n v="4.4000000000000004"/>
    <n v="4.5999999999999996"/>
    <n v="6075"/>
    <n v="0"/>
    <s v=""/>
    <n v="0"/>
    <s v=""/>
    <s v=""/>
  </r>
  <r>
    <x v="2"/>
    <n v="706370036"/>
    <x v="2"/>
    <s v="-1"/>
    <s v="U01"/>
    <s v="Aufenthaltsraum SV"/>
    <s v="Haupgebäude"/>
    <m/>
    <s v="PVC"/>
    <n v="27.5"/>
    <s v="F1"/>
    <s v="F"/>
    <s v="2,5w"/>
    <n v="96"/>
    <n v="5.0999999999999996"/>
    <m/>
    <n v="2640"/>
    <n v="0"/>
    <s v=""/>
    <n v="0"/>
    <s v=""/>
    <s v=""/>
  </r>
  <r>
    <x v="2"/>
    <n v="706370036"/>
    <x v="2"/>
    <s v="-1"/>
    <s v="U03"/>
    <s v="Vorraum"/>
    <s v="Haupgebäude"/>
    <m/>
    <s v="Stein"/>
    <n v="4"/>
    <s v="E2.1"/>
    <s v="F"/>
    <s v="2,5w"/>
    <n v="96"/>
    <n v="0"/>
    <m/>
    <n v="384"/>
    <n v="0"/>
    <s v=""/>
    <n v="0"/>
    <s v=""/>
    <s v=""/>
  </r>
  <r>
    <x v="2"/>
    <n v="706370036"/>
    <x v="2"/>
    <s v="-1"/>
    <s v="U04"/>
    <s v="Putzmittel"/>
    <s v="Haupgebäude"/>
    <m/>
    <s v="Stein"/>
    <n v="35.47"/>
    <s v="M1"/>
    <s v="F"/>
    <n v="0"/>
    <n v="0"/>
    <n v="6"/>
    <m/>
    <n v="0"/>
    <n v="0"/>
    <s v=""/>
    <n v="0"/>
    <s v=""/>
    <s v=""/>
  </r>
  <r>
    <x v="2"/>
    <n v="706370036"/>
    <x v="2"/>
    <s v="-1"/>
    <s v="U05"/>
    <s v="Cafeteria"/>
    <s v="Haupgebäude"/>
    <m/>
    <s v="PVC"/>
    <n v="120"/>
    <s v="I3"/>
    <s v="F"/>
    <s v="5w"/>
    <n v="192"/>
    <n v="25.6"/>
    <n v="1"/>
    <n v="23040"/>
    <n v="0"/>
    <s v=""/>
    <n v="0"/>
    <s v=""/>
    <s v=""/>
  </r>
  <r>
    <x v="2"/>
    <n v="706370036"/>
    <x v="2"/>
    <s v="-1"/>
    <s v="U07"/>
    <s v="Vorraum Küche"/>
    <s v="Haupgebäude"/>
    <m/>
    <s v="Stein"/>
    <n v="4.2"/>
    <s v="J2"/>
    <s v="F"/>
    <s v="5w"/>
    <n v="192"/>
    <n v="3.6"/>
    <m/>
    <n v="806.40000000000009"/>
    <n v="0"/>
    <s v=""/>
    <n v="0"/>
    <s v=""/>
    <s v=""/>
  </r>
  <r>
    <x v="2"/>
    <n v="706370036"/>
    <x v="2"/>
    <s v="-1"/>
    <s v="U08"/>
    <s v="Werkraum (Gips + Ton)"/>
    <s v="Hauptgebäude"/>
    <m/>
    <s v="Stein"/>
    <n v="46.5"/>
    <s v="A3"/>
    <s v="F"/>
    <s v="2,5w"/>
    <n v="96"/>
    <n v="2.1"/>
    <m/>
    <n v="4464"/>
    <n v="0"/>
    <s v=""/>
    <n v="0"/>
    <s v=""/>
    <s v=""/>
  </r>
  <r>
    <x v="2"/>
    <n v="706370036"/>
    <x v="2"/>
    <s v="-1"/>
    <s v="U09"/>
    <s v="Küche"/>
    <s v="Haupgebäude"/>
    <m/>
    <s v="Stein"/>
    <n v="162"/>
    <s v="J2"/>
    <s v="F"/>
    <s v="5w"/>
    <n v="192"/>
    <n v="22.4"/>
    <n v="1.5"/>
    <n v="31104"/>
    <n v="0"/>
    <s v=""/>
    <n v="0"/>
    <s v=""/>
    <s v=""/>
  </r>
  <r>
    <x v="2"/>
    <n v="706370036"/>
    <x v="2"/>
    <s v="-1"/>
    <s v="U09a"/>
    <s v="Vorratsraum"/>
    <s v="Haupgebäude"/>
    <m/>
    <s v="Stein"/>
    <n v="6"/>
    <s v="J1"/>
    <s v="F"/>
    <s v="5w"/>
    <n v="192"/>
    <n v="3.6"/>
    <m/>
    <n v="1152"/>
    <n v="0"/>
    <s v=""/>
    <n v="0"/>
    <s v=""/>
    <s v=""/>
  </r>
  <r>
    <x v="2"/>
    <n v="706370036"/>
    <x v="2"/>
    <s v="-1"/>
    <s v="U09b"/>
    <s v="Aufenthaltsraum"/>
    <s v="Haupgebäude"/>
    <m/>
    <s v="Stein"/>
    <n v="21.79"/>
    <s v="F1"/>
    <s v="F"/>
    <s v="2,5w"/>
    <n v="96"/>
    <n v="3.1"/>
    <m/>
    <n v="2091.84"/>
    <n v="0"/>
    <s v=""/>
    <n v="0"/>
    <s v=""/>
    <s v=""/>
  </r>
  <r>
    <x v="2"/>
    <n v="706370036"/>
    <x v="2"/>
    <s v="-1"/>
    <s v="U10"/>
    <s v="Lager"/>
    <s v="Haupgebäude"/>
    <m/>
    <s v="Stein"/>
    <n v="17.7"/>
    <s v="K1"/>
    <s v="F"/>
    <s v="1m"/>
    <n v="12"/>
    <n v="3.2"/>
    <n v="1"/>
    <n v="212.39999999999998"/>
    <n v="0"/>
    <s v=""/>
    <n v="0"/>
    <s v=""/>
    <s v=""/>
  </r>
  <r>
    <x v="2"/>
    <n v="706370036"/>
    <x v="2"/>
    <s v="-1"/>
    <s v="U11"/>
    <s v="Lager"/>
    <s v="Haupgebäude"/>
    <m/>
    <s v="Stein"/>
    <n v="4.8"/>
    <s v="K1"/>
    <s v="F"/>
    <s v="1m"/>
    <n v="12"/>
    <n v="0"/>
    <m/>
    <n v="57.599999999999994"/>
    <n v="0"/>
    <s v=""/>
    <n v="0"/>
    <s v=""/>
    <s v=""/>
  </r>
  <r>
    <x v="2"/>
    <n v="706370036"/>
    <x v="2"/>
    <s v="-1"/>
    <s v="U12"/>
    <s v="Ausgang C zum Pausenhof/Windfang"/>
    <s v="Hauptgebäude"/>
    <m/>
    <s v="Stein"/>
    <n v="12.5"/>
    <s v="E1"/>
    <s v="F"/>
    <s v="5w"/>
    <n v="192"/>
    <n v="6.6"/>
    <n v="1.2"/>
    <n v="2400"/>
    <n v="0"/>
    <s v=""/>
    <n v="0"/>
    <s v=""/>
    <s v=""/>
  </r>
  <r>
    <x v="2"/>
    <n v="706370036"/>
    <x v="2"/>
    <s v="-1"/>
    <s v="U13"/>
    <s v="Niedergang z. KG(2 Treppen a 10 Stufen)"/>
    <s v="Hauptgebäude"/>
    <m/>
    <s v="Stein"/>
    <n v="41"/>
    <s v="E4.1"/>
    <s v="F"/>
    <s v="2,5w"/>
    <n v="96"/>
    <n v="5"/>
    <m/>
    <n v="3936"/>
    <n v="0"/>
    <s v=""/>
    <n v="0"/>
    <s v=""/>
    <s v=""/>
  </r>
  <r>
    <x v="2"/>
    <n v="706370036"/>
    <x v="2"/>
    <s v="-1"/>
    <s v="U14"/>
    <s v="Pausenhalle im Treppenhaus"/>
    <s v="Haupgebäude"/>
    <m/>
    <s v="Stein"/>
    <n v="159.37"/>
    <s v="E2"/>
    <s v="F"/>
    <s v="5w"/>
    <n v="192"/>
    <n v="0"/>
    <m/>
    <n v="30599.040000000001"/>
    <n v="0"/>
    <s v=""/>
    <n v="0"/>
    <s v=""/>
    <s v=""/>
  </r>
  <r>
    <x v="2"/>
    <n v="706370036"/>
    <x v="2"/>
    <s v="-1"/>
    <s v="U15"/>
    <s v="Flur"/>
    <s v="Haupgebäude"/>
    <m/>
    <s v="Stein"/>
    <n v="32.5"/>
    <s v="E2.1"/>
    <s v="F"/>
    <s v="2,5w"/>
    <n v="96"/>
    <n v="0"/>
    <m/>
    <n v="3120"/>
    <n v="0"/>
    <s v=""/>
    <n v="0"/>
    <s v=""/>
    <s v=""/>
  </r>
  <r>
    <x v="2"/>
    <n v="706370036"/>
    <x v="2"/>
    <s v="-1"/>
    <s v="U16"/>
    <s v="Treppe z. Aufenthaltsraum (15 Stufen, Podest)"/>
    <s v="Haupgebäude"/>
    <m/>
    <s v="Stein"/>
    <n v="16.5"/>
    <s v="E4.1"/>
    <s v="F"/>
    <s v="2,5w"/>
    <n v="96"/>
    <n v="1.7"/>
    <m/>
    <n v="1584"/>
    <n v="0"/>
    <s v=""/>
    <n v="0"/>
    <s v=""/>
    <s v=""/>
  </r>
  <r>
    <x v="2"/>
    <n v="706370036"/>
    <x v="2"/>
    <s v="-1"/>
    <s v="U23"/>
    <s v="Spielfläche"/>
    <s v="Gymnastikhalle"/>
    <m/>
    <s v="PVC"/>
    <n v="284.48"/>
    <s v="L1.1"/>
    <s v="F"/>
    <s v="3w"/>
    <n v="112.5"/>
    <n v="58.8"/>
    <m/>
    <n v="32004.000000000004"/>
    <n v="0"/>
    <s v=""/>
    <n v="0"/>
    <s v=""/>
    <s v=""/>
  </r>
  <r>
    <x v="2"/>
    <n v="706370036"/>
    <x v="2"/>
    <s v="-1"/>
    <s v="U23a"/>
    <s v="Gerätehalle"/>
    <s v="Gymnastikhalle"/>
    <m/>
    <s v="PVC"/>
    <n v="66.88"/>
    <s v="L3.2"/>
    <s v="F"/>
    <s v="1w"/>
    <n v="38.4"/>
    <n v="0"/>
    <m/>
    <n v="2568.1919999999996"/>
    <n v="0"/>
    <s v=""/>
    <n v="0"/>
    <s v=""/>
    <s v=""/>
  </r>
  <r>
    <x v="2"/>
    <n v="706370036"/>
    <x v="2"/>
    <n v="0"/>
    <s v="U24"/>
    <s v="WC"/>
    <s v="Gymnastikhalle"/>
    <m/>
    <s v="Stein"/>
    <n v="4.95"/>
    <s v="G1.1"/>
    <s v="F"/>
    <s v="6w"/>
    <n v="225"/>
    <n v="4.5999999999999996"/>
    <m/>
    <n v="1113.75"/>
    <n v="0"/>
    <s v=""/>
    <n v="0"/>
    <s v=""/>
    <s v=""/>
  </r>
  <r>
    <x v="2"/>
    <n v="706370036"/>
    <x v="2"/>
    <n v="0"/>
    <s v="U24a"/>
    <s v="Treppe z. Untergeschoß (16 Stufen, Podest)"/>
    <s v="Gymnastikhalle"/>
    <m/>
    <s v="PVC"/>
    <n v="22.75"/>
    <s v="E4"/>
    <s v="F"/>
    <s v="5w"/>
    <n v="192"/>
    <n v="0"/>
    <m/>
    <n v="4368"/>
    <n v="0"/>
    <s v=""/>
    <n v="0"/>
    <s v=""/>
    <s v=""/>
  </r>
  <r>
    <x v="2"/>
    <n v="706370036"/>
    <x v="2"/>
    <s v="-1"/>
    <s v="U53"/>
    <s v="Putzmittelraum"/>
    <s v="Gymnastikhalle"/>
    <m/>
    <s v="Stein"/>
    <n v="4"/>
    <s v="M1"/>
    <s v="F"/>
    <n v="0"/>
    <n v="0"/>
    <n v="0"/>
    <m/>
    <n v="0"/>
    <n v="0"/>
    <s v=""/>
    <n v="0"/>
    <s v=""/>
    <s v=""/>
  </r>
  <r>
    <x v="2"/>
    <n v="706370036"/>
    <x v="2"/>
    <s v="-1"/>
    <s v="U53a"/>
    <s v="Windfang m. Ausgang Haus Blumenthal"/>
    <s v="Gymnastikhalle"/>
    <m/>
    <s v="Stein"/>
    <n v="11.4"/>
    <s v="E4"/>
    <s v="F"/>
    <s v="5w"/>
    <n v="192"/>
    <n v="1.9"/>
    <m/>
    <n v="2188.8000000000002"/>
    <n v="0"/>
    <s v=""/>
    <n v="0"/>
    <s v=""/>
    <s v=""/>
  </r>
  <r>
    <x v="3"/>
    <s v="706370036.D"/>
    <x v="3"/>
    <s v="0"/>
    <s v="1"/>
    <s v="Behinderten-WC"/>
    <s v="Turnhalle"/>
    <m/>
    <s v="Stein"/>
    <n v="3.49"/>
    <s v="G1.1"/>
    <s v="F"/>
    <s v="6w"/>
    <n v="225"/>
    <n v="0"/>
    <m/>
    <n v="785.25"/>
    <n v="0"/>
    <s v=""/>
    <n v="0"/>
    <s v=""/>
    <s v=""/>
  </r>
  <r>
    <x v="3"/>
    <s v="706370036.D"/>
    <x v="3"/>
    <s v="0"/>
    <s v="10"/>
    <s v="Umkleide II"/>
    <s v="Turnhalle"/>
    <m/>
    <s v="Stein"/>
    <n v="18.97"/>
    <s v="G1.1"/>
    <s v="F"/>
    <s v="6w"/>
    <n v="225"/>
    <n v="2"/>
    <m/>
    <n v="4268.25"/>
    <n v="0"/>
    <s v=""/>
    <n v="0"/>
    <s v=""/>
    <s v=""/>
  </r>
  <r>
    <x v="3"/>
    <s v="706370036.D"/>
    <x v="3"/>
    <s v="0"/>
    <s v="11"/>
    <s v="Turnschuhgang -links-"/>
    <s v="Turnhalle"/>
    <m/>
    <s v="Stein"/>
    <n v="23.24"/>
    <s v="E2"/>
    <s v="F"/>
    <s v="5w"/>
    <n v="192"/>
    <n v="0"/>
    <m/>
    <n v="4462.08"/>
    <n v="0"/>
    <s v=""/>
    <n v="0"/>
    <s v=""/>
    <s v=""/>
  </r>
  <r>
    <x v="3"/>
    <s v="706370036.D"/>
    <x v="3"/>
    <s v="0"/>
    <s v="11a"/>
    <s v="Treppe z. UG. (20 Stufen, Podest)"/>
    <s v="Turnhalle"/>
    <m/>
    <s v="Stein"/>
    <n v="27.84"/>
    <s v="E4"/>
    <s v="F"/>
    <s v="5w"/>
    <n v="192"/>
    <n v="0"/>
    <m/>
    <n v="5345.28"/>
    <n v="0"/>
    <s v=""/>
    <n v="0"/>
    <s v=""/>
    <s v=""/>
  </r>
  <r>
    <x v="3"/>
    <s v="706370036.D"/>
    <x v="3"/>
    <s v="0"/>
    <s v="12"/>
    <s v="Putzmittel"/>
    <s v="Turnhalle"/>
    <m/>
    <s v="Stein"/>
    <n v="1.92"/>
    <s v="M1"/>
    <s v="F"/>
    <n v="0"/>
    <n v="0"/>
    <n v="0"/>
    <m/>
    <n v="0"/>
    <n v="0"/>
    <s v=""/>
    <n v="0"/>
    <s v=""/>
    <s v=""/>
  </r>
  <r>
    <x v="3"/>
    <s v="706370036.D"/>
    <x v="3"/>
    <s v="0"/>
    <s v="12a"/>
    <s v="Durchgang v. Eingangsraum z. Umkleide IV"/>
    <s v="Turnhalle"/>
    <m/>
    <s v="Stein"/>
    <n v="3.6"/>
    <s v="E2"/>
    <s v="F"/>
    <s v="5w"/>
    <n v="192"/>
    <n v="0"/>
    <m/>
    <n v="691.2"/>
    <n v="0"/>
    <s v=""/>
    <n v="0"/>
    <s v=""/>
    <s v=""/>
  </r>
  <r>
    <x v="3"/>
    <s v="706370036.D"/>
    <x v="3"/>
    <s v="0"/>
    <s v="13"/>
    <s v="Umkleide IV"/>
    <s v="Turnhalle"/>
    <m/>
    <s v="Stein"/>
    <n v="18.25"/>
    <s v="G1.1"/>
    <s v="F"/>
    <s v="6w"/>
    <n v="225"/>
    <n v="2"/>
    <m/>
    <n v="4106.25"/>
    <n v="0"/>
    <s v=""/>
    <n v="0"/>
    <s v=""/>
    <s v=""/>
  </r>
  <r>
    <x v="3"/>
    <s v="706370036.D"/>
    <x v="3"/>
    <s v="0"/>
    <s v="13a"/>
    <s v="Durchgang z. Umkleide III"/>
    <s v="Turnhalle"/>
    <m/>
    <s v="Stein"/>
    <n v="6.43"/>
    <s v="E2"/>
    <s v="F"/>
    <s v="5w"/>
    <n v="192"/>
    <n v="0"/>
    <m/>
    <n v="1234.56"/>
    <n v="0"/>
    <s v=""/>
    <n v="0"/>
    <s v=""/>
    <s v=""/>
  </r>
  <r>
    <x v="3"/>
    <s v="706370036.D"/>
    <x v="3"/>
    <s v="0"/>
    <s v="14"/>
    <s v="Lehrerumkleide"/>
    <s v="Turnhalle"/>
    <m/>
    <s v="Stein"/>
    <n v="1.53"/>
    <s v="G1.1"/>
    <s v="F"/>
    <s v="6w"/>
    <n v="225"/>
    <n v="1"/>
    <m/>
    <n v="344.25"/>
    <n v="0"/>
    <s v=""/>
    <n v="0"/>
    <s v=""/>
    <s v=""/>
  </r>
  <r>
    <x v="3"/>
    <s v="706370036.D"/>
    <x v="3"/>
    <s v="0"/>
    <s v="15"/>
    <s v="WC"/>
    <s v="Turnhalle"/>
    <m/>
    <s v="Stein"/>
    <n v="1.53"/>
    <s v="G1.1"/>
    <s v="F"/>
    <s v="6w"/>
    <n v="225"/>
    <n v="1"/>
    <m/>
    <n v="344.25"/>
    <n v="0"/>
    <s v=""/>
    <n v="0"/>
    <s v=""/>
    <s v=""/>
  </r>
  <r>
    <x v="3"/>
    <s v="706370036.D"/>
    <x v="3"/>
    <s v="0"/>
    <s v="16"/>
    <s v="WC"/>
    <s v="Turnhalle"/>
    <m/>
    <s v="Stein"/>
    <n v="1.53"/>
    <s v="G1.1"/>
    <s v="F"/>
    <s v="6w"/>
    <n v="225"/>
    <n v="1"/>
    <m/>
    <n v="344.25"/>
    <n v="0"/>
    <s v=""/>
    <n v="0"/>
    <s v=""/>
    <s v=""/>
  </r>
  <r>
    <x v="3"/>
    <s v="706370036.D"/>
    <x v="3"/>
    <s v="0"/>
    <s v="17"/>
    <s v="Lehrerumkleide"/>
    <s v="Turnhalle"/>
    <m/>
    <s v="Stein"/>
    <n v="1.53"/>
    <s v="G1.1"/>
    <s v="F"/>
    <s v="6w"/>
    <n v="225"/>
    <n v="1"/>
    <m/>
    <n v="344.25"/>
    <n v="0"/>
    <s v=""/>
    <n v="0"/>
    <s v=""/>
    <s v=""/>
  </r>
  <r>
    <x v="3"/>
    <s v="706370036.D"/>
    <x v="3"/>
    <s v="0"/>
    <s v="18"/>
    <s v="Duschraum II"/>
    <s v="Turnhalle"/>
    <m/>
    <s v="Stein"/>
    <n v="10.130000000000001"/>
    <s v="G1.1"/>
    <s v="F"/>
    <s v="6w"/>
    <n v="225"/>
    <n v="1"/>
    <m/>
    <n v="2279.25"/>
    <n v="0"/>
    <s v=""/>
    <n v="0"/>
    <s v=""/>
    <s v=""/>
  </r>
  <r>
    <x v="3"/>
    <s v="706370036.D"/>
    <x v="3"/>
    <s v="0"/>
    <s v="19"/>
    <s v="Waschraum II"/>
    <s v="Turnhalle"/>
    <m/>
    <s v="Stein"/>
    <n v="9.69"/>
    <s v="G1.1"/>
    <s v="F"/>
    <s v="6w"/>
    <n v="225"/>
    <n v="1"/>
    <m/>
    <n v="2180.25"/>
    <n v="0"/>
    <s v=""/>
    <n v="0"/>
    <s v=""/>
    <s v=""/>
  </r>
  <r>
    <x v="3"/>
    <s v="706370036.D"/>
    <x v="3"/>
    <s v="0"/>
    <s v="1a"/>
    <s v="Vorraum"/>
    <s v="Turnhalle"/>
    <m/>
    <s v="Stein"/>
    <n v="41.82"/>
    <s v="E2.1"/>
    <s v="F"/>
    <s v="2,5w"/>
    <n v="96"/>
    <n v="23.2"/>
    <m/>
    <n v="4014.7200000000003"/>
    <n v="0"/>
    <s v=""/>
    <n v="0"/>
    <s v=""/>
    <s v=""/>
  </r>
  <r>
    <x v="3"/>
    <s v="706370036.D"/>
    <x v="3"/>
    <s v="0"/>
    <s v="2"/>
    <s v="WC"/>
    <s v="Turnhalle"/>
    <m/>
    <s v="Stein"/>
    <n v="3.49"/>
    <s v="G1.1"/>
    <s v="F"/>
    <s v="6w"/>
    <n v="225"/>
    <n v="1"/>
    <m/>
    <n v="785.25"/>
    <n v="0"/>
    <s v=""/>
    <n v="0"/>
    <s v=""/>
    <s v=""/>
  </r>
  <r>
    <x v="3"/>
    <s v="706370036.D"/>
    <x v="3"/>
    <s v="0"/>
    <s v="20"/>
    <s v="Umkleide III"/>
    <s v="Turnhalle"/>
    <m/>
    <s v="Stein"/>
    <n v="18.25"/>
    <s v="G1.1"/>
    <s v="F"/>
    <s v="6w"/>
    <n v="225"/>
    <n v="2"/>
    <m/>
    <n v="4106.25"/>
    <n v="0"/>
    <s v=""/>
    <n v="0"/>
    <s v=""/>
    <s v=""/>
  </r>
  <r>
    <x v="3"/>
    <s v="706370036.D"/>
    <x v="3"/>
    <s v="0"/>
    <s v="20a"/>
    <s v="Stiefelgang -rechts-"/>
    <s v="Turnhalle"/>
    <m/>
    <s v="Stein"/>
    <n v="18.75"/>
    <s v="E2"/>
    <s v="F"/>
    <s v="5w"/>
    <n v="192"/>
    <n v="12.8"/>
    <m/>
    <n v="3600"/>
    <n v="0"/>
    <s v=""/>
    <n v="0"/>
    <s v=""/>
    <s v=""/>
  </r>
  <r>
    <x v="3"/>
    <s v="706370036.D"/>
    <x v="3"/>
    <s v="0"/>
    <s v="21"/>
    <s v="Umkleide VI"/>
    <s v="Turnhalle"/>
    <m/>
    <s v="Stein"/>
    <n v="21.68"/>
    <s v="G1.1"/>
    <s v="F"/>
    <s v="6w"/>
    <n v="225"/>
    <n v="2"/>
    <m/>
    <n v="4878"/>
    <n v="0"/>
    <s v=""/>
    <n v="0"/>
    <s v=""/>
    <s v=""/>
  </r>
  <r>
    <x v="3"/>
    <s v="706370036.D"/>
    <x v="3"/>
    <s v="0"/>
    <s v="21a"/>
    <s v="Durchgang z. Umkleide V"/>
    <s v="Turnhalle"/>
    <m/>
    <s v="Stein"/>
    <n v="6.43"/>
    <s v="E2"/>
    <s v="F"/>
    <s v="5w"/>
    <n v="192"/>
    <n v="0"/>
    <m/>
    <n v="1234.56"/>
    <n v="0"/>
    <s v=""/>
    <n v="0"/>
    <s v=""/>
    <s v=""/>
  </r>
  <r>
    <x v="3"/>
    <s v="706370036.D"/>
    <x v="3"/>
    <s v="0"/>
    <s v="22"/>
    <s v="Lehrerumkleide"/>
    <s v="Turnhalle"/>
    <m/>
    <s v="Stein"/>
    <n v="1.53"/>
    <s v="G1.1"/>
    <s v="F"/>
    <s v="6w"/>
    <n v="225"/>
    <n v="1"/>
    <m/>
    <n v="344.25"/>
    <n v="0"/>
    <s v=""/>
    <n v="0"/>
    <s v=""/>
    <s v=""/>
  </r>
  <r>
    <x v="3"/>
    <s v="706370036.D"/>
    <x v="3"/>
    <s v="0"/>
    <s v="23"/>
    <s v="WC"/>
    <s v="Turnhalle"/>
    <m/>
    <s v="Stein"/>
    <n v="1.53"/>
    <s v="G1.1"/>
    <s v="F"/>
    <s v="6w"/>
    <n v="225"/>
    <n v="1"/>
    <m/>
    <n v="344.25"/>
    <n v="0"/>
    <s v=""/>
    <n v="0"/>
    <s v=""/>
    <s v=""/>
  </r>
  <r>
    <x v="3"/>
    <s v="706370036.D"/>
    <x v="3"/>
    <s v="0"/>
    <s v="24"/>
    <s v="WC"/>
    <s v="Turnhalle"/>
    <m/>
    <s v="Stein"/>
    <n v="1.53"/>
    <s v="G1.1"/>
    <s v="F"/>
    <s v="6w"/>
    <n v="225"/>
    <n v="1"/>
    <m/>
    <n v="344.25"/>
    <n v="0"/>
    <s v=""/>
    <n v="0"/>
    <s v=""/>
    <s v=""/>
  </r>
  <r>
    <x v="3"/>
    <s v="706370036.D"/>
    <x v="3"/>
    <s v="0"/>
    <s v="25"/>
    <s v="Lehrerumkleide"/>
    <s v="Turnhalle"/>
    <m/>
    <s v="Stein"/>
    <n v="1.53"/>
    <s v="G1.1"/>
    <s v="F"/>
    <s v="6w"/>
    <n v="225"/>
    <n v="1"/>
    <m/>
    <n v="344.25"/>
    <n v="0"/>
    <s v=""/>
    <n v="0"/>
    <s v=""/>
    <s v=""/>
  </r>
  <r>
    <x v="3"/>
    <s v="706370036.D"/>
    <x v="3"/>
    <s v="0"/>
    <s v="26"/>
    <s v="Waschraum III"/>
    <s v="Turnhalle"/>
    <m/>
    <s v="Stein"/>
    <n v="9.77"/>
    <s v="G1.1"/>
    <s v="F"/>
    <s v="6w"/>
    <n v="225"/>
    <n v="1"/>
    <m/>
    <n v="2198.25"/>
    <n v="0"/>
    <s v=""/>
    <n v="0"/>
    <s v=""/>
    <s v=""/>
  </r>
  <r>
    <x v="3"/>
    <s v="706370036.D"/>
    <x v="3"/>
    <s v="0"/>
    <s v="27"/>
    <s v="Duschraum III"/>
    <s v="Turnhalle"/>
    <m/>
    <s v="Stein"/>
    <n v="9.34"/>
    <s v="G1.1"/>
    <s v="F"/>
    <s v="6w"/>
    <n v="225"/>
    <n v="1"/>
    <m/>
    <n v="2101.5"/>
    <n v="0"/>
    <s v=""/>
    <n v="0"/>
    <s v=""/>
    <s v=""/>
  </r>
  <r>
    <x v="3"/>
    <s v="706370036.D"/>
    <x v="3"/>
    <s v="0"/>
    <s v="28"/>
    <s v="Umkleide VI"/>
    <s v="Turnhalle"/>
    <m/>
    <s v="Stein"/>
    <n v="18.97"/>
    <s v="G1.1"/>
    <s v="F"/>
    <s v="6w"/>
    <n v="225"/>
    <n v="2"/>
    <m/>
    <n v="4268.25"/>
    <n v="0"/>
    <s v=""/>
    <n v="0"/>
    <s v=""/>
    <s v=""/>
  </r>
  <r>
    <x v="3"/>
    <s v="706370036.D"/>
    <x v="3"/>
    <s v="0"/>
    <s v="28a"/>
    <s v="Turnschuhgang -rechts-"/>
    <s v="Turnhalle"/>
    <m/>
    <s v="Stein"/>
    <n v="23.24"/>
    <s v="E2"/>
    <s v="F"/>
    <s v="5w"/>
    <n v="192"/>
    <n v="0"/>
    <m/>
    <n v="4462.08"/>
    <n v="0"/>
    <s v=""/>
    <n v="0"/>
    <s v=""/>
    <s v=""/>
  </r>
  <r>
    <x v="3"/>
    <s v="706370036.D"/>
    <x v="3"/>
    <s v="0"/>
    <s v="28b"/>
    <s v="Treppe z. UG. (20 Stufen, Podest)"/>
    <s v="Turnhalle"/>
    <m/>
    <s v="Stein"/>
    <n v="27.84"/>
    <s v="E2"/>
    <s v="F"/>
    <s v="5w"/>
    <n v="192"/>
    <n v="0"/>
    <m/>
    <n v="5345.28"/>
    <n v="0"/>
    <s v=""/>
    <n v="0"/>
    <s v=""/>
    <s v=""/>
  </r>
  <r>
    <x v="3"/>
    <s v="706370036.D"/>
    <x v="3"/>
    <s v="0"/>
    <s v="28c"/>
    <s v="Zuschauereingang I"/>
    <s v="Turnhalle"/>
    <m/>
    <s v="Stein"/>
    <n v="6.47"/>
    <s v="E2.3"/>
    <s v="F"/>
    <s v="1w"/>
    <n v="38.4"/>
    <n v="6.8"/>
    <n v="6"/>
    <n v="248.44799999999998"/>
    <n v="0"/>
    <s v=""/>
    <n v="0"/>
    <s v=""/>
    <s v=""/>
  </r>
  <r>
    <x v="3"/>
    <s v="706370036.D"/>
    <x v="3"/>
    <s v="0"/>
    <s v="29"/>
    <s v="Putzmittel + Außengeräteraum"/>
    <s v="Turnhalle"/>
    <m/>
    <s v="Stein"/>
    <n v="5.46"/>
    <s v="M1"/>
    <s v="F"/>
    <n v="0"/>
    <n v="0"/>
    <n v="0"/>
    <m/>
    <n v="0"/>
    <n v="0"/>
    <s v=""/>
    <n v="0"/>
    <s v=""/>
    <s v=""/>
  </r>
  <r>
    <x v="3"/>
    <s v="706370036.D"/>
    <x v="3"/>
    <s v="0"/>
    <s v="29a"/>
    <s v="Tribüne u. Garderobenzugang"/>
    <s v="Turnhalle"/>
    <m/>
    <s v="Stein"/>
    <n v="94.52"/>
    <s v="E1.1"/>
    <s v="F"/>
    <s v="6w"/>
    <n v="230.4"/>
    <n v="0"/>
    <m/>
    <n v="21777.407999999999"/>
    <n v="0"/>
    <s v=""/>
    <n v="0"/>
    <s v=""/>
    <s v=""/>
  </r>
  <r>
    <x v="3"/>
    <s v="706370036.D"/>
    <x v="3"/>
    <s v="0"/>
    <s v="2a"/>
    <s v="Stiefelgang -links-"/>
    <s v="Turnhalle"/>
    <m/>
    <s v="Stein"/>
    <n v="18.75"/>
    <s v="E2"/>
    <s v="F"/>
    <s v="5w"/>
    <n v="192"/>
    <n v="12.8"/>
    <m/>
    <n v="3600"/>
    <n v="0"/>
    <s v=""/>
    <n v="0"/>
    <s v=""/>
    <s v=""/>
  </r>
  <r>
    <x v="3"/>
    <s v="706370036.D"/>
    <x v="3"/>
    <s v="0"/>
    <s v="3"/>
    <s v="Umkleide I"/>
    <s v="Turnhalle"/>
    <m/>
    <s v="Stein"/>
    <n v="21.68"/>
    <s v="G1.1"/>
    <s v="F"/>
    <s v="6w"/>
    <n v="225"/>
    <n v="2"/>
    <m/>
    <n v="4878"/>
    <n v="0"/>
    <s v=""/>
    <n v="0"/>
    <s v=""/>
    <s v=""/>
  </r>
  <r>
    <x v="3"/>
    <s v="706370036.D"/>
    <x v="3"/>
    <s v="0"/>
    <s v="30"/>
    <s v="Damen-WC"/>
    <s v="Turnhalle"/>
    <m/>
    <s v="Stein"/>
    <n v="3.55"/>
    <s v="G1"/>
    <s v="F"/>
    <s v="5w"/>
    <n v="192"/>
    <n v="0"/>
    <m/>
    <n v="681.59999999999991"/>
    <n v="0"/>
    <s v=""/>
    <n v="0"/>
    <s v=""/>
    <s v=""/>
  </r>
  <r>
    <x v="3"/>
    <s v="706370036.D"/>
    <x v="3"/>
    <s v="0"/>
    <s v="31"/>
    <s v="Behinderten-WC"/>
    <s v="Turnhalle"/>
    <m/>
    <s v="Stein"/>
    <n v="3.79"/>
    <s v="G1"/>
    <s v="F"/>
    <s v="5w"/>
    <n v="192"/>
    <n v="0"/>
    <m/>
    <n v="727.68000000000006"/>
    <n v="0"/>
    <s v=""/>
    <n v="0"/>
    <s v=""/>
    <s v=""/>
  </r>
  <r>
    <x v="3"/>
    <s v="706370036.D"/>
    <x v="3"/>
    <s v="0"/>
    <s v="31a"/>
    <s v="Zuschauereingang II"/>
    <s v="Turnhalle"/>
    <m/>
    <s v="Stein"/>
    <n v="6.47"/>
    <s v="E1.1"/>
    <s v="F"/>
    <s v="1w"/>
    <n v="38.4"/>
    <n v="6.8"/>
    <n v="6"/>
    <n v="248.44799999999998"/>
    <n v="0"/>
    <s v=""/>
    <n v="0"/>
    <s v=""/>
    <s v=""/>
  </r>
  <r>
    <x v="3"/>
    <s v="706370036.D"/>
    <x v="3"/>
    <s v="0"/>
    <s v="32"/>
    <s v="Kassenraum"/>
    <s v="Turnhalle"/>
    <m/>
    <s v="Stein"/>
    <n v="8.06"/>
    <s v="C1"/>
    <s v="F"/>
    <s v="1w"/>
    <n v="38.4"/>
    <n v="2.6"/>
    <n v="0.5"/>
    <n v="309.50400000000002"/>
    <n v="0"/>
    <s v=""/>
    <n v="0"/>
    <s v=""/>
    <s v=""/>
  </r>
  <r>
    <x v="3"/>
    <s v="706370036.D"/>
    <x v="3"/>
    <s v="0"/>
    <s v="33"/>
    <s v="Regieraum"/>
    <s v="Turnhalle"/>
    <m/>
    <s v="Linoleum"/>
    <n v="4.2"/>
    <s v="C1"/>
    <s v="F"/>
    <s v="1w"/>
    <n v="38.4"/>
    <n v="0"/>
    <n v="6.4"/>
    <n v="161.28"/>
    <n v="0"/>
    <s v=""/>
    <n v="0"/>
    <s v=""/>
    <s v=""/>
  </r>
  <r>
    <x v="3"/>
    <s v="706370036.D"/>
    <x v="3"/>
    <s v="0"/>
    <s v="34"/>
    <s v="Herren-WC"/>
    <s v="Turnhalle"/>
    <m/>
    <s v="Stein"/>
    <n v="7.79"/>
    <s v="G1"/>
    <s v="F"/>
    <s v="5w"/>
    <n v="192"/>
    <n v="0"/>
    <m/>
    <n v="1495.68"/>
    <n v="0"/>
    <s v=""/>
    <n v="0"/>
    <s v=""/>
    <s v=""/>
  </r>
  <r>
    <x v="3"/>
    <s v="706370036.D"/>
    <x v="3"/>
    <s v="0"/>
    <s v="35"/>
    <s v="Putzmittel"/>
    <s v="Turnhalle"/>
    <m/>
    <s v="Stein"/>
    <n v="5.21"/>
    <s v="M1"/>
    <s v="F"/>
    <n v="0"/>
    <n v="0"/>
    <n v="0"/>
    <m/>
    <n v="0"/>
    <n v="0"/>
    <s v=""/>
    <n v="0"/>
    <s v=""/>
    <s v=""/>
  </r>
  <r>
    <x v="3"/>
    <s v="706370036.D"/>
    <x v="3"/>
    <s v="-1"/>
    <s v="36"/>
    <s v="Putzmittelraum"/>
    <s v="Turnhalle"/>
    <m/>
    <s v="Stein"/>
    <n v="0.93"/>
    <s v="M1"/>
    <s v="F"/>
    <n v="0"/>
    <n v="0"/>
    <n v="0"/>
    <m/>
    <n v="0"/>
    <n v="0"/>
    <s v=""/>
    <n v="0"/>
    <s v=""/>
    <s v=""/>
  </r>
  <r>
    <x v="3"/>
    <s v="706370036.D"/>
    <x v="3"/>
    <s v="-1"/>
    <s v="36a"/>
    <s v="Flur a. d. Heizungsanlage zur Spielfläche"/>
    <s v="Turnhalle"/>
    <m/>
    <s v="Stein"/>
    <n v="17.3"/>
    <s v="E2.3"/>
    <s v="F"/>
    <s v="1w"/>
    <n v="38.4"/>
    <n v="0"/>
    <m/>
    <n v="664.32"/>
    <n v="0"/>
    <s v=""/>
    <n v="0"/>
    <s v=""/>
    <s v=""/>
  </r>
  <r>
    <x v="3"/>
    <s v="706370036.D"/>
    <x v="3"/>
    <s v="-1"/>
    <s v="37"/>
    <s v="Magazin und Lager"/>
    <s v="Turnhalle"/>
    <m/>
    <s v="Stein"/>
    <n v="4.2300000000000004"/>
    <s v="K1"/>
    <s v="F"/>
    <s v="1m"/>
    <n v="12"/>
    <n v="0.9"/>
    <m/>
    <n v="50.760000000000005"/>
    <n v="0"/>
    <s v=""/>
    <n v="0"/>
    <s v=""/>
    <s v=""/>
  </r>
  <r>
    <x v="3"/>
    <s v="706370036.D"/>
    <x v="3"/>
    <s v="-1"/>
    <s v="38"/>
    <s v="WC"/>
    <s v="Turnhalle"/>
    <m/>
    <s v="Stein"/>
    <n v="3.04"/>
    <s v="G1"/>
    <s v="F"/>
    <s v="5w"/>
    <n v="192"/>
    <n v="0"/>
    <m/>
    <n v="583.68000000000006"/>
    <n v="0"/>
    <s v=""/>
    <n v="0"/>
    <s v=""/>
    <s v=""/>
  </r>
  <r>
    <x v="3"/>
    <s v="706370036.D"/>
    <x v="3"/>
    <s v="-1"/>
    <s v="39"/>
    <s v="Schiedsrichter"/>
    <s v="Turnhalle"/>
    <m/>
    <s v="Stein"/>
    <n v="11.94"/>
    <s v="C1"/>
    <s v="F"/>
    <s v="1w"/>
    <n v="38.4"/>
    <n v="0"/>
    <n v="1.7"/>
    <n v="458.49599999999998"/>
    <n v="0"/>
    <s v=""/>
    <n v="0"/>
    <s v=""/>
    <s v=""/>
  </r>
  <r>
    <x v="3"/>
    <s v="706370036.D"/>
    <x v="3"/>
    <s v="0"/>
    <s v="3a"/>
    <s v="Durchgang z. Umkleide II"/>
    <s v="Turnhalle"/>
    <m/>
    <s v="Stein"/>
    <n v="6.43"/>
    <s v="E2.1"/>
    <s v="F"/>
    <s v="2,5w"/>
    <n v="96"/>
    <n v="0"/>
    <m/>
    <n v="617.28"/>
    <n v="0"/>
    <s v=""/>
    <n v="0"/>
    <s v=""/>
    <s v=""/>
  </r>
  <r>
    <x v="3"/>
    <s v="706370036.D"/>
    <x v="3"/>
    <s v="0"/>
    <s v="4"/>
    <s v="Lehrerumkleide"/>
    <s v="Turnhalle"/>
    <m/>
    <s v="Stein"/>
    <n v="1.53"/>
    <s v="G1.1"/>
    <s v="F"/>
    <s v="6w"/>
    <n v="225"/>
    <n v="1"/>
    <m/>
    <n v="344.25"/>
    <n v="0"/>
    <s v=""/>
    <n v="0"/>
    <s v=""/>
    <s v=""/>
  </r>
  <r>
    <x v="3"/>
    <s v="706370036.D"/>
    <x v="3"/>
    <s v="-1"/>
    <s v="40"/>
    <s v="Dusche/Schiedsrichter"/>
    <s v="Turnhalle"/>
    <m/>
    <s v="Stein"/>
    <n v="1.43"/>
    <s v="G1"/>
    <s v="F"/>
    <s v="5w"/>
    <n v="192"/>
    <n v="0"/>
    <m/>
    <n v="274.56"/>
    <n v="0"/>
    <s v=""/>
    <n v="0"/>
    <s v=""/>
    <s v=""/>
  </r>
  <r>
    <x v="3"/>
    <s v="706370036.D"/>
    <x v="3"/>
    <s v="-1"/>
    <s v="40a"/>
    <s v="Durchgang z. Hausmeisterraum"/>
    <s v="Turnhalle"/>
    <m/>
    <s v="Stein"/>
    <n v="3.06"/>
    <s v="E2.1"/>
    <s v="F"/>
    <s v="2,5w"/>
    <n v="96"/>
    <n v="0"/>
    <s v=" "/>
    <n v="293.76"/>
    <n v="0"/>
    <s v=""/>
    <n v="0"/>
    <s v=""/>
    <s v=""/>
  </r>
  <r>
    <x v="3"/>
    <s v="706370036.D"/>
    <x v="3"/>
    <s v="-1"/>
    <s v="41"/>
    <s v="Haumeisterraum"/>
    <s v="Turnhalle"/>
    <m/>
    <s v="Stein"/>
    <n v="16.53"/>
    <s v="C1"/>
    <s v="F"/>
    <s v="1w"/>
    <n v="38.4"/>
    <n v="0"/>
    <n v="1.7"/>
    <n v="634.75200000000007"/>
    <n v="0"/>
    <s v=""/>
    <n v="0"/>
    <s v=""/>
    <s v=""/>
  </r>
  <r>
    <x v="3"/>
    <s v="706370036.D"/>
    <x v="3"/>
    <s v="-1"/>
    <s v="41a"/>
    <s v="Verbindungsflur z. Kraftraum"/>
    <s v="Turnhalle"/>
    <m/>
    <s v="Stein"/>
    <n v="17.760000000000002"/>
    <s v="E2.1"/>
    <s v="F"/>
    <s v="2,5w"/>
    <n v="96"/>
    <n v="0"/>
    <m/>
    <n v="1704.96"/>
    <n v="0"/>
    <s v=""/>
    <n v="0"/>
    <s v=""/>
    <s v=""/>
  </r>
  <r>
    <x v="3"/>
    <s v="706370036.D"/>
    <x v="3"/>
    <s v="-1"/>
    <s v="41b"/>
    <s v="Durchgang z. Flur am Kraftraum"/>
    <s v="Turnhalle"/>
    <m/>
    <s v="Stein"/>
    <n v="4.59"/>
    <s v="E2.1"/>
    <s v="F"/>
    <s v="2,5w"/>
    <n v="96"/>
    <n v="0"/>
    <m/>
    <n v="440.64"/>
    <n v="0"/>
    <s v=""/>
    <n v="0"/>
    <s v=""/>
    <s v=""/>
  </r>
  <r>
    <x v="3"/>
    <s v="706370036.D"/>
    <x v="3"/>
    <s v="-1"/>
    <s v="41c"/>
    <s v="Flur am Kraftraum zur Spielfläche"/>
    <s v="Turnhalle"/>
    <m/>
    <s v="Stein"/>
    <n v="17.3"/>
    <s v="E2.1"/>
    <s v="F"/>
    <s v="2,5w"/>
    <n v="96"/>
    <n v="0"/>
    <m/>
    <n v="1660.8000000000002"/>
    <n v="0"/>
    <s v=""/>
    <n v="0"/>
    <s v=""/>
    <s v=""/>
  </r>
  <r>
    <x v="3"/>
    <s v="706370036.D"/>
    <x v="3"/>
    <s v="-1"/>
    <s v="42"/>
    <s v="Behinderten-WC"/>
    <s v="Turnhalle"/>
    <m/>
    <s v="Stein"/>
    <n v="4.2300000000000004"/>
    <s v="G1.1"/>
    <s v="F"/>
    <s v="6w"/>
    <n v="225"/>
    <n v="1.5"/>
    <m/>
    <n v="951.75000000000011"/>
    <n v="0"/>
    <s v=""/>
    <n v="0"/>
    <s v=""/>
    <s v=""/>
  </r>
  <r>
    <x v="3"/>
    <s v="706370036.D"/>
    <x v="3"/>
    <s v="-1"/>
    <s v="43"/>
    <s v="Putzmittelraum"/>
    <s v="Turnhalle"/>
    <m/>
    <s v="Stein"/>
    <n v="0.93"/>
    <s v="M1"/>
    <s v="F"/>
    <n v="0"/>
    <n v="0"/>
    <n v="0"/>
    <m/>
    <n v="0"/>
    <n v="0"/>
    <s v=""/>
    <n v="0"/>
    <s v=""/>
    <s v=""/>
  </r>
  <r>
    <x v="3"/>
    <s v="706370036.D"/>
    <x v="3"/>
    <s v="-1"/>
    <s v="44"/>
    <s v="Lager"/>
    <s v="Turnhalle"/>
    <m/>
    <s v="Linoleum"/>
    <n v="58.92"/>
    <s v="M1"/>
    <s v="F"/>
    <n v="0"/>
    <n v="0"/>
    <n v="6.8"/>
    <m/>
    <n v="0"/>
    <n v="0"/>
    <s v=""/>
    <n v="0"/>
    <s v=""/>
    <s v=""/>
  </r>
  <r>
    <x v="3"/>
    <s v="706370036.D"/>
    <x v="3"/>
    <s v="-1"/>
    <s v="45"/>
    <s v="WC"/>
    <s v="Turnhalle"/>
    <m/>
    <s v="Stein"/>
    <n v="3.04"/>
    <s v="G1.1"/>
    <s v="F"/>
    <s v="6w"/>
    <n v="225"/>
    <n v="0"/>
    <m/>
    <n v="684"/>
    <n v="0"/>
    <s v=""/>
    <n v="0"/>
    <s v=""/>
    <s v=""/>
  </r>
  <r>
    <x v="3"/>
    <s v="706370036.D"/>
    <x v="3"/>
    <s v="-1"/>
    <s v="46"/>
    <s v="Aufsicht- und Arztraum"/>
    <s v="Turnhalle"/>
    <m/>
    <s v="Stein"/>
    <n v="11.94"/>
    <s v="C2"/>
    <s v="F"/>
    <s v="2,5w"/>
    <n v="96"/>
    <n v="0"/>
    <n v="1.7"/>
    <n v="1146.24"/>
    <n v="0"/>
    <s v=""/>
    <n v="0"/>
    <s v=""/>
    <s v=""/>
  </r>
  <r>
    <x v="3"/>
    <s v="706370036.D"/>
    <x v="3"/>
    <s v="-1"/>
    <s v="47"/>
    <s v="Dusche/ Aufsicht- und Arztraum"/>
    <s v="Turnhalle"/>
    <m/>
    <s v="Stein"/>
    <n v="1.43"/>
    <s v="G1.1"/>
    <s v="F"/>
    <s v="6w"/>
    <n v="225"/>
    <n v="0"/>
    <m/>
    <n v="321.75"/>
    <n v="0"/>
    <s v=""/>
    <n v="0"/>
    <s v=""/>
    <s v=""/>
  </r>
  <r>
    <x v="3"/>
    <s v="706370036.D"/>
    <x v="3"/>
    <s v="-1"/>
    <s v="48"/>
    <s v="Spielfläche"/>
    <s v="Turnhalle"/>
    <m/>
    <s v="Linoleum"/>
    <n v="1215"/>
    <s v="L1.1"/>
    <s v="F"/>
    <s v="3w"/>
    <n v="112.5"/>
    <n v="0"/>
    <m/>
    <n v="136687.5"/>
    <n v="0"/>
    <s v=""/>
    <n v="0"/>
    <s v=""/>
    <s v=""/>
  </r>
  <r>
    <x v="3"/>
    <s v="706370036.D"/>
    <x v="3"/>
    <s v="-1"/>
    <s v="49"/>
    <s v="Geräte I"/>
    <s v="Turnhalle"/>
    <m/>
    <s v="Linoleum"/>
    <n v="37.17"/>
    <s v="K1"/>
    <s v="F"/>
    <s v="1m"/>
    <n v="12"/>
    <n v="0"/>
    <m/>
    <n v="446.04"/>
    <n v="0"/>
    <s v=""/>
    <n v="0"/>
    <s v=""/>
    <s v=""/>
  </r>
  <r>
    <x v="3"/>
    <s v="706370036.D"/>
    <x v="3"/>
    <s v="0"/>
    <s v="5"/>
    <s v="WC"/>
    <s v="Turnhalle"/>
    <m/>
    <s v="Stein"/>
    <n v="1.53"/>
    <s v="G1.1"/>
    <s v="F"/>
    <s v="6w"/>
    <n v="225"/>
    <n v="1"/>
    <m/>
    <n v="344.25"/>
    <n v="0"/>
    <s v=""/>
    <n v="0"/>
    <s v=""/>
    <s v=""/>
  </r>
  <r>
    <x v="3"/>
    <s v="706370036.D"/>
    <x v="3"/>
    <s v="-1"/>
    <s v="50"/>
    <s v="Geräte II"/>
    <s v="Turnhalle"/>
    <m/>
    <s v="Linoleum"/>
    <n v="52.92"/>
    <s v="K1"/>
    <s v="F"/>
    <s v="1m"/>
    <n v="12"/>
    <n v="0"/>
    <m/>
    <n v="635.04"/>
    <n v="0"/>
    <s v=""/>
    <n v="0"/>
    <s v=""/>
    <s v=""/>
  </r>
  <r>
    <x v="3"/>
    <s v="706370036.D"/>
    <x v="3"/>
    <s v="-1"/>
    <s v="51"/>
    <s v="Geräte III"/>
    <s v="Turnhalle"/>
    <m/>
    <s v="Linoleum"/>
    <n v="37.17"/>
    <s v="K1"/>
    <s v="F"/>
    <s v="1m"/>
    <n v="12"/>
    <n v="0"/>
    <m/>
    <n v="446.04"/>
    <n v="0"/>
    <s v=""/>
    <n v="0"/>
    <s v=""/>
    <s v=""/>
  </r>
  <r>
    <x v="3"/>
    <s v="706370036.D"/>
    <x v="3"/>
    <s v="-1"/>
    <s v="51a"/>
    <s v="Gang unter der Tribüne"/>
    <s v="Turnhalle"/>
    <m/>
    <s v="Stein"/>
    <n v="47.17"/>
    <s v="E2.3"/>
    <s v="F"/>
    <s v="1w"/>
    <n v="38.4"/>
    <n v="0"/>
    <m/>
    <n v="1811.328"/>
    <n v="0"/>
    <s v=""/>
    <n v="0"/>
    <s v=""/>
    <s v=""/>
  </r>
  <r>
    <x v="3"/>
    <s v="706370036.D"/>
    <x v="3"/>
    <s v="-1"/>
    <s v="51b"/>
    <s v="Teleskop-Zuschauer-Tribüne"/>
    <s v="Turnhalle"/>
    <m/>
    <s v="Linoleum"/>
    <n v="213.86"/>
    <s v="E2.3"/>
    <s v="F"/>
    <s v="1w"/>
    <n v="38.4"/>
    <n v="0"/>
    <m/>
    <n v="8212.2240000000002"/>
    <n v="0"/>
    <s v=""/>
    <n v="0"/>
    <s v=""/>
    <s v=""/>
  </r>
  <r>
    <x v="3"/>
    <s v="706370036.D"/>
    <x v="3"/>
    <s v="-1"/>
    <s v="52"/>
    <s v="Notstromversorgung"/>
    <s v="Turnhalle"/>
    <m/>
    <s v="Stein"/>
    <n v="12"/>
    <s v="M1"/>
    <s v="F"/>
    <n v="0"/>
    <n v="0"/>
    <n v="0.9"/>
    <m/>
    <n v="0"/>
    <n v="0"/>
    <s v=""/>
    <n v="0"/>
    <s v=""/>
    <s v=""/>
  </r>
  <r>
    <x v="3"/>
    <s v="706370036.D"/>
    <x v="3"/>
    <s v="-1"/>
    <s v="53"/>
    <s v="Putzmittel/Geräte, Heizungsraum"/>
    <s v="Turnhalle"/>
    <m/>
    <s v="Stein"/>
    <n v="59.8"/>
    <s v="M1"/>
    <s v="F"/>
    <n v="0"/>
    <n v="0"/>
    <n v="0"/>
    <n v="1.7"/>
    <n v="0"/>
    <n v="0"/>
    <s v=""/>
    <n v="0"/>
    <s v=""/>
    <s v=""/>
  </r>
  <r>
    <x v="3"/>
    <s v="706370036.D"/>
    <x v="3"/>
    <s v="0"/>
    <s v="6"/>
    <s v="WC"/>
    <s v="Turnhalle"/>
    <m/>
    <s v="Stein"/>
    <n v="1.53"/>
    <s v="G1.1"/>
    <s v="F"/>
    <s v="6w"/>
    <n v="225"/>
    <n v="1"/>
    <m/>
    <n v="344.25"/>
    <n v="0"/>
    <s v=""/>
    <n v="0"/>
    <s v=""/>
    <s v=""/>
  </r>
  <r>
    <x v="3"/>
    <s v="706370036.D"/>
    <x v="3"/>
    <s v="0"/>
    <s v="7"/>
    <s v="Lehrerumkleide"/>
    <s v="Turnhalle"/>
    <m/>
    <s v="Stein"/>
    <n v="1.53"/>
    <s v="G1.1"/>
    <s v="F"/>
    <s v="6w"/>
    <n v="225"/>
    <n v="1"/>
    <m/>
    <n v="344.25"/>
    <n v="0"/>
    <s v=""/>
    <n v="0"/>
    <s v=""/>
    <s v=""/>
  </r>
  <r>
    <x v="3"/>
    <s v="706370036.D"/>
    <x v="3"/>
    <s v="0"/>
    <s v="8"/>
    <s v="Waschraum I"/>
    <s v="Turnhalle"/>
    <m/>
    <s v="Stein"/>
    <n v="9.34"/>
    <s v="G1.1"/>
    <s v="F"/>
    <s v="6w"/>
    <n v="225"/>
    <n v="1"/>
    <m/>
    <n v="2101.5"/>
    <n v="0"/>
    <s v=""/>
    <n v="0"/>
    <s v=""/>
    <s v=""/>
  </r>
  <r>
    <x v="3"/>
    <s v="706370036.D"/>
    <x v="3"/>
    <s v="0"/>
    <s v="9"/>
    <s v="Duschraum I"/>
    <s v="Turnhalle"/>
    <m/>
    <s v="Stein"/>
    <n v="9.77"/>
    <s v="G1.1"/>
    <s v="F"/>
    <s v="6w"/>
    <n v="225"/>
    <n v="1"/>
    <m/>
    <n v="2198.25"/>
    <n v="0"/>
    <s v=""/>
    <n v="0"/>
    <s v=""/>
    <s v=""/>
  </r>
  <r>
    <x v="4"/>
    <n v="701910018"/>
    <x v="4"/>
    <n v="0"/>
    <s v="001"/>
    <s v="Büro"/>
    <s v="Verwaltungsgebäude"/>
    <m/>
    <s v="Textil"/>
    <n v="27.1"/>
    <s v="C1"/>
    <s v="F"/>
    <s v="1w"/>
    <n v="49"/>
    <n v="8.4"/>
    <m/>
    <n v="1327.9"/>
    <n v="0"/>
    <s v=""/>
    <n v="0"/>
    <s v=""/>
    <s v=""/>
  </r>
  <r>
    <x v="4"/>
    <n v="701910018"/>
    <x v="4"/>
    <n v="0"/>
    <s v="002"/>
    <s v="Büro"/>
    <s v="Verwaltungsgebäude"/>
    <m/>
    <s v="Textil"/>
    <n v="18.5"/>
    <s v="C1"/>
    <s v="F"/>
    <s v="1w"/>
    <n v="49"/>
    <n v="3.3"/>
    <m/>
    <n v="906.5"/>
    <n v="0"/>
    <s v=""/>
    <n v="0"/>
    <s v=""/>
    <s v=""/>
  </r>
  <r>
    <x v="4"/>
    <n v="701910018"/>
    <x v="4"/>
    <n v="0"/>
    <s v="003"/>
    <s v="Büro"/>
    <s v="Verwaltungsgebäude"/>
    <m/>
    <s v="Textil"/>
    <n v="19.3"/>
    <s v="C1"/>
    <s v="F"/>
    <s v="1w"/>
    <n v="49"/>
    <n v="3.3"/>
    <m/>
    <n v="945.7"/>
    <n v="0"/>
    <s v=""/>
    <n v="0"/>
    <s v=""/>
    <s v=""/>
  </r>
  <r>
    <x v="4"/>
    <n v="701910018"/>
    <x v="4"/>
    <n v="0"/>
    <s v="004"/>
    <s v="Büro"/>
    <s v="Verwaltungsgebäude"/>
    <m/>
    <s v="Textil"/>
    <n v="20.9"/>
    <s v="C1"/>
    <s v="F"/>
    <s v="1w"/>
    <n v="49"/>
    <n v="7.7"/>
    <n v="9.8000000000000007"/>
    <n v="1024.0999999999999"/>
    <n v="0"/>
    <s v=""/>
    <n v="0"/>
    <s v=""/>
    <s v=""/>
  </r>
  <r>
    <x v="4"/>
    <n v="701910018"/>
    <x v="4"/>
    <n v="0"/>
    <s v="005"/>
    <s v="Büro"/>
    <s v="Verwaltungsgebäude"/>
    <m/>
    <s v="Textil"/>
    <n v="27.5"/>
    <s v="C1"/>
    <s v="F"/>
    <s v="1w"/>
    <n v="49"/>
    <m/>
    <n v="27.4"/>
    <n v="1347.5"/>
    <n v="0"/>
    <s v=""/>
    <n v="0"/>
    <s v=""/>
    <s v=""/>
  </r>
  <r>
    <x v="4"/>
    <n v="701910018"/>
    <x v="4"/>
    <n v="0"/>
    <s v="006"/>
    <s v="Büro"/>
    <s v="Verwaltungsgebäude"/>
    <m/>
    <s v="Textil"/>
    <n v="16.899999999999999"/>
    <s v="C1"/>
    <s v="F"/>
    <s v="1w"/>
    <n v="49"/>
    <n v="2.4"/>
    <n v="25.7"/>
    <n v="828.09999999999991"/>
    <n v="0"/>
    <s v=""/>
    <n v="0"/>
    <s v=""/>
    <s v=""/>
  </r>
  <r>
    <x v="4"/>
    <n v="701910018"/>
    <x v="4"/>
    <n v="0"/>
    <s v="007"/>
    <s v="Büro"/>
    <s v="Verwaltungsgebäude"/>
    <m/>
    <s v="Textil"/>
    <n v="17.600000000000001"/>
    <s v="C1"/>
    <s v="F"/>
    <s v="1w"/>
    <n v="49"/>
    <n v="6.9"/>
    <n v="3"/>
    <n v="862.40000000000009"/>
    <n v="0"/>
    <s v=""/>
    <n v="0"/>
    <s v=""/>
    <s v=""/>
  </r>
  <r>
    <x v="4"/>
    <n v="701910018"/>
    <x v="4"/>
    <n v="0"/>
    <s v="008"/>
    <s v="Büro"/>
    <s v="Verwaltungsgebäude"/>
    <m/>
    <s v="Textil"/>
    <n v="26.2"/>
    <s v="C1"/>
    <s v="F"/>
    <s v="1w"/>
    <n v="49"/>
    <n v="9.6"/>
    <n v="0.4"/>
    <n v="1283.8"/>
    <n v="0"/>
    <s v=""/>
    <n v="0"/>
    <s v=""/>
    <s v=""/>
  </r>
  <r>
    <x v="4"/>
    <n v="701910018"/>
    <x v="4"/>
    <n v="0"/>
    <s v="008 a"/>
    <s v="WC Behinderte"/>
    <s v="Verwaltungsgebäude"/>
    <m/>
    <s v="Kunststein"/>
    <n v="12.9"/>
    <s v="G1"/>
    <s v="F"/>
    <s v="5w"/>
    <n v="245"/>
    <n v="0"/>
    <m/>
    <n v="3160.5"/>
    <n v="0"/>
    <s v=""/>
    <n v="0"/>
    <s v=""/>
    <s v=""/>
  </r>
  <r>
    <x v="4"/>
    <n v="701910018"/>
    <x v="4"/>
    <n v="0"/>
    <s v="009"/>
    <s v="Archiv"/>
    <s v="Verwaltungsgebäude"/>
    <m/>
    <s v="Textil"/>
    <n v="62.2"/>
    <s v="K1"/>
    <s v="F"/>
    <s v="1m"/>
    <n v="12"/>
    <n v="0"/>
    <m/>
    <n v="746.40000000000009"/>
    <n v="0"/>
    <s v=""/>
    <n v="0"/>
    <s v=""/>
    <s v=""/>
  </r>
  <r>
    <x v="4"/>
    <n v="701910018"/>
    <x v="4"/>
    <n v="0"/>
    <s v="010"/>
    <s v="Büro"/>
    <s v="Verwaltungsgebäude"/>
    <m/>
    <s v="Textil"/>
    <n v="28"/>
    <s v="C1"/>
    <s v="F"/>
    <s v="1w"/>
    <n v="49"/>
    <n v="9.9"/>
    <n v="1.8"/>
    <n v="1372"/>
    <n v="0"/>
    <s v=""/>
    <n v="0"/>
    <s v=""/>
    <s v=""/>
  </r>
  <r>
    <x v="4"/>
    <n v="701910018"/>
    <x v="4"/>
    <n v="0"/>
    <s v="010.1"/>
    <s v="Lager"/>
    <s v="Verwaltungsgebäude"/>
    <m/>
    <s v="Textil"/>
    <n v="11"/>
    <s v="K1"/>
    <s v="F"/>
    <s v="1m"/>
    <n v="12"/>
    <n v="3.3"/>
    <m/>
    <n v="132"/>
    <n v="0"/>
    <s v=""/>
    <n v="0"/>
    <s v=""/>
    <s v=""/>
  </r>
  <r>
    <x v="4"/>
    <n v="701910018"/>
    <x v="4"/>
    <n v="0"/>
    <s v="011"/>
    <s v="Büro"/>
    <s v="Verwaltungsgebäude"/>
    <m/>
    <s v="Textil"/>
    <n v="17.5"/>
    <s v="C1"/>
    <s v="F"/>
    <s v="1w"/>
    <n v="49"/>
    <n v="6.6"/>
    <m/>
    <n v="857.5"/>
    <n v="0"/>
    <s v=""/>
    <n v="0"/>
    <s v=""/>
    <s v=""/>
  </r>
  <r>
    <x v="4"/>
    <n v="701910018"/>
    <x v="4"/>
    <n v="0"/>
    <s v="012"/>
    <s v="Büro"/>
    <s v="Verwaltungsgebäude"/>
    <m/>
    <s v="Textil"/>
    <n v="18.3"/>
    <s v="C1"/>
    <s v="F"/>
    <s v="1w"/>
    <n v="49"/>
    <n v="6.6"/>
    <m/>
    <n v="896.7"/>
    <n v="0"/>
    <s v=""/>
    <n v="0"/>
    <s v=""/>
    <s v=""/>
  </r>
  <r>
    <x v="4"/>
    <n v="701910018"/>
    <x v="4"/>
    <n v="0"/>
    <s v="013"/>
    <s v="Büro"/>
    <s v="Verwaltungsgebäude"/>
    <m/>
    <s v="Textil"/>
    <n v="17.600000000000001"/>
    <s v="C1"/>
    <s v="F"/>
    <s v="1w"/>
    <n v="49"/>
    <n v="3.3"/>
    <m/>
    <n v="862.40000000000009"/>
    <n v="0"/>
    <s v=""/>
    <n v="0"/>
    <s v=""/>
    <s v=""/>
  </r>
  <r>
    <x v="4"/>
    <n v="701910018"/>
    <x v="4"/>
    <n v="0"/>
    <s v="014"/>
    <s v="Büro"/>
    <s v="Verwaltungsgebäude"/>
    <m/>
    <s v="Textil"/>
    <n v="25.2"/>
    <s v="C1"/>
    <s v="F"/>
    <s v="1w"/>
    <n v="49"/>
    <n v="9.9"/>
    <m/>
    <n v="1234.8"/>
    <n v="0"/>
    <s v=""/>
    <n v="0"/>
    <s v=""/>
    <s v=""/>
  </r>
  <r>
    <x v="4"/>
    <n v="701910018"/>
    <x v="4"/>
    <n v="0"/>
    <s v="015"/>
    <s v="Podest"/>
    <s v="Verwaltungsgebäude"/>
    <m/>
    <s v="Textil"/>
    <n v="2"/>
    <s v="E4.1"/>
    <s v="F"/>
    <s v="2,5w"/>
    <n v="122.5"/>
    <n v="0"/>
    <m/>
    <n v="245"/>
    <n v="0"/>
    <s v=""/>
    <n v="0"/>
    <s v=""/>
    <s v=""/>
  </r>
  <r>
    <x v="4"/>
    <n v="701910018"/>
    <x v="4"/>
    <n v="0"/>
    <s v="016"/>
    <s v="Wartebereich"/>
    <s v="Verwaltungsgebäude"/>
    <m/>
    <s v="Stein"/>
    <n v="17.2"/>
    <s v="C2"/>
    <s v="F"/>
    <s v="2,5w"/>
    <n v="122.5"/>
    <n v="0"/>
    <n v="9.1999999999999993"/>
    <n v="2107"/>
    <n v="0"/>
    <s v=""/>
    <n v="0"/>
    <s v=""/>
    <s v=""/>
  </r>
  <r>
    <x v="4"/>
    <n v="701910018"/>
    <x v="4"/>
    <n v="0"/>
    <s v="017"/>
    <s v="Ausstellungsbereich"/>
    <s v="Verwaltungsgebäude"/>
    <m/>
    <s v="Textil"/>
    <n v="114.8"/>
    <s v="F1"/>
    <s v="F"/>
    <s v="2,5w"/>
    <n v="122.5"/>
    <n v="0"/>
    <n v="2.2999999999999998"/>
    <n v="14063"/>
    <n v="0"/>
    <s v=""/>
    <n v="0"/>
    <s v=""/>
    <s v=""/>
  </r>
  <r>
    <x v="4"/>
    <n v="701910018"/>
    <x v="4"/>
    <n v="0"/>
    <s v="018"/>
    <s v="Nebeneingangsbereich "/>
    <s v="Verwaltungsgebäude"/>
    <m/>
    <s v="Stein"/>
    <n v="13.9"/>
    <s v="E1"/>
    <s v="F"/>
    <s v="5w"/>
    <n v="245"/>
    <n v="7.4"/>
    <n v="5.3"/>
    <n v="3405.5"/>
    <n v="0"/>
    <s v=""/>
    <n v="0"/>
    <s v=""/>
    <s v=""/>
  </r>
  <r>
    <x v="4"/>
    <n v="701910018"/>
    <x v="4"/>
    <n v="0"/>
    <s v="019"/>
    <s v="Treppenhaus zum 1 OG"/>
    <s v="Verwaltungsgebäude"/>
    <m/>
    <s v="Stein"/>
    <n v="26.9"/>
    <s v="E4"/>
    <s v="F"/>
    <s v="5w"/>
    <n v="245"/>
    <n v="0"/>
    <m/>
    <n v="6590.5"/>
    <n v="0"/>
    <s v=""/>
    <n v="0"/>
    <s v=""/>
    <s v=""/>
  </r>
  <r>
    <x v="4"/>
    <n v="701910018"/>
    <x v="4"/>
    <n v="0"/>
    <s v="020"/>
    <s v="Eingangsbereich"/>
    <s v="Verwaltungsgebäude"/>
    <m/>
    <s v="Stein"/>
    <n v="31.7"/>
    <s v="E1"/>
    <s v="F"/>
    <s v="5w"/>
    <n v="245"/>
    <n v="29.3"/>
    <m/>
    <n v="7766.5"/>
    <n v="0"/>
    <s v=""/>
    <n v="0"/>
    <s v=""/>
    <s v=""/>
  </r>
  <r>
    <x v="4"/>
    <n v="701910018"/>
    <x v="4"/>
    <n v="0"/>
    <s v="021"/>
    <s v="Aufzug"/>
    <s v="Verwaltungsgebäude"/>
    <m/>
    <s v="Noppen"/>
    <n v="3"/>
    <s v="E3"/>
    <s v="F"/>
    <s v="2,5w"/>
    <n v="122.5"/>
    <n v="0"/>
    <n v="26.8"/>
    <n v="367.5"/>
    <n v="0"/>
    <s v=""/>
    <n v="0"/>
    <s v=""/>
    <s v=""/>
  </r>
  <r>
    <x v="4"/>
    <n v="701910018"/>
    <x v="4"/>
    <n v="0"/>
    <s v="023"/>
    <s v="Aufzug"/>
    <s v="Verwaltungsgebäude"/>
    <m/>
    <s v="Noppen"/>
    <n v="3"/>
    <s v="E3"/>
    <s v="F"/>
    <s v="2,5w"/>
    <n v="122.5"/>
    <n v="0"/>
    <m/>
    <n v="367.5"/>
    <n v="0"/>
    <s v=""/>
    <n v="0"/>
    <s v=""/>
    <s v=""/>
  </r>
  <r>
    <x v="4"/>
    <n v="701910018"/>
    <x v="4"/>
    <n v="0"/>
    <s v="024"/>
    <s v="Flur vor 009"/>
    <s v="Verwaltungsgebäude"/>
    <m/>
    <s v="Textil"/>
    <n v="24.4"/>
    <s v="E2.1"/>
    <s v="F"/>
    <s v="2,5w"/>
    <n v="122.5"/>
    <n v="0"/>
    <m/>
    <n v="2989"/>
    <n v="0"/>
    <s v=""/>
    <n v="0"/>
    <s v=""/>
    <s v=""/>
  </r>
  <r>
    <x v="4"/>
    <n v="701910018"/>
    <x v="4"/>
    <n v="0"/>
    <s v="025"/>
    <s v="Treppen zum Raum 002/003"/>
    <s v="Verwaltungsgebäude"/>
    <m/>
    <s v="Holz"/>
    <n v="4"/>
    <s v="E4.1"/>
    <s v="F"/>
    <s v="2,5w"/>
    <n v="122.5"/>
    <n v="0"/>
    <m/>
    <n v="490"/>
    <n v="0"/>
    <s v=""/>
    <n v="0"/>
    <s v=""/>
    <s v=""/>
  </r>
  <r>
    <x v="4"/>
    <n v="701910018"/>
    <x v="4"/>
    <n v="0"/>
    <s v="026"/>
    <s v="Treppe inkl. Eingang"/>
    <s v="Verwaltungsgebäude"/>
    <m/>
    <s v="Stein"/>
    <n v="33.46"/>
    <s v="E4"/>
    <s v="F"/>
    <s v="5w"/>
    <n v="245"/>
    <n v="28.6"/>
    <m/>
    <n v="8197.7000000000007"/>
    <n v="0"/>
    <s v=""/>
    <n v="0"/>
    <s v=""/>
    <s v=""/>
  </r>
  <r>
    <x v="4"/>
    <n v="701910018"/>
    <x v="4"/>
    <n v="0"/>
    <s v="05"/>
    <s v="Anbau Büro "/>
    <s v="Verwaltungsgebäude"/>
    <m/>
    <s v="Textil"/>
    <n v="7.5"/>
    <s v="C2"/>
    <s v="F"/>
    <s v="2,5w"/>
    <n v="122.5"/>
    <n v="5.2"/>
    <m/>
    <n v="918.75"/>
    <n v="0"/>
    <s v=""/>
    <n v="0"/>
    <s v=""/>
    <s v=""/>
  </r>
  <r>
    <x v="4"/>
    <n v="701910018"/>
    <x v="4"/>
    <s v="1"/>
    <s v="101"/>
    <s v="Büro"/>
    <s v="Verwaltungsgebäude"/>
    <m/>
    <s v="Teppich"/>
    <n v="32.020000000000003"/>
    <s v="C1"/>
    <s v="F"/>
    <s v="1w"/>
    <n v="49"/>
    <n v="5.6"/>
    <n v="10.199999999999999"/>
    <n v="1568.9800000000002"/>
    <n v="0"/>
    <s v=""/>
    <n v="0"/>
    <s v=""/>
    <s v=""/>
  </r>
  <r>
    <x v="4"/>
    <n v="701910018"/>
    <x v="4"/>
    <n v="0"/>
    <s v="101.2"/>
    <s v="Lager "/>
    <s v="Verwaltungsgebäude"/>
    <m/>
    <s v="Stein"/>
    <n v="8"/>
    <s v="K1"/>
    <s v="F"/>
    <s v="1m"/>
    <n v="12"/>
    <n v="6.6"/>
    <m/>
    <n v="96"/>
    <n v="0"/>
    <s v=""/>
    <n v="0"/>
    <s v=""/>
    <s v=""/>
  </r>
  <r>
    <x v="4"/>
    <n v="701910018"/>
    <x v="4"/>
    <s v="1"/>
    <s v="102"/>
    <s v="Büro"/>
    <s v="Verwaltungsgebäude"/>
    <m/>
    <s v="Teppich"/>
    <n v="19.8"/>
    <s v="C1"/>
    <s v="F"/>
    <s v="1w"/>
    <n v="49"/>
    <n v="5.6"/>
    <m/>
    <n v="970.2"/>
    <n v="0"/>
    <s v=""/>
    <n v="0"/>
    <s v=""/>
    <s v=""/>
  </r>
  <r>
    <x v="4"/>
    <n v="701910018"/>
    <x v="4"/>
    <s v="1"/>
    <s v="103"/>
    <s v="Büro"/>
    <s v="Verwaltungsgebäude"/>
    <m/>
    <s v="Teppich"/>
    <n v="43.59"/>
    <s v="C1"/>
    <s v="F"/>
    <s v="1w"/>
    <n v="49"/>
    <n v="8.4"/>
    <m/>
    <n v="2135.9100000000003"/>
    <n v="0"/>
    <s v=""/>
    <n v="0"/>
    <s v=""/>
    <s v=""/>
  </r>
  <r>
    <x v="4"/>
    <n v="701910018"/>
    <x v="4"/>
    <s v="1"/>
    <s v="104"/>
    <s v="Büro"/>
    <s v="Verwaltungsgebäude"/>
    <m/>
    <s v="Teppich"/>
    <n v="37.64"/>
    <s v="C1"/>
    <s v="F"/>
    <s v="1w"/>
    <n v="49"/>
    <n v="5.6"/>
    <m/>
    <n v="1844.3600000000001"/>
    <n v="0"/>
    <s v=""/>
    <n v="0"/>
    <s v=""/>
    <s v=""/>
  </r>
  <r>
    <x v="4"/>
    <n v="701910018"/>
    <x v="4"/>
    <s v="1"/>
    <s v="104"/>
    <s v="Treppe"/>
    <s v="Verwaltungsgebäude"/>
    <m/>
    <s v="Stein"/>
    <n v="25.631999999999998"/>
    <s v="E4.1"/>
    <s v="F"/>
    <s v="2,5w"/>
    <n v="122.5"/>
    <n v="0"/>
    <m/>
    <n v="3139.9199999999996"/>
    <n v="0"/>
    <s v=""/>
    <n v="0"/>
    <s v=""/>
    <s v=""/>
  </r>
  <r>
    <x v="4"/>
    <n v="701910018"/>
    <x v="4"/>
    <s v="1"/>
    <s v="104 a"/>
    <s v="Teeküche"/>
    <s v="Verwaltungsgebäude"/>
    <m/>
    <s v="Naturstein"/>
    <n v="4.53"/>
    <s v="I1"/>
    <s v="F"/>
    <s v="5w"/>
    <n v="245"/>
    <n v="3.2"/>
    <m/>
    <n v="1109.8500000000001"/>
    <n v="0"/>
    <s v=""/>
    <n v="0"/>
    <s v=""/>
    <s v=""/>
  </r>
  <r>
    <x v="4"/>
    <n v="701910018"/>
    <x v="4"/>
    <s v="1"/>
    <s v="105"/>
    <s v="Büro"/>
    <s v="Verwaltungsgebäude"/>
    <m/>
    <s v="Teppich"/>
    <n v="21.3"/>
    <s v="C1"/>
    <s v="F"/>
    <s v="1w"/>
    <n v="49"/>
    <n v="5.8"/>
    <m/>
    <n v="1043.7"/>
    <n v="0"/>
    <s v=""/>
    <n v="0"/>
    <s v=""/>
    <s v=""/>
  </r>
  <r>
    <x v="4"/>
    <n v="701910018"/>
    <x v="4"/>
    <s v="1"/>
    <s v="105 a"/>
    <s v="WC Herren"/>
    <s v="Verwaltungsgebäude"/>
    <m/>
    <s v="Naturstein"/>
    <n v="9.26"/>
    <s v="G1"/>
    <s v="F"/>
    <s v="5w"/>
    <n v="245"/>
    <n v="2.8"/>
    <m/>
    <n v="2268.6999999999998"/>
    <n v="0"/>
    <s v=""/>
    <n v="0"/>
    <s v=""/>
    <s v=""/>
  </r>
  <r>
    <x v="4"/>
    <n v="701910018"/>
    <x v="4"/>
    <s v="1"/>
    <s v="105 b"/>
    <s v="WC Damen"/>
    <s v="Verwaltungsgebäude"/>
    <m/>
    <s v="Naturstein"/>
    <n v="11.21"/>
    <s v="G1"/>
    <s v="F"/>
    <s v="5w"/>
    <n v="245"/>
    <n v="5.6"/>
    <m/>
    <n v="2746.4500000000003"/>
    <n v="0"/>
    <s v=""/>
    <n v="0"/>
    <s v=""/>
    <s v=""/>
  </r>
  <r>
    <x v="4"/>
    <n v="701910018"/>
    <x v="4"/>
    <s v="1"/>
    <s v="105 c"/>
    <s v="Vorraum WC"/>
    <s v="Verwaltungsgebäude"/>
    <m/>
    <s v="Naturstein"/>
    <n v="3.63"/>
    <s v="G1"/>
    <s v="F"/>
    <s v="5w"/>
    <n v="245"/>
    <n v="0"/>
    <m/>
    <n v="889.35"/>
    <n v="0"/>
    <s v=""/>
    <n v="0"/>
    <s v=""/>
    <s v=""/>
  </r>
  <r>
    <x v="4"/>
    <n v="701910018"/>
    <x v="4"/>
    <s v="1"/>
    <s v="106"/>
    <s v="Büro"/>
    <s v="Verwaltungsgebäude"/>
    <m/>
    <s v="Teppich"/>
    <n v="20.7"/>
    <s v="C1"/>
    <s v="F"/>
    <s v="1w"/>
    <n v="49"/>
    <n v="8.4"/>
    <m/>
    <n v="1014.3"/>
    <n v="0"/>
    <s v=""/>
    <n v="0"/>
    <s v=""/>
    <s v=""/>
  </r>
  <r>
    <x v="4"/>
    <n v="701910018"/>
    <x v="4"/>
    <s v="1"/>
    <s v="107"/>
    <s v="Büro"/>
    <s v="Verwaltungsgebäude"/>
    <m/>
    <s v="Teppich"/>
    <n v="18.600000000000001"/>
    <s v="C1"/>
    <s v="F"/>
    <s v="1w"/>
    <n v="49"/>
    <n v="5.6"/>
    <m/>
    <n v="911.40000000000009"/>
    <n v="0"/>
    <s v=""/>
    <n v="0"/>
    <s v=""/>
    <s v=""/>
  </r>
  <r>
    <x v="4"/>
    <n v="701910018"/>
    <x v="4"/>
    <s v="1"/>
    <s v="108"/>
    <s v="Büro"/>
    <s v="Verwaltungsgebäude"/>
    <m/>
    <s v="Teppich"/>
    <n v="26.18"/>
    <s v="C1"/>
    <s v="F"/>
    <s v="1w"/>
    <n v="49"/>
    <n v="8.4"/>
    <m/>
    <n v="1282.82"/>
    <n v="0"/>
    <s v=""/>
    <n v="0"/>
    <s v=""/>
    <s v=""/>
  </r>
  <r>
    <x v="4"/>
    <n v="701910018"/>
    <x v="4"/>
    <s v="1"/>
    <s v="109"/>
    <s v="Büro"/>
    <s v="Verwaltungsgebäude"/>
    <m/>
    <s v="Teppich"/>
    <n v="36.6"/>
    <s v="C1"/>
    <s v="F"/>
    <s v="1w"/>
    <n v="49"/>
    <n v="8.4"/>
    <m/>
    <n v="1793.4"/>
    <n v="0"/>
    <s v=""/>
    <n v="0"/>
    <s v=""/>
    <s v=""/>
  </r>
  <r>
    <x v="4"/>
    <n v="701910018"/>
    <x v="4"/>
    <s v="1"/>
    <s v="110"/>
    <s v="Teeküche"/>
    <s v="Verwaltungsgebäude"/>
    <m/>
    <s v="Naturstein"/>
    <n v="3.39"/>
    <s v="I1"/>
    <s v="F"/>
    <s v="5w"/>
    <n v="245"/>
    <n v="2.6"/>
    <m/>
    <n v="830.55000000000007"/>
    <n v="0"/>
    <s v=""/>
    <n v="0"/>
    <s v=""/>
    <s v=""/>
  </r>
  <r>
    <x v="4"/>
    <n v="701910018"/>
    <x v="4"/>
    <s v="1"/>
    <s v="111"/>
    <s v="Vorraum Sitzung"/>
    <s v="Verwaltungsgebäude"/>
    <m/>
    <s v="Teppich"/>
    <n v="12.39"/>
    <s v="C2"/>
    <s v="F"/>
    <s v="2,5w"/>
    <n v="122.5"/>
    <n v="0"/>
    <m/>
    <n v="1517.7750000000001"/>
    <n v="0"/>
    <s v=""/>
    <n v="0"/>
    <s v=""/>
    <s v=""/>
  </r>
  <r>
    <x v="4"/>
    <n v="701910018"/>
    <x v="4"/>
    <s v="1"/>
    <s v="112"/>
    <s v="Sitzung"/>
    <s v="Verwaltungsgebäude"/>
    <m/>
    <s v="Teppich"/>
    <n v="69.319999999999993"/>
    <s v="C2"/>
    <s v="F"/>
    <s v="2,5w"/>
    <n v="122.5"/>
    <n v="19.2"/>
    <n v="7.2"/>
    <n v="8491.6999999999989"/>
    <n v="0"/>
    <s v=""/>
    <n v="0"/>
    <s v=""/>
    <s v=""/>
  </r>
  <r>
    <x v="4"/>
    <n v="701910018"/>
    <x v="4"/>
    <s v="1"/>
    <s v="123"/>
    <s v="Arbeitsraum"/>
    <s v="Verwaltungsgebäude"/>
    <m/>
    <s v="Teppich"/>
    <n v="2.6"/>
    <s v="K1"/>
    <s v="F"/>
    <s v="1m"/>
    <n v="12"/>
    <n v="0"/>
    <m/>
    <n v="31.200000000000003"/>
    <n v="0"/>
    <s v=""/>
    <n v="0"/>
    <s v=""/>
    <s v=""/>
  </r>
  <r>
    <x v="4"/>
    <n v="701910018"/>
    <x v="4"/>
    <s v="1"/>
    <s v="124"/>
    <s v="Flur"/>
    <s v="Verwaltungsgebäude"/>
    <m/>
    <s v="Teppich"/>
    <n v="56"/>
    <s v="E2.1"/>
    <s v="F"/>
    <s v="2,5w"/>
    <n v="122.5"/>
    <n v="6.8"/>
    <n v="17.8"/>
    <n v="6860"/>
    <n v="0"/>
    <s v=""/>
    <n v="0"/>
    <s v=""/>
    <s v=""/>
  </r>
  <r>
    <x v="4"/>
    <n v="701910018"/>
    <x v="4"/>
    <s v="1"/>
    <s v="125"/>
    <s v="Garderobe"/>
    <s v="Verwaltungsgebäude"/>
    <m/>
    <s v="Teppich"/>
    <n v="3.46"/>
    <s v="E5"/>
    <s v="F"/>
    <s v="2,5w"/>
    <n v="122.5"/>
    <n v="0"/>
    <m/>
    <n v="423.85"/>
    <n v="0"/>
    <s v=""/>
    <n v="0"/>
    <s v=""/>
    <s v=""/>
  </r>
  <r>
    <x v="4"/>
    <n v="701910018"/>
    <x v="4"/>
    <n v="1"/>
    <s v="126"/>
    <s v="Treppenhaus zum 2 OG"/>
    <s v="Verwaltungsgebäude"/>
    <m/>
    <s v="Stein"/>
    <n v="16.8"/>
    <s v="E4.1"/>
    <s v="F"/>
    <s v="2,5w"/>
    <n v="122.5"/>
    <n v="0"/>
    <m/>
    <n v="2058"/>
    <n v="0"/>
    <s v=""/>
    <n v="0"/>
    <s v=""/>
    <s v=""/>
  </r>
  <r>
    <x v="4"/>
    <n v="701910018"/>
    <x v="4"/>
    <n v="1"/>
    <s v="127"/>
    <s v="Treppe"/>
    <s v="Verwaltungsgebäude"/>
    <m/>
    <s v="Stein"/>
    <n v="13.58"/>
    <s v="E4.1"/>
    <s v="F"/>
    <s v="2,5w"/>
    <n v="122.5"/>
    <n v="0"/>
    <m/>
    <n v="1663.55"/>
    <n v="0"/>
    <s v=""/>
    <n v="0"/>
    <s v=""/>
    <s v=""/>
  </r>
  <r>
    <x v="4"/>
    <n v="701910018"/>
    <x v="4"/>
    <s v="2"/>
    <s v="201"/>
    <s v="Büro"/>
    <s v="Verwaltungsgebäude"/>
    <m/>
    <s v="Teppich"/>
    <n v="18.989999999999998"/>
    <s v="C1"/>
    <s v="F"/>
    <s v="1w"/>
    <n v="49"/>
    <n v="3.6"/>
    <n v="2"/>
    <n v="930.50999999999988"/>
    <n v="0"/>
    <s v=""/>
    <n v="0"/>
    <s v=""/>
    <s v=""/>
  </r>
  <r>
    <x v="4"/>
    <n v="701910018"/>
    <x v="4"/>
    <s v="2"/>
    <s v="201 a"/>
    <s v="EDV-Verteiler"/>
    <s v="Verwaltungsgebäude"/>
    <m/>
    <s v="PVC"/>
    <n v="6.34"/>
    <s v="M1"/>
    <s v="F"/>
    <s v="0"/>
    <n v="0"/>
    <n v="0"/>
    <m/>
    <n v="0"/>
    <n v="0"/>
    <s v=""/>
    <n v="0"/>
    <s v=""/>
    <s v=""/>
  </r>
  <r>
    <x v="4"/>
    <n v="701910018"/>
    <x v="4"/>
    <s v="2"/>
    <s v="202"/>
    <s v="Büro"/>
    <s v="Verwaltungsgebäude"/>
    <m/>
    <s v="Teppich"/>
    <n v="26.08"/>
    <s v="C1"/>
    <s v="F"/>
    <s v="1w"/>
    <n v="49"/>
    <n v="3.6"/>
    <n v="2"/>
    <n v="1277.9199999999998"/>
    <n v="0"/>
    <s v=""/>
    <n v="0"/>
    <s v=""/>
    <s v=""/>
  </r>
  <r>
    <x v="4"/>
    <n v="701910018"/>
    <x v="4"/>
    <s v="2"/>
    <s v="203"/>
    <s v="Büro"/>
    <s v="Verwaltungsgebäude"/>
    <m/>
    <s v="Teppich"/>
    <n v="19.8"/>
    <s v="C1"/>
    <s v="F"/>
    <s v="1w"/>
    <n v="49"/>
    <n v="3.6"/>
    <n v="2"/>
    <n v="970.2"/>
    <n v="0"/>
    <s v=""/>
    <n v="0"/>
    <s v=""/>
    <s v=""/>
  </r>
  <r>
    <x v="4"/>
    <n v="701910018"/>
    <x v="4"/>
    <s v="2"/>
    <s v="204"/>
    <s v="Büro "/>
    <s v="Verwaltungsgebäude"/>
    <m/>
    <s v="Teppich"/>
    <n v="25.8"/>
    <s v="C1"/>
    <s v="F"/>
    <s v="1w"/>
    <n v="49"/>
    <n v="2.9"/>
    <m/>
    <n v="1264.2"/>
    <n v="0"/>
    <s v=""/>
    <n v="0"/>
    <s v=""/>
    <s v=""/>
  </r>
  <r>
    <x v="4"/>
    <n v="701910018"/>
    <x v="4"/>
    <s v="2"/>
    <s v="204 a"/>
    <s v="Treppe"/>
    <s v="Verwaltungsgebäude"/>
    <m/>
    <s v="Stein"/>
    <n v="25.631999999999998"/>
    <s v="E4.1"/>
    <s v="F"/>
    <s v="2,5w"/>
    <n v="122.5"/>
    <n v="0"/>
    <m/>
    <n v="3139.9199999999996"/>
    <n v="0"/>
    <s v=""/>
    <n v="0"/>
    <s v=""/>
    <s v=""/>
  </r>
  <r>
    <x v="4"/>
    <n v="701910018"/>
    <x v="4"/>
    <s v="2"/>
    <s v="204 a"/>
    <s v="WC Herren"/>
    <s v="Verwaltungsgebäude"/>
    <m/>
    <s v="Naturstein"/>
    <n v="7.99"/>
    <s v="G1"/>
    <s v="F"/>
    <s v="5w"/>
    <n v="245"/>
    <n v="1.8"/>
    <m/>
    <n v="1957.55"/>
    <n v="0"/>
    <s v=""/>
    <n v="0"/>
    <s v=""/>
    <s v=""/>
  </r>
  <r>
    <x v="4"/>
    <n v="701910018"/>
    <x v="4"/>
    <s v="2"/>
    <s v="204 b"/>
    <s v="WC Damen"/>
    <s v="Verwaltungsgebäude"/>
    <m/>
    <s v="Naturstein"/>
    <n v="9.08"/>
    <s v="G1"/>
    <s v="F"/>
    <s v="5w"/>
    <n v="245"/>
    <n v="3.6"/>
    <m/>
    <n v="2224.6"/>
    <n v="0"/>
    <s v=""/>
    <n v="0"/>
    <s v=""/>
    <s v=""/>
  </r>
  <r>
    <x v="4"/>
    <n v="701910018"/>
    <x v="4"/>
    <s v="2"/>
    <s v="204 c"/>
    <s v="Vorraum WC"/>
    <s v="Verwaltungsgebäude"/>
    <m/>
    <s v="Naturstein"/>
    <n v="2.9"/>
    <s v="G1"/>
    <s v="F"/>
    <s v="5w"/>
    <n v="245"/>
    <n v="0"/>
    <m/>
    <n v="710.5"/>
    <n v="0"/>
    <s v=""/>
    <n v="0"/>
    <s v=""/>
    <s v=""/>
  </r>
  <r>
    <x v="4"/>
    <n v="701910018"/>
    <x v="4"/>
    <s v="2"/>
    <s v="204 d"/>
    <s v="Flur 1"/>
    <s v="Verwaltungsgebäude"/>
    <m/>
    <s v="Teppich"/>
    <n v="47.5"/>
    <s v="E2.1"/>
    <s v="F"/>
    <s v="2,5w"/>
    <n v="122.5"/>
    <n v="0"/>
    <n v="3.9"/>
    <n v="5818.75"/>
    <n v="0"/>
    <s v=""/>
    <n v="0"/>
    <s v=""/>
    <s v=""/>
  </r>
  <r>
    <x v="4"/>
    <n v="701910018"/>
    <x v="4"/>
    <s v="2"/>
    <s v="204 e"/>
    <s v="Flur 2 bei den Toiletten"/>
    <s v="Verwaltungsgebäude"/>
    <m/>
    <s v="Teppich"/>
    <n v="6.53"/>
    <s v="E2.1"/>
    <s v="F"/>
    <s v="2,5w"/>
    <n v="122.5"/>
    <n v="0"/>
    <m/>
    <n v="799.92500000000007"/>
    <n v="0"/>
    <s v=""/>
    <n v="0"/>
    <s v=""/>
    <s v=""/>
  </r>
  <r>
    <x v="4"/>
    <n v="701910018"/>
    <x v="4"/>
    <s v="2"/>
    <s v="205"/>
    <s v="Büro"/>
    <s v="Verwaltungsgebäude"/>
    <m/>
    <s v="Teppich"/>
    <n v="15"/>
    <s v="C1"/>
    <s v="F"/>
    <s v="1w"/>
    <n v="49"/>
    <n v="1.8"/>
    <m/>
    <n v="735"/>
    <n v="0"/>
    <s v=""/>
    <n v="0"/>
    <s v=""/>
    <s v=""/>
  </r>
  <r>
    <x v="4"/>
    <n v="701910018"/>
    <x v="4"/>
    <s v="2"/>
    <s v="206"/>
    <s v="Büro"/>
    <s v="Verwaltungsgebäude"/>
    <m/>
    <s v="Teppich"/>
    <n v="19.84"/>
    <s v="C1"/>
    <s v="F"/>
    <s v="1w"/>
    <n v="49"/>
    <n v="3.6"/>
    <n v="2"/>
    <n v="972.16"/>
    <n v="0"/>
    <s v=""/>
    <n v="0"/>
    <s v=""/>
    <s v=""/>
  </r>
  <r>
    <x v="4"/>
    <n v="701910018"/>
    <x v="4"/>
    <s v="2"/>
    <s v="207"/>
    <s v="Büro"/>
    <s v="Verwaltungsgebäude"/>
    <m/>
    <s v="Teppich"/>
    <n v="21.26"/>
    <s v="C1"/>
    <s v="F"/>
    <s v="1w"/>
    <n v="49"/>
    <n v="3.6"/>
    <n v="2"/>
    <n v="1041.74"/>
    <n v="0"/>
    <s v=""/>
    <n v="0"/>
    <s v=""/>
    <s v=""/>
  </r>
  <r>
    <x v="4"/>
    <n v="701910018"/>
    <x v="4"/>
    <s v="2"/>
    <s v="208"/>
    <s v="Büro"/>
    <s v="Verwaltungsgebäude"/>
    <m/>
    <s v="Teppich"/>
    <n v="24.12"/>
    <s v="C1"/>
    <s v="F"/>
    <s v="1w"/>
    <n v="49"/>
    <n v="5.4"/>
    <n v="2"/>
    <n v="1181.8800000000001"/>
    <n v="0"/>
    <s v=""/>
    <n v="0"/>
    <s v=""/>
    <s v=""/>
  </r>
  <r>
    <x v="4"/>
    <n v="701910018"/>
    <x v="4"/>
    <s v="2"/>
    <s v="209"/>
    <s v="Büro"/>
    <s v="Verwaltungsgebäude"/>
    <m/>
    <s v="Teppich"/>
    <n v="26.4"/>
    <s v="C1"/>
    <s v="F"/>
    <s v="1w"/>
    <n v="49"/>
    <n v="3.6"/>
    <n v="2"/>
    <n v="1293.5999999999999"/>
    <n v="0"/>
    <s v=""/>
    <n v="0"/>
    <s v=""/>
    <s v=""/>
  </r>
  <r>
    <x v="4"/>
    <n v="701910018"/>
    <x v="4"/>
    <s v="2"/>
    <s v="209 a"/>
    <s v="Teeküche"/>
    <s v="Verwaltungsgebäude"/>
    <m/>
    <s v="Naturstein"/>
    <n v="8.3800000000000008"/>
    <s v="I1"/>
    <s v="F"/>
    <s v="5w"/>
    <n v="245"/>
    <n v="1.8"/>
    <s v=" "/>
    <n v="2053.1000000000004"/>
    <n v="0"/>
    <s v=""/>
    <n v="0"/>
    <s v=""/>
    <s v=""/>
  </r>
  <r>
    <x v="4"/>
    <n v="701910018"/>
    <x v="4"/>
    <n v="2"/>
    <s v="209 c"/>
    <s v="Treppe"/>
    <s v="Verwaltungsgebäude"/>
    <m/>
    <s v="Stein"/>
    <n v="16.184000000000001"/>
    <s v="E4.1"/>
    <s v="F"/>
    <s v="2,5w"/>
    <n v="122.5"/>
    <n v="0"/>
    <m/>
    <n v="1982.5400000000002"/>
    <n v="0"/>
    <s v=""/>
    <n v="0"/>
    <s v=""/>
    <s v=""/>
  </r>
  <r>
    <x v="4"/>
    <n v="701910018"/>
    <x v="4"/>
    <s v="2"/>
    <s v="209b"/>
    <s v="Flur 3"/>
    <s v="Verwaltungsgebäude"/>
    <m/>
    <s v="Teppich"/>
    <n v="33.590000000000003"/>
    <s v="E2.1"/>
    <s v="F"/>
    <s v="2,5w"/>
    <n v="122.5"/>
    <n v="0"/>
    <n v="9.9"/>
    <n v="4114.7750000000005"/>
    <n v="0"/>
    <s v=""/>
    <n v="0"/>
    <s v=""/>
    <s v=""/>
  </r>
  <r>
    <x v="4"/>
    <n v="701910018"/>
    <x v="4"/>
    <s v="2"/>
    <s v="210"/>
    <s v="Büro"/>
    <s v="Verwaltungsgebäude"/>
    <m/>
    <s v="Teppich"/>
    <n v="25.76"/>
    <s v="C1"/>
    <s v="F"/>
    <s v="1w"/>
    <n v="49"/>
    <n v="3.6"/>
    <n v="2"/>
    <n v="1262.24"/>
    <n v="0"/>
    <s v=""/>
    <n v="0"/>
    <s v=""/>
    <s v=""/>
  </r>
  <r>
    <x v="4"/>
    <n v="701910018"/>
    <x v="4"/>
    <s v="2"/>
    <s v="210 a"/>
    <s v="Postraum"/>
    <s v="Verwaltungsgebäude"/>
    <m/>
    <s v="Teppich"/>
    <n v="10.95"/>
    <s v="C1"/>
    <s v="F"/>
    <s v="1w"/>
    <n v="49"/>
    <n v="1.8"/>
    <n v="1.6"/>
    <n v="536.54999999999995"/>
    <n v="0"/>
    <s v=""/>
    <n v="0"/>
    <s v=""/>
    <s v=""/>
  </r>
  <r>
    <x v="4"/>
    <n v="701910018"/>
    <x v="4"/>
    <s v="2"/>
    <s v="211"/>
    <s v="Büro"/>
    <s v="Verwaltungsgebäude"/>
    <m/>
    <s v="Teppich"/>
    <n v="23.69"/>
    <s v="C1"/>
    <s v="F"/>
    <s v="1w"/>
    <n v="49"/>
    <n v="5.4"/>
    <n v="2"/>
    <n v="1160.8100000000002"/>
    <n v="0"/>
    <s v=""/>
    <n v="0"/>
    <s v=""/>
    <s v=""/>
  </r>
  <r>
    <x v="4"/>
    <n v="701910018"/>
    <x v="4"/>
    <s v="2"/>
    <s v="212"/>
    <s v="Büro"/>
    <s v="Verwaltungsgebäude"/>
    <m/>
    <s v="Teppich"/>
    <n v="18.739999999999998"/>
    <s v="C1"/>
    <s v="F"/>
    <s v="1w"/>
    <n v="49"/>
    <n v="3.6"/>
    <n v="2"/>
    <n v="918.25999999999988"/>
    <n v="0"/>
    <s v=""/>
    <n v="0"/>
    <s v=""/>
    <s v=""/>
  </r>
  <r>
    <x v="4"/>
    <n v="701910018"/>
    <x v="4"/>
    <s v="2"/>
    <s v="213"/>
    <s v="Büro"/>
    <s v="Verwaltungsgebäude"/>
    <m/>
    <s v="Teppich"/>
    <n v="19.309999999999999"/>
    <s v="C1"/>
    <s v="F"/>
    <s v="1w"/>
    <n v="49"/>
    <n v="3.6"/>
    <n v="2"/>
    <n v="946.18999999999994"/>
    <n v="0"/>
    <s v=""/>
    <n v="0"/>
    <s v=""/>
    <s v=""/>
  </r>
  <r>
    <x v="4"/>
    <n v="701910018"/>
    <x v="4"/>
    <s v="2"/>
    <s v="214"/>
    <s v="Büro"/>
    <s v="Verwaltungsgebäude"/>
    <m/>
    <s v="Teppich"/>
    <n v="19.41"/>
    <s v="C1"/>
    <s v="F"/>
    <s v="1w"/>
    <n v="49"/>
    <n v="1.8"/>
    <n v="2"/>
    <n v="951.09"/>
    <n v="0"/>
    <s v=""/>
    <n v="0"/>
    <s v=""/>
    <s v=""/>
  </r>
  <r>
    <x v="4"/>
    <n v="701910018"/>
    <x v="4"/>
    <s v="3"/>
    <s v="301"/>
    <s v="Sitzung"/>
    <s v="Verwaltungsgebäude"/>
    <m/>
    <s v="Teppich"/>
    <s v="95,15"/>
    <s v="C2"/>
    <s v="F"/>
    <s v="2,5w"/>
    <n v="122.5"/>
    <n v="8.6"/>
    <m/>
    <n v="11655.875"/>
    <n v="0"/>
    <s v=""/>
    <n v="0"/>
    <s v=""/>
    <s v=""/>
  </r>
  <r>
    <x v="4"/>
    <n v="701910018"/>
    <x v="4"/>
    <s v="3"/>
    <s v="302"/>
    <s v="Vorraum Sitzung"/>
    <s v="Verwaltungsgebäude"/>
    <m/>
    <s v="Teppich"/>
    <n v="16"/>
    <s v="C2"/>
    <s v="F"/>
    <s v="2,5w"/>
    <n v="122.5"/>
    <n v="2.7"/>
    <m/>
    <n v="1960"/>
    <n v="0"/>
    <s v=""/>
    <n v="0"/>
    <s v=""/>
    <s v=""/>
  </r>
  <r>
    <x v="4"/>
    <n v="701910018"/>
    <x v="4"/>
    <s v="3"/>
    <s v="303"/>
    <s v="WC Herren"/>
    <s v="Verwaltungsgebäude"/>
    <m/>
    <s v="Naturstein"/>
    <n v="8.93"/>
    <s v="G1"/>
    <s v="F"/>
    <s v="5w"/>
    <n v="245"/>
    <n v="0.8"/>
    <m/>
    <n v="2187.85"/>
    <n v="0"/>
    <s v=""/>
    <n v="0"/>
    <s v=""/>
    <s v=""/>
  </r>
  <r>
    <x v="4"/>
    <n v="701910018"/>
    <x v="4"/>
    <s v="3"/>
    <s v="304"/>
    <s v="WC Damen"/>
    <s v="Verwaltungsgebäude"/>
    <m/>
    <s v="Naturstein"/>
    <n v="8.56"/>
    <s v="G1"/>
    <s v="F"/>
    <s v="5w"/>
    <n v="245"/>
    <n v="1.6"/>
    <m/>
    <n v="2097.2000000000003"/>
    <n v="0"/>
    <s v=""/>
    <n v="0"/>
    <s v=""/>
    <s v=""/>
  </r>
  <r>
    <x v="4"/>
    <n v="701910018"/>
    <x v="4"/>
    <s v="3"/>
    <s v="305"/>
    <s v="Küche"/>
    <s v="Verwaltungsgebäude"/>
    <m/>
    <s v="Naturstein"/>
    <n v="14.28"/>
    <s v="J2"/>
    <s v="F"/>
    <s v="5w"/>
    <n v="245"/>
    <n v="2.9"/>
    <n v="2"/>
    <n v="3498.6"/>
    <n v="0"/>
    <s v=""/>
    <n v="0"/>
    <s v=""/>
    <s v=""/>
  </r>
  <r>
    <x v="4"/>
    <n v="701910018"/>
    <x v="4"/>
    <s v="3"/>
    <s v="306"/>
    <s v="Büro"/>
    <s v="Verwaltungsgebäude"/>
    <m/>
    <s v="Teppich"/>
    <n v="22.82"/>
    <s v="C1"/>
    <s v="F"/>
    <s v="1w"/>
    <n v="49"/>
    <n v="1.6"/>
    <n v="2"/>
    <n v="1118.18"/>
    <n v="0"/>
    <s v=""/>
    <n v="0"/>
    <s v=""/>
    <s v=""/>
  </r>
  <r>
    <x v="4"/>
    <n v="701910018"/>
    <x v="4"/>
    <s v="3"/>
    <s v="307"/>
    <s v="Büro"/>
    <s v="Verwaltungsgebäude"/>
    <m/>
    <s v="Teppich"/>
    <n v="31.2"/>
    <s v="C1"/>
    <s v="F"/>
    <s v="1w"/>
    <n v="49"/>
    <n v="2.4"/>
    <n v="17.399999999999999"/>
    <n v="1528.8"/>
    <n v="0"/>
    <s v=""/>
    <n v="0"/>
    <s v=""/>
    <s v=""/>
  </r>
  <r>
    <x v="4"/>
    <n v="701910018"/>
    <x v="4"/>
    <s v="3"/>
    <s v="308"/>
    <s v="Büro"/>
    <s v="Verwaltungsgebäude"/>
    <m/>
    <s v="Teppich"/>
    <n v="18.41"/>
    <s v="C1"/>
    <s v="F"/>
    <s v="1w"/>
    <n v="49"/>
    <n v="2"/>
    <n v="9.9"/>
    <n v="902.09"/>
    <n v="0"/>
    <s v=""/>
    <n v="0"/>
    <s v=""/>
    <s v=""/>
  </r>
  <r>
    <x v="4"/>
    <n v="701910018"/>
    <x v="4"/>
    <s v="3"/>
    <s v="309"/>
    <s v="Lager Material"/>
    <s v="Verwaltungsgebäude"/>
    <m/>
    <s v="Teppich"/>
    <n v="8.86"/>
    <s v="K1"/>
    <s v="F"/>
    <s v="1m"/>
    <n v="12"/>
    <n v="0"/>
    <n v="2"/>
    <n v="106.32"/>
    <n v="0"/>
    <s v=""/>
    <n v="0"/>
    <s v=""/>
    <s v=""/>
  </r>
  <r>
    <x v="4"/>
    <n v="701910018"/>
    <x v="4"/>
    <s v="3"/>
    <s v="310"/>
    <s v="Kältemittelerzeugung"/>
    <s v="Verwaltungsgebäude"/>
    <m/>
    <s v="Naturstein"/>
    <n v="12.38"/>
    <s v="M1"/>
    <s v="F"/>
    <s v="0"/>
    <n v="0"/>
    <n v="0"/>
    <n v="2"/>
    <n v="0"/>
    <n v="0"/>
    <s v=""/>
    <n v="0"/>
    <s v=""/>
    <s v=""/>
  </r>
  <r>
    <x v="4"/>
    <n v="701910018"/>
    <x v="4"/>
    <s v="3"/>
    <s v="310 a"/>
    <s v="Flur"/>
    <s v="Verwaltungsgebäude"/>
    <m/>
    <s v="Teppich"/>
    <n v="13.64"/>
    <s v="E2.1"/>
    <s v="F"/>
    <s v="2,5w"/>
    <n v="122.5"/>
    <n v="0"/>
    <m/>
    <n v="1670.9"/>
    <n v="0"/>
    <s v=""/>
    <n v="0"/>
    <s v=""/>
    <s v=""/>
  </r>
  <r>
    <x v="4"/>
    <n v="701910018"/>
    <x v="4"/>
    <s v="3"/>
    <s v="311"/>
    <s v="Büro"/>
    <s v="Verwaltungsgebäude"/>
    <m/>
    <s v="Teppich"/>
    <n v="20.83"/>
    <s v="C1"/>
    <s v="F"/>
    <s v="1w"/>
    <n v="49"/>
    <n v="1.6"/>
    <n v="2"/>
    <n v="1020.67"/>
    <n v="0"/>
    <s v=""/>
    <n v="0"/>
    <s v=""/>
    <s v=""/>
  </r>
  <r>
    <x v="4"/>
    <n v="701910018"/>
    <x v="4"/>
    <s v="3"/>
    <s v="312"/>
    <s v="Büro"/>
    <s v="Verwaltungsgebäude"/>
    <m/>
    <s v="Teppich"/>
    <n v="23.95"/>
    <s v="C1"/>
    <s v="F"/>
    <s v="1w"/>
    <n v="49"/>
    <n v="1.6"/>
    <n v="2"/>
    <n v="1173.55"/>
    <n v="0"/>
    <s v=""/>
    <n v="0"/>
    <s v=""/>
    <s v=""/>
  </r>
  <r>
    <x v="4"/>
    <n v="701910018"/>
    <x v="4"/>
    <s v="3"/>
    <s v="312 a"/>
    <s v="Flur 2"/>
    <s v="Verwaltungsgebäude"/>
    <m/>
    <s v="Teppich"/>
    <n v="44"/>
    <s v="E2.1"/>
    <s v="F"/>
    <s v="2,5w"/>
    <n v="122.5"/>
    <n v="0"/>
    <n v="4.5"/>
    <n v="5390"/>
    <n v="0"/>
    <s v=""/>
    <n v="0"/>
    <s v=""/>
    <s v=""/>
  </r>
  <r>
    <x v="4"/>
    <n v="701910018"/>
    <x v="4"/>
    <s v="3"/>
    <s v="313"/>
    <s v="Lager   "/>
    <s v="Verwaltungsgebäude"/>
    <m/>
    <s v="Teppich"/>
    <n v="1.35"/>
    <s v="K1"/>
    <s v="F"/>
    <s v="1m"/>
    <n v="12"/>
    <n v="0"/>
    <m/>
    <n v="16.200000000000003"/>
    <n v="0"/>
    <s v=""/>
    <n v="0"/>
    <s v=""/>
    <s v=""/>
  </r>
  <r>
    <x v="4"/>
    <n v="701910018"/>
    <x v="4"/>
    <s v="3"/>
    <s v="314"/>
    <s v="Teeküche"/>
    <s v="Verwaltungsgebäude"/>
    <m/>
    <s v="Naturstein"/>
    <n v="3.02"/>
    <s v="I1"/>
    <s v="F"/>
    <s v="5w"/>
    <n v="245"/>
    <n v="0.5"/>
    <m/>
    <n v="739.9"/>
    <n v="0"/>
    <s v=""/>
    <n v="0"/>
    <s v=""/>
    <s v=""/>
  </r>
  <r>
    <x v="4"/>
    <n v="701910018"/>
    <x v="4"/>
    <n v="2"/>
    <s v="TR D"/>
    <s v="Treppenhaus zum Dachgeschoss"/>
    <s v="Verwaltungsgebäude"/>
    <m/>
    <s v="Stein"/>
    <n v="12.3"/>
    <s v="E4.1"/>
    <s v="F"/>
    <s v="2,5w"/>
    <n v="122.5"/>
    <n v="0"/>
    <m/>
    <n v="1506.75"/>
    <n v="0"/>
    <s v=""/>
    <n v="0"/>
    <s v=""/>
    <s v=""/>
  </r>
  <r>
    <x v="4"/>
    <n v="701910018"/>
    <x v="4"/>
    <n v="-1"/>
    <s v="U 101"/>
    <s v="Aufenthaltsraum + Küche "/>
    <s v="Verwaltungsgebäude"/>
    <m/>
    <s v="PVC "/>
    <n v="39.200000000000003"/>
    <s v="J2"/>
    <s v="F"/>
    <s v="5w"/>
    <n v="245"/>
    <n v="4.8"/>
    <m/>
    <n v="9604"/>
    <n v="0"/>
    <s v=""/>
    <n v="0"/>
    <s v=""/>
    <s v=""/>
  </r>
  <r>
    <x v="4"/>
    <n v="701910018"/>
    <x v="4"/>
    <n v="-1"/>
    <s v="U 101a"/>
    <s v="WC Herren"/>
    <s v="Verwaltungsgebäude"/>
    <m/>
    <s v="Fliesen"/>
    <n v="8.4"/>
    <s v="G1"/>
    <s v="F"/>
    <s v="5w"/>
    <n v="245"/>
    <n v="0.8"/>
    <m/>
    <n v="2058"/>
    <n v="0"/>
    <s v=""/>
    <n v="0"/>
    <s v=""/>
    <s v=""/>
  </r>
  <r>
    <x v="4"/>
    <n v="701910018"/>
    <x v="4"/>
    <n v="-1"/>
    <s v="U 102"/>
    <s v="Archiv"/>
    <s v="Verwaltungsgebäude"/>
    <m/>
    <s v="Textil"/>
    <n v="35.6"/>
    <s v="K1"/>
    <s v="F"/>
    <s v="1m"/>
    <n v="12"/>
    <n v="0"/>
    <n v="1.8"/>
    <n v="427.20000000000005"/>
    <n v="0"/>
    <s v=""/>
    <n v="0"/>
    <s v=""/>
    <s v=""/>
  </r>
  <r>
    <x v="4"/>
    <n v="701910018"/>
    <x v="4"/>
    <n v="-1"/>
    <s v="U 103"/>
    <s v="Archiv"/>
    <s v="Verwaltungsgebäude"/>
    <m/>
    <s v="PVC"/>
    <n v="26.8"/>
    <s v="K1"/>
    <s v="F"/>
    <s v="1m"/>
    <n v="12"/>
    <n v="0"/>
    <m/>
    <n v="321.60000000000002"/>
    <n v="0"/>
    <s v=""/>
    <n v="0"/>
    <s v=""/>
    <s v=""/>
  </r>
  <r>
    <x v="4"/>
    <n v="701910018"/>
    <x v="4"/>
    <n v="-1"/>
    <s v="U 104"/>
    <s v="Archiv"/>
    <s v="Verwaltungsgebäude"/>
    <m/>
    <s v="PVC"/>
    <n v="18.7"/>
    <s v="K1"/>
    <s v="F"/>
    <s v="1m"/>
    <n v="12"/>
    <n v="0"/>
    <m/>
    <n v="224.39999999999998"/>
    <n v="0"/>
    <s v=""/>
    <n v="0"/>
    <s v=""/>
    <s v=""/>
  </r>
  <r>
    <x v="4"/>
    <n v="701910018"/>
    <x v="4"/>
    <n v="-1"/>
    <s v="U 105"/>
    <s v="Archiv"/>
    <s v="Verwaltungsgebäude"/>
    <m/>
    <s v="Stein"/>
    <n v="12.6"/>
    <s v="K1"/>
    <s v="F"/>
    <s v="1m"/>
    <n v="12"/>
    <n v="0"/>
    <m/>
    <n v="151.19999999999999"/>
    <n v="0"/>
    <s v=""/>
    <n v="0"/>
    <s v=""/>
    <s v=""/>
  </r>
  <r>
    <x v="4"/>
    <n v="701910018"/>
    <x v="4"/>
    <n v="-1"/>
    <s v="U 106"/>
    <s v="Werkstatt"/>
    <s v="Verwaltungsgebäude"/>
    <m/>
    <s v="PVC"/>
    <n v="23.7"/>
    <s v="A3"/>
    <s v="X"/>
    <n v="0"/>
    <n v="122.5"/>
    <n v="0"/>
    <m/>
    <n v="2903.25"/>
    <n v="0"/>
    <s v=""/>
    <n v="0"/>
    <s v=""/>
    <s v=""/>
  </r>
  <r>
    <x v="4"/>
    <n v="701910018"/>
    <x v="4"/>
    <n v="-1"/>
    <s v="U 106 a"/>
    <s v="Werkzeugraum"/>
    <s v="Verwaltungsgebäude"/>
    <m/>
    <s v="PVC"/>
    <n v="2.7"/>
    <s v="M1"/>
    <s v="F"/>
    <n v="0"/>
    <n v="0"/>
    <n v="0"/>
    <m/>
    <n v="0"/>
    <n v="0"/>
    <s v=""/>
    <n v="0"/>
    <s v=""/>
    <s v=""/>
  </r>
  <r>
    <x v="4"/>
    <n v="701910018"/>
    <x v="4"/>
    <n v="-1"/>
    <s v="U 107"/>
    <s v="Archiv"/>
    <s v="Verwaltungsgebäude"/>
    <m/>
    <s v="PVC"/>
    <n v="151"/>
    <s v="K1"/>
    <s v="F"/>
    <s v="1m"/>
    <n v="12"/>
    <m/>
    <m/>
    <n v="1812"/>
    <n v="0"/>
    <s v=""/>
    <n v="0"/>
    <s v=""/>
    <s v=""/>
  </r>
  <r>
    <x v="4"/>
    <n v="701910018"/>
    <x v="4"/>
    <n v="-1"/>
    <s v="U 108"/>
    <s v="Archiv"/>
    <s v="Verwaltungsgebäude"/>
    <m/>
    <s v="PVC"/>
    <n v="19.2"/>
    <s v="K1"/>
    <s v="F"/>
    <s v="1m"/>
    <n v="12"/>
    <n v="1.4"/>
    <m/>
    <n v="230.39999999999998"/>
    <n v="0"/>
    <s v=""/>
    <n v="0"/>
    <s v=""/>
    <s v=""/>
  </r>
  <r>
    <x v="4"/>
    <n v="701910018"/>
    <x v="4"/>
    <n v="-1"/>
    <s v="U 109"/>
    <s v="Archiv"/>
    <s v="Verwaltungsgebäude"/>
    <m/>
    <s v="PVC"/>
    <n v="39.799999999999997"/>
    <s v="K1"/>
    <s v="F"/>
    <s v="1m"/>
    <n v="12"/>
    <n v="2.8"/>
    <m/>
    <n v="477.59999999999997"/>
    <n v="0"/>
    <s v=""/>
    <n v="0"/>
    <s v=""/>
    <s v=""/>
  </r>
  <r>
    <x v="4"/>
    <n v="701910018"/>
    <x v="4"/>
    <n v="-1"/>
    <s v="U 110"/>
    <s v="Server "/>
    <s v="Verwaltungsgebäude"/>
    <m/>
    <s v="Linoleum"/>
    <n v="15.2"/>
    <s v="K1"/>
    <s v="F"/>
    <s v="1m"/>
    <n v="12"/>
    <n v="0"/>
    <m/>
    <n v="182.39999999999998"/>
    <n v="0"/>
    <s v=""/>
    <n v="0"/>
    <s v=""/>
    <s v=""/>
  </r>
  <r>
    <x v="4"/>
    <n v="701910018"/>
    <x v="4"/>
    <n v="-1"/>
    <s v="U011"/>
    <s v="Flur "/>
    <s v="Verwaltungsgebäude"/>
    <m/>
    <s v="PVC "/>
    <n v="11.2"/>
    <s v="E2.1"/>
    <s v="F"/>
    <s v="2,5w"/>
    <n v="122.5"/>
    <n v="0"/>
    <m/>
    <n v="1372"/>
    <n v="0"/>
    <s v=""/>
    <n v="0"/>
    <s v=""/>
    <s v=""/>
  </r>
  <r>
    <x v="4"/>
    <n v="701910018"/>
    <x v="4"/>
    <n v="-1"/>
    <s v="U012"/>
    <s v="Treppenhaus/Flur (4 Treppen)"/>
    <s v="Verwaltungsgebäude"/>
    <m/>
    <s v="Stein"/>
    <n v="4.3"/>
    <s v="E2.1"/>
    <s v="F"/>
    <s v="2,5w"/>
    <n v="122.5"/>
    <n v="0"/>
    <m/>
    <n v="526.75"/>
    <n v="0"/>
    <s v=""/>
    <n v="0"/>
    <s v=""/>
    <s v=""/>
  </r>
  <r>
    <x v="4"/>
    <n v="701910018"/>
    <x v="4"/>
    <n v="-1"/>
    <s v="U013"/>
    <s v="Flur"/>
    <s v="Verwaltungsgebäude"/>
    <m/>
    <s v="Stein"/>
    <n v="17"/>
    <s v="E2.1"/>
    <s v="F"/>
    <s v="2,5w"/>
    <n v="122.5"/>
    <n v="0.7"/>
    <m/>
    <n v="2082.5"/>
    <n v="0"/>
    <s v=""/>
    <n v="0"/>
    <s v=""/>
    <s v=""/>
  </r>
  <r>
    <x v="4"/>
    <n v="701910018"/>
    <x v="4"/>
    <n v="-1"/>
    <s v="U101 b"/>
    <s v="WC Damen "/>
    <s v="Verwaltungsgebäude"/>
    <m/>
    <s v="Fliesen"/>
    <n v="6.2"/>
    <s v="G1"/>
    <s v="F"/>
    <s v="5w"/>
    <n v="245"/>
    <n v="0.7"/>
    <m/>
    <n v="1519"/>
    <n v="0"/>
    <s v=""/>
    <n v="0"/>
    <s v=""/>
    <s v=""/>
  </r>
  <r>
    <x v="4"/>
    <n v="701910018"/>
    <x v="4"/>
    <n v="-1"/>
    <s v="U101 c"/>
    <s v="Putzmittel"/>
    <s v="Verwaltungsgebäude"/>
    <m/>
    <s v="Fliesen"/>
    <n v="7.9"/>
    <s v="K1"/>
    <s v="F"/>
    <s v="1m"/>
    <n v="12"/>
    <n v="0"/>
    <m/>
    <n v="94.800000000000011"/>
    <n v="0"/>
    <s v=""/>
    <n v="0"/>
    <s v=""/>
    <s v=""/>
  </r>
  <r>
    <x v="4"/>
    <n v="701910018"/>
    <x v="4"/>
    <n v="-1"/>
    <s v="U104"/>
    <s v="Flur vor dem Eingang"/>
    <s v="Verwaltungsgebäude"/>
    <m/>
    <s v="Textil"/>
    <n v="10.7"/>
    <s v="E2.1"/>
    <s v="F"/>
    <s v="2,5w"/>
    <n v="122.5"/>
    <n v="0"/>
    <m/>
    <n v="1310.75"/>
    <n v="0"/>
    <s v=""/>
    <n v="0"/>
    <s v=""/>
    <s v=""/>
  </r>
  <r>
    <x v="4"/>
    <n v="701910018"/>
    <x v="4"/>
    <n v="-1"/>
    <s v="U105"/>
    <s v="Flur vor U 102"/>
    <s v="Verwaltungsgebäude"/>
    <m/>
    <s v="Textil"/>
    <n v="17.5"/>
    <s v="E2.1"/>
    <s v="F"/>
    <s v="2,5w"/>
    <n v="122.5"/>
    <n v="0"/>
    <m/>
    <n v="2143.75"/>
    <n v="0"/>
    <s v=""/>
    <n v="0"/>
    <s v=""/>
    <s v=""/>
  </r>
  <r>
    <x v="4"/>
    <n v="701910018"/>
    <x v="4"/>
    <n v="-1"/>
    <s v="U106"/>
    <s v="Flur zum Hof "/>
    <s v="Verwaltungsgebäude"/>
    <m/>
    <s v="PVC"/>
    <n v="11.9"/>
    <s v="E2.1"/>
    <s v="F"/>
    <s v="2,5w"/>
    <n v="122.5"/>
    <n v="0"/>
    <m/>
    <n v="1457.75"/>
    <n v="0"/>
    <s v=""/>
    <n v="0"/>
    <s v=""/>
    <s v=""/>
  </r>
  <r>
    <x v="4"/>
    <n v="701910018"/>
    <x v="4"/>
    <n v="-1"/>
    <s v="U107"/>
    <s v="Flur zum U103"/>
    <s v="Verwaltungsgebäude"/>
    <m/>
    <s v="PVC"/>
    <n v="5.9"/>
    <s v="E2.1"/>
    <s v="F"/>
    <s v="2,5w"/>
    <n v="122.5"/>
    <n v="0"/>
    <m/>
    <n v="722.75"/>
    <n v="0"/>
    <s v=""/>
    <n v="0"/>
    <s v=""/>
    <s v=""/>
  </r>
  <r>
    <x v="4"/>
    <n v="701910018"/>
    <x v="4"/>
    <n v="-1"/>
    <s v="U108a"/>
    <s v="Fahrstuhlwartung"/>
    <s v="Verwaltungsgebäude"/>
    <m/>
    <s v="Beton"/>
    <n v="5"/>
    <s v="M1"/>
    <s v="F"/>
    <n v="0"/>
    <n v="0"/>
    <n v="0"/>
    <m/>
    <n v="0"/>
    <n v="0"/>
    <s v=""/>
    <n v="0"/>
    <s v=""/>
    <s v=""/>
  </r>
  <r>
    <x v="5"/>
    <n v="703160030"/>
    <x v="5"/>
    <s v="1"/>
    <s v="1.01"/>
    <s v="Büro"/>
    <s v="Gesundheitshaus"/>
    <m/>
    <s v="Linoleum"/>
    <n v="28.3"/>
    <s v="C1"/>
    <s v="F"/>
    <s v="1w"/>
    <n v="49"/>
    <n v="8.4"/>
    <m/>
    <n v="1386.7"/>
    <n v="0"/>
    <s v=""/>
    <n v="0"/>
    <s v=""/>
    <s v=""/>
  </r>
  <r>
    <x v="5"/>
    <n v="703160030"/>
    <x v="5"/>
    <s v="1"/>
    <s v="1.01a"/>
    <s v="WC Personal Herren"/>
    <s v="Gesundheitshaus"/>
    <m/>
    <s v="Kunststein"/>
    <n v="9.1"/>
    <s v="G1"/>
    <s v="F"/>
    <s v="5w"/>
    <n v="245"/>
    <n v="3.2"/>
    <m/>
    <n v="2229.5"/>
    <n v="0"/>
    <s v=""/>
    <n v="0"/>
    <s v=""/>
    <s v=""/>
  </r>
  <r>
    <x v="5"/>
    <n v="703160030"/>
    <x v="5"/>
    <s v="1"/>
    <s v="1.01b"/>
    <s v="WC Personal Damen"/>
    <s v="Gesundheitshaus"/>
    <m/>
    <s v="Kunststein"/>
    <n v="3.4"/>
    <s v="G1"/>
    <s v="F"/>
    <s v="5w"/>
    <n v="245"/>
    <m/>
    <m/>
    <n v="833"/>
    <n v="0"/>
    <s v=""/>
    <n v="0"/>
    <s v=""/>
    <s v=""/>
  </r>
  <r>
    <x v="5"/>
    <n v="703160030"/>
    <x v="5"/>
    <s v="1"/>
    <s v="1.01c"/>
    <s v="Vorraum WC Personal Damen"/>
    <s v="Gesundheitshaus"/>
    <m/>
    <s v="Linoleum"/>
    <n v="2.8"/>
    <s v="G1"/>
    <s v="F"/>
    <s v="5w"/>
    <n v="245"/>
    <n v="0"/>
    <m/>
    <n v="686"/>
    <n v="0"/>
    <s v=""/>
    <n v="0"/>
    <s v=""/>
    <s v=""/>
  </r>
  <r>
    <x v="5"/>
    <n v="703160030"/>
    <x v="5"/>
    <s v="1"/>
    <s v="1.01d"/>
    <s v="WC Personal Damen"/>
    <s v="Gesundheitshaus"/>
    <m/>
    <s v="Kunststein"/>
    <n v="7.4"/>
    <s v="G1"/>
    <s v="F"/>
    <s v="5w"/>
    <n v="245"/>
    <n v="3.2"/>
    <m/>
    <n v="1813"/>
    <n v="0"/>
    <s v=""/>
    <n v="0"/>
    <s v=""/>
    <s v=""/>
  </r>
  <r>
    <x v="5"/>
    <n v="703160030"/>
    <x v="5"/>
    <s v="1"/>
    <s v="1.02"/>
    <s v="Abstellraum"/>
    <s v="Gesundheitshaus"/>
    <m/>
    <s v="Linoleum"/>
    <n v="13.2"/>
    <s v="K1"/>
    <s v="F"/>
    <s v="1m"/>
    <n v="12"/>
    <n v="4.2"/>
    <n v="1"/>
    <n v="158.39999999999998"/>
    <n v="0"/>
    <s v=""/>
    <n v="0"/>
    <s v=""/>
    <s v=""/>
  </r>
  <r>
    <x v="5"/>
    <n v="703160030"/>
    <x v="5"/>
    <s v="1"/>
    <s v="1.02a"/>
    <s v="Umkleidekabine zwischen Raum 101 und Raum 102"/>
    <s v="Gesundheitshaus"/>
    <m/>
    <s v="Linoleum"/>
    <n v="1.41"/>
    <s v="G2"/>
    <s v="F"/>
    <s v="2,5w"/>
    <n v="122.5"/>
    <n v="0"/>
    <m/>
    <n v="172.72499999999999"/>
    <n v="0"/>
    <s v=""/>
    <n v="0"/>
    <s v=""/>
    <s v=""/>
  </r>
  <r>
    <x v="5"/>
    <n v="703160030"/>
    <x v="5"/>
    <s v="1"/>
    <s v="1.03"/>
    <s v="Archiv"/>
    <s v="Gesundheitshaus"/>
    <m/>
    <s v="Linoleum"/>
    <n v="12.6"/>
    <s v="K1"/>
    <s v="F"/>
    <s v="1m"/>
    <n v="12"/>
    <n v="4.2"/>
    <m/>
    <n v="151.19999999999999"/>
    <n v="0"/>
    <s v=""/>
    <n v="0"/>
    <s v=""/>
    <s v=""/>
  </r>
  <r>
    <x v="5"/>
    <n v="703160030"/>
    <x v="5"/>
    <s v="1"/>
    <s v="1.04"/>
    <s v="Büro"/>
    <s v="Gesundheitshaus"/>
    <m/>
    <s v="Linoleum"/>
    <n v="13.2"/>
    <s v="C1"/>
    <s v="F"/>
    <s v="1w"/>
    <n v="49"/>
    <n v="4.2"/>
    <n v="9.3000000000000007"/>
    <n v="646.79999999999995"/>
    <n v="0"/>
    <s v=""/>
    <n v="0"/>
    <s v=""/>
    <s v=""/>
  </r>
  <r>
    <x v="5"/>
    <n v="703160030"/>
    <x v="5"/>
    <s v="1"/>
    <s v="1.04a"/>
    <s v="Umkleidekabine zwischen Raum 104 und Raum 105"/>
    <s v="Gesundheitshaus"/>
    <m/>
    <s v="Linoleum"/>
    <n v="1.41"/>
    <s v="G2"/>
    <s v="F"/>
    <s v="2,5w"/>
    <n v="122.5"/>
    <n v="0"/>
    <m/>
    <n v="172.72499999999999"/>
    <n v="0"/>
    <s v=""/>
    <n v="0"/>
    <s v=""/>
    <s v=""/>
  </r>
  <r>
    <x v="5"/>
    <n v="703160030"/>
    <x v="5"/>
    <s v="1"/>
    <s v="1.05"/>
    <s v="Büro"/>
    <s v="Gesundheitshaus"/>
    <m/>
    <s v="Linoleum"/>
    <n v="28.3"/>
    <s v="C1"/>
    <s v="F"/>
    <s v="1w"/>
    <n v="49"/>
    <n v="8.4"/>
    <n v="3.3"/>
    <n v="1386.7"/>
    <n v="0"/>
    <s v=""/>
    <n v="0"/>
    <s v=""/>
    <s v=""/>
  </r>
  <r>
    <x v="5"/>
    <n v="703160030"/>
    <x v="5"/>
    <s v="1"/>
    <s v="1.06"/>
    <s v="Büro"/>
    <s v="Gesundheitshaus"/>
    <m/>
    <s v="Linoleum"/>
    <n v="23.2"/>
    <s v="C1"/>
    <s v="F"/>
    <s v="1w"/>
    <n v="49"/>
    <n v="6.4"/>
    <m/>
    <n v="1136.8"/>
    <n v="0"/>
    <s v=""/>
    <n v="0"/>
    <s v=""/>
    <s v=""/>
  </r>
  <r>
    <x v="5"/>
    <n v="703160030"/>
    <x v="5"/>
    <s v="1"/>
    <s v="1.08"/>
    <s v="Abstellraum"/>
    <s v="Gesundheitshaus"/>
    <m/>
    <s v="Linoleum"/>
    <n v="19.399999999999999"/>
    <s v="K1"/>
    <s v="F"/>
    <s v="1m"/>
    <n v="12"/>
    <n v="12.5"/>
    <m/>
    <n v="232.79999999999998"/>
    <n v="0"/>
    <s v=""/>
    <n v="0"/>
    <s v=""/>
    <s v=""/>
  </r>
  <r>
    <x v="5"/>
    <n v="703160030"/>
    <x v="5"/>
    <s v="1"/>
    <s v="1.08"/>
    <s v="Büro"/>
    <s v="Gesundheitshaus"/>
    <m/>
    <s v="Linoleum"/>
    <n v="20.8"/>
    <s v="C1"/>
    <s v="F"/>
    <s v="1w"/>
    <n v="49"/>
    <n v="6.2"/>
    <m/>
    <n v="1019.2"/>
    <n v="0"/>
    <s v=""/>
    <n v="0"/>
    <s v=""/>
    <s v=""/>
  </r>
  <r>
    <x v="5"/>
    <n v="703160030"/>
    <x v="5"/>
    <s v="1"/>
    <s v="1.09"/>
    <s v="Büro"/>
    <s v="Gesundheitshaus"/>
    <m/>
    <s v="Linoleum"/>
    <n v="26.5"/>
    <s v="C1"/>
    <s v="F"/>
    <s v="1w"/>
    <n v="49"/>
    <n v="6.4"/>
    <m/>
    <n v="1298.5"/>
    <n v="0"/>
    <s v=""/>
    <n v="0"/>
    <s v=""/>
    <s v=""/>
  </r>
  <r>
    <x v="5"/>
    <n v="703160030"/>
    <x v="5"/>
    <s v="1"/>
    <s v="1.11"/>
    <s v="Archiv"/>
    <s v="Gesundheitshaus"/>
    <m/>
    <s v="Linoleum"/>
    <n v="16.3"/>
    <s v="K1"/>
    <s v="F"/>
    <s v="1m"/>
    <n v="12"/>
    <n v="6.4"/>
    <m/>
    <n v="195.60000000000002"/>
    <n v="0"/>
    <s v=""/>
    <n v="0"/>
    <s v=""/>
    <s v=""/>
  </r>
  <r>
    <x v="5"/>
    <n v="703160030"/>
    <x v="5"/>
    <s v="1"/>
    <s v="1.11"/>
    <s v="Büro"/>
    <s v="Gesundheitshaus"/>
    <m/>
    <s v="Linoleum"/>
    <n v="19"/>
    <s v="C1"/>
    <s v="F"/>
    <s v="1w"/>
    <n v="49"/>
    <n v="6.3"/>
    <m/>
    <n v="931"/>
    <n v="0"/>
    <s v=""/>
    <n v="0"/>
    <s v=""/>
    <s v=""/>
  </r>
  <r>
    <x v="5"/>
    <n v="703160030"/>
    <x v="5"/>
    <s v="1"/>
    <s v="1.12"/>
    <s v="Wartebereich"/>
    <s v="Gesundheitshaus"/>
    <m/>
    <s v="Linoleum"/>
    <n v="14"/>
    <s v="F2"/>
    <s v="F"/>
    <s v="2,5w"/>
    <n v="122.5"/>
    <n v="3.6"/>
    <m/>
    <n v="1715"/>
    <n v="0"/>
    <s v=""/>
    <n v="0"/>
    <s v=""/>
    <s v=""/>
  </r>
  <r>
    <x v="5"/>
    <n v="703160030"/>
    <x v="5"/>
    <s v="1"/>
    <s v="1.12a"/>
    <s v="WC Personal Herren"/>
    <s v="Gesundheitshaus"/>
    <m/>
    <s v="Fliesen"/>
    <n v="7"/>
    <s v="G1"/>
    <s v="F"/>
    <s v="5w"/>
    <n v="245"/>
    <n v="0"/>
    <m/>
    <n v="1715"/>
    <n v="0"/>
    <s v=""/>
    <n v="0"/>
    <s v=""/>
    <s v=""/>
  </r>
  <r>
    <x v="5"/>
    <n v="703160030"/>
    <x v="5"/>
    <s v="1"/>
    <s v="1.13"/>
    <s v="Wartebereich"/>
    <s v="Gesundheitshaus"/>
    <m/>
    <s v="Linoleum"/>
    <n v="14"/>
    <s v="C2"/>
    <s v="F"/>
    <s v="2,5w"/>
    <n v="122.5"/>
    <n v="6.3"/>
    <m/>
    <n v="1715"/>
    <n v="0"/>
    <s v=""/>
    <n v="0"/>
    <s v=""/>
    <s v=""/>
  </r>
  <r>
    <x v="5"/>
    <n v="703160030"/>
    <x v="5"/>
    <s v="1"/>
    <s v="1.14"/>
    <s v="Büro"/>
    <s v="Gesundheitshaus"/>
    <m/>
    <s v="Linoleum"/>
    <n v="13.8"/>
    <s v="C1"/>
    <s v="F"/>
    <s v="1w"/>
    <n v="49"/>
    <n v="4.2"/>
    <n v="1"/>
    <n v="676.2"/>
    <n v="0"/>
    <s v=""/>
    <n v="0"/>
    <s v=""/>
    <s v=""/>
  </r>
  <r>
    <x v="5"/>
    <n v="703160030"/>
    <x v="5"/>
    <s v="1"/>
    <s v="1.14a"/>
    <s v="Umkleidekabine zwischen Raum 114 und Raum 115"/>
    <s v="Gesundheitshaus"/>
    <m/>
    <s v="Linoleum"/>
    <n v="1.41"/>
    <s v="G2"/>
    <s v="F"/>
    <s v="2,5w"/>
    <n v="122.5"/>
    <n v="0"/>
    <m/>
    <n v="172.72499999999999"/>
    <n v="0"/>
    <s v=""/>
    <n v="0"/>
    <s v=""/>
    <s v=""/>
  </r>
  <r>
    <x v="5"/>
    <n v="703160030"/>
    <x v="5"/>
    <s v="1"/>
    <s v="1.15"/>
    <s v="Büro"/>
    <s v="Gesundheitshaus"/>
    <m/>
    <s v="Linoleum"/>
    <n v="27.7"/>
    <s v="C1"/>
    <s v="F"/>
    <s v="1w"/>
    <n v="49"/>
    <n v="8.4"/>
    <m/>
    <n v="1357.3"/>
    <n v="0"/>
    <s v=""/>
    <n v="0"/>
    <s v=""/>
    <s v=""/>
  </r>
  <r>
    <x v="5"/>
    <n v="703160030"/>
    <x v="5"/>
    <s v="1"/>
    <s v="1.16"/>
    <s v="Büro"/>
    <s v="Gesundheitshaus"/>
    <m/>
    <s v="Linoleum"/>
    <n v="12.6"/>
    <s v="C1"/>
    <s v="F"/>
    <s v="1w"/>
    <n v="49"/>
    <n v="4.2"/>
    <m/>
    <n v="617.4"/>
    <n v="0"/>
    <s v=""/>
    <n v="0"/>
    <s v=""/>
    <s v=""/>
  </r>
  <r>
    <x v="5"/>
    <n v="703160030"/>
    <x v="5"/>
    <s v="1"/>
    <s v="1.17"/>
    <s v="Büro"/>
    <s v="Gesundheitshaus"/>
    <m/>
    <s v="Linoleum"/>
    <n v="27.7"/>
    <s v="C1"/>
    <s v="F"/>
    <s v="1w"/>
    <n v="49"/>
    <n v="8.4"/>
    <m/>
    <n v="1357.3"/>
    <n v="0"/>
    <s v=""/>
    <n v="0"/>
    <s v=""/>
    <s v=""/>
  </r>
  <r>
    <x v="5"/>
    <n v="703160030"/>
    <x v="5"/>
    <s v="1"/>
    <s v="1.17a"/>
    <s v="Umkleidekabine zwischen Raum 117 und Raum 118"/>
    <s v="Gesundheitshaus"/>
    <m/>
    <s v="Linoleum"/>
    <n v="1.41"/>
    <s v="G2"/>
    <s v="F"/>
    <s v="2,5w"/>
    <n v="122.5"/>
    <n v="0"/>
    <m/>
    <n v="172.72499999999999"/>
    <n v="0"/>
    <s v=""/>
    <n v="0"/>
    <s v=""/>
    <s v=""/>
  </r>
  <r>
    <x v="5"/>
    <n v="703160030"/>
    <x v="5"/>
    <s v="1"/>
    <s v="1.18"/>
    <s v="Büro"/>
    <s v="Gesundheitshaus"/>
    <m/>
    <s v="Linoleum"/>
    <n v="13.8"/>
    <s v="C1"/>
    <s v="F"/>
    <s v="1w"/>
    <n v="49"/>
    <n v="4.2"/>
    <m/>
    <n v="676.2"/>
    <n v="0"/>
    <s v=""/>
    <n v="0"/>
    <s v=""/>
    <s v=""/>
  </r>
  <r>
    <x v="5"/>
    <n v="703160030"/>
    <x v="5"/>
    <s v="1"/>
    <s v="1.18a"/>
    <s v="Putzmittelraum"/>
    <s v="Gesundheitshaus"/>
    <m/>
    <s v="Kunststein"/>
    <n v="5.0999999999999996"/>
    <s v="M1"/>
    <s v="F"/>
    <s v="0"/>
    <n v="0"/>
    <n v="0"/>
    <m/>
    <n v="0"/>
    <n v="0"/>
    <s v=""/>
    <n v="0"/>
    <s v=""/>
    <s v=""/>
  </r>
  <r>
    <x v="5"/>
    <n v="703160030"/>
    <x v="5"/>
    <s v="1"/>
    <s v="1.18b"/>
    <s v="Putzmittelraum"/>
    <s v="Gesundheitshaus"/>
    <m/>
    <s v="Kunststein"/>
    <n v="4.8"/>
    <s v="M1"/>
    <s v="F"/>
    <s v="0"/>
    <n v="0"/>
    <n v="0"/>
    <m/>
    <n v="0"/>
    <n v="0"/>
    <s v=""/>
    <n v="0"/>
    <s v=""/>
    <s v=""/>
  </r>
  <r>
    <x v="5"/>
    <n v="703160030"/>
    <x v="5"/>
    <s v="1"/>
    <s v="1.20"/>
    <s v="Lagerraum"/>
    <s v="Gesundheitshaus"/>
    <m/>
    <s v="Linoleum"/>
    <n v="15.5"/>
    <s v="K1"/>
    <s v="F"/>
    <s v="1m"/>
    <n v="12"/>
    <n v="3.6"/>
    <m/>
    <n v="186"/>
    <n v="0"/>
    <s v=""/>
    <n v="0"/>
    <s v=""/>
    <s v=""/>
  </r>
  <r>
    <x v="5"/>
    <n v="703160030"/>
    <x v="5"/>
    <s v="1"/>
    <s v="1.21"/>
    <s v="Büro"/>
    <s v="Gesundheitshaus"/>
    <m/>
    <s v="Linoleum"/>
    <n v="13.9"/>
    <s v="C1"/>
    <s v="F"/>
    <s v="1w"/>
    <n v="49"/>
    <n v="6.3"/>
    <m/>
    <n v="681.1"/>
    <n v="0"/>
    <s v=""/>
    <n v="0"/>
    <s v=""/>
    <s v=""/>
  </r>
  <r>
    <x v="5"/>
    <n v="703160030"/>
    <x v="5"/>
    <s v="1"/>
    <s v="1.22"/>
    <s v="Büro"/>
    <s v="Gesundheitshaus"/>
    <m/>
    <s v="Linoleum"/>
    <n v="19.600000000000001"/>
    <s v="C1"/>
    <s v="F"/>
    <s v="1w"/>
    <n v="49"/>
    <n v="6.4"/>
    <m/>
    <n v="960.40000000000009"/>
    <n v="0"/>
    <s v=""/>
    <n v="0"/>
    <s v=""/>
    <s v=""/>
  </r>
  <r>
    <x v="5"/>
    <n v="703160030"/>
    <x v="5"/>
    <s v="1"/>
    <s v="1.22a"/>
    <s v="Umkleidekabine zwischen Raum 122 und Raum 123"/>
    <s v="Gesundheitshaus"/>
    <m/>
    <s v="Linoleum"/>
    <n v="1.41"/>
    <s v="G2"/>
    <s v="F"/>
    <s v="2,5w"/>
    <n v="122.5"/>
    <n v="0"/>
    <m/>
    <n v="172.72499999999999"/>
    <n v="0"/>
    <s v=""/>
    <n v="0"/>
    <s v=""/>
    <s v=""/>
  </r>
  <r>
    <x v="5"/>
    <n v="703160030"/>
    <x v="5"/>
    <s v="1"/>
    <s v="1.23"/>
    <s v="Lager"/>
    <s v="Gesundheitshaus"/>
    <m/>
    <s v="Linoleum"/>
    <n v="24.7"/>
    <s v="K1"/>
    <s v="F"/>
    <s v="1m"/>
    <n v="12"/>
    <n v="6.4"/>
    <m/>
    <n v="296.39999999999998"/>
    <n v="0"/>
    <s v=""/>
    <n v="0"/>
    <s v=""/>
    <s v=""/>
  </r>
  <r>
    <x v="5"/>
    <n v="703160030"/>
    <x v="5"/>
    <s v="1"/>
    <s v="1.24"/>
    <s v="Büro"/>
    <s v="Gesundheitshaus"/>
    <m/>
    <s v="Linoleum"/>
    <n v="18.600000000000001"/>
    <s v="C1"/>
    <s v="F"/>
    <s v="1w"/>
    <n v="49"/>
    <n v="6.2"/>
    <n v="1"/>
    <n v="911.40000000000009"/>
    <n v="0"/>
    <s v=""/>
    <n v="0"/>
    <s v=""/>
    <s v=""/>
  </r>
  <r>
    <x v="5"/>
    <n v="703160030"/>
    <x v="5"/>
    <s v="1"/>
    <s v="1.25"/>
    <s v="Materialraum und Büro"/>
    <s v="Gesundheitshaus"/>
    <m/>
    <s v="Linoleum"/>
    <n v="17.3"/>
    <s v="C2"/>
    <s v="F"/>
    <s v="2,5w"/>
    <n v="122.5"/>
    <n v="12.5"/>
    <m/>
    <n v="2119.25"/>
    <n v="0"/>
    <s v=""/>
    <n v="0"/>
    <s v=""/>
    <s v=""/>
  </r>
  <r>
    <x v="5"/>
    <n v="703160030"/>
    <x v="5"/>
    <s v="1"/>
    <s v="1.26"/>
    <s v="Flur"/>
    <s v="Gesundheitshaus"/>
    <m/>
    <s v="Linoleum"/>
    <n v="130"/>
    <s v="E2.1"/>
    <s v="F"/>
    <s v="2,5w"/>
    <n v="122.5"/>
    <n v="20.3"/>
    <m/>
    <n v="15925"/>
    <n v="0"/>
    <s v=""/>
    <n v="0"/>
    <s v=""/>
    <s v=""/>
  </r>
  <r>
    <x v="5"/>
    <n v="703160030"/>
    <x v="5"/>
    <s v="1"/>
    <s v="1.26"/>
    <s v="Treppenhausflur 1. OG"/>
    <s v="Gesundheitshaus"/>
    <m/>
    <s v="Kunststein"/>
    <n v="3.41"/>
    <s v="E4.1"/>
    <s v="F"/>
    <s v="2,5w"/>
    <n v="122.5"/>
    <n v="0"/>
    <m/>
    <n v="417.72500000000002"/>
    <n v="0"/>
    <s v=""/>
    <n v="0"/>
    <s v=""/>
    <s v=""/>
  </r>
  <r>
    <x v="5"/>
    <n v="703160030"/>
    <x v="5"/>
    <s v="1"/>
    <s v="1.27"/>
    <s v="Flurbereich"/>
    <s v="Gesundheitshaus"/>
    <m/>
    <s v="Linoleum"/>
    <n v="14"/>
    <s v="E2.1"/>
    <s v="F"/>
    <s v="2,5w"/>
    <n v="122.5"/>
    <n v="6.3"/>
    <m/>
    <n v="1715"/>
    <n v="0"/>
    <s v=""/>
    <n v="0"/>
    <s v=""/>
    <s v=""/>
  </r>
  <r>
    <x v="5"/>
    <n v="703160030"/>
    <x v="5"/>
    <n v="1"/>
    <s v="1.27"/>
    <s v="Treppe zum 2. OG"/>
    <s v="Gesundheitshaus"/>
    <m/>
    <s v="Kunststein"/>
    <n v="14.56"/>
    <s v="E4.1"/>
    <s v="F"/>
    <s v="2,5w"/>
    <n v="122.5"/>
    <n v="5.5"/>
    <m/>
    <n v="1783.6000000000001"/>
    <n v="0"/>
    <s v=""/>
    <n v="0"/>
    <s v=""/>
    <s v=""/>
  </r>
  <r>
    <x v="5"/>
    <n v="703160030"/>
    <x v="5"/>
    <s v="1"/>
    <s v="1.28"/>
    <s v="Treppenhausflur 1. OG"/>
    <s v="Gesundheitshaus"/>
    <m/>
    <s v="Kunststein"/>
    <n v="3.41"/>
    <s v="E4.1"/>
    <s v="F"/>
    <s v="2,5w"/>
    <n v="122.5"/>
    <n v="0"/>
    <m/>
    <n v="417.72500000000002"/>
    <n v="0"/>
    <s v=""/>
    <n v="0"/>
    <s v=""/>
    <s v=""/>
  </r>
  <r>
    <x v="5"/>
    <n v="703160030"/>
    <x v="5"/>
    <n v="1"/>
    <s v="1.29"/>
    <s v="Treppe zum 2. OG"/>
    <s v="Gesundheitshaus"/>
    <m/>
    <s v="Kunststein"/>
    <n v="14.56"/>
    <s v="E4.1"/>
    <s v="F"/>
    <s v="2,5w"/>
    <n v="122.5"/>
    <n v="5.5"/>
    <m/>
    <n v="1783.6000000000001"/>
    <n v="0"/>
    <s v=""/>
    <n v="0"/>
    <s v=""/>
    <s v=""/>
  </r>
  <r>
    <x v="5"/>
    <n v="703160030"/>
    <x v="5"/>
    <s v="2"/>
    <s v="2.01"/>
    <s v="Büro"/>
    <s v="Gesundheitshaus"/>
    <m/>
    <s v="Linoleum"/>
    <n v="26.88"/>
    <s v="C1"/>
    <s v="F"/>
    <s v="1w"/>
    <n v="49"/>
    <n v="8.4"/>
    <m/>
    <n v="1317.12"/>
    <n v="0"/>
    <s v=""/>
    <n v="0"/>
    <s v=""/>
    <s v=""/>
  </r>
  <r>
    <x v="5"/>
    <n v="703160030"/>
    <x v="5"/>
    <s v="2"/>
    <s v="2.02"/>
    <s v="Büro"/>
    <s v="Gesundheitshaus"/>
    <m/>
    <s v="Linoleum"/>
    <n v="29.23"/>
    <s v="C1"/>
    <s v="F"/>
    <s v="1w"/>
    <n v="49"/>
    <n v="8.4"/>
    <m/>
    <n v="1432.27"/>
    <n v="0"/>
    <s v=""/>
    <n v="0"/>
    <s v=""/>
    <s v=""/>
  </r>
  <r>
    <x v="5"/>
    <n v="703160030"/>
    <x v="5"/>
    <s v="2"/>
    <s v="2.03"/>
    <s v="Büro"/>
    <s v="Gesundheitshaus"/>
    <m/>
    <s v="Linoleum"/>
    <n v="29.83"/>
    <s v="C1"/>
    <s v="F"/>
    <s v="1w"/>
    <n v="49"/>
    <n v="10.6"/>
    <m/>
    <n v="1461.6699999999998"/>
    <n v="0"/>
    <s v=""/>
    <n v="0"/>
    <s v=""/>
    <s v=""/>
  </r>
  <r>
    <x v="5"/>
    <n v="703160030"/>
    <x v="5"/>
    <s v="2"/>
    <s v="2.04"/>
    <s v="Büro"/>
    <s v="Gesundheitshaus"/>
    <m/>
    <s v="Linoleum"/>
    <n v="23.3"/>
    <s v="C1"/>
    <s v="F"/>
    <s v="1w"/>
    <n v="49"/>
    <n v="4.2"/>
    <m/>
    <n v="1141.7"/>
    <n v="0"/>
    <s v=""/>
    <n v="0"/>
    <s v=""/>
    <s v=""/>
  </r>
  <r>
    <x v="5"/>
    <n v="703160030"/>
    <x v="5"/>
    <s v="2"/>
    <s v="2.05"/>
    <s v="Vorraum"/>
    <s v="Gesundheitshaus"/>
    <m/>
    <s v="Linoleum"/>
    <n v="15.4"/>
    <s v="G1"/>
    <s v="F"/>
    <s v="5w"/>
    <n v="245"/>
    <n v="5.0999999999999996"/>
    <m/>
    <n v="3773"/>
    <n v="0"/>
    <s v=""/>
    <n v="0"/>
    <s v=""/>
    <s v=""/>
  </r>
  <r>
    <x v="5"/>
    <n v="703160030"/>
    <x v="5"/>
    <s v="2"/>
    <s v="2.05 b"/>
    <s v="Behandlungsraum "/>
    <s v="Gesundheitshaus"/>
    <m/>
    <s v="Linoleum"/>
    <n v="21.7"/>
    <s v="C2"/>
    <s v="F"/>
    <s v="2,5w"/>
    <n v="122.5"/>
    <n v="8.4"/>
    <m/>
    <n v="2658.25"/>
    <n v="0"/>
    <s v=""/>
    <n v="0"/>
    <s v=""/>
    <s v=""/>
  </r>
  <r>
    <x v="5"/>
    <n v="703160030"/>
    <x v="5"/>
    <s v="2"/>
    <s v="2.05 c"/>
    <s v="Lager"/>
    <s v="Gesundheitshaus"/>
    <m/>
    <s v="Linoleum"/>
    <n v="12.7"/>
    <s v="K1"/>
    <s v="F"/>
    <s v="1m"/>
    <n v="12"/>
    <n v="4.2"/>
    <m/>
    <n v="152.39999999999998"/>
    <n v="0"/>
    <s v=""/>
    <n v="0"/>
    <s v=""/>
    <s v=""/>
  </r>
  <r>
    <x v="5"/>
    <n v="703160030"/>
    <x v="5"/>
    <s v="2"/>
    <s v="2.05a"/>
    <s v="WC"/>
    <s v="Gesundheitshaus"/>
    <m/>
    <s v="Kunststein"/>
    <n v="2.7"/>
    <s v="G1"/>
    <s v="F"/>
    <s v="5w"/>
    <n v="245"/>
    <n v="0"/>
    <m/>
    <n v="661.5"/>
    <n v="0"/>
    <s v=""/>
    <n v="0"/>
    <s v=""/>
    <s v=""/>
  </r>
  <r>
    <x v="5"/>
    <n v="703160030"/>
    <x v="5"/>
    <s v="2"/>
    <s v="2.05b"/>
    <s v="WC"/>
    <s v="Gesundheitshaus"/>
    <m/>
    <s v="Kunststein"/>
    <n v="2.7"/>
    <s v="G1"/>
    <s v="F"/>
    <s v="5w"/>
    <n v="245"/>
    <n v="0"/>
    <m/>
    <n v="661.5"/>
    <n v="0"/>
    <s v=""/>
    <n v="0"/>
    <s v=""/>
    <s v=""/>
  </r>
  <r>
    <x v="5"/>
    <n v="703160030"/>
    <x v="5"/>
    <s v="2"/>
    <s v="2.06"/>
    <s v="Lagerraum"/>
    <s v="Gesundheitshaus"/>
    <m/>
    <s v="Linoleum"/>
    <n v="14.5"/>
    <s v="K1"/>
    <s v="F"/>
    <s v="1m"/>
    <n v="12"/>
    <n v="6.4"/>
    <m/>
    <n v="174"/>
    <n v="0"/>
    <s v=""/>
    <n v="0"/>
    <s v=""/>
    <s v=""/>
  </r>
  <r>
    <x v="5"/>
    <n v="703160030"/>
    <x v="5"/>
    <s v="2"/>
    <s v="2.07"/>
    <s v="Büro"/>
    <s v="Gesundheitshaus"/>
    <m/>
    <s v="Linoleum"/>
    <n v="21.2"/>
    <s v="C1"/>
    <s v="F"/>
    <s v="1w"/>
    <n v="49"/>
    <n v="6.3"/>
    <m/>
    <n v="1038.8"/>
    <n v="0"/>
    <s v=""/>
    <n v="0"/>
    <s v=""/>
    <s v=""/>
  </r>
  <r>
    <x v="5"/>
    <n v="703160030"/>
    <x v="5"/>
    <s v="2"/>
    <s v="2.08"/>
    <s v="Besprechnungsraum"/>
    <s v="Gesundheitshaus"/>
    <m/>
    <s v="Linoleum"/>
    <n v="12"/>
    <s v="C2"/>
    <s v="F"/>
    <s v="2,5w"/>
    <n v="122.5"/>
    <n v="3.6"/>
    <m/>
    <n v="1470"/>
    <n v="0"/>
    <s v=""/>
    <n v="0"/>
    <s v=""/>
    <s v=""/>
  </r>
  <r>
    <x v="5"/>
    <n v="703160030"/>
    <x v="5"/>
    <s v="2"/>
    <s v="2.08a"/>
    <s v="WC Personal"/>
    <s v="Gesundheitshaus"/>
    <m/>
    <s v="Kunststein"/>
    <n v="7"/>
    <s v="G1"/>
    <s v="F"/>
    <s v="5w"/>
    <n v="245"/>
    <n v="0"/>
    <m/>
    <n v="1715"/>
    <n v="0"/>
    <s v=""/>
    <n v="0"/>
    <s v=""/>
    <s v=""/>
  </r>
  <r>
    <x v="5"/>
    <n v="703160030"/>
    <x v="5"/>
    <s v="2"/>
    <s v="2.09"/>
    <s v="Büro"/>
    <s v="Gesundheitshaus"/>
    <m/>
    <s v="Linoleum"/>
    <n v="15.76"/>
    <s v="C1"/>
    <s v="F"/>
    <s v="1w"/>
    <n v="49"/>
    <n v="6.3"/>
    <m/>
    <n v="772.24"/>
    <n v="0"/>
    <s v=""/>
    <n v="0"/>
    <s v=""/>
    <s v=""/>
  </r>
  <r>
    <x v="5"/>
    <n v="703160030"/>
    <x v="5"/>
    <s v="2"/>
    <s v="2.10"/>
    <s v="Büro"/>
    <s v="Gesundheitshaus"/>
    <m/>
    <s v="Linoleum"/>
    <n v="29.11"/>
    <s v="C1"/>
    <s v="F"/>
    <s v="1w"/>
    <n v="49"/>
    <n v="8.4"/>
    <m/>
    <n v="1426.3899999999999"/>
    <n v="0"/>
    <s v=""/>
    <n v="0"/>
    <s v=""/>
    <s v=""/>
  </r>
  <r>
    <x v="5"/>
    <n v="703160030"/>
    <x v="5"/>
    <s v="2"/>
    <s v="2.11"/>
    <s v="Technikraum"/>
    <s v="Gesundheitshaus"/>
    <m/>
    <s v="Linoleum"/>
    <n v="11.6"/>
    <s v="M1"/>
    <s v="F"/>
    <s v="0"/>
    <n v="0"/>
    <n v="4.2"/>
    <m/>
    <n v="0"/>
    <n v="0"/>
    <s v=""/>
    <n v="0"/>
    <s v=""/>
    <s v=""/>
  </r>
  <r>
    <x v="5"/>
    <n v="703160030"/>
    <x v="5"/>
    <s v="2"/>
    <s v="2.12"/>
    <s v="Büro"/>
    <s v="Gesundheitshaus"/>
    <m/>
    <s v="Linoleum"/>
    <n v="27.97"/>
    <s v="C1"/>
    <s v="F"/>
    <s v="1w"/>
    <n v="49"/>
    <n v="8.4"/>
    <m/>
    <n v="1370.53"/>
    <n v="0"/>
    <s v=""/>
    <n v="0"/>
    <s v=""/>
    <s v=""/>
  </r>
  <r>
    <x v="5"/>
    <n v="703160030"/>
    <x v="5"/>
    <s v="2"/>
    <s v="2.13"/>
    <s v="Büro"/>
    <s v="Gesundheitshaus"/>
    <m/>
    <s v="Linoleum"/>
    <n v="28.6"/>
    <s v="C1"/>
    <s v="F"/>
    <s v="1w"/>
    <n v="49"/>
    <n v="8.4"/>
    <m/>
    <n v="1401.4"/>
    <n v="0"/>
    <s v=""/>
    <n v="0"/>
    <s v=""/>
    <s v=""/>
  </r>
  <r>
    <x v="5"/>
    <n v="703160030"/>
    <x v="5"/>
    <s v="2"/>
    <s v="2.14"/>
    <s v="Büro "/>
    <s v="Gesundheitshaus"/>
    <m/>
    <s v="Textil"/>
    <n v="13.9"/>
    <s v="C1"/>
    <s v="F"/>
    <s v="1w"/>
    <n v="49"/>
    <n v="3.1"/>
    <m/>
    <n v="681.1"/>
    <n v="0"/>
    <s v=""/>
    <n v="0"/>
    <s v=""/>
    <s v=""/>
  </r>
  <r>
    <x v="5"/>
    <n v="703160030"/>
    <x v="5"/>
    <s v="2"/>
    <s v="2.14a"/>
    <s v="WC Personal"/>
    <s v="Gesundheitshaus"/>
    <m/>
    <s v="Kunststein"/>
    <n v="9.1"/>
    <s v="G1"/>
    <s v="F"/>
    <s v="5w"/>
    <n v="245"/>
    <n v="2.1"/>
    <m/>
    <n v="2229.5"/>
    <n v="0"/>
    <s v=""/>
    <n v="0"/>
    <s v=""/>
    <s v=""/>
  </r>
  <r>
    <x v="5"/>
    <n v="703160030"/>
    <x v="5"/>
    <s v="2"/>
    <s v="2.14b"/>
    <s v="Kopierraum"/>
    <s v="Gesundheitshaus"/>
    <m/>
    <s v="Kunststein"/>
    <n v="3.4"/>
    <s v="D2"/>
    <s v="F"/>
    <s v="2,5w"/>
    <n v="122.5"/>
    <n v="0"/>
    <m/>
    <n v="416.5"/>
    <n v="0"/>
    <s v=""/>
    <n v="0"/>
    <s v=""/>
    <s v=""/>
  </r>
  <r>
    <x v="5"/>
    <n v="703160030"/>
    <x v="5"/>
    <s v="2"/>
    <s v="2.14c"/>
    <s v="Vorraum WC Personal Damen"/>
    <s v="Gesundheitshaus"/>
    <m/>
    <s v="Linoleum"/>
    <n v="2.8"/>
    <s v="G1"/>
    <s v="F"/>
    <s v="5w"/>
    <n v="245"/>
    <n v="0"/>
    <m/>
    <n v="686"/>
    <n v="0"/>
    <s v=""/>
    <n v="0"/>
    <s v=""/>
    <s v=""/>
  </r>
  <r>
    <x v="5"/>
    <n v="703160030"/>
    <x v="5"/>
    <s v="2"/>
    <s v="2.14d"/>
    <s v="WC Personal Damen"/>
    <s v="Gesundheitshaus"/>
    <m/>
    <s v="Kunststein"/>
    <n v="7.4"/>
    <s v="G1"/>
    <s v="F"/>
    <s v="5w"/>
    <n v="245"/>
    <n v="2.1"/>
    <m/>
    <n v="1813"/>
    <n v="0"/>
    <s v=""/>
    <n v="0"/>
    <s v=""/>
    <s v=""/>
  </r>
  <r>
    <x v="5"/>
    <n v="703160030"/>
    <x v="5"/>
    <s v="2"/>
    <s v="2.14e"/>
    <s v="Putzmittelraum"/>
    <s v="Gesundheitshaus"/>
    <m/>
    <s v="Kunststein"/>
    <n v="3.6"/>
    <s v="M1"/>
    <s v="F"/>
    <s v="0"/>
    <n v="0"/>
    <n v="0"/>
    <m/>
    <n v="0"/>
    <n v="0"/>
    <s v=""/>
    <n v="0"/>
    <s v=""/>
    <s v=""/>
  </r>
  <r>
    <x v="5"/>
    <n v="703160030"/>
    <x v="5"/>
    <s v="2"/>
    <s v="2.15"/>
    <s v="Büro"/>
    <s v="Gesundheitshaus"/>
    <m/>
    <s v="Linoleum"/>
    <n v="15.57"/>
    <s v="C1"/>
    <s v="F"/>
    <s v="1w"/>
    <n v="49"/>
    <n v="6.3"/>
    <m/>
    <n v="762.93000000000006"/>
    <n v="0"/>
    <s v=""/>
    <n v="0"/>
    <s v=""/>
    <s v=""/>
  </r>
  <r>
    <x v="5"/>
    <n v="703160030"/>
    <x v="5"/>
    <s v="2"/>
    <s v="2.16"/>
    <s v="Büro"/>
    <s v="Gesundheitshaus"/>
    <m/>
    <s v="Linoleum"/>
    <n v="15.04"/>
    <s v="C1"/>
    <s v="F"/>
    <s v="1w"/>
    <n v="49"/>
    <n v="6.4"/>
    <m/>
    <n v="736.95999999999992"/>
    <n v="0"/>
    <s v=""/>
    <n v="0"/>
    <s v=""/>
    <s v=""/>
  </r>
  <r>
    <x v="5"/>
    <n v="703160030"/>
    <x v="5"/>
    <s v="2"/>
    <s v="2.17"/>
    <s v="Büro"/>
    <s v="Gesundheitshaus"/>
    <m/>
    <s v="Linoleum"/>
    <n v="22.81"/>
    <s v="C1"/>
    <s v="F"/>
    <s v="1w"/>
    <n v="49"/>
    <n v="4.2"/>
    <m/>
    <n v="1117.6899999999998"/>
    <n v="0"/>
    <s v=""/>
    <n v="0"/>
    <s v=""/>
    <s v=""/>
  </r>
  <r>
    <x v="5"/>
    <n v="703160030"/>
    <x v="5"/>
    <s v="2"/>
    <s v="2.19"/>
    <s v="Büro"/>
    <s v="Gesundheitshaus"/>
    <m/>
    <s v="Linoleum"/>
    <n v="13.7"/>
    <s v="C1"/>
    <s v="F"/>
    <s v="1w"/>
    <n v="49"/>
    <m/>
    <m/>
    <n v="671.3"/>
    <n v="0"/>
    <s v=""/>
    <n v="0"/>
    <s v=""/>
    <s v=""/>
  </r>
  <r>
    <x v="5"/>
    <n v="703160030"/>
    <x v="5"/>
    <s v="2"/>
    <s v="2.20"/>
    <s v="Büro"/>
    <s v="Gesundheitshaus"/>
    <m/>
    <s v="Linoleum"/>
    <n v="22.4"/>
    <s v="C1"/>
    <s v="F"/>
    <s v="1w"/>
    <n v="49"/>
    <n v="5.0999999999999996"/>
    <m/>
    <n v="1097.5999999999999"/>
    <n v="0"/>
    <s v=""/>
    <n v="0"/>
    <s v=""/>
    <s v=""/>
  </r>
  <r>
    <x v="5"/>
    <n v="703160030"/>
    <x v="5"/>
    <s v="2"/>
    <s v="2.21"/>
    <s v="Büro"/>
    <s v="Gesundheitshaus"/>
    <m/>
    <s v="Linoleum"/>
    <n v="15.31"/>
    <s v="C1"/>
    <s v="F"/>
    <s v="1w"/>
    <n v="49"/>
    <n v="6.4"/>
    <m/>
    <n v="750.19"/>
    <n v="0"/>
    <s v=""/>
    <n v="0"/>
    <s v=""/>
    <s v=""/>
  </r>
  <r>
    <x v="5"/>
    <n v="703160030"/>
    <x v="5"/>
    <s v="2"/>
    <s v="2.21a"/>
    <s v="Teeküche/Putzmittel"/>
    <s v="Gesundheitshaus"/>
    <m/>
    <s v="Kunststein"/>
    <n v="1.48"/>
    <s v="I1"/>
    <s v="F"/>
    <s v="5w"/>
    <n v="245"/>
    <n v="0"/>
    <m/>
    <n v="362.6"/>
    <n v="0"/>
    <s v=""/>
    <n v="0"/>
    <s v=""/>
    <s v=""/>
  </r>
  <r>
    <x v="5"/>
    <n v="703160030"/>
    <x v="5"/>
    <s v="2"/>
    <s v="2.22"/>
    <s v="Vorraum an den Büros 2.15 und 2.16"/>
    <s v="Gesundheitshaus"/>
    <m/>
    <s v="Linoleum"/>
    <n v="4.47"/>
    <s v="E2.3"/>
    <s v="F"/>
    <s v="1w"/>
    <n v="49"/>
    <n v="0"/>
    <m/>
    <n v="219.03"/>
    <n v="0"/>
    <s v=""/>
    <n v="0"/>
    <s v=""/>
    <s v=""/>
  </r>
  <r>
    <x v="5"/>
    <n v="703160030"/>
    <x v="5"/>
    <s v="2"/>
    <s v="2.22"/>
    <s v="Büro"/>
    <s v="Gesundheitshaus"/>
    <m/>
    <s v="Linoleum"/>
    <n v="27.7"/>
    <s v="C1"/>
    <s v="F"/>
    <s v="1w"/>
    <n v="49"/>
    <n v="8.4"/>
    <m/>
    <n v="1357.3"/>
    <n v="0"/>
    <s v=""/>
    <n v="0"/>
    <s v=""/>
    <s v=""/>
  </r>
  <r>
    <x v="5"/>
    <n v="703160030"/>
    <x v="5"/>
    <s v="2"/>
    <s v="2.23"/>
    <s v="Flur und Wartebereich nach Feuerschutztür vor R. 2.21"/>
    <s v="Gesundheitshaus"/>
    <m/>
    <s v="Linoleum"/>
    <n v="22.97"/>
    <s v="E2.1"/>
    <s v="F"/>
    <s v="2,5w"/>
    <n v="122.5"/>
    <n v="7.3"/>
    <m/>
    <n v="2813.8249999999998"/>
    <n v="0"/>
    <s v=""/>
    <n v="0"/>
    <s v=""/>
    <s v=""/>
  </r>
  <r>
    <x v="5"/>
    <n v="703160030"/>
    <x v="5"/>
    <s v="2"/>
    <s v="2.24"/>
    <s v="Flur ab Räume 2.22 bzw. 2.13 bis Räume 2.03 bzw. 2.09"/>
    <s v="Gesundheitshaus"/>
    <m/>
    <s v="Linoleum"/>
    <n v="46.49"/>
    <s v="E2.1"/>
    <s v="F"/>
    <s v="2,5w"/>
    <n v="122.5"/>
    <n v="6.3"/>
    <n v="11.6"/>
    <n v="5695.0250000000005"/>
    <n v="0"/>
    <s v=""/>
    <n v="0"/>
    <s v=""/>
    <s v=""/>
  </r>
  <r>
    <x v="5"/>
    <n v="703160030"/>
    <x v="5"/>
    <s v="2"/>
    <s v="2.25"/>
    <s v="Flur und Wartebereich nach Treppenhaus 2 an R. 204 bis 208, Aufzug+ WC"/>
    <s v="Gesundheitshaus"/>
    <m/>
    <s v="Linoleum"/>
    <n v="35.9"/>
    <s v="E2.1"/>
    <s v="F"/>
    <s v="2,5w"/>
    <n v="122.5"/>
    <n v="0"/>
    <n v="7.3"/>
    <n v="4397.75"/>
    <n v="0"/>
    <s v=""/>
    <n v="0"/>
    <s v=""/>
    <s v=""/>
  </r>
  <r>
    <x v="5"/>
    <n v="703160030"/>
    <x v="5"/>
    <s v="2"/>
    <s v="2.26"/>
    <s v="Treppenhausflur 2. OG"/>
    <s v="Gesundheitshaus"/>
    <m/>
    <s v="Kunststein"/>
    <n v="3.41"/>
    <s v="E4.1"/>
    <s v="F"/>
    <s v="2,5w"/>
    <n v="122.5"/>
    <n v="0"/>
    <m/>
    <n v="417.72500000000002"/>
    <n v="0"/>
    <s v=""/>
    <n v="0"/>
    <s v=""/>
    <s v=""/>
  </r>
  <r>
    <x v="5"/>
    <n v="703160030"/>
    <x v="5"/>
    <n v="2"/>
    <s v="2.27"/>
    <s v="Treppe zum 3. OG"/>
    <s v="Gesundheitshaus"/>
    <m/>
    <s v="Kunststein"/>
    <n v="14.56"/>
    <s v="E4.1"/>
    <s v="F"/>
    <s v="2,5w"/>
    <n v="122.5"/>
    <n v="5.5"/>
    <m/>
    <n v="1783.6000000000001"/>
    <n v="0"/>
    <s v=""/>
    <n v="0"/>
    <s v=""/>
    <s v=""/>
  </r>
  <r>
    <x v="5"/>
    <n v="703160030"/>
    <x v="5"/>
    <s v="2"/>
    <s v="2.28"/>
    <s v="Treppenhausflur 2. OG"/>
    <s v="Gesundheitshaus"/>
    <m/>
    <s v="Kunststein"/>
    <n v="3.41"/>
    <s v="E4.1"/>
    <s v="F"/>
    <s v="2,5w"/>
    <n v="122.5"/>
    <n v="0"/>
    <m/>
    <n v="417.72500000000002"/>
    <n v="0"/>
    <s v=""/>
    <n v="0"/>
    <s v=""/>
    <s v=""/>
  </r>
  <r>
    <x v="5"/>
    <n v="703160030"/>
    <x v="5"/>
    <n v="2"/>
    <s v="2.29"/>
    <s v="Treppe zum 3. OG"/>
    <s v="Gesundheitshaus"/>
    <m/>
    <s v="Kunststein"/>
    <n v="14.56"/>
    <s v="E4.1"/>
    <s v="F"/>
    <s v="2,5w"/>
    <n v="122.5"/>
    <n v="5.5"/>
    <m/>
    <n v="1783.6000000000001"/>
    <n v="0"/>
    <s v=""/>
    <n v="0"/>
    <s v=""/>
    <s v=""/>
  </r>
  <r>
    <x v="5"/>
    <n v="703160030"/>
    <x v="5"/>
    <s v="3"/>
    <s v="3.02"/>
    <s v="Büro"/>
    <s v="Gesundheitshaus"/>
    <m/>
    <s v="Linoleum"/>
    <n v="13.9"/>
    <s v="C1"/>
    <s v="F"/>
    <s v="1w"/>
    <n v="49"/>
    <n v="4.2"/>
    <m/>
    <n v="681.1"/>
    <n v="0"/>
    <s v=""/>
    <n v="0"/>
    <s v=""/>
    <s v=""/>
  </r>
  <r>
    <x v="5"/>
    <n v="703160030"/>
    <x v="5"/>
    <s v="3"/>
    <s v="3.02a"/>
    <s v="WC Personal Herren"/>
    <s v="Gesundheitshaus"/>
    <m/>
    <s v="Kunststein"/>
    <n v="9.1"/>
    <s v="G1"/>
    <s v="F"/>
    <s v="5w"/>
    <n v="245"/>
    <n v="2.1"/>
    <m/>
    <n v="2229.5"/>
    <n v="0"/>
    <s v=""/>
    <n v="0"/>
    <s v=""/>
    <s v=""/>
  </r>
  <r>
    <x v="5"/>
    <n v="703160030"/>
    <x v="5"/>
    <s v="3"/>
    <s v="3.02b"/>
    <s v="WC Personal Damen"/>
    <s v="Gesundheitshaus"/>
    <m/>
    <s v="Kunststein"/>
    <n v="3.4"/>
    <s v="G1"/>
    <s v="F"/>
    <s v="5w"/>
    <n v="245"/>
    <n v="0"/>
    <m/>
    <n v="833"/>
    <n v="0"/>
    <s v=""/>
    <n v="0"/>
    <s v=""/>
    <s v=""/>
  </r>
  <r>
    <x v="5"/>
    <n v="703160030"/>
    <x v="5"/>
    <s v="3"/>
    <s v="3.02c"/>
    <s v="WC Personal Damen"/>
    <s v="Gesundheitshaus"/>
    <m/>
    <s v="Kunststein"/>
    <n v="7.4"/>
    <s v="G1"/>
    <s v="F"/>
    <s v="5w"/>
    <n v="245"/>
    <n v="0"/>
    <m/>
    <n v="1813"/>
    <n v="0"/>
    <s v=""/>
    <n v="0"/>
    <s v=""/>
    <s v=""/>
  </r>
  <r>
    <x v="5"/>
    <n v="703160030"/>
    <x v="5"/>
    <s v="3"/>
    <s v="3.03"/>
    <s v="Büro"/>
    <s v="Gesundheitshaus"/>
    <m/>
    <s v="Linoleum"/>
    <n v="27.7"/>
    <s v="C1"/>
    <s v="F"/>
    <s v="1w"/>
    <n v="49"/>
    <n v="8.4"/>
    <m/>
    <n v="1357.3"/>
    <n v="0"/>
    <s v=""/>
    <n v="0"/>
    <s v=""/>
    <s v=""/>
  </r>
  <r>
    <x v="5"/>
    <n v="703160030"/>
    <x v="5"/>
    <s v="3"/>
    <s v="3.04"/>
    <s v="Bibliothek"/>
    <s v="Gesundheitshaus"/>
    <m/>
    <s v="Linoleum"/>
    <n v="26.5"/>
    <s v="A4"/>
    <s v="F"/>
    <s v="1w"/>
    <n v="49"/>
    <n v="8.4"/>
    <m/>
    <n v="1298.5"/>
    <n v="0"/>
    <s v=""/>
    <n v="0"/>
    <s v=""/>
    <s v=""/>
  </r>
  <r>
    <x v="5"/>
    <n v="703160030"/>
    <x v="5"/>
    <s v="3"/>
    <s v="3.05"/>
    <s v="Büro"/>
    <s v="Gesundheitshaus"/>
    <m/>
    <s v="Linoleum"/>
    <n v="13.8"/>
    <s v="C1"/>
    <s v="F"/>
    <s v="1w"/>
    <n v="49"/>
    <n v="4.2"/>
    <m/>
    <n v="676.2"/>
    <n v="0"/>
    <s v=""/>
    <n v="0"/>
    <s v=""/>
    <s v=""/>
  </r>
  <r>
    <x v="5"/>
    <n v="703160030"/>
    <x v="5"/>
    <s v="3"/>
    <s v="3.06"/>
    <s v="Büro"/>
    <s v="Gesundheitshaus"/>
    <m/>
    <s v="Linoleum"/>
    <n v="13.8"/>
    <s v="C1"/>
    <s v="F"/>
    <s v="1w"/>
    <n v="49"/>
    <n v="4.2"/>
    <m/>
    <n v="676.2"/>
    <n v="0"/>
    <s v=""/>
    <n v="0"/>
    <s v=""/>
    <s v=""/>
  </r>
  <r>
    <x v="5"/>
    <n v="703160030"/>
    <x v="5"/>
    <s v="3"/>
    <s v="3.07"/>
    <s v="Büro"/>
    <s v="Gesundheitshaus"/>
    <m/>
    <s v="Linoleum"/>
    <n v="14"/>
    <s v="C1"/>
    <s v="F"/>
    <s v="1w"/>
    <n v="49"/>
    <n v="6.4"/>
    <m/>
    <n v="686"/>
    <n v="0"/>
    <s v=""/>
    <n v="0"/>
    <s v=""/>
    <s v=""/>
  </r>
  <r>
    <x v="5"/>
    <n v="703160030"/>
    <x v="5"/>
    <s v="3"/>
    <s v="3.08"/>
    <s v="Büro"/>
    <s v="Gesundheitshaus"/>
    <m/>
    <s v="Linoleum"/>
    <n v="23.3"/>
    <s v="C1"/>
    <s v="F"/>
    <s v="1w"/>
    <n v="49"/>
    <n v="4.2"/>
    <m/>
    <n v="1141.7"/>
    <n v="0"/>
    <s v=""/>
    <n v="0"/>
    <s v=""/>
    <s v=""/>
  </r>
  <r>
    <x v="5"/>
    <n v="703160030"/>
    <x v="5"/>
    <s v="3"/>
    <s v="3.09"/>
    <s v="Büro"/>
    <s v="Gesundheitshaus"/>
    <m/>
    <s v="Linoleum"/>
    <n v="22.4"/>
    <s v="C1"/>
    <s v="F"/>
    <s v="1w"/>
    <n v="49"/>
    <n v="8.4"/>
    <m/>
    <n v="1097.5999999999999"/>
    <n v="0"/>
    <s v=""/>
    <n v="0"/>
    <s v=""/>
    <s v=""/>
  </r>
  <r>
    <x v="5"/>
    <n v="703160030"/>
    <x v="5"/>
    <s v="3"/>
    <s v="3.10"/>
    <s v="Untersuchungsraum"/>
    <s v="Gesundheitshaus"/>
    <m/>
    <s v="Linoleum"/>
    <n v="23.6"/>
    <s v="C2"/>
    <s v="F"/>
    <s v="2,5w"/>
    <n v="122.5"/>
    <n v="7.2"/>
    <m/>
    <n v="2891"/>
    <n v="0"/>
    <s v=""/>
    <n v="0"/>
    <s v=""/>
    <s v=""/>
  </r>
  <r>
    <x v="5"/>
    <n v="703160030"/>
    <x v="5"/>
    <s v="3"/>
    <s v="3.11"/>
    <s v="Abstellraum"/>
    <s v="Gesundheitshaus"/>
    <m/>
    <s v="Linoleum"/>
    <n v="10.4"/>
    <s v="K1"/>
    <s v="F"/>
    <s v="1m"/>
    <n v="12"/>
    <n v="2.1"/>
    <m/>
    <n v="124.80000000000001"/>
    <n v="0"/>
    <s v=""/>
    <n v="0"/>
    <s v=""/>
    <s v=""/>
  </r>
  <r>
    <x v="5"/>
    <n v="703160030"/>
    <x v="5"/>
    <s v="3"/>
    <s v="3.12"/>
    <s v="Büro"/>
    <s v="Gesundheitshaus"/>
    <m/>
    <s v="Linoleum"/>
    <n v="19.5"/>
    <s v="C1"/>
    <s v="F"/>
    <s v="1w"/>
    <n v="49"/>
    <n v="6.4"/>
    <m/>
    <n v="955.5"/>
    <n v="0"/>
    <s v=""/>
    <n v="0"/>
    <s v=""/>
    <s v=""/>
  </r>
  <r>
    <x v="5"/>
    <n v="703160030"/>
    <x v="5"/>
    <s v="3"/>
    <s v="3.13"/>
    <s v="Büro"/>
    <s v="Gesundheitshaus"/>
    <m/>
    <s v="Linoleum"/>
    <n v="15.6"/>
    <s v="C1"/>
    <s v="F"/>
    <s v="1w"/>
    <n v="49"/>
    <n v="6.3"/>
    <m/>
    <n v="764.4"/>
    <n v="0"/>
    <s v=""/>
    <n v="0"/>
    <s v=""/>
    <s v=""/>
  </r>
  <r>
    <x v="5"/>
    <n v="703160030"/>
    <x v="5"/>
    <s v="3"/>
    <s v="3.13a"/>
    <s v="WC Personal Herren"/>
    <s v="Gesundheitshaus"/>
    <m/>
    <s v="Kunststein"/>
    <n v="6.6"/>
    <s v="G1"/>
    <s v="F"/>
    <s v="5w"/>
    <n v="245"/>
    <n v="0"/>
    <m/>
    <n v="1617"/>
    <n v="0"/>
    <s v=""/>
    <n v="0"/>
    <s v=""/>
    <s v=""/>
  </r>
  <r>
    <x v="5"/>
    <n v="703160030"/>
    <x v="5"/>
    <s v="3"/>
    <s v="3.13b"/>
    <s v="WC Personal Damen"/>
    <s v="Gesundheitshaus"/>
    <m/>
    <s v="Kunststein"/>
    <n v="7"/>
    <s v="G1"/>
    <s v="F"/>
    <s v="5w"/>
    <n v="245"/>
    <n v="0"/>
    <m/>
    <n v="1715"/>
    <n v="0"/>
    <s v=""/>
    <n v="0"/>
    <s v=""/>
    <s v=""/>
  </r>
  <r>
    <x v="5"/>
    <n v="703160030"/>
    <x v="5"/>
    <s v="3"/>
    <s v="3.13c"/>
    <s v="Wartebereich"/>
    <s v="Gesundheitshaus"/>
    <m/>
    <s v="Linoleum"/>
    <n v="27.8"/>
    <s v="C2"/>
    <s v="F"/>
    <s v="2,5w"/>
    <n v="122.5"/>
    <n v="10.5"/>
    <m/>
    <n v="3405.5"/>
    <n v="0"/>
    <s v=""/>
    <n v="0"/>
    <s v=""/>
    <s v=""/>
  </r>
  <r>
    <x v="5"/>
    <n v="703160030"/>
    <x v="5"/>
    <s v="3"/>
    <s v="3.13d"/>
    <s v="WC Personal Herren"/>
    <s v="Gesundheitshaus"/>
    <m/>
    <s v="Kunststein"/>
    <n v="5.6"/>
    <s v="G1"/>
    <s v="F"/>
    <s v="5w"/>
    <n v="245"/>
    <n v="2.1"/>
    <m/>
    <n v="1372"/>
    <n v="0"/>
    <s v=""/>
    <n v="0"/>
    <s v=""/>
    <s v=""/>
  </r>
  <r>
    <x v="5"/>
    <n v="703160030"/>
    <x v="5"/>
    <s v="3"/>
    <s v="3.17"/>
    <s v="Büro"/>
    <s v="Gesundheitshaus"/>
    <m/>
    <s v="Linoleum"/>
    <n v="13.8"/>
    <s v="C1"/>
    <s v="F"/>
    <s v="1w"/>
    <n v="49"/>
    <n v="4.2"/>
    <n v="1"/>
    <n v="676.2"/>
    <n v="0"/>
    <s v=""/>
    <n v="0"/>
    <s v=""/>
    <s v=""/>
  </r>
  <r>
    <x v="5"/>
    <n v="703160030"/>
    <x v="5"/>
    <s v="1"/>
    <s v="3.17a"/>
    <s v="Umkleidekabine zw. Raum 3.17 und Raum 3.18"/>
    <s v="Gesundheitshaus"/>
    <m/>
    <s v="Linoleum"/>
    <n v="1.41"/>
    <s v="G2"/>
    <s v="F"/>
    <s v="2,5w"/>
    <n v="122.5"/>
    <n v="0"/>
    <m/>
    <n v="172.72499999999999"/>
    <n v="0"/>
    <s v=""/>
    <n v="0"/>
    <s v=""/>
    <s v=""/>
  </r>
  <r>
    <x v="5"/>
    <n v="703160030"/>
    <x v="5"/>
    <s v="3"/>
    <s v="3.18"/>
    <s v="Büro"/>
    <s v="Gesundheitshaus"/>
    <m/>
    <s v="Linoleum"/>
    <n v="26.5"/>
    <s v="C1"/>
    <s v="F"/>
    <s v="1w"/>
    <n v="49"/>
    <n v="8.4"/>
    <m/>
    <n v="1298.5"/>
    <n v="0"/>
    <s v=""/>
    <n v="0"/>
    <s v=""/>
    <s v=""/>
  </r>
  <r>
    <x v="5"/>
    <n v="703160030"/>
    <x v="5"/>
    <s v="3"/>
    <s v="3.19"/>
    <s v="Büro"/>
    <s v="Gesundheitshaus"/>
    <m/>
    <s v="Linoleum"/>
    <n v="27.7"/>
    <s v="C1"/>
    <s v="F"/>
    <s v="1w"/>
    <n v="49"/>
    <n v="8.4"/>
    <m/>
    <n v="1357.3"/>
    <n v="0"/>
    <s v=""/>
    <n v="0"/>
    <s v=""/>
    <s v=""/>
  </r>
  <r>
    <x v="5"/>
    <n v="703160030"/>
    <x v="5"/>
    <s v="1"/>
    <s v="3.19a"/>
    <s v="Umkleidekabine zw. Raum 3.19 und Raum 3.20"/>
    <s v="Gesundheitshaus"/>
    <m/>
    <s v="Linoleum"/>
    <n v="1.41"/>
    <s v="G2"/>
    <s v="F"/>
    <s v="2,5w"/>
    <n v="122.5"/>
    <n v="0"/>
    <m/>
    <n v="172.72499999999999"/>
    <n v="0"/>
    <s v=""/>
    <n v="0"/>
    <s v=""/>
    <s v=""/>
  </r>
  <r>
    <x v="5"/>
    <n v="703160030"/>
    <x v="5"/>
    <s v="3"/>
    <s v="3.20"/>
    <s v="Büro"/>
    <s v="Gesundheitshaus"/>
    <m/>
    <s v="Linoleum"/>
    <n v="13.8"/>
    <s v="C1"/>
    <s v="F"/>
    <s v="1w"/>
    <n v="49"/>
    <n v="4.2"/>
    <m/>
    <n v="676.2"/>
    <n v="0"/>
    <s v=""/>
    <n v="0"/>
    <s v=""/>
    <s v=""/>
  </r>
  <r>
    <x v="5"/>
    <n v="703160030"/>
    <x v="5"/>
    <s v="3"/>
    <s v="3.20a"/>
    <s v="Abstellraum"/>
    <s v="Gesundheitshaus"/>
    <m/>
    <s v="Kunststein"/>
    <n v="1.8"/>
    <s v="M1"/>
    <s v="F"/>
    <s v="0"/>
    <n v="0"/>
    <n v="0"/>
    <m/>
    <n v="0"/>
    <n v="0"/>
    <s v=""/>
    <n v="0"/>
    <s v=""/>
    <s v=""/>
  </r>
  <r>
    <x v="5"/>
    <n v="703160030"/>
    <x v="5"/>
    <s v="3"/>
    <s v="3.20b"/>
    <s v="Putzmittelraum"/>
    <s v="Gesundheitshaus"/>
    <m/>
    <s v="Kunststein"/>
    <n v="3.2"/>
    <s v="M1"/>
    <s v="F"/>
    <s v="0"/>
    <n v="0"/>
    <n v="0"/>
    <m/>
    <n v="0"/>
    <n v="0"/>
    <s v=""/>
    <n v="0"/>
    <s v=""/>
    <s v=""/>
  </r>
  <r>
    <x v="5"/>
    <n v="703160030"/>
    <x v="5"/>
    <s v="3"/>
    <s v="3.22"/>
    <s v="Archiv"/>
    <s v="Gesundheitshaus"/>
    <m/>
    <s v="Linoleum"/>
    <n v="15.8"/>
    <s v="K1"/>
    <s v="F"/>
    <s v="1m"/>
    <n v="12"/>
    <n v="3.2"/>
    <m/>
    <n v="189.60000000000002"/>
    <n v="0"/>
    <s v=""/>
    <n v="0"/>
    <s v=""/>
    <s v=""/>
  </r>
  <r>
    <x v="5"/>
    <n v="703160030"/>
    <x v="5"/>
    <s v="3"/>
    <s v="3.23"/>
    <s v="Büro"/>
    <s v="Gesundheitshaus"/>
    <m/>
    <s v="Linoleum"/>
    <n v="16.3"/>
    <s v="C1"/>
    <s v="F"/>
    <s v="1w"/>
    <n v="49"/>
    <n v="6.2"/>
    <m/>
    <n v="798.7"/>
    <n v="0"/>
    <s v=""/>
    <n v="0"/>
    <s v=""/>
    <s v=""/>
  </r>
  <r>
    <x v="5"/>
    <n v="703160030"/>
    <x v="5"/>
    <s v="3"/>
    <s v="3.24"/>
    <s v="Büro"/>
    <s v="Gesundheitshaus"/>
    <m/>
    <s v="Linoleum"/>
    <n v="20.2"/>
    <s v="C1"/>
    <s v="F"/>
    <s v="1w"/>
    <n v="49"/>
    <n v="6.4"/>
    <m/>
    <n v="989.8"/>
    <n v="0"/>
    <s v=""/>
    <n v="0"/>
    <s v=""/>
    <s v=""/>
  </r>
  <r>
    <x v="5"/>
    <n v="703160030"/>
    <x v="5"/>
    <s v="3"/>
    <s v="3.25"/>
    <s v="Büro"/>
    <s v="Gesundheitshaus"/>
    <m/>
    <s v="Linoleum"/>
    <n v="22.3"/>
    <s v="C1"/>
    <s v="F"/>
    <s v="1w"/>
    <n v="49"/>
    <n v="4.2"/>
    <m/>
    <n v="1092.7"/>
    <n v="0"/>
    <s v=""/>
    <n v="0"/>
    <s v=""/>
    <s v=""/>
  </r>
  <r>
    <x v="5"/>
    <n v="703160030"/>
    <x v="5"/>
    <s v="3"/>
    <s v="3.26"/>
    <s v="Untersuchungsraum"/>
    <s v="Gesundheitshaus"/>
    <m/>
    <s v="Linoleum"/>
    <n v="13.4"/>
    <s v="G1"/>
    <s v="F"/>
    <s v="5w"/>
    <n v="245"/>
    <n v="5.0999999999999996"/>
    <m/>
    <n v="3283"/>
    <n v="0"/>
    <s v=""/>
    <n v="0"/>
    <s v=""/>
    <s v=""/>
  </r>
  <r>
    <x v="5"/>
    <n v="703160030"/>
    <x v="5"/>
    <s v="3"/>
    <s v="3.27"/>
    <s v="Büro"/>
    <s v="Gesundheitshaus"/>
    <m/>
    <s v="Linoleum"/>
    <n v="22.5"/>
    <s v="C1"/>
    <s v="F"/>
    <s v="1w"/>
    <n v="49"/>
    <n v="8.4"/>
    <m/>
    <n v="1102.5"/>
    <n v="0"/>
    <s v=""/>
    <n v="0"/>
    <s v=""/>
    <s v=""/>
  </r>
  <r>
    <x v="5"/>
    <n v="703160030"/>
    <x v="5"/>
    <s v="3"/>
    <s v="3.28"/>
    <s v="Flur"/>
    <s v="Gesundheitshaus"/>
    <m/>
    <s v="Linoleum"/>
    <n v="44.4"/>
    <s v="E2.1"/>
    <s v="F"/>
    <s v="2,5w"/>
    <n v="122.5"/>
    <n v="0"/>
    <n v="5.8"/>
    <n v="5439"/>
    <n v="0"/>
    <s v=""/>
    <n v="0"/>
    <s v=""/>
    <s v=""/>
  </r>
  <r>
    <x v="5"/>
    <n v="703160030"/>
    <x v="5"/>
    <s v="3"/>
    <s v="3.28"/>
    <s v="Treppenhausflur 3. OG"/>
    <s v="Gesundheitshaus"/>
    <m/>
    <s v="Kunststein"/>
    <n v="3.41"/>
    <s v="E4.1"/>
    <s v="F"/>
    <s v="2,5w"/>
    <n v="122.5"/>
    <n v="0"/>
    <m/>
    <n v="417.72500000000002"/>
    <n v="0"/>
    <s v=""/>
    <n v="0"/>
    <s v=""/>
    <s v=""/>
  </r>
  <r>
    <x v="5"/>
    <n v="703160030"/>
    <x v="5"/>
    <s v="3"/>
    <s v="3.29"/>
    <s v="Wartebereich"/>
    <s v="Gesundheitshaus"/>
    <m/>
    <s v="Linoleum"/>
    <n v="14.2"/>
    <s v="C2"/>
    <s v="F"/>
    <s v="2,5w"/>
    <n v="122.5"/>
    <n v="10.5"/>
    <m/>
    <n v="1739.5"/>
    <n v="0"/>
    <s v=""/>
    <n v="0"/>
    <s v=""/>
    <s v=""/>
  </r>
  <r>
    <x v="5"/>
    <n v="703160030"/>
    <x v="5"/>
    <s v="3"/>
    <s v="3.29"/>
    <s v="Treppenhausflur 3. OG"/>
    <s v="Gesundheitshaus"/>
    <m/>
    <s v="Kunststein"/>
    <n v="3.41"/>
    <s v="E4.1"/>
    <s v="F"/>
    <s v="2,5w"/>
    <n v="122.5"/>
    <n v="0"/>
    <m/>
    <n v="417.72500000000002"/>
    <n v="0"/>
    <s v=""/>
    <n v="0"/>
    <s v=""/>
    <s v=""/>
  </r>
  <r>
    <x v="5"/>
    <n v="703160030"/>
    <x v="5"/>
    <s v="3"/>
    <s v="3.30"/>
    <s v="Flur bis einschl. Wartebereich vor Raum 311, 312 und 313"/>
    <s v="Gesundheitshaus"/>
    <m/>
    <s v="Linoleum"/>
    <n v="68.400000000000006"/>
    <s v="E2.1"/>
    <s v="F"/>
    <s v="2,5w"/>
    <n v="122.5"/>
    <n v="12.7"/>
    <n v="5.8"/>
    <n v="8379"/>
    <n v="0"/>
    <s v=""/>
    <n v="0"/>
    <s v=""/>
    <s v=""/>
  </r>
  <r>
    <x v="5"/>
    <n v="703160030"/>
    <x v="5"/>
    <s v="3"/>
    <s v="3.31"/>
    <s v="Wartebereich"/>
    <s v="Gesundheitshaus"/>
    <m/>
    <s v="Linoleum"/>
    <n v="15"/>
    <s v="C2"/>
    <s v="F"/>
    <s v="2,5w"/>
    <n v="122.5"/>
    <n v="6.2"/>
    <n v="7.3"/>
    <n v="1837.5"/>
    <n v="0"/>
    <s v=""/>
    <n v="0"/>
    <s v=""/>
    <s v=""/>
  </r>
  <r>
    <x v="5"/>
    <n v="703160030"/>
    <x v="5"/>
    <n v="3"/>
    <s v="D1"/>
    <s v="Treppe zum Dachgeschoss"/>
    <s v="Gesundheitshaus"/>
    <m/>
    <s v="Kunststein"/>
    <n v="14.56"/>
    <s v="E2.3"/>
    <s v="F"/>
    <s v="1w"/>
    <n v="49"/>
    <n v="5.5"/>
    <m/>
    <n v="713.44"/>
    <n v="0"/>
    <s v=""/>
    <n v="0"/>
    <s v=""/>
    <s v=""/>
  </r>
  <r>
    <x v="5"/>
    <n v="703160030"/>
    <x v="5"/>
    <s v="4"/>
    <s v="D2"/>
    <s v="Treppenhausflur Dachgeschoss"/>
    <s v="Gesundheitshaus"/>
    <m/>
    <s v="Kunststein"/>
    <n v="3.41"/>
    <s v="E2.3"/>
    <s v="F"/>
    <s v="1w"/>
    <n v="49"/>
    <n v="0"/>
    <m/>
    <n v="167.09"/>
    <n v="0"/>
    <s v=""/>
    <n v="0"/>
    <s v=""/>
    <s v=""/>
  </r>
  <r>
    <x v="5"/>
    <n v="703160030"/>
    <x v="5"/>
    <n v="3"/>
    <s v="D3"/>
    <s v="Treppe zum Dachgeschoss"/>
    <s v="Gesundheitshaus"/>
    <m/>
    <s v="Kunststein"/>
    <n v="14.56"/>
    <s v="E2.3"/>
    <s v="F"/>
    <s v="1w"/>
    <n v="49"/>
    <n v="5.5"/>
    <m/>
    <n v="713.44"/>
    <n v="0"/>
    <s v=""/>
    <n v="0"/>
    <s v=""/>
    <s v=""/>
  </r>
  <r>
    <x v="5"/>
    <n v="703160030"/>
    <x v="5"/>
    <s v="4"/>
    <s v="D4"/>
    <s v="Treppenhausflur Dachgeschoss"/>
    <s v="Gesundheitshaus"/>
    <m/>
    <s v="Kunststein"/>
    <n v="3.41"/>
    <s v="E2.3"/>
    <s v="F"/>
    <s v="1w"/>
    <n v="49"/>
    <n v="0"/>
    <m/>
    <n v="167.09"/>
    <n v="0"/>
    <s v=""/>
    <n v="0"/>
    <s v=""/>
    <s v=""/>
  </r>
  <r>
    <x v="5"/>
    <n v="703160030"/>
    <x v="5"/>
    <s v="0"/>
    <s v="E.01"/>
    <s v="Büro "/>
    <s v="Gesundheitshaus"/>
    <m/>
    <s v="Linoleum"/>
    <n v="24.7"/>
    <s v="C1"/>
    <s v="F"/>
    <s v="1w"/>
    <n v="49"/>
    <n v="8.4"/>
    <m/>
    <n v="1210.3"/>
    <n v="0"/>
    <s v=""/>
    <n v="0"/>
    <s v=""/>
    <s v=""/>
  </r>
  <r>
    <x v="5"/>
    <n v="703160030"/>
    <x v="5"/>
    <s v="0"/>
    <s v="E.03"/>
    <s v="Büro"/>
    <s v="Gesundheitshaus"/>
    <m/>
    <s v="Linoleum"/>
    <n v="19.3"/>
    <s v="C1"/>
    <s v="F"/>
    <s v="1w"/>
    <n v="49"/>
    <n v="6.3"/>
    <n v="1.3"/>
    <n v="945.7"/>
    <n v="0"/>
    <s v=""/>
    <n v="0"/>
    <s v=""/>
    <s v=""/>
  </r>
  <r>
    <x v="5"/>
    <n v="703160030"/>
    <x v="5"/>
    <s v="0"/>
    <s v="E.04"/>
    <s v="Büro"/>
    <s v="Gesundheitshaus"/>
    <m/>
    <s v="Linoleum"/>
    <n v="27.4"/>
    <s v="C1"/>
    <s v="F"/>
    <s v="1w"/>
    <n v="49"/>
    <n v="8.4"/>
    <n v="1.3"/>
    <n v="1342.6"/>
    <n v="0"/>
    <s v=""/>
    <n v="0"/>
    <s v=""/>
    <s v=""/>
  </r>
  <r>
    <x v="5"/>
    <n v="703160030"/>
    <x v="5"/>
    <s v="0"/>
    <s v="E.06"/>
    <s v="Büro"/>
    <s v="Gesundheitshaus"/>
    <m/>
    <s v="Linoleum"/>
    <n v="13.8"/>
    <s v="C1"/>
    <s v="F"/>
    <s v="1w"/>
    <n v="49"/>
    <n v="4.2"/>
    <m/>
    <n v="676.2"/>
    <n v="0"/>
    <s v=""/>
    <n v="0"/>
    <s v=""/>
    <s v=""/>
  </r>
  <r>
    <x v="5"/>
    <n v="703160030"/>
    <x v="5"/>
    <s v="0"/>
    <s v="E.07"/>
    <s v="Archiv"/>
    <s v="Gesundheitshaus"/>
    <m/>
    <s v="Linoleum"/>
    <n v="23.3"/>
    <s v="K1"/>
    <s v="F"/>
    <s v="1m"/>
    <n v="12"/>
    <n v="8.4"/>
    <n v="7"/>
    <n v="279.60000000000002"/>
    <n v="0"/>
    <s v=""/>
    <n v="0"/>
    <s v=""/>
    <s v=""/>
  </r>
  <r>
    <x v="5"/>
    <n v="703160030"/>
    <x v="5"/>
    <s v="0"/>
    <s v="E.08"/>
    <s v="Büro"/>
    <s v="Gesundheitshaus"/>
    <m/>
    <s v="Linoleum"/>
    <n v="26.6"/>
    <s v="C1"/>
    <s v="F"/>
    <s v="1w"/>
    <n v="49"/>
    <n v="4.3"/>
    <m/>
    <n v="1303.4000000000001"/>
    <n v="0"/>
    <s v=""/>
    <n v="0"/>
    <s v=""/>
    <s v=""/>
  </r>
  <r>
    <x v="5"/>
    <n v="703160030"/>
    <x v="5"/>
    <s v="0"/>
    <s v="E.10"/>
    <s v="Büro"/>
    <s v="Gesundheitshaus"/>
    <m/>
    <s v="Linoleum"/>
    <n v="26.6"/>
    <s v="C1"/>
    <s v="F"/>
    <s v="1w"/>
    <n v="49"/>
    <n v="7.5"/>
    <m/>
    <n v="1303.4000000000001"/>
    <n v="0"/>
    <s v=""/>
    <n v="0"/>
    <s v=""/>
    <s v=""/>
  </r>
  <r>
    <x v="5"/>
    <n v="703160030"/>
    <x v="5"/>
    <s v="0"/>
    <s v="E.11"/>
    <s v="Kopier- und Materialraum"/>
    <s v="Gesundheitshaus"/>
    <m/>
    <s v="Linoleum"/>
    <n v="14.4"/>
    <s v="D2"/>
    <s v="F"/>
    <s v="2,5w"/>
    <n v="122.5"/>
    <n v="3.2"/>
    <m/>
    <n v="1764"/>
    <n v="0"/>
    <s v=""/>
    <n v="0"/>
    <s v=""/>
    <s v=""/>
  </r>
  <r>
    <x v="5"/>
    <n v="703160030"/>
    <x v="5"/>
    <s v="0"/>
    <s v="E.11a"/>
    <s v="WC Personal Herren"/>
    <s v="Gesundheitshaus"/>
    <m/>
    <s v="Kunststein"/>
    <n v="3.7"/>
    <s v="G1"/>
    <s v="F"/>
    <s v="5w"/>
    <n v="245"/>
    <n v="0"/>
    <m/>
    <n v="906.5"/>
    <n v="0"/>
    <s v=""/>
    <n v="0"/>
    <s v=""/>
    <s v=""/>
  </r>
  <r>
    <x v="5"/>
    <n v="703160030"/>
    <x v="5"/>
    <s v="0"/>
    <s v="E.11b"/>
    <s v="Teeküche"/>
    <s v="Gesundheitshaus"/>
    <m/>
    <s v="Kunststein"/>
    <n v="3.1"/>
    <s v="I1"/>
    <s v="F"/>
    <s v="5w"/>
    <n v="245"/>
    <n v="0"/>
    <m/>
    <n v="759.5"/>
    <n v="0"/>
    <s v=""/>
    <n v="0"/>
    <s v=""/>
    <s v=""/>
  </r>
  <r>
    <x v="5"/>
    <n v="703160030"/>
    <x v="5"/>
    <s v="0"/>
    <s v="E.12"/>
    <s v="Büro"/>
    <s v="Gesundheitshaus"/>
    <m/>
    <s v="Linoleum"/>
    <n v="14.2"/>
    <s v="C1"/>
    <s v="F"/>
    <s v="1w"/>
    <n v="49"/>
    <n v="6.3"/>
    <m/>
    <n v="695.8"/>
    <n v="0"/>
    <s v=""/>
    <n v="0"/>
    <s v=""/>
    <s v=""/>
  </r>
  <r>
    <x v="5"/>
    <n v="703160030"/>
    <x v="5"/>
    <s v="0"/>
    <s v="E.13"/>
    <s v="Büro"/>
    <s v="Gesundheitshaus"/>
    <m/>
    <s v="Linoleum"/>
    <n v="27.2"/>
    <s v="C1"/>
    <s v="F"/>
    <s v="1w"/>
    <n v="49"/>
    <n v="8.4"/>
    <m/>
    <n v="1332.8"/>
    <n v="0"/>
    <s v=""/>
    <n v="0"/>
    <s v=""/>
    <s v=""/>
  </r>
  <r>
    <x v="5"/>
    <n v="703160030"/>
    <x v="5"/>
    <s v="0"/>
    <s v="E.14"/>
    <s v="Büro"/>
    <s v="Gesundheitshaus"/>
    <m/>
    <s v="Linoleum"/>
    <n v="15.4"/>
    <s v="C1"/>
    <s v="F"/>
    <s v="1w"/>
    <n v="49"/>
    <n v="4.2"/>
    <m/>
    <n v="754.6"/>
    <n v="0"/>
    <s v=""/>
    <n v="0"/>
    <s v=""/>
    <s v=""/>
  </r>
  <r>
    <x v="5"/>
    <n v="703160030"/>
    <x v="5"/>
    <s v="0"/>
    <s v="E.15"/>
    <s v="Büro"/>
    <s v="Gesundheitshaus"/>
    <m/>
    <s v="Linoleum"/>
    <n v="25.7"/>
    <s v="C1"/>
    <s v="F"/>
    <s v="1w"/>
    <n v="49"/>
    <n v="8.4"/>
    <m/>
    <n v="1259.3"/>
    <n v="0"/>
    <s v=""/>
    <n v="0"/>
    <s v=""/>
    <s v=""/>
  </r>
  <r>
    <x v="5"/>
    <n v="703160030"/>
    <x v="5"/>
    <s v="0"/>
    <s v="E.16"/>
    <s v="Archiv"/>
    <s v="Gesundheitshaus"/>
    <m/>
    <s v="Linoleum"/>
    <n v="34.799999999999997"/>
    <s v="K1"/>
    <s v="F"/>
    <s v="1m"/>
    <n v="12"/>
    <n v="10.5"/>
    <m/>
    <n v="417.59999999999997"/>
    <n v="0"/>
    <s v=""/>
    <n v="0"/>
    <s v=""/>
    <s v=""/>
  </r>
  <r>
    <x v="5"/>
    <n v="703160030"/>
    <x v="5"/>
    <s v="0"/>
    <s v="E.19"/>
    <s v="Büro"/>
    <s v="Gesundheitshaus"/>
    <m/>
    <s v="Linoleum"/>
    <n v="16.3"/>
    <s v="C1"/>
    <s v="F"/>
    <s v="1w"/>
    <n v="49"/>
    <n v="5.3"/>
    <m/>
    <n v="798.7"/>
    <n v="0"/>
    <s v=""/>
    <n v="0"/>
    <s v=""/>
    <s v=""/>
  </r>
  <r>
    <x v="5"/>
    <n v="703160030"/>
    <x v="5"/>
    <s v="0"/>
    <s v="E.20"/>
    <s v="Besprechungszimmer"/>
    <s v="Gesundheitshaus"/>
    <m/>
    <s v="Linoleum"/>
    <n v="19.8"/>
    <s v="C1"/>
    <s v="F"/>
    <s v="1w"/>
    <n v="49"/>
    <n v="6.2"/>
    <m/>
    <n v="970.2"/>
    <n v="0"/>
    <s v=""/>
    <n v="0"/>
    <s v=""/>
    <s v=""/>
  </r>
  <r>
    <x v="5"/>
    <n v="703160030"/>
    <x v="5"/>
    <s v="0"/>
    <s v="E.21"/>
    <s v="Büro"/>
    <s v="Gesundheitshaus"/>
    <m/>
    <s v="Linoleum"/>
    <n v="13.5"/>
    <s v="C1"/>
    <s v="F"/>
    <s v="1w"/>
    <n v="49"/>
    <n v="4.0999999999999996"/>
    <m/>
    <n v="661.5"/>
    <n v="0"/>
    <s v=""/>
    <n v="0"/>
    <s v=""/>
    <s v=""/>
  </r>
  <r>
    <x v="5"/>
    <n v="703160030"/>
    <x v="5"/>
    <s v="0"/>
    <s v="E.21a"/>
    <s v="Putzmittelraum"/>
    <s v="Gesundheitshaus"/>
    <m/>
    <s v="Kunststein"/>
    <n v="1.8"/>
    <s v="M1"/>
    <s v="F"/>
    <s v="0"/>
    <n v="0"/>
    <n v="0"/>
    <m/>
    <n v="0"/>
    <n v="0"/>
    <s v=""/>
    <n v="0"/>
    <s v=""/>
    <s v=""/>
  </r>
  <r>
    <x v="5"/>
    <n v="703160030"/>
    <x v="5"/>
    <s v="0"/>
    <s v="E.21b"/>
    <s v="WC Besucher D+H"/>
    <s v="Gesundheitshaus"/>
    <m/>
    <s v="Kunststein"/>
    <n v="3.4"/>
    <s v="G1"/>
    <s v="F"/>
    <s v="5w"/>
    <n v="245"/>
    <m/>
    <m/>
    <n v="833"/>
    <n v="0"/>
    <s v=""/>
    <n v="0"/>
    <s v=""/>
    <s v=""/>
  </r>
  <r>
    <x v="5"/>
    <n v="703160030"/>
    <x v="5"/>
    <s v="0"/>
    <s v="E.21c"/>
    <s v="WC Personal "/>
    <s v="Gesundheitshaus"/>
    <m/>
    <s v="Kunststein"/>
    <n v="10.199999999999999"/>
    <s v="G1"/>
    <s v="F"/>
    <s v="5w"/>
    <n v="245"/>
    <n v="3.2"/>
    <m/>
    <n v="2499"/>
    <n v="0"/>
    <s v=""/>
    <n v="0"/>
    <s v=""/>
    <s v=""/>
  </r>
  <r>
    <x v="5"/>
    <n v="703160030"/>
    <x v="5"/>
    <s v="0"/>
    <s v="E.22"/>
    <s v="Haupteingang einschl. Wartebereich vor Raum E.01"/>
    <s v="Gesundheitshaus"/>
    <m/>
    <s v="Kunststein"/>
    <n v="37.9"/>
    <s v="E1"/>
    <s v="F"/>
    <s v="5w"/>
    <n v="245"/>
    <n v="26.3"/>
    <n v="1.5"/>
    <n v="9285.5"/>
    <n v="0"/>
    <s v=""/>
    <n v="0"/>
    <s v=""/>
    <s v=""/>
  </r>
  <r>
    <x v="5"/>
    <n v="703160030"/>
    <x v="5"/>
    <s v="0"/>
    <s v="E.23"/>
    <s v="Flur links"/>
    <s v="Gesundheitshaus"/>
    <m/>
    <s v="Linoleum"/>
    <n v="43.5"/>
    <s v="E2"/>
    <s v="F"/>
    <s v="5w"/>
    <n v="245"/>
    <n v="0"/>
    <m/>
    <n v="10657.5"/>
    <n v="0"/>
    <s v=""/>
    <n v="0"/>
    <s v=""/>
    <s v=""/>
  </r>
  <r>
    <x v="5"/>
    <n v="703160030"/>
    <x v="5"/>
    <s v="0"/>
    <s v="E.24"/>
    <s v="Flur einschl. Nebeneingang (geschlossen) bis Ausgang Rückseite Innenhof"/>
    <s v="Gesundheitshaus"/>
    <m/>
    <s v="Kunststein"/>
    <n v="58.05"/>
    <s v="E2.1"/>
    <s v="F"/>
    <s v="2,5w"/>
    <n v="122.5"/>
    <n v="19.899999999999999"/>
    <m/>
    <n v="7111.125"/>
    <n v="0"/>
    <s v=""/>
    <n v="0"/>
    <s v=""/>
    <s v=""/>
  </r>
  <r>
    <x v="5"/>
    <n v="703160030"/>
    <x v="5"/>
    <s v="0"/>
    <s v="E.25"/>
    <s v="Aufzug"/>
    <s v="Gesundheitshaus"/>
    <m/>
    <s v="Gumminoppen"/>
    <n v="2.31"/>
    <s v="E3"/>
    <s v="F"/>
    <s v="2,5w"/>
    <n v="122.5"/>
    <n v="0"/>
    <m/>
    <n v="282.97500000000002"/>
    <n v="0"/>
    <s v=""/>
    <n v="0"/>
    <s v=""/>
    <s v=""/>
  </r>
  <r>
    <x v="5"/>
    <n v="703160030"/>
    <x v="5"/>
    <s v="0"/>
    <s v="E.26"/>
    <s v="Tresorraum zwischen Raum 15 und Raum 16"/>
    <s v="Gesundheitshaus"/>
    <m/>
    <s v="Linoleum"/>
    <n v="2.8"/>
    <s v="C1"/>
    <s v="F"/>
    <s v="1w"/>
    <n v="49"/>
    <n v="0"/>
    <m/>
    <n v="137.19999999999999"/>
    <n v="0"/>
    <s v=""/>
    <n v="0"/>
    <s v=""/>
    <s v=""/>
  </r>
  <r>
    <x v="5"/>
    <n v="703160030"/>
    <x v="5"/>
    <s v="0"/>
    <s v="E.27"/>
    <s v="Flur vor WC's, Aufzug bis Treppenhaus"/>
    <s v="Gesundheitshaus"/>
    <m/>
    <s v="Kunststein"/>
    <n v="25.3"/>
    <s v="E2"/>
    <s v="F"/>
    <s v="5w"/>
    <n v="245"/>
    <n v="0"/>
    <n v="7"/>
    <n v="6198.5"/>
    <n v="0"/>
    <s v=""/>
    <n v="0"/>
    <s v=""/>
    <s v=""/>
  </r>
  <r>
    <x v="5"/>
    <n v="703160030"/>
    <x v="5"/>
    <s v="0"/>
    <s v="E.28"/>
    <s v="Aufzug"/>
    <s v="Gesundheitshaus"/>
    <m/>
    <s v="Gumminoppen"/>
    <n v="3"/>
    <s v="E3"/>
    <s v="F"/>
    <s v="5w"/>
    <n v="245"/>
    <n v="0"/>
    <m/>
    <n v="735"/>
    <n v="0"/>
    <s v=""/>
    <n v="0"/>
    <s v=""/>
    <s v=""/>
  </r>
  <r>
    <x v="5"/>
    <n v="703160030"/>
    <x v="5"/>
    <s v="0"/>
    <s v="E.29"/>
    <s v="Nebeneingang (stets geschlossen) vom v.-d.-Leyen-Platz Rückseite Innenhof "/>
    <s v="Gesundheitshaus"/>
    <m/>
    <s v="Betonplatten"/>
    <n v="30.5"/>
    <s v="K1"/>
    <s v="F"/>
    <s v="1m"/>
    <n v="12"/>
    <n v="14"/>
    <m/>
    <n v="366"/>
    <n v="0"/>
    <s v=""/>
    <n v="0"/>
    <s v=""/>
    <s v=""/>
  </r>
  <r>
    <x v="5"/>
    <n v="703160030"/>
    <x v="5"/>
    <s v="0"/>
    <s v="E.30"/>
    <s v="Nebeneingang (stets geschlossen) von der Klosterstr. Standort Abfallbehälter"/>
    <s v="Gesundheitshaus"/>
    <m/>
    <s v="Betonplatten"/>
    <n v="24.7"/>
    <s v="K1"/>
    <s v="F"/>
    <s v="1m"/>
    <n v="12"/>
    <n v="14"/>
    <m/>
    <n v="296.39999999999998"/>
    <n v="0"/>
    <s v=""/>
    <n v="0"/>
    <s v=""/>
    <s v=""/>
  </r>
  <r>
    <x v="5"/>
    <n v="703160030"/>
    <x v="5"/>
    <s v="0"/>
    <s v="E.9"/>
    <s v="Warteraum"/>
    <s v="Gesundheitshaus"/>
    <m/>
    <s v="Linoleum"/>
    <n v="25.6"/>
    <s v="C2"/>
    <s v="F"/>
    <s v="2,5w"/>
    <n v="122.5"/>
    <n v="11.3"/>
    <m/>
    <n v="3136"/>
    <n v="0"/>
    <s v=""/>
    <n v="0"/>
    <s v=""/>
    <s v=""/>
  </r>
  <r>
    <x v="5"/>
    <n v="703160030"/>
    <x v="5"/>
    <s v="0"/>
    <s v="E01a"/>
    <s v="Aufenthaltsraum"/>
    <s v="Gesundheitshaus"/>
    <m/>
    <s v="Kunststein"/>
    <n v="9"/>
    <s v="F1"/>
    <s v="F"/>
    <s v="2,5w"/>
    <n v="122.5"/>
    <n v="9"/>
    <m/>
    <n v="1102.5"/>
    <n v="0"/>
    <s v=""/>
    <n v="0"/>
    <s v=""/>
    <s v=""/>
  </r>
  <r>
    <x v="5"/>
    <n v="703160030"/>
    <x v="5"/>
    <s v="0"/>
    <s v="E01b"/>
    <s v="WC Behinderte"/>
    <s v="Gesundheitshaus"/>
    <m/>
    <s v="Kunststein"/>
    <n v="4.4000000000000004"/>
    <s v="G1"/>
    <s v="F"/>
    <s v="5w"/>
    <n v="245"/>
    <n v="0"/>
    <m/>
    <n v="1078"/>
    <n v="0"/>
    <s v=""/>
    <n v="0"/>
    <s v=""/>
    <s v=""/>
  </r>
  <r>
    <x v="5"/>
    <n v="703160030"/>
    <x v="5"/>
    <s v="0"/>
    <s v="E31"/>
    <s v="Treppenhausflur EG"/>
    <s v="Gesundheitshaus"/>
    <m/>
    <s v="Kunststein"/>
    <n v="14.18"/>
    <s v="E4.1"/>
    <s v="F"/>
    <s v="2,5w"/>
    <n v="122.5"/>
    <n v="0"/>
    <m/>
    <n v="1737.05"/>
    <n v="0"/>
    <s v=""/>
    <n v="0"/>
    <s v=""/>
    <s v=""/>
  </r>
  <r>
    <x v="5"/>
    <n v="703160030"/>
    <x v="5"/>
    <n v="0"/>
    <s v="E32"/>
    <s v="Treppe zum 1. OG"/>
    <s v="Gesundheitshaus"/>
    <m/>
    <s v="Kunststein"/>
    <n v="13.76"/>
    <s v="E4"/>
    <s v="F"/>
    <s v="5w"/>
    <n v="245"/>
    <n v="7.8"/>
    <m/>
    <n v="3371.2"/>
    <n v="0"/>
    <s v=""/>
    <n v="0"/>
    <s v=""/>
    <s v=""/>
  </r>
  <r>
    <x v="5"/>
    <n v="703160030"/>
    <x v="5"/>
    <n v="0"/>
    <s v="E32"/>
    <s v="Treppe zum 1. OG"/>
    <s v="Gesundheitshaus"/>
    <m/>
    <s v="Kunststein"/>
    <n v="13.76"/>
    <s v="E4"/>
    <s v="F"/>
    <s v="5w"/>
    <n v="245"/>
    <n v="7.8"/>
    <m/>
    <n v="3371.2"/>
    <n v="0"/>
    <s v=""/>
    <n v="0"/>
    <s v=""/>
    <s v=""/>
  </r>
  <r>
    <x v="5"/>
    <n v="703160030"/>
    <x v="5"/>
    <s v="0"/>
    <s v="E33"/>
    <s v="Treppenhausflur EG"/>
    <s v="Gesundheitshaus"/>
    <m/>
    <s v="Kunststein"/>
    <n v="14.18"/>
    <s v="E4.1"/>
    <s v="F"/>
    <s v="2,5w"/>
    <n v="122.5"/>
    <n v="0"/>
    <m/>
    <n v="1737.05"/>
    <n v="0"/>
    <s v=""/>
    <n v="0"/>
    <s v=""/>
    <s v=""/>
  </r>
  <r>
    <x v="5"/>
    <n v="703160030"/>
    <x v="5"/>
    <s v="2"/>
    <s v="WART"/>
    <s v="Flur und Wartebereich nach Treppenhaus 1"/>
    <s v="Gesundheitshaus"/>
    <m/>
    <s v="Linoleum"/>
    <n v="33.24"/>
    <s v="E2.1"/>
    <s v="F"/>
    <s v="2,5w"/>
    <n v="122.5"/>
    <n v="13.1"/>
    <m/>
    <n v="4071.9"/>
    <n v="0"/>
    <s v=""/>
    <n v="0"/>
    <s v=""/>
    <s v=""/>
  </r>
  <r>
    <x v="6"/>
    <n v="709170001"/>
    <x v="6"/>
    <s v="-1"/>
    <s v="A1"/>
    <s v="Verbindungsgang zw. Tiefgarage und Behindertenaufzug;_x000a_beginnend ab Automatiktür einschl. Treppe zum Erdgeschoss"/>
    <s v="A"/>
    <m/>
    <s v="31 Kunststein"/>
    <n v="60.5"/>
    <s v="E2.1"/>
    <s v="F"/>
    <s v="2,5w"/>
    <n v="122.5"/>
    <n v="0"/>
    <n v="10.9"/>
    <n v="7411.25"/>
    <n v="0"/>
    <s v=""/>
    <n v="0"/>
    <s v=""/>
    <s v=""/>
  </r>
  <r>
    <x v="6"/>
    <n v="709170001"/>
    <x v="6"/>
    <s v="0"/>
    <s v="A10"/>
    <s v="Büro"/>
    <s v="A"/>
    <m/>
    <s v="40 Textil"/>
    <n v="26.45"/>
    <s v="C1"/>
    <s v="F"/>
    <s v="1w"/>
    <n v="49"/>
    <n v="9.9"/>
    <m/>
    <n v="1296.05"/>
    <n v="0"/>
    <s v=""/>
    <n v="0"/>
    <s v=""/>
    <s v=""/>
  </r>
  <r>
    <x v="6"/>
    <n v="709170001"/>
    <x v="6"/>
    <s v="1"/>
    <s v="A100"/>
    <s v="Büro"/>
    <s v="A"/>
    <m/>
    <s v="20 Linoleum"/>
    <n v="17.43"/>
    <s v="C1"/>
    <s v="F"/>
    <s v="1w"/>
    <n v="49"/>
    <n v="5.6"/>
    <m/>
    <n v="854.06999999999994"/>
    <n v="0"/>
    <s v=""/>
    <n v="0"/>
    <s v=""/>
    <s v=""/>
  </r>
  <r>
    <x v="6"/>
    <n v="709170001"/>
    <x v="6"/>
    <s v="1"/>
    <s v="A101"/>
    <s v="Büro"/>
    <s v="A"/>
    <m/>
    <s v="20 Linoleum"/>
    <n v="25.75"/>
    <s v="C1"/>
    <s v="F"/>
    <s v="1w"/>
    <n v="49"/>
    <n v="7"/>
    <m/>
    <n v="1261.75"/>
    <n v="0"/>
    <s v=""/>
    <n v="0"/>
    <s v=""/>
    <s v=""/>
  </r>
  <r>
    <x v="6"/>
    <n v="709170001"/>
    <x v="6"/>
    <s v="1"/>
    <s v="A102"/>
    <s v="Büro"/>
    <s v="A"/>
    <m/>
    <s v="20 Linoleum"/>
    <n v="17.45"/>
    <s v="C1"/>
    <s v="F"/>
    <s v="1w"/>
    <n v="49"/>
    <n v="5.6"/>
    <m/>
    <n v="855.05"/>
    <n v="0"/>
    <s v=""/>
    <n v="0"/>
    <s v=""/>
    <s v=""/>
  </r>
  <r>
    <x v="6"/>
    <n v="709170001"/>
    <x v="6"/>
    <s v="1"/>
    <s v="A103"/>
    <s v="Treppenhausflur"/>
    <s v="A"/>
    <m/>
    <s v="31 Kunststein"/>
    <n v="43.51"/>
    <s v="E2.1"/>
    <s v="F"/>
    <s v="2,5w"/>
    <n v="122.5"/>
    <n v="4.8"/>
    <n v="5"/>
    <n v="5329.9749999999995"/>
    <n v="0"/>
    <s v=""/>
    <n v="0"/>
    <s v=""/>
    <s v=""/>
  </r>
  <r>
    <x v="6"/>
    <n v="709170001"/>
    <x v="6"/>
    <s v="1"/>
    <s v="A104"/>
    <s v="Treppenhaus vom 1. OG zum 2. OG"/>
    <s v="A"/>
    <m/>
    <s v="31 Kunststein"/>
    <n v="12"/>
    <s v="E4.1"/>
    <s v="F"/>
    <s v="2,5w"/>
    <n v="122.5"/>
    <n v="1"/>
    <m/>
    <n v="1470"/>
    <n v="0"/>
    <s v=""/>
    <n v="0"/>
    <s v=""/>
    <s v=""/>
  </r>
  <r>
    <x v="6"/>
    <n v="709170001"/>
    <x v="6"/>
    <s v="1"/>
    <s v="A104"/>
    <s v="WC Damen"/>
    <s v="A"/>
    <m/>
    <s v="32 Fliese"/>
    <n v="13.38"/>
    <s v="G1"/>
    <s v="F"/>
    <s v="5w"/>
    <n v="245"/>
    <n v="8.4"/>
    <m/>
    <n v="3278.1000000000004"/>
    <n v="0"/>
    <s v=""/>
    <n v="0"/>
    <s v=""/>
    <s v=""/>
  </r>
  <r>
    <x v="6"/>
    <n v="709170001"/>
    <x v="6"/>
    <s v="1"/>
    <s v="A105"/>
    <s v="Teeküche"/>
    <s v="A"/>
    <m/>
    <s v="32 Fliese"/>
    <n v="2.6"/>
    <s v="I1"/>
    <s v="F"/>
    <s v="5w"/>
    <n v="245"/>
    <n v="0"/>
    <m/>
    <n v="637"/>
    <n v="0"/>
    <s v=""/>
    <n v="0"/>
    <s v=""/>
    <s v=""/>
  </r>
  <r>
    <x v="6"/>
    <n v="709170001"/>
    <x v="6"/>
    <s v="1"/>
    <s v="A106"/>
    <s v="Flur an R. A 159 bis R. A 166"/>
    <s v="A"/>
    <m/>
    <s v="20 Linoleum"/>
    <n v="30.15"/>
    <s v="E2.1"/>
    <s v="F"/>
    <s v="2,5w"/>
    <n v="122.5"/>
    <n v="0"/>
    <n v="5"/>
    <n v="3693.375"/>
    <n v="0"/>
    <s v=""/>
    <n v="0"/>
    <s v=""/>
    <s v=""/>
  </r>
  <r>
    <x v="6"/>
    <n v="709170001"/>
    <x v="6"/>
    <s v="1"/>
    <s v="A107"/>
    <s v="Büro"/>
    <s v="A"/>
    <m/>
    <s v="20 Linoleum"/>
    <n v="18"/>
    <s v="C1"/>
    <s v="F"/>
    <s v="1w"/>
    <n v="49"/>
    <n v="5.6"/>
    <n v="1"/>
    <n v="882"/>
    <n v="0"/>
    <s v=""/>
    <n v="0"/>
    <s v=""/>
    <s v=""/>
  </r>
  <r>
    <x v="6"/>
    <n v="709170001"/>
    <x v="6"/>
    <s v="1"/>
    <s v="A108"/>
    <s v="Büro"/>
    <s v="A"/>
    <m/>
    <s v="20 Linoleum"/>
    <n v="18"/>
    <s v="C1"/>
    <s v="F"/>
    <s v="1w"/>
    <n v="49"/>
    <n v="5.6"/>
    <n v="1"/>
    <n v="882"/>
    <n v="0"/>
    <s v=""/>
    <n v="0"/>
    <s v=""/>
    <s v=""/>
  </r>
  <r>
    <x v="6"/>
    <n v="709170001"/>
    <x v="6"/>
    <s v="1"/>
    <s v="A109"/>
    <s v="Büro"/>
    <s v="A"/>
    <m/>
    <s v="20 Linoleum"/>
    <n v="18"/>
    <s v="C1"/>
    <s v="F"/>
    <s v="1w"/>
    <n v="49"/>
    <n v="5.6"/>
    <n v="1"/>
    <n v="882"/>
    <n v="0"/>
    <s v=""/>
    <n v="0"/>
    <s v=""/>
    <s v=""/>
  </r>
  <r>
    <x v="6"/>
    <n v="709170001"/>
    <x v="6"/>
    <s v="0"/>
    <s v="A11"/>
    <s v="Büro"/>
    <s v="A"/>
    <m/>
    <s v="20 Linoleum"/>
    <n v="26.45"/>
    <s v="C1"/>
    <s v="F"/>
    <s v="1w"/>
    <n v="49"/>
    <n v="9.9"/>
    <m/>
    <n v="1296.05"/>
    <n v="0"/>
    <s v=""/>
    <n v="0"/>
    <s v=""/>
    <s v=""/>
  </r>
  <r>
    <x v="6"/>
    <n v="709170001"/>
    <x v="6"/>
    <s v="1"/>
    <s v="A110"/>
    <s v="Büro"/>
    <s v="A"/>
    <m/>
    <s v="20 Linoleum"/>
    <n v="18"/>
    <s v="C1"/>
    <s v="F"/>
    <s v="1w"/>
    <n v="49"/>
    <n v="5.6"/>
    <n v="1"/>
    <n v="882"/>
    <n v="0"/>
    <s v=""/>
    <n v="0"/>
    <s v=""/>
    <s v=""/>
  </r>
  <r>
    <x v="6"/>
    <n v="709170001"/>
    <x v="6"/>
    <s v="1"/>
    <s v="A111"/>
    <s v="Büro"/>
    <s v="A"/>
    <m/>
    <s v="20 Linoleum"/>
    <n v="18"/>
    <s v="C1"/>
    <s v="F"/>
    <s v="1w"/>
    <n v="49"/>
    <n v="5.6"/>
    <n v="1"/>
    <n v="882"/>
    <n v="0"/>
    <s v=""/>
    <n v="0"/>
    <s v=""/>
    <s v=""/>
  </r>
  <r>
    <x v="6"/>
    <n v="709170001"/>
    <x v="6"/>
    <s v="1"/>
    <s v="A112"/>
    <s v="Büro"/>
    <s v="A"/>
    <m/>
    <s v="20 Linoleum"/>
    <n v="18"/>
    <s v="C1"/>
    <s v="F"/>
    <s v="1w"/>
    <n v="49"/>
    <n v="5.6"/>
    <n v="1"/>
    <n v="882"/>
    <n v="0"/>
    <s v=""/>
    <n v="0"/>
    <s v=""/>
    <s v=""/>
  </r>
  <r>
    <x v="6"/>
    <n v="709170001"/>
    <x v="6"/>
    <s v="1"/>
    <s v="A113"/>
    <s v="Büro"/>
    <s v="A"/>
    <m/>
    <s v="20 Linoleum"/>
    <n v="18.03"/>
    <s v="C1"/>
    <s v="F"/>
    <s v="1w"/>
    <n v="49"/>
    <n v="5.6"/>
    <n v="1"/>
    <n v="883.47"/>
    <n v="0"/>
    <s v=""/>
    <n v="0"/>
    <s v=""/>
    <s v=""/>
  </r>
  <r>
    <x v="6"/>
    <n v="709170001"/>
    <x v="6"/>
    <s v="1"/>
    <s v="A114"/>
    <s v="Büro"/>
    <s v="A"/>
    <m/>
    <s v="20 Linoleum"/>
    <n v="18"/>
    <s v="C1"/>
    <s v="F"/>
    <s v="1w"/>
    <n v="49"/>
    <n v="5.6"/>
    <n v="1"/>
    <n v="882"/>
    <n v="0"/>
    <s v=""/>
    <n v="0"/>
    <s v=""/>
    <s v=""/>
  </r>
  <r>
    <x v="6"/>
    <n v="709170001"/>
    <x v="6"/>
    <s v="1"/>
    <s v="A115"/>
    <s v="Lichtflur Verbindung zum 36iger Flügel"/>
    <s v="A"/>
    <m/>
    <s v="31 Kunststein"/>
    <n v="53.41"/>
    <s v="E2.1"/>
    <s v="F"/>
    <s v="2,5w"/>
    <n v="122.5"/>
    <n v="30.2"/>
    <n v="10"/>
    <n v="6542.7249999999995"/>
    <n v="0"/>
    <s v=""/>
    <n v="0"/>
    <s v=""/>
    <s v=""/>
  </r>
  <r>
    <x v="6"/>
    <n v="709170001"/>
    <x v="6"/>
    <s v="1"/>
    <s v="A116"/>
    <s v="Flur an R. A 171 bis R. A 197"/>
    <s v="A"/>
    <m/>
    <s v="20 Linoleum"/>
    <n v="136.75"/>
    <s v="E2.1"/>
    <s v="F"/>
    <s v="2,5w"/>
    <n v="122.5"/>
    <n v="0"/>
    <n v="13.1"/>
    <n v="16751.875"/>
    <n v="0"/>
    <s v=""/>
    <n v="0"/>
    <s v=""/>
    <s v=""/>
  </r>
  <r>
    <x v="6"/>
    <n v="709170001"/>
    <x v="6"/>
    <s v="1"/>
    <s v="A117"/>
    <s v="Büro"/>
    <s v="A"/>
    <m/>
    <s v="20 Linoleum"/>
    <n v="21.6"/>
    <s v="C1"/>
    <s v="F"/>
    <s v="1w"/>
    <n v="49"/>
    <n v="3.6"/>
    <m/>
    <n v="1058.4000000000001"/>
    <n v="0"/>
    <s v=""/>
    <n v="0"/>
    <s v=""/>
    <s v=""/>
  </r>
  <r>
    <x v="6"/>
    <n v="709170001"/>
    <x v="6"/>
    <s v="1"/>
    <s v="A118"/>
    <s v="Büro"/>
    <s v="A"/>
    <m/>
    <s v="20 Linoleum"/>
    <n v="39"/>
    <s v="C1"/>
    <s v="F"/>
    <s v="1w"/>
    <n v="49"/>
    <n v="10.8"/>
    <m/>
    <n v="1911"/>
    <n v="0"/>
    <s v=""/>
    <n v="0"/>
    <s v=""/>
    <s v=""/>
  </r>
  <r>
    <x v="6"/>
    <n v="709170001"/>
    <x v="6"/>
    <s v="1"/>
    <s v="A119"/>
    <s v="Büro Eingang A 179 oder A 173"/>
    <s v="A"/>
    <m/>
    <s v="50 Holz"/>
    <n v="23.12"/>
    <s v="C1"/>
    <s v="F"/>
    <s v="1w"/>
    <n v="49"/>
    <n v="10.8"/>
    <m/>
    <n v="1132.8800000000001"/>
    <n v="0"/>
    <s v=""/>
    <n v="0"/>
    <s v=""/>
    <s v=""/>
  </r>
  <r>
    <x v="6"/>
    <n v="709170001"/>
    <x v="6"/>
    <s v="0"/>
    <s v="A12"/>
    <s v="Flur"/>
    <s v="A"/>
    <m/>
    <s v="20 Linoleum"/>
    <n v="40.6"/>
    <s v="E2.1"/>
    <s v="F"/>
    <s v="2,5w"/>
    <n v="122.5"/>
    <n v="0"/>
    <n v="4"/>
    <n v="4973.5"/>
    <n v="0"/>
    <s v=""/>
    <n v="0"/>
    <s v=""/>
    <s v=""/>
  </r>
  <r>
    <x v="6"/>
    <n v="709170001"/>
    <x v="6"/>
    <s v="1"/>
    <s v="A120"/>
    <s v="Büro"/>
    <s v="A"/>
    <m/>
    <s v="10 PVC/Kunststoff"/>
    <n v="25.56"/>
    <s v="C1"/>
    <s v="F"/>
    <s v="1w"/>
    <n v="49"/>
    <n v="7.2"/>
    <n v="1"/>
    <n v="1252.4399999999998"/>
    <n v="0"/>
    <s v=""/>
    <n v="0"/>
    <s v=""/>
    <s v=""/>
  </r>
  <r>
    <x v="6"/>
    <n v="709170001"/>
    <x v="6"/>
    <s v="1"/>
    <s v="A121"/>
    <s v="Büro"/>
    <s v="A"/>
    <m/>
    <s v="20 Linoleum"/>
    <n v="32.840000000000003"/>
    <s v="C1"/>
    <s v="F"/>
    <s v="1w"/>
    <n v="49"/>
    <n v="8.4"/>
    <n v="1"/>
    <n v="1609.16"/>
    <n v="0"/>
    <s v=""/>
    <n v="0"/>
    <s v=""/>
    <s v=""/>
  </r>
  <r>
    <x v="6"/>
    <n v="709170001"/>
    <x v="6"/>
    <s v="1"/>
    <s v="A122"/>
    <s v="Büro"/>
    <s v="A"/>
    <m/>
    <s v="10 PVC/Kunststoff"/>
    <n v="33.5"/>
    <s v="C1"/>
    <s v="F"/>
    <s v="1w"/>
    <n v="49"/>
    <n v="8.4"/>
    <m/>
    <n v="1641.5"/>
    <n v="0"/>
    <s v=""/>
    <n v="0"/>
    <s v=""/>
    <s v=""/>
  </r>
  <r>
    <x v="6"/>
    <n v="709170001"/>
    <x v="6"/>
    <s v="1"/>
    <s v="A123"/>
    <s v="Büro"/>
    <s v="A"/>
    <m/>
    <s v="20 Linoleum"/>
    <n v="24.84"/>
    <s v="C1"/>
    <s v="F"/>
    <s v="1w"/>
    <n v="49"/>
    <n v="5.6"/>
    <m/>
    <n v="1217.1600000000001"/>
    <n v="0"/>
    <s v=""/>
    <n v="0"/>
    <s v=""/>
    <s v=""/>
  </r>
  <r>
    <x v="6"/>
    <n v="709170001"/>
    <x v="6"/>
    <s v="1"/>
    <s v="A124"/>
    <s v="Treppenhaus vom 1. OG zum 2. OG"/>
    <s v="A"/>
    <m/>
    <s v="31 Kunststein"/>
    <n v="14.6"/>
    <s v="E4.1"/>
    <s v="F"/>
    <s v="2,5w"/>
    <n v="122.5"/>
    <n v="12"/>
    <m/>
    <n v="1788.5"/>
    <n v="0"/>
    <s v=""/>
    <n v="0"/>
    <s v=""/>
    <s v=""/>
  </r>
  <r>
    <x v="6"/>
    <n v="709170001"/>
    <x v="6"/>
    <s v="1"/>
    <s v="A125"/>
    <s v="Büro"/>
    <s v="A"/>
    <m/>
    <s v="20 Linoleum"/>
    <n v="21.06"/>
    <s v="C1"/>
    <s v="F"/>
    <s v="1w"/>
    <n v="49"/>
    <n v="8.4"/>
    <m/>
    <n v="1031.9399999999998"/>
    <n v="0"/>
    <s v=""/>
    <n v="0"/>
    <s v=""/>
    <s v=""/>
  </r>
  <r>
    <x v="6"/>
    <n v="709170001"/>
    <x v="6"/>
    <s v="1"/>
    <s v="A126"/>
    <s v="Büro"/>
    <s v="A"/>
    <m/>
    <s v="20 Linoleum"/>
    <n v="36.72"/>
    <s v="C1"/>
    <s v="F"/>
    <s v="1w"/>
    <n v="49"/>
    <n v="8.4"/>
    <m/>
    <n v="1799.28"/>
    <n v="0"/>
    <s v=""/>
    <n v="0"/>
    <s v=""/>
    <s v=""/>
  </r>
  <r>
    <x v="6"/>
    <n v="709170001"/>
    <x v="6"/>
    <s v="1"/>
    <s v="A127"/>
    <s v="Büro"/>
    <s v="A"/>
    <m/>
    <s v="20 Linoleum"/>
    <n v="21.6"/>
    <s v="C1"/>
    <s v="F"/>
    <s v="1w"/>
    <n v="49"/>
    <n v="8.4"/>
    <m/>
    <n v="1058.4000000000001"/>
    <n v="0"/>
    <s v=""/>
    <n v="0"/>
    <s v=""/>
    <s v=""/>
  </r>
  <r>
    <x v="6"/>
    <n v="709170001"/>
    <x v="6"/>
    <s v="1"/>
    <s v="A128"/>
    <s v="Büro"/>
    <s v="A"/>
    <m/>
    <s v="20 Linoleum"/>
    <n v="23.76"/>
    <s v="C1"/>
    <s v="F"/>
    <s v="1w"/>
    <n v="49"/>
    <n v="5.6"/>
    <m/>
    <n v="1164.24"/>
    <n v="0"/>
    <s v=""/>
    <n v="0"/>
    <s v=""/>
    <s v=""/>
  </r>
  <r>
    <x v="6"/>
    <n v="709170001"/>
    <x v="6"/>
    <s v="1"/>
    <s v="A129"/>
    <s v="Büro"/>
    <s v="A"/>
    <m/>
    <s v="20 Linoleum"/>
    <n v="21.6"/>
    <s v="C1"/>
    <s v="F"/>
    <s v="1w"/>
    <n v="49"/>
    <n v="6.8"/>
    <m/>
    <n v="1058.4000000000001"/>
    <n v="0"/>
    <s v=""/>
    <n v="0"/>
    <s v=""/>
    <s v=""/>
  </r>
  <r>
    <x v="6"/>
    <n v="709170001"/>
    <x v="6"/>
    <s v="0"/>
    <s v="A13"/>
    <s v="Putzmittelraum"/>
    <s v="A"/>
    <m/>
    <s v="32 Fliese"/>
    <n v="11.27"/>
    <s v="M1"/>
    <s v="F"/>
    <s v="0"/>
    <n v="0"/>
    <n v="3.3"/>
    <n v="1"/>
    <n v="0"/>
    <n v="0"/>
    <s v=""/>
    <n v="0"/>
    <s v=""/>
    <s v=""/>
  </r>
  <r>
    <x v="6"/>
    <n v="709170001"/>
    <x v="6"/>
    <s v="1"/>
    <s v="A130"/>
    <s v="Büro"/>
    <s v="A"/>
    <m/>
    <s v="20 Linoleum"/>
    <n v="25.92"/>
    <s v="C1"/>
    <s v="F"/>
    <s v="1w"/>
    <n v="49"/>
    <n v="6.8"/>
    <m/>
    <n v="1270.0800000000002"/>
    <n v="0"/>
    <s v=""/>
    <n v="0"/>
    <s v=""/>
    <s v=""/>
  </r>
  <r>
    <x v="6"/>
    <n v="709170001"/>
    <x v="6"/>
    <s v="1"/>
    <s v="A131"/>
    <s v="Büro"/>
    <s v="A"/>
    <m/>
    <s v="10 PVC/Kunststoff"/>
    <n v="24.84"/>
    <s v="C1"/>
    <s v="F"/>
    <s v="1w"/>
    <n v="49"/>
    <n v="5.6"/>
    <m/>
    <n v="1217.1600000000001"/>
    <n v="0"/>
    <s v=""/>
    <n v="0"/>
    <s v=""/>
    <s v=""/>
  </r>
  <r>
    <x v="6"/>
    <n v="709170001"/>
    <x v="6"/>
    <s v="1"/>
    <s v="A132"/>
    <s v="Teeküche"/>
    <s v="A"/>
    <m/>
    <s v="32 Fliese"/>
    <n v="3"/>
    <s v="I1"/>
    <s v="F"/>
    <s v="5w"/>
    <n v="245"/>
    <n v="0"/>
    <m/>
    <n v="735"/>
    <n v="0"/>
    <s v=""/>
    <n v="0"/>
    <s v=""/>
    <s v=""/>
  </r>
  <r>
    <x v="6"/>
    <n v="709170001"/>
    <x v="6"/>
    <s v="1"/>
    <s v="A133"/>
    <s v="WC Damen"/>
    <s v="A"/>
    <m/>
    <s v="32 Fliese"/>
    <n v="16.68"/>
    <s v="G1"/>
    <s v="F"/>
    <s v="5w"/>
    <n v="245"/>
    <n v="2.1"/>
    <m/>
    <n v="4086.6"/>
    <n v="0"/>
    <s v=""/>
    <n v="0"/>
    <s v=""/>
    <s v=""/>
  </r>
  <r>
    <x v="6"/>
    <n v="709170001"/>
    <x v="6"/>
    <s v="1"/>
    <s v="A134"/>
    <s v="WC Herren"/>
    <s v="A"/>
    <m/>
    <s v="32 Fliese"/>
    <n v="15.77"/>
    <s v="G1"/>
    <s v="F"/>
    <s v="5w"/>
    <n v="245"/>
    <n v="2.1"/>
    <m/>
    <n v="3863.65"/>
    <n v="0"/>
    <s v=""/>
    <n v="0"/>
    <s v=""/>
    <s v=""/>
  </r>
  <r>
    <x v="6"/>
    <n v="709170001"/>
    <x v="6"/>
    <s v="2"/>
    <s v="A135"/>
    <s v="Verbindungsgang zwischen Block A u. Block B"/>
    <s v="A"/>
    <m/>
    <s v="31 Kunststein"/>
    <n v="15.16"/>
    <s v="E2.1"/>
    <s v="F"/>
    <s v="2,5w"/>
    <n v="122.5"/>
    <n v="9.8000000000000007"/>
    <n v="2"/>
    <n v="1857.1"/>
    <n v="0"/>
    <s v=""/>
    <n v="0"/>
    <s v=""/>
    <s v=""/>
  </r>
  <r>
    <x v="6"/>
    <n v="709170001"/>
    <x v="6"/>
    <s v="2"/>
    <s v="A136"/>
    <s v="Haupttreppenhausflur"/>
    <s v="A"/>
    <m/>
    <s v="31 Kunststein"/>
    <n v="105.26"/>
    <s v="E2.1"/>
    <s v="F"/>
    <s v="2,5w"/>
    <n v="122.5"/>
    <n v="5.6"/>
    <n v="15.5"/>
    <n v="12894.35"/>
    <n v="0"/>
    <s v=""/>
    <n v="0"/>
    <s v=""/>
    <s v=""/>
  </r>
  <r>
    <x v="6"/>
    <n v="709170001"/>
    <x v="6"/>
    <s v="2"/>
    <s v="A137"/>
    <s v="Haupttreppenhaus vom 2. OG zum 3. OG"/>
    <s v="A"/>
    <m/>
    <s v="31 Kunststein"/>
    <n v="11"/>
    <s v="E4.1"/>
    <s v="F"/>
    <s v="2,5w"/>
    <n v="122.5"/>
    <n v="0"/>
    <m/>
    <n v="1347.5"/>
    <n v="0"/>
    <s v=""/>
    <n v="0"/>
    <s v=""/>
    <s v=""/>
  </r>
  <r>
    <x v="6"/>
    <n v="709170001"/>
    <x v="6"/>
    <s v="2"/>
    <s v="A138"/>
    <s v="Büro"/>
    <s v="A"/>
    <m/>
    <s v="40 Textil"/>
    <n v="18.03"/>
    <s v="C1"/>
    <s v="F"/>
    <s v="1w"/>
    <n v="49"/>
    <n v="5.6"/>
    <m/>
    <n v="883.47"/>
    <n v="0"/>
    <s v=""/>
    <n v="0"/>
    <s v=""/>
    <s v=""/>
  </r>
  <r>
    <x v="6"/>
    <n v="709170001"/>
    <x v="6"/>
    <s v="2"/>
    <s v="A139"/>
    <s v="Büro"/>
    <s v="A"/>
    <m/>
    <s v="40 Textil"/>
    <n v="18"/>
    <s v="C1"/>
    <s v="F"/>
    <s v="1w"/>
    <n v="49"/>
    <n v="5.6"/>
    <m/>
    <n v="882"/>
    <n v="0"/>
    <s v=""/>
    <n v="0"/>
    <s v=""/>
    <s v=""/>
  </r>
  <r>
    <x v="6"/>
    <n v="709170001"/>
    <x v="6"/>
    <s v="0"/>
    <s v="A14"/>
    <s v="Büro"/>
    <s v="A"/>
    <m/>
    <s v="10 PVC/Kunststoff"/>
    <n v="17.57"/>
    <s v="C2"/>
    <s v="F"/>
    <s v="2,5w"/>
    <n v="122.5"/>
    <n v="6.6"/>
    <n v="1"/>
    <n v="2152.3249999999998"/>
    <n v="0"/>
    <s v=""/>
    <n v="0"/>
    <s v=""/>
    <s v=""/>
  </r>
  <r>
    <x v="6"/>
    <n v="709170001"/>
    <x v="6"/>
    <s v="2"/>
    <s v="A140"/>
    <s v="Besprechungsraum (ehem. A 207) Eingang R. A 203"/>
    <s v="A"/>
    <m/>
    <s v="40 Textil"/>
    <n v="27.25"/>
    <s v="C1"/>
    <s v="F"/>
    <s v="1w"/>
    <n v="49"/>
    <n v="8.4"/>
    <m/>
    <n v="1335.25"/>
    <n v="0"/>
    <s v=""/>
    <n v="0"/>
    <s v=""/>
    <s v=""/>
  </r>
  <r>
    <x v="6"/>
    <n v="709170001"/>
    <x v="6"/>
    <s v="2"/>
    <s v="A141"/>
    <s v="Besprechungsraum (ehem. A 209) Eingang R. A 203"/>
    <s v="A"/>
    <m/>
    <s v="40 Textil"/>
    <n v="18"/>
    <s v="C1"/>
    <s v="F"/>
    <s v="1w"/>
    <n v="49"/>
    <n v="5.6"/>
    <m/>
    <n v="882"/>
    <n v="0"/>
    <s v=""/>
    <n v="0"/>
    <s v=""/>
    <s v=""/>
  </r>
  <r>
    <x v="6"/>
    <n v="709170001"/>
    <x v="6"/>
    <s v="2"/>
    <s v="A142"/>
    <s v="Flur an R. A 211 bis R. A 220"/>
    <s v="A"/>
    <m/>
    <s v="20 Linoleum"/>
    <n v="41.41"/>
    <s v="E2.1"/>
    <s v="F"/>
    <s v="2,5w"/>
    <n v="122.5"/>
    <n v="0"/>
    <n v="5"/>
    <n v="5072.7249999999995"/>
    <n v="0"/>
    <s v=""/>
    <n v="0"/>
    <s v=""/>
    <s v=""/>
  </r>
  <r>
    <x v="6"/>
    <n v="709170001"/>
    <x v="6"/>
    <s v="2"/>
    <s v="A143"/>
    <s v="Büro"/>
    <s v="A"/>
    <m/>
    <s v="20 Linoleum"/>
    <n v="27.25"/>
    <s v="C1"/>
    <s v="F"/>
    <s v="1w"/>
    <n v="49"/>
    <n v="8.4"/>
    <n v="1"/>
    <n v="1335.25"/>
    <n v="0"/>
    <s v=""/>
    <n v="0"/>
    <s v=""/>
    <s v=""/>
  </r>
  <r>
    <x v="6"/>
    <n v="709170001"/>
    <x v="6"/>
    <s v="2"/>
    <s v="A144"/>
    <s v="Büro"/>
    <s v="A"/>
    <m/>
    <s v="20 Linoleum"/>
    <n v="23.7"/>
    <s v="C1"/>
    <s v="F"/>
    <s v="1w"/>
    <n v="49"/>
    <n v="8.4"/>
    <n v="1"/>
    <n v="1161.3"/>
    <n v="0"/>
    <s v=""/>
    <n v="0"/>
    <s v=""/>
    <s v=""/>
  </r>
  <r>
    <x v="6"/>
    <n v="709170001"/>
    <x v="6"/>
    <s v="2"/>
    <s v="A145"/>
    <s v="Büro"/>
    <s v="A"/>
    <m/>
    <s v="20 Linoleum"/>
    <n v="18"/>
    <s v="C1"/>
    <s v="F"/>
    <s v="1w"/>
    <n v="49"/>
    <n v="5.6"/>
    <n v="1"/>
    <n v="882"/>
    <n v="0"/>
    <s v=""/>
    <n v="0"/>
    <s v=""/>
    <s v=""/>
  </r>
  <r>
    <x v="6"/>
    <n v="709170001"/>
    <x v="6"/>
    <s v="2"/>
    <s v="A146"/>
    <s v="Büro"/>
    <s v="A"/>
    <m/>
    <s v="20 Linoleum"/>
    <n v="15.95"/>
    <s v="C1"/>
    <s v="F"/>
    <s v="1w"/>
    <n v="49"/>
    <n v="5.6"/>
    <n v="1"/>
    <n v="781.55"/>
    <n v="0"/>
    <s v=""/>
    <n v="0"/>
    <s v=""/>
    <s v=""/>
  </r>
  <r>
    <x v="6"/>
    <n v="709170001"/>
    <x v="6"/>
    <s v="2"/>
    <s v="A147"/>
    <s v="Büro"/>
    <s v="A"/>
    <m/>
    <s v="20 Linoleum"/>
    <n v="18"/>
    <s v="C1"/>
    <s v="F"/>
    <s v="1w"/>
    <n v="49"/>
    <n v="5.6"/>
    <n v="1"/>
    <n v="882"/>
    <n v="0"/>
    <s v=""/>
    <n v="0"/>
    <s v=""/>
    <s v=""/>
  </r>
  <r>
    <x v="6"/>
    <n v="709170001"/>
    <x v="6"/>
    <s v="2"/>
    <s v="A148"/>
    <s v="Büro"/>
    <s v="A"/>
    <m/>
    <s v="20 Linoleum"/>
    <n v="15.95"/>
    <s v="C1"/>
    <s v="F"/>
    <s v="1w"/>
    <n v="49"/>
    <n v="5.6"/>
    <n v="1"/>
    <n v="781.55"/>
    <n v="0"/>
    <s v=""/>
    <n v="0"/>
    <s v=""/>
    <s v=""/>
  </r>
  <r>
    <x v="6"/>
    <n v="709170001"/>
    <x v="6"/>
    <s v="2"/>
    <s v="A149"/>
    <s v="Büro"/>
    <s v="A"/>
    <m/>
    <s v="20 Linoleum"/>
    <n v="18"/>
    <s v="C1"/>
    <s v="F"/>
    <s v="1w"/>
    <n v="49"/>
    <n v="5.6"/>
    <n v="1"/>
    <n v="882"/>
    <n v="0"/>
    <s v=""/>
    <n v="0"/>
    <s v=""/>
    <s v=""/>
  </r>
  <r>
    <x v="6"/>
    <n v="709170001"/>
    <x v="6"/>
    <s v="0"/>
    <s v="A15"/>
    <s v="Teeküche"/>
    <s v="A"/>
    <m/>
    <s v="20 Linoleum"/>
    <n v="14.62"/>
    <s v="I1"/>
    <s v="F"/>
    <s v="2,5w"/>
    <n v="122.5"/>
    <n v="6.6"/>
    <n v="1"/>
    <n v="1790.9499999999998"/>
    <n v="0"/>
    <s v=""/>
    <n v="0"/>
    <s v=""/>
    <s v=""/>
  </r>
  <r>
    <x v="6"/>
    <n v="709170001"/>
    <x v="6"/>
    <s v="2"/>
    <s v="A150"/>
    <s v="Büro"/>
    <s v="A"/>
    <m/>
    <s v="20 Linoleum"/>
    <n v="15.95"/>
    <s v="C1"/>
    <s v="F"/>
    <s v="1w"/>
    <n v="49"/>
    <n v="5.6"/>
    <n v="1"/>
    <n v="781.55"/>
    <n v="0"/>
    <s v=""/>
    <n v="0"/>
    <s v=""/>
    <s v=""/>
  </r>
  <r>
    <x v="6"/>
    <n v="709170001"/>
    <x v="6"/>
    <s v="2"/>
    <s v="A151"/>
    <s v="Büro"/>
    <s v="A"/>
    <m/>
    <s v="20 Linoleum"/>
    <n v="18"/>
    <s v="C1"/>
    <s v="F"/>
    <s v="1w"/>
    <n v="49"/>
    <n v="5.6"/>
    <n v="1"/>
    <n v="882"/>
    <n v="0"/>
    <s v=""/>
    <n v="0"/>
    <s v=""/>
    <s v=""/>
  </r>
  <r>
    <x v="6"/>
    <n v="709170001"/>
    <x v="6"/>
    <s v="2"/>
    <s v="A152"/>
    <s v="Büro"/>
    <s v="A"/>
    <m/>
    <s v="20 Linoleum"/>
    <n v="15.95"/>
    <s v="C1"/>
    <s v="F"/>
    <s v="1w"/>
    <n v="49"/>
    <n v="5.6"/>
    <n v="1"/>
    <n v="781.55"/>
    <n v="0"/>
    <s v=""/>
    <n v="0"/>
    <s v=""/>
    <s v=""/>
  </r>
  <r>
    <x v="6"/>
    <n v="709170001"/>
    <x v="6"/>
    <s v="2"/>
    <s v="A153"/>
    <s v="Treppenhausflur"/>
    <s v="A"/>
    <m/>
    <s v="31 Kunststein"/>
    <n v="43.51"/>
    <s v="E2.1"/>
    <s v="F"/>
    <s v="2,5w"/>
    <n v="122.5"/>
    <n v="4.8"/>
    <n v="5"/>
    <n v="5329.9749999999995"/>
    <n v="0"/>
    <s v=""/>
    <n v="0"/>
    <s v=""/>
    <s v=""/>
  </r>
  <r>
    <x v="6"/>
    <n v="709170001"/>
    <x v="6"/>
    <s v="2"/>
    <s v="A154"/>
    <s v="Treppenhaus vom 2. OG zum 3. OG"/>
    <s v="A"/>
    <m/>
    <s v="31 Kunststein"/>
    <n v="12"/>
    <s v="E4.1"/>
    <s v="F"/>
    <s v="2,5w"/>
    <n v="122.5"/>
    <n v="1"/>
    <m/>
    <n v="1470"/>
    <n v="0"/>
    <s v=""/>
    <n v="0"/>
    <s v=""/>
    <s v=""/>
  </r>
  <r>
    <x v="6"/>
    <n v="709170001"/>
    <x v="6"/>
    <s v="2"/>
    <s v="A155"/>
    <s v="Putzmittelraum"/>
    <s v="A"/>
    <m/>
    <s v="32 Fliese"/>
    <n v="7.15"/>
    <s v="M1"/>
    <s v="F"/>
    <s v="0"/>
    <n v="0"/>
    <n v="2.8"/>
    <m/>
    <n v="0"/>
    <n v="0"/>
    <s v=""/>
    <n v="0"/>
    <s v=""/>
    <s v=""/>
  </r>
  <r>
    <x v="6"/>
    <n v="709170001"/>
    <x v="6"/>
    <s v="2"/>
    <s v="A156"/>
    <s v="Lagerraum"/>
    <s v="A"/>
    <m/>
    <s v="32 Fliese"/>
    <n v="13.38"/>
    <s v="M1"/>
    <s v="F"/>
    <s v="0"/>
    <n v="0"/>
    <n v="5.6"/>
    <m/>
    <n v="0"/>
    <n v="0"/>
    <s v=""/>
    <n v="0"/>
    <s v=""/>
    <s v=""/>
  </r>
  <r>
    <x v="6"/>
    <n v="709170001"/>
    <x v="6"/>
    <s v="2"/>
    <s v="A157"/>
    <s v="Flur an R. A 223 bis R.A 253"/>
    <s v="A"/>
    <m/>
    <s v="20 Linoleum"/>
    <n v="80.900000000000006"/>
    <s v="E2.1"/>
    <s v="F"/>
    <s v="2,5w"/>
    <n v="122.5"/>
    <n v="11"/>
    <n v="10"/>
    <n v="9910.25"/>
    <n v="0"/>
    <s v=""/>
    <n v="0"/>
    <s v=""/>
    <s v=""/>
  </r>
  <r>
    <x v="6"/>
    <n v="709170001"/>
    <x v="6"/>
    <s v="2"/>
    <s v="A158"/>
    <s v="Technikraum"/>
    <s v="A"/>
    <m/>
    <s v="20 Linoleum"/>
    <n v="17.45"/>
    <s v="M1"/>
    <s v="F"/>
    <s v="0"/>
    <n v="0"/>
    <n v="5.6"/>
    <m/>
    <n v="0"/>
    <n v="0"/>
    <s v=""/>
    <n v="0"/>
    <s v=""/>
    <s v=""/>
  </r>
  <r>
    <x v="6"/>
    <n v="709170001"/>
    <x v="6"/>
    <s v="2"/>
    <s v="A159"/>
    <s v="Büro"/>
    <s v="A"/>
    <m/>
    <s v="10 PVC/Kunststoff"/>
    <n v="25.75"/>
    <s v="C1"/>
    <s v="F"/>
    <s v="1w"/>
    <n v="49"/>
    <n v="7"/>
    <m/>
    <n v="1261.75"/>
    <n v="0"/>
    <s v=""/>
    <n v="0"/>
    <s v=""/>
    <s v=""/>
  </r>
  <r>
    <x v="6"/>
    <n v="709170001"/>
    <x v="6"/>
    <s v="0"/>
    <s v="A16"/>
    <s v="Büro"/>
    <s v="A"/>
    <m/>
    <s v="20 Linoleum"/>
    <n v="17.32"/>
    <s v="C2"/>
    <s v="F"/>
    <s v="2,5w"/>
    <n v="122.5"/>
    <n v="6.6"/>
    <n v="1"/>
    <n v="2121.6999999999998"/>
    <n v="0"/>
    <s v=""/>
    <n v="0"/>
    <s v=""/>
    <s v=""/>
  </r>
  <r>
    <x v="6"/>
    <n v="709170001"/>
    <x v="6"/>
    <s v="2"/>
    <s v="A160"/>
    <s v="Büro"/>
    <s v="A"/>
    <m/>
    <s v="10 PVC/Kunststoff"/>
    <n v="17.43"/>
    <s v="C1"/>
    <s v="F"/>
    <s v="1w"/>
    <n v="49"/>
    <n v="5.6"/>
    <m/>
    <n v="854.06999999999994"/>
    <n v="0"/>
    <s v=""/>
    <n v="0"/>
    <s v=""/>
    <s v=""/>
  </r>
  <r>
    <x v="6"/>
    <n v="709170001"/>
    <x v="6"/>
    <s v="2"/>
    <s v="A161"/>
    <s v="Büro"/>
    <s v="A"/>
    <m/>
    <s v="10 PVC/Kunststoff"/>
    <n v="17.43"/>
    <s v="C1"/>
    <s v="F"/>
    <s v="1w"/>
    <n v="49"/>
    <n v="5.6"/>
    <m/>
    <n v="854.06999999999994"/>
    <n v="0"/>
    <s v=""/>
    <n v="0"/>
    <s v=""/>
    <s v=""/>
  </r>
  <r>
    <x v="6"/>
    <n v="709170001"/>
    <x v="6"/>
    <s v="2"/>
    <s v="A162"/>
    <s v="Büro"/>
    <s v="A"/>
    <m/>
    <s v="10 PVC/Kunststoff"/>
    <n v="17.43"/>
    <s v="C1"/>
    <s v="F"/>
    <s v="1w"/>
    <n v="49"/>
    <n v="5.6"/>
    <m/>
    <n v="854.06999999999994"/>
    <n v="0"/>
    <s v=""/>
    <n v="0"/>
    <s v=""/>
    <s v=""/>
  </r>
  <r>
    <x v="6"/>
    <n v="709170001"/>
    <x v="6"/>
    <s v="2"/>
    <s v="A163"/>
    <s v="Büro"/>
    <s v="A"/>
    <m/>
    <s v="10 PVC/Kunststoff"/>
    <n v="17.43"/>
    <s v="C1"/>
    <s v="F"/>
    <s v="1w"/>
    <n v="49"/>
    <n v="5.6"/>
    <m/>
    <n v="854.06999999999994"/>
    <n v="0"/>
    <s v=""/>
    <n v="0"/>
    <s v=""/>
    <s v=""/>
  </r>
  <r>
    <x v="6"/>
    <n v="709170001"/>
    <x v="6"/>
    <s v="2"/>
    <s v="A164"/>
    <s v="Büro"/>
    <s v="A"/>
    <m/>
    <s v="10 PVC/Kunststoff"/>
    <n v="17.43"/>
    <s v="C1"/>
    <s v="F"/>
    <s v="1w"/>
    <n v="49"/>
    <n v="5.6"/>
    <m/>
    <n v="854.06999999999994"/>
    <n v="0"/>
    <s v=""/>
    <n v="0"/>
    <s v=""/>
    <s v=""/>
  </r>
  <r>
    <x v="6"/>
    <n v="709170001"/>
    <x v="6"/>
    <s v="2"/>
    <s v="A165"/>
    <s v="Büro"/>
    <s v="A"/>
    <m/>
    <s v="10 PVC/Kunststoff"/>
    <n v="17.43"/>
    <s v="C1"/>
    <s v="F"/>
    <s v="1w"/>
    <n v="49"/>
    <n v="5.6"/>
    <m/>
    <n v="854.06999999999994"/>
    <n v="0"/>
    <s v=""/>
    <n v="0"/>
    <s v=""/>
    <s v=""/>
  </r>
  <r>
    <x v="6"/>
    <n v="709170001"/>
    <x v="6"/>
    <s v="2"/>
    <s v="A166"/>
    <s v="Büro"/>
    <s v="A"/>
    <m/>
    <s v="10 PVC/Kunststoff"/>
    <n v="17.43"/>
    <s v="C1"/>
    <s v="F"/>
    <s v="1w"/>
    <n v="49"/>
    <n v="5.6"/>
    <m/>
    <n v="854.06999999999994"/>
    <n v="0"/>
    <s v=""/>
    <n v="0"/>
    <s v=""/>
    <s v=""/>
  </r>
  <r>
    <x v="6"/>
    <n v="709170001"/>
    <x v="6"/>
    <s v="2"/>
    <s v="A167"/>
    <s v="Büro"/>
    <s v="A"/>
    <m/>
    <s v="10 PVC/Kunststoff"/>
    <n v="17.43"/>
    <s v="C1"/>
    <s v="F"/>
    <s v="1w"/>
    <n v="49"/>
    <n v="5.6"/>
    <m/>
    <n v="854.06999999999994"/>
    <n v="0"/>
    <s v=""/>
    <n v="0"/>
    <s v=""/>
    <s v=""/>
  </r>
  <r>
    <x v="6"/>
    <n v="709170001"/>
    <x v="6"/>
    <s v="2"/>
    <s v="A168"/>
    <s v="Büro"/>
    <s v="A"/>
    <m/>
    <s v="10 PVC/Kunststoff"/>
    <n v="17.43"/>
    <s v="C1"/>
    <s v="F"/>
    <s v="1w"/>
    <n v="49"/>
    <n v="5.6"/>
    <m/>
    <n v="854.06999999999994"/>
    <n v="0"/>
    <s v=""/>
    <n v="0"/>
    <s v=""/>
    <s v=""/>
  </r>
  <r>
    <x v="6"/>
    <n v="709170001"/>
    <x v="6"/>
    <s v="2"/>
    <s v="A169"/>
    <s v="Büro"/>
    <s v="A"/>
    <m/>
    <s v="10 PVC/Kunststoff"/>
    <n v="17.43"/>
    <s v="C1"/>
    <s v="F"/>
    <s v="1w"/>
    <n v="49"/>
    <n v="5.6"/>
    <m/>
    <n v="854.06999999999994"/>
    <n v="0"/>
    <s v=""/>
    <n v="0"/>
    <s v=""/>
    <s v=""/>
  </r>
  <r>
    <x v="6"/>
    <n v="709170001"/>
    <x v="6"/>
    <s v="0"/>
    <s v="A17"/>
    <s v="Serverraum"/>
    <s v="A"/>
    <m/>
    <s v="41 Textil"/>
    <n v="13.5"/>
    <s v="M1"/>
    <s v="F"/>
    <s v="0"/>
    <n v="0"/>
    <n v="0"/>
    <m/>
    <n v="0"/>
    <n v="0"/>
    <s v=""/>
    <n v="0"/>
    <s v=""/>
    <s v=""/>
  </r>
  <r>
    <x v="6"/>
    <n v="709170001"/>
    <x v="6"/>
    <s v="2"/>
    <s v="A170"/>
    <s v="Büro"/>
    <s v="A"/>
    <m/>
    <s v="10 PVC/Kunststoff"/>
    <n v="17.43"/>
    <s v="C1"/>
    <s v="F"/>
    <s v="1w"/>
    <n v="49"/>
    <n v="5.6"/>
    <m/>
    <n v="854.06999999999994"/>
    <n v="0"/>
    <s v=""/>
    <n v="0"/>
    <s v=""/>
    <s v=""/>
  </r>
  <r>
    <x v="6"/>
    <n v="709170001"/>
    <x v="6"/>
    <s v="2"/>
    <s v="A171"/>
    <s v="Büro"/>
    <s v="A"/>
    <m/>
    <s v="10 PVC/Kunststoff"/>
    <n v="25.75"/>
    <s v="C1"/>
    <s v="F"/>
    <s v="1w"/>
    <n v="49"/>
    <n v="7"/>
    <m/>
    <n v="1261.75"/>
    <n v="0"/>
    <s v=""/>
    <n v="0"/>
    <s v=""/>
    <s v=""/>
  </r>
  <r>
    <x v="6"/>
    <n v="709170001"/>
    <x v="6"/>
    <s v="2"/>
    <s v="A172"/>
    <s v="Büro"/>
    <s v="A"/>
    <m/>
    <s v="10 PVC/Kunststoff"/>
    <n v="17.45"/>
    <s v="C1"/>
    <s v="F"/>
    <s v="1w"/>
    <n v="49"/>
    <n v="5.6"/>
    <m/>
    <n v="855.05"/>
    <n v="0"/>
    <s v=""/>
    <n v="0"/>
    <s v=""/>
    <s v=""/>
  </r>
  <r>
    <x v="6"/>
    <n v="709170001"/>
    <x v="6"/>
    <s v="2"/>
    <s v="A173"/>
    <s v="Treppenhausflur"/>
    <s v="A"/>
    <m/>
    <s v="31 Kunststein"/>
    <n v="43.51"/>
    <s v="E2.1"/>
    <s v="F"/>
    <s v="2,5w"/>
    <n v="122.5"/>
    <n v="4.8"/>
    <n v="5"/>
    <n v="5329.9749999999995"/>
    <n v="0"/>
    <s v=""/>
    <n v="0"/>
    <s v=""/>
    <s v=""/>
  </r>
  <r>
    <x v="6"/>
    <n v="709170001"/>
    <x v="6"/>
    <s v="2"/>
    <s v="A174"/>
    <s v="Treppenhaus vom 2. OG zum 3. OG"/>
    <s v="A"/>
    <m/>
    <s v="31 Kunststein"/>
    <n v="16.73"/>
    <s v="E4.1"/>
    <s v="F"/>
    <s v="2,5w"/>
    <n v="122.5"/>
    <n v="1"/>
    <m/>
    <n v="2049.4250000000002"/>
    <n v="0"/>
    <s v=""/>
    <n v="0"/>
    <s v=""/>
    <s v=""/>
  </r>
  <r>
    <x v="6"/>
    <n v="709170001"/>
    <x v="6"/>
    <s v="2"/>
    <s v="A175"/>
    <s v="WC Damen"/>
    <s v="A"/>
    <m/>
    <s v="32 Fliese"/>
    <n v="13.38"/>
    <s v="G1"/>
    <s v="F"/>
    <s v="5w"/>
    <n v="245"/>
    <n v="8.4"/>
    <m/>
    <n v="3278.1000000000004"/>
    <n v="0"/>
    <s v=""/>
    <n v="0"/>
    <s v=""/>
    <s v=""/>
  </r>
  <r>
    <x v="6"/>
    <n v="709170001"/>
    <x v="6"/>
    <s v="2"/>
    <s v="A176"/>
    <s v="Teeküche"/>
    <s v="A"/>
    <m/>
    <s v="32 Fliese"/>
    <n v="2.5499999999999998"/>
    <s v="I1"/>
    <s v="F"/>
    <s v="5w"/>
    <n v="245"/>
    <n v="0"/>
    <m/>
    <n v="624.75"/>
    <n v="0"/>
    <s v=""/>
    <n v="0"/>
    <s v=""/>
    <s v=""/>
  </r>
  <r>
    <x v="6"/>
    <n v="709170001"/>
    <x v="6"/>
    <s v="2"/>
    <s v="A177"/>
    <s v="Flur an R . A 259 bis R. A 266"/>
    <s v="A"/>
    <m/>
    <s v="20 Linoleum"/>
    <n v="30.15"/>
    <s v="E2.1"/>
    <s v="F"/>
    <s v="2,5w"/>
    <n v="122.5"/>
    <n v="0"/>
    <n v="5"/>
    <n v="3693.375"/>
    <n v="0"/>
    <s v=""/>
    <n v="0"/>
    <s v=""/>
    <s v=""/>
  </r>
  <r>
    <x v="6"/>
    <n v="709170001"/>
    <x v="6"/>
    <s v="2"/>
    <s v="A178"/>
    <s v="Büro"/>
    <s v="A"/>
    <m/>
    <s v="40 Textil"/>
    <n v="36.5"/>
    <s v="C1"/>
    <s v="F"/>
    <s v="1w"/>
    <n v="49"/>
    <n v="11.2"/>
    <m/>
    <n v="1788.5"/>
    <n v="0"/>
    <s v=""/>
    <n v="0"/>
    <s v=""/>
    <s v=""/>
  </r>
  <r>
    <x v="6"/>
    <n v="709170001"/>
    <x v="6"/>
    <s v="2"/>
    <s v="A179"/>
    <s v="Büro"/>
    <s v="A"/>
    <m/>
    <s v="20 Linoleum"/>
    <n v="18"/>
    <s v="C1"/>
    <s v="F"/>
    <s v="1w"/>
    <n v="49"/>
    <n v="5.6"/>
    <n v="1"/>
    <n v="882"/>
    <n v="0"/>
    <s v=""/>
    <n v="0"/>
    <s v=""/>
    <s v=""/>
  </r>
  <r>
    <x v="6"/>
    <n v="709170001"/>
    <x v="6"/>
    <s v="0"/>
    <s v="A18"/>
    <s v="Büro"/>
    <s v="A"/>
    <m/>
    <s v="21 Linoleum"/>
    <n v="17.37"/>
    <s v="C2"/>
    <s v="F"/>
    <s v="2,5w"/>
    <n v="122.5"/>
    <n v="6.6"/>
    <n v="1"/>
    <n v="2127.8250000000003"/>
    <n v="0"/>
    <s v=""/>
    <n v="0"/>
    <s v=""/>
    <s v=""/>
  </r>
  <r>
    <x v="6"/>
    <n v="709170001"/>
    <x v="6"/>
    <s v="2"/>
    <s v="A180"/>
    <s v="Büro"/>
    <s v="A"/>
    <m/>
    <s v="20 Linoleum"/>
    <n v="18"/>
    <s v="C1"/>
    <s v="F"/>
    <s v="1w"/>
    <n v="49"/>
    <n v="5.6"/>
    <n v="1"/>
    <n v="882"/>
    <n v="0"/>
    <s v=""/>
    <n v="0"/>
    <s v=""/>
    <s v=""/>
  </r>
  <r>
    <x v="6"/>
    <n v="709170001"/>
    <x v="6"/>
    <s v="2"/>
    <s v="A181"/>
    <s v="Büro"/>
    <s v="A"/>
    <m/>
    <s v="40 Textil"/>
    <n v="18"/>
    <s v="C1"/>
    <s v="F"/>
    <s v="1w"/>
    <n v="49"/>
    <n v="5.6"/>
    <n v="1"/>
    <n v="882"/>
    <n v="0"/>
    <s v=""/>
    <n v="0"/>
    <s v=""/>
    <s v=""/>
  </r>
  <r>
    <x v="6"/>
    <n v="709170001"/>
    <x v="6"/>
    <s v="2"/>
    <s v="A182"/>
    <s v="Büro"/>
    <s v="A"/>
    <m/>
    <s v="40 Textil"/>
    <n v="18"/>
    <s v="C1"/>
    <s v="F"/>
    <s v="1w"/>
    <n v="49"/>
    <n v="5.6"/>
    <n v="1"/>
    <n v="882"/>
    <n v="0"/>
    <s v=""/>
    <n v="0"/>
    <s v=""/>
    <s v=""/>
  </r>
  <r>
    <x v="6"/>
    <n v="709170001"/>
    <x v="6"/>
    <s v="2"/>
    <s v="A183"/>
    <s v="Büro"/>
    <s v="A"/>
    <m/>
    <s v="20 Linoleum"/>
    <n v="18"/>
    <s v="C1"/>
    <s v="F"/>
    <s v="1w"/>
    <n v="49"/>
    <n v="5.6"/>
    <n v="1"/>
    <n v="882"/>
    <n v="0"/>
    <s v=""/>
    <n v="0"/>
    <s v=""/>
    <s v=""/>
  </r>
  <r>
    <x v="6"/>
    <n v="709170001"/>
    <x v="6"/>
    <s v="2"/>
    <s v="A184"/>
    <s v="Büro"/>
    <s v="A"/>
    <m/>
    <s v="20 Linoleum"/>
    <n v="18.03"/>
    <s v="C1"/>
    <s v="F"/>
    <s v="1w"/>
    <n v="49"/>
    <n v="5.6"/>
    <n v="1"/>
    <n v="883.47"/>
    <n v="0"/>
    <s v=""/>
    <n v="0"/>
    <s v=""/>
    <s v=""/>
  </r>
  <r>
    <x v="6"/>
    <n v="709170001"/>
    <x v="6"/>
    <s v="2"/>
    <s v="A185"/>
    <s v="Lichtflur Verbindung zum 36iger Flügel"/>
    <s v="A"/>
    <m/>
    <s v="31 Kunststein"/>
    <n v="31.19"/>
    <s v="E2.1"/>
    <s v="F"/>
    <s v="2,5w"/>
    <n v="122.5"/>
    <n v="15"/>
    <n v="5"/>
    <n v="3820.7750000000001"/>
    <n v="0"/>
    <s v=""/>
    <n v="0"/>
    <s v=""/>
    <s v=""/>
  </r>
  <r>
    <x v="6"/>
    <n v="709170001"/>
    <x v="6"/>
    <s v="2"/>
    <s v="A186"/>
    <s v="Kopierraum im Lichtflur"/>
    <s v="A"/>
    <m/>
    <s v="31 Kunststein"/>
    <n v="22.22"/>
    <s v="D2"/>
    <s v="F"/>
    <s v="2,5w"/>
    <n v="122.5"/>
    <n v="15"/>
    <m/>
    <n v="2721.95"/>
    <n v="0"/>
    <s v=""/>
    <n v="0"/>
    <s v=""/>
    <s v=""/>
  </r>
  <r>
    <x v="6"/>
    <n v="709170001"/>
    <x v="6"/>
    <s v="2"/>
    <s v="A187"/>
    <s v="Flur an R. A 271 bis R. A 297 einschl. Stufen"/>
    <s v="A"/>
    <m/>
    <s v="20 Linoleum"/>
    <n v="134.46"/>
    <s v="E2.1"/>
    <s v="F"/>
    <s v="2,5w"/>
    <n v="122.5"/>
    <n v="0"/>
    <n v="15"/>
    <n v="16471.350000000002"/>
    <n v="0"/>
    <s v=""/>
    <n v="0"/>
    <s v=""/>
    <s v=""/>
  </r>
  <r>
    <x v="6"/>
    <n v="709170001"/>
    <x v="6"/>
    <s v="2"/>
    <s v="A188"/>
    <s v="Büro"/>
    <s v="A"/>
    <m/>
    <s v="10 PVC/Kunststoff"/>
    <n v="22.57"/>
    <s v="C1"/>
    <s v="F"/>
    <s v="1w"/>
    <n v="49"/>
    <n v="3.6"/>
    <m/>
    <n v="1105.93"/>
    <n v="0"/>
    <s v=""/>
    <n v="0"/>
    <s v=""/>
    <s v=""/>
  </r>
  <r>
    <x v="6"/>
    <n v="709170001"/>
    <x v="6"/>
    <s v="2"/>
    <s v="A189"/>
    <s v="Büro"/>
    <s v="A"/>
    <m/>
    <s v="10 PVC/Kunststoff"/>
    <n v="25.01"/>
    <s v="C1"/>
    <s v="F"/>
    <s v="1w"/>
    <n v="49"/>
    <n v="3.6"/>
    <m/>
    <n v="1225.49"/>
    <n v="0"/>
    <s v=""/>
    <n v="0"/>
    <s v=""/>
    <s v=""/>
  </r>
  <r>
    <x v="6"/>
    <n v="709170001"/>
    <x v="6"/>
    <s v="0"/>
    <s v="A19"/>
    <s v="Büro"/>
    <s v="A"/>
    <m/>
    <s v="10 PVC/Kunststoff"/>
    <n v="35.479999999999997"/>
    <s v="C2"/>
    <s v="F"/>
    <s v="2,5w"/>
    <n v="122.5"/>
    <n v="13.2"/>
    <n v="0.1"/>
    <n v="4346.2999999999993"/>
    <n v="0"/>
    <s v=""/>
    <n v="0"/>
    <s v=""/>
    <s v=""/>
  </r>
  <r>
    <x v="6"/>
    <n v="709170001"/>
    <x v="6"/>
    <s v="2"/>
    <s v="A190"/>
    <s v="Büro Eingang R. A 273 oder R. A 279"/>
    <s v="A"/>
    <m/>
    <s v="10 PVC/Kunststoff"/>
    <n v="28.42"/>
    <s v="C1"/>
    <s v="F"/>
    <s v="1w"/>
    <n v="49"/>
    <n v="5.4"/>
    <m/>
    <n v="1392.5800000000002"/>
    <n v="0"/>
    <s v=""/>
    <n v="0"/>
    <s v=""/>
    <s v=""/>
  </r>
  <r>
    <x v="6"/>
    <n v="709170001"/>
    <x v="6"/>
    <s v="2"/>
    <s v="A191"/>
    <s v="Büro"/>
    <s v="A"/>
    <m/>
    <s v="10 PVC/Kunststoff"/>
    <n v="22.14"/>
    <s v="C1"/>
    <s v="F"/>
    <s v="1w"/>
    <n v="49"/>
    <n v="3.6"/>
    <m/>
    <n v="1084.8600000000001"/>
    <n v="0"/>
    <s v=""/>
    <n v="0"/>
    <s v=""/>
    <s v=""/>
  </r>
  <r>
    <x v="6"/>
    <n v="709170001"/>
    <x v="6"/>
    <s v="2"/>
    <s v="A192"/>
    <s v="Büro"/>
    <s v="A"/>
    <m/>
    <s v="10 PVC/Kunststoff"/>
    <n v="24.3"/>
    <s v="C1"/>
    <s v="F"/>
    <s v="1w"/>
    <n v="49"/>
    <n v="3.6"/>
    <m/>
    <n v="1190.7"/>
    <n v="0"/>
    <s v=""/>
    <n v="0"/>
    <s v=""/>
    <s v=""/>
  </r>
  <r>
    <x v="6"/>
    <n v="709170001"/>
    <x v="6"/>
    <s v="2"/>
    <s v="A193"/>
    <s v="Technikraum"/>
    <s v="A"/>
    <m/>
    <s v="10 PVC/Kunststoff"/>
    <n v="34.159999999999997"/>
    <s v="M1"/>
    <s v="F"/>
    <s v="0"/>
    <n v="0"/>
    <n v="3.6"/>
    <m/>
    <n v="0"/>
    <n v="0"/>
    <s v=""/>
    <n v="0"/>
    <s v=""/>
    <s v=""/>
  </r>
  <r>
    <x v="6"/>
    <n v="709170001"/>
    <x v="6"/>
    <s v="2"/>
    <s v="A194"/>
    <s v="Büro"/>
    <s v="A"/>
    <m/>
    <s v="10 PVC/Kunststoff"/>
    <n v="25.38"/>
    <s v="C1"/>
    <s v="F"/>
    <s v="1w"/>
    <n v="49"/>
    <n v="3.6"/>
    <m/>
    <n v="1243.6199999999999"/>
    <n v="0"/>
    <s v=""/>
    <n v="0"/>
    <s v=""/>
    <s v=""/>
  </r>
  <r>
    <x v="6"/>
    <n v="709170001"/>
    <x v="6"/>
    <s v="2"/>
    <s v="A195"/>
    <s v="Treppenhaus vom 2. OG zum 3. OG"/>
    <s v="A"/>
    <m/>
    <s v="31 Kunststein"/>
    <n v="14.6"/>
    <s v="E4.1"/>
    <s v="F"/>
    <s v="2,5w"/>
    <n v="122.5"/>
    <n v="14"/>
    <m/>
    <n v="1788.5"/>
    <n v="0"/>
    <s v=""/>
    <n v="0"/>
    <s v=""/>
    <s v=""/>
  </r>
  <r>
    <x v="6"/>
    <n v="709170001"/>
    <x v="6"/>
    <s v="2"/>
    <s v="A196"/>
    <s v="Büro"/>
    <s v="A"/>
    <m/>
    <s v="20 Linoleum"/>
    <n v="35.1"/>
    <s v="C1"/>
    <s v="F"/>
    <s v="1w"/>
    <n v="49"/>
    <n v="5.4"/>
    <m/>
    <n v="1719.9"/>
    <n v="0"/>
    <s v=""/>
    <n v="0"/>
    <s v=""/>
    <s v=""/>
  </r>
  <r>
    <x v="6"/>
    <n v="709170001"/>
    <x v="6"/>
    <s v="2"/>
    <s v="A197"/>
    <s v="Büro"/>
    <s v="A"/>
    <m/>
    <s v="10 PVC/Kunststoff"/>
    <n v="21.06"/>
    <s v="C1"/>
    <s v="F"/>
    <s v="1w"/>
    <n v="49"/>
    <n v="3.6"/>
    <m/>
    <n v="1031.9399999999998"/>
    <n v="0"/>
    <s v=""/>
    <n v="0"/>
    <s v=""/>
    <s v=""/>
  </r>
  <r>
    <x v="6"/>
    <n v="709170001"/>
    <x v="6"/>
    <s v="2"/>
    <s v="A198"/>
    <s v="Büro"/>
    <s v="A"/>
    <m/>
    <s v="10 PVC/Kunststoff"/>
    <n v="24.84"/>
    <s v="C1"/>
    <s v="F"/>
    <s v="1w"/>
    <n v="49"/>
    <n v="3.6"/>
    <m/>
    <n v="1217.1600000000001"/>
    <n v="0"/>
    <s v=""/>
    <n v="0"/>
    <s v=""/>
    <s v=""/>
  </r>
  <r>
    <x v="6"/>
    <n v="709170001"/>
    <x v="6"/>
    <s v="2"/>
    <s v="A199"/>
    <s v="Büro"/>
    <s v="A"/>
    <m/>
    <s v="10 PVC/Kunststoff"/>
    <n v="21.06"/>
    <s v="C1"/>
    <s v="F"/>
    <s v="1w"/>
    <n v="49"/>
    <n v="3.6"/>
    <m/>
    <n v="1031.9399999999998"/>
    <n v="0"/>
    <s v=""/>
    <n v="0"/>
    <s v=""/>
    <s v=""/>
  </r>
  <r>
    <x v="6"/>
    <n v="709170001"/>
    <x v="6"/>
    <s v="0"/>
    <s v="A2"/>
    <s v="Eingangsbereiche A 1 / A 2 einschl. Stufen"/>
    <s v="A"/>
    <m/>
    <s v="31 Kunststein"/>
    <n v="33.409999999999997"/>
    <s v="E1"/>
    <s v="F"/>
    <s v="5w"/>
    <n v="245"/>
    <n v="24.4"/>
    <n v="8.1999999999999993"/>
    <n v="8185.4499999999989"/>
    <n v="0"/>
    <s v=""/>
    <n v="0"/>
    <s v=""/>
    <s v=""/>
  </r>
  <r>
    <x v="6"/>
    <n v="709170001"/>
    <x v="6"/>
    <s v="0"/>
    <s v="A20"/>
    <s v="Inneneingangsbereich A 5 "/>
    <s v="A"/>
    <m/>
    <s v="31 Kunststein"/>
    <n v="22.87"/>
    <s v="E1"/>
    <s v="F"/>
    <s v="5w"/>
    <n v="245"/>
    <n v="7.2"/>
    <n v="8.4"/>
    <n v="5603.1500000000005"/>
    <n v="0"/>
    <s v=""/>
    <n v="0"/>
    <s v=""/>
    <s v=""/>
  </r>
  <r>
    <x v="6"/>
    <n v="709170001"/>
    <x v="6"/>
    <s v="2"/>
    <s v="A200"/>
    <s v="Büro"/>
    <s v="A"/>
    <m/>
    <s v="10 PVC/Kunststoff"/>
    <n v="23.76"/>
    <s v="C1"/>
    <s v="F"/>
    <s v="1w"/>
    <n v="49"/>
    <n v="3.6"/>
    <m/>
    <n v="1164.24"/>
    <n v="0"/>
    <s v=""/>
    <n v="0"/>
    <s v=""/>
    <s v=""/>
  </r>
  <r>
    <x v="6"/>
    <n v="709170001"/>
    <x v="6"/>
    <s v="2"/>
    <s v="A201"/>
    <s v="Büro"/>
    <s v="A"/>
    <m/>
    <s v="10 PVC/Kunststoff"/>
    <n v="21.06"/>
    <s v="C1"/>
    <s v="F"/>
    <s v="1w"/>
    <n v="49"/>
    <n v="6.8"/>
    <m/>
    <n v="1031.9399999999998"/>
    <n v="0"/>
    <s v=""/>
    <n v="0"/>
    <s v=""/>
    <s v=""/>
  </r>
  <r>
    <x v="6"/>
    <n v="709170001"/>
    <x v="6"/>
    <s v="2"/>
    <s v="A202"/>
    <s v="Büro"/>
    <s v="A"/>
    <m/>
    <s v="10 PVC/Kunststoff"/>
    <n v="25.92"/>
    <s v="C1"/>
    <s v="F"/>
    <s v="1w"/>
    <n v="49"/>
    <n v="6.8"/>
    <m/>
    <n v="1270.0800000000002"/>
    <n v="0"/>
    <s v=""/>
    <n v="0"/>
    <s v=""/>
    <s v=""/>
  </r>
  <r>
    <x v="6"/>
    <n v="709170001"/>
    <x v="6"/>
    <s v="2"/>
    <s v="A203"/>
    <s v="Teeküche"/>
    <s v="A"/>
    <m/>
    <s v="32 Fliese"/>
    <n v="2.13"/>
    <s v="I1"/>
    <s v="F"/>
    <s v="5w"/>
    <n v="245"/>
    <n v="0"/>
    <m/>
    <n v="521.85"/>
    <n v="0"/>
    <s v=""/>
    <n v="0"/>
    <s v=""/>
    <s v=""/>
  </r>
  <r>
    <x v="6"/>
    <n v="709170001"/>
    <x v="6"/>
    <s v="2"/>
    <s v="A204"/>
    <s v="Büro"/>
    <s v="A"/>
    <m/>
    <s v="10 PVC/Kunststoff"/>
    <n v="24.3"/>
    <s v="C1"/>
    <s v="F"/>
    <s v="1w"/>
    <n v="49"/>
    <n v="3.6"/>
    <m/>
    <n v="1190.7"/>
    <n v="0"/>
    <s v=""/>
    <n v="0"/>
    <s v=""/>
    <s v=""/>
  </r>
  <r>
    <x v="6"/>
    <n v="709170001"/>
    <x v="6"/>
    <s v="2"/>
    <s v="A205"/>
    <s v="WC Herren"/>
    <s v="A"/>
    <m/>
    <s v="32 Fliese"/>
    <n v="15.77"/>
    <s v="G1"/>
    <s v="F"/>
    <s v="5w"/>
    <n v="245"/>
    <n v="2.1"/>
    <n v="1"/>
    <n v="3863.65"/>
    <n v="0"/>
    <s v=""/>
    <n v="0"/>
    <s v=""/>
    <s v=""/>
  </r>
  <r>
    <x v="6"/>
    <n v="709170001"/>
    <x v="6"/>
    <s v="2"/>
    <s v="A206"/>
    <s v="WC Damen"/>
    <s v="A"/>
    <m/>
    <s v="32 Fliese"/>
    <n v="19.68"/>
    <s v="G1"/>
    <s v="F"/>
    <s v="5w"/>
    <n v="245"/>
    <n v="2.1"/>
    <n v="1"/>
    <n v="4821.6000000000004"/>
    <n v="0"/>
    <s v=""/>
    <n v="0"/>
    <s v=""/>
    <s v=""/>
  </r>
  <r>
    <x v="6"/>
    <n v="709170001"/>
    <x v="6"/>
    <s v="3"/>
    <s v="A207"/>
    <s v="Haupttreppenhausflur"/>
    <s v="A"/>
    <m/>
    <s v="31 Kunststein"/>
    <n v="105.26"/>
    <s v="E2.1"/>
    <s v="F"/>
    <s v="2,5w"/>
    <n v="122.5"/>
    <n v="5.6"/>
    <n v="15.5"/>
    <n v="12894.35"/>
    <n v="0"/>
    <s v=""/>
    <n v="0"/>
    <s v=""/>
    <s v=""/>
  </r>
  <r>
    <x v="6"/>
    <n v="709170001"/>
    <x v="6"/>
    <s v="3"/>
    <s v="A208"/>
    <s v="Büro"/>
    <s v="A"/>
    <m/>
    <s v="20 Linoleum"/>
    <n v="18.03"/>
    <s v="C1"/>
    <s v="F"/>
    <s v="1w"/>
    <n v="49"/>
    <n v="5.6"/>
    <m/>
    <n v="883.47"/>
    <n v="0"/>
    <s v=""/>
    <n v="0"/>
    <s v=""/>
    <s v=""/>
  </r>
  <r>
    <x v="6"/>
    <n v="709170001"/>
    <x v="6"/>
    <s v="3"/>
    <s v="A209"/>
    <s v="Büro"/>
    <s v="A"/>
    <m/>
    <s v="20 Linoleum"/>
    <n v="18"/>
    <s v="C1"/>
    <s v="F"/>
    <s v="1w"/>
    <n v="49"/>
    <n v="5.6"/>
    <m/>
    <n v="882"/>
    <n v="0"/>
    <s v=""/>
    <n v="0"/>
    <s v=""/>
    <s v=""/>
  </r>
  <r>
    <x v="6"/>
    <n v="709170001"/>
    <x v="6"/>
    <s v="0"/>
    <s v="A21"/>
    <s v="Aufzug"/>
    <s v="A"/>
    <m/>
    <s v="11 Gumminoppen"/>
    <n v="1"/>
    <s v="E3"/>
    <s v="F"/>
    <s v="2,5w"/>
    <n v="122.5"/>
    <n v="0"/>
    <m/>
    <n v="122.5"/>
    <n v="0"/>
    <s v=""/>
    <n v="0"/>
    <s v=""/>
    <s v=""/>
  </r>
  <r>
    <x v="6"/>
    <n v="709170001"/>
    <x v="6"/>
    <s v="3"/>
    <s v="A210"/>
    <s v="Büro"/>
    <s v="A"/>
    <m/>
    <s v="20 Linoleum"/>
    <n v="18"/>
    <s v="C1"/>
    <s v="F"/>
    <s v="1w"/>
    <n v="49"/>
    <n v="5.6"/>
    <m/>
    <n v="882"/>
    <n v="0"/>
    <s v=""/>
    <n v="0"/>
    <s v=""/>
    <s v=""/>
  </r>
  <r>
    <x v="6"/>
    <n v="709170001"/>
    <x v="6"/>
    <s v="3"/>
    <s v="A211"/>
    <s v="Büro"/>
    <s v="A"/>
    <m/>
    <s v="20 Linoleum"/>
    <n v="18"/>
    <s v="C1"/>
    <s v="F"/>
    <s v="1w"/>
    <n v="49"/>
    <n v="5.6"/>
    <m/>
    <n v="882"/>
    <n v="0"/>
    <s v=""/>
    <n v="0"/>
    <s v=""/>
    <s v=""/>
  </r>
  <r>
    <x v="6"/>
    <n v="709170001"/>
    <x v="6"/>
    <s v="3"/>
    <s v="A212"/>
    <s v="Flur an R. A 309 bis R. A 320"/>
    <s v="A"/>
    <m/>
    <s v="20 Linoleum"/>
    <n v="41.41"/>
    <s v="E2.1"/>
    <s v="F"/>
    <s v="2,5w"/>
    <n v="122.5"/>
    <n v="0"/>
    <n v="5"/>
    <n v="5072.7249999999995"/>
    <n v="0"/>
    <s v=""/>
    <n v="0"/>
    <s v=""/>
    <s v=""/>
  </r>
  <r>
    <x v="6"/>
    <n v="709170001"/>
    <x v="6"/>
    <s v="3"/>
    <s v="A213"/>
    <s v="Büro"/>
    <s v="A"/>
    <m/>
    <s v="20 Linoleum"/>
    <n v="18"/>
    <s v="C1"/>
    <s v="F"/>
    <s v="1w"/>
    <n v="49"/>
    <n v="5.6"/>
    <m/>
    <n v="882"/>
    <n v="0"/>
    <s v=""/>
    <n v="0"/>
    <s v=""/>
    <s v=""/>
  </r>
  <r>
    <x v="6"/>
    <n v="709170001"/>
    <x v="6"/>
    <s v="3"/>
    <s v="A214"/>
    <s v="Büro"/>
    <s v="A"/>
    <m/>
    <s v="20 Linoleum"/>
    <n v="17.95"/>
    <s v="C1"/>
    <s v="F"/>
    <s v="1w"/>
    <n v="49"/>
    <n v="5.6"/>
    <n v="1"/>
    <n v="879.55"/>
    <n v="0"/>
    <s v=""/>
    <n v="0"/>
    <s v=""/>
    <s v=""/>
  </r>
  <r>
    <x v="6"/>
    <n v="709170001"/>
    <x v="6"/>
    <s v="3"/>
    <s v="A215"/>
    <s v="Büro"/>
    <s v="A"/>
    <m/>
    <s v="20 Linoleum"/>
    <n v="26.75"/>
    <s v="C1"/>
    <s v="F"/>
    <s v="1w"/>
    <n v="49"/>
    <n v="8.4"/>
    <n v="1"/>
    <n v="1310.75"/>
    <n v="0"/>
    <s v=""/>
    <n v="0"/>
    <s v=""/>
    <s v=""/>
  </r>
  <r>
    <x v="6"/>
    <n v="709170001"/>
    <x v="6"/>
    <s v="3"/>
    <s v="A216"/>
    <s v="Büro"/>
    <s v="A"/>
    <m/>
    <s v="20 Linoleum"/>
    <n v="17.95"/>
    <s v="C1"/>
    <s v="F"/>
    <s v="1w"/>
    <n v="49"/>
    <n v="5.6"/>
    <n v="1"/>
    <n v="879.55"/>
    <n v="0"/>
    <s v=""/>
    <n v="0"/>
    <s v=""/>
    <s v=""/>
  </r>
  <r>
    <x v="6"/>
    <n v="709170001"/>
    <x v="6"/>
    <s v="3"/>
    <s v="A217"/>
    <s v="Büro"/>
    <s v="A"/>
    <m/>
    <s v="10 PVC/Kunststoff"/>
    <n v="17.95"/>
    <s v="C1"/>
    <s v="F"/>
    <s v="1w"/>
    <n v="49"/>
    <n v="5.6"/>
    <n v="1"/>
    <n v="879.55"/>
    <n v="0"/>
    <s v=""/>
    <n v="0"/>
    <s v=""/>
    <s v=""/>
  </r>
  <r>
    <x v="6"/>
    <n v="709170001"/>
    <x v="6"/>
    <s v="3"/>
    <s v="A218"/>
    <s v="Büro"/>
    <s v="A"/>
    <m/>
    <s v="10 PVC/Kunststoff"/>
    <n v="18"/>
    <s v="C1"/>
    <s v="F"/>
    <s v="1w"/>
    <n v="49"/>
    <n v="5.6"/>
    <n v="1"/>
    <n v="882"/>
    <n v="0"/>
    <s v=""/>
    <n v="0"/>
    <s v=""/>
    <s v=""/>
  </r>
  <r>
    <x v="6"/>
    <n v="709170001"/>
    <x v="6"/>
    <s v="3"/>
    <s v="A219"/>
    <s v="Büro"/>
    <s v="A"/>
    <m/>
    <s v="10 PVC/Kunststoff"/>
    <n v="18"/>
    <s v="C1"/>
    <s v="F"/>
    <s v="1w"/>
    <n v="49"/>
    <n v="5.6"/>
    <n v="1"/>
    <n v="882"/>
    <n v="0"/>
    <s v=""/>
    <n v="0"/>
    <s v=""/>
    <s v=""/>
  </r>
  <r>
    <x v="6"/>
    <n v="709170001"/>
    <x v="6"/>
    <s v="0"/>
    <s v="A22"/>
    <s v="Außeneingangsbereich A 5"/>
    <s v="A"/>
    <m/>
    <s v="31 Kunststein"/>
    <n v="6.7"/>
    <s v="E1"/>
    <s v="F"/>
    <s v="5w"/>
    <n v="245"/>
    <n v="0"/>
    <m/>
    <n v="1641.5"/>
    <n v="0"/>
    <s v=""/>
    <n v="0"/>
    <s v=""/>
    <s v=""/>
  </r>
  <r>
    <x v="6"/>
    <n v="709170001"/>
    <x v="6"/>
    <s v="3"/>
    <s v="A220"/>
    <s v="Büro"/>
    <s v="A"/>
    <m/>
    <s v="10 PVC/Kunststoff"/>
    <n v="18"/>
    <s v="C1"/>
    <s v="F"/>
    <s v="1w"/>
    <n v="49"/>
    <n v="5.6"/>
    <n v="1"/>
    <n v="882"/>
    <n v="0"/>
    <s v=""/>
    <n v="0"/>
    <s v=""/>
    <s v=""/>
  </r>
  <r>
    <x v="6"/>
    <n v="709170001"/>
    <x v="6"/>
    <s v="3"/>
    <s v="A221"/>
    <s v="Büro"/>
    <s v="A"/>
    <m/>
    <s v="10 PVC/Kunststoff"/>
    <n v="18"/>
    <s v="C1"/>
    <s v="F"/>
    <s v="1w"/>
    <n v="49"/>
    <n v="5.6"/>
    <n v="1"/>
    <n v="882"/>
    <n v="0"/>
    <s v=""/>
    <n v="0"/>
    <s v=""/>
    <s v=""/>
  </r>
  <r>
    <x v="6"/>
    <n v="709170001"/>
    <x v="6"/>
    <s v="3"/>
    <s v="A222"/>
    <s v="Büro"/>
    <s v="A"/>
    <m/>
    <s v="10 PVC/Kunststoff"/>
    <n v="18"/>
    <s v="C1"/>
    <s v="F"/>
    <s v="1w"/>
    <n v="49"/>
    <n v="5.6"/>
    <n v="1"/>
    <n v="882"/>
    <n v="0"/>
    <s v=""/>
    <n v="0"/>
    <s v=""/>
    <s v=""/>
  </r>
  <r>
    <x v="6"/>
    <n v="709170001"/>
    <x v="6"/>
    <s v="3"/>
    <s v="A223"/>
    <s v="Akten- und Büromaterialraum"/>
    <s v="A"/>
    <m/>
    <s v="10 PVC/Kunststoff"/>
    <n v="8.75"/>
    <s v="K1"/>
    <s v="F"/>
    <s v="1m"/>
    <n v="12"/>
    <n v="2.8"/>
    <n v="1"/>
    <n v="105"/>
    <n v="0"/>
    <s v=""/>
    <n v="0"/>
    <s v=""/>
    <s v=""/>
  </r>
  <r>
    <x v="6"/>
    <n v="709170001"/>
    <x v="6"/>
    <s v="3"/>
    <s v="A224"/>
    <s v="Treppenhausflur"/>
    <s v="A"/>
    <m/>
    <s v="31 Kunststein"/>
    <n v="43.51"/>
    <s v="E2.1"/>
    <s v="F"/>
    <s v="2,5w"/>
    <n v="122.5"/>
    <n v="4.8"/>
    <n v="5"/>
    <n v="5329.9749999999995"/>
    <n v="0"/>
    <s v=""/>
    <n v="0"/>
    <s v=""/>
    <s v=""/>
  </r>
  <r>
    <x v="6"/>
    <n v="709170001"/>
    <x v="6"/>
    <s v="3"/>
    <s v="A225"/>
    <s v="Putzmittelraum"/>
    <s v="A"/>
    <m/>
    <s v="32 Fliese"/>
    <n v="28.32"/>
    <s v="M1"/>
    <s v="F"/>
    <s v="0"/>
    <n v="0"/>
    <n v="10.4"/>
    <m/>
    <n v="0"/>
    <n v="0"/>
    <s v=""/>
    <n v="0"/>
    <s v=""/>
    <s v=""/>
  </r>
  <r>
    <x v="6"/>
    <n v="709170001"/>
    <x v="6"/>
    <s v="3"/>
    <s v="A226"/>
    <s v="Lagerraum"/>
    <s v="A"/>
    <m/>
    <s v="32 Fliese"/>
    <n v="2.16"/>
    <s v="M1"/>
    <s v="F"/>
    <s v="0"/>
    <n v="0"/>
    <n v="0"/>
    <m/>
    <n v="0"/>
    <n v="0"/>
    <s v=""/>
    <n v="0"/>
    <s v=""/>
    <s v=""/>
  </r>
  <r>
    <x v="6"/>
    <n v="709170001"/>
    <x v="6"/>
    <s v="3"/>
    <s v="A227"/>
    <s v="Flur an R. A 323 bis R.A 353"/>
    <s v="A"/>
    <m/>
    <s v="20 Linoleum"/>
    <n v="80.900000000000006"/>
    <s v="E2.1"/>
    <s v="F"/>
    <s v="2,5w"/>
    <n v="122.5"/>
    <n v="11"/>
    <n v="10"/>
    <n v="9910.25"/>
    <n v="0"/>
    <s v=""/>
    <n v="0"/>
    <s v=""/>
    <s v=""/>
  </r>
  <r>
    <x v="6"/>
    <n v="709170001"/>
    <x v="6"/>
    <s v="3"/>
    <s v="A228"/>
    <s v="Büro"/>
    <s v="A"/>
    <m/>
    <s v="20 Linoleum"/>
    <n v="17.45"/>
    <s v="C1"/>
    <s v="F"/>
    <s v="1w"/>
    <n v="49"/>
    <n v="5.6"/>
    <m/>
    <n v="855.05"/>
    <n v="0"/>
    <s v=""/>
    <n v="0"/>
    <s v=""/>
    <s v=""/>
  </r>
  <r>
    <x v="6"/>
    <n v="709170001"/>
    <x v="6"/>
    <s v="3"/>
    <s v="A229"/>
    <s v="Büro"/>
    <s v="A"/>
    <m/>
    <s v="20 Linoleum"/>
    <n v="25.75"/>
    <s v="C1"/>
    <s v="F"/>
    <s v="1w"/>
    <n v="49"/>
    <n v="7"/>
    <m/>
    <n v="1261.75"/>
    <n v="0"/>
    <s v=""/>
    <n v="0"/>
    <s v=""/>
    <s v=""/>
  </r>
  <r>
    <x v="6"/>
    <n v="709170001"/>
    <x v="6"/>
    <s v="0"/>
    <s v="A23"/>
    <s v="Treppenhausflur A 5 EG"/>
    <s v="A"/>
    <m/>
    <s v="31 Kunststein"/>
    <n v="12.08"/>
    <s v="E2"/>
    <s v="F"/>
    <s v="5w"/>
    <n v="245"/>
    <n v="0"/>
    <m/>
    <n v="2959.6"/>
    <n v="0"/>
    <s v=""/>
    <n v="0"/>
    <s v=""/>
    <s v=""/>
  </r>
  <r>
    <x v="6"/>
    <n v="709170001"/>
    <x v="6"/>
    <s v="3"/>
    <s v="A230"/>
    <s v="Büro"/>
    <s v="A"/>
    <m/>
    <s v="20 Linoleum"/>
    <n v="17.43"/>
    <s v="C1"/>
    <s v="F"/>
    <s v="1w"/>
    <n v="49"/>
    <n v="5.6"/>
    <m/>
    <n v="854.06999999999994"/>
    <n v="0"/>
    <s v=""/>
    <n v="0"/>
    <s v=""/>
    <s v=""/>
  </r>
  <r>
    <x v="6"/>
    <n v="709170001"/>
    <x v="6"/>
    <s v="3"/>
    <s v="A231"/>
    <s v="Büro"/>
    <s v="A"/>
    <m/>
    <s v="20 Linoleum"/>
    <n v="17.43"/>
    <s v="C1"/>
    <s v="F"/>
    <s v="1w"/>
    <n v="49"/>
    <n v="5.6"/>
    <m/>
    <n v="854.06999999999994"/>
    <n v="0"/>
    <s v=""/>
    <n v="0"/>
    <s v=""/>
    <s v=""/>
  </r>
  <r>
    <x v="6"/>
    <n v="709170001"/>
    <x v="6"/>
    <s v="3"/>
    <s v="A232"/>
    <s v="Büro"/>
    <s v="A"/>
    <m/>
    <s v="20 Linoleum"/>
    <n v="17.43"/>
    <s v="C1"/>
    <s v="F"/>
    <s v="1w"/>
    <n v="49"/>
    <n v="5.6"/>
    <m/>
    <n v="854.06999999999994"/>
    <n v="0"/>
    <s v=""/>
    <n v="0"/>
    <s v=""/>
    <s v=""/>
  </r>
  <r>
    <x v="6"/>
    <n v="709170001"/>
    <x v="6"/>
    <s v="3"/>
    <s v="A233"/>
    <s v="Büro"/>
    <s v="A"/>
    <m/>
    <s v="20 Linoleum"/>
    <n v="17.43"/>
    <s v="C1"/>
    <s v="F"/>
    <s v="1w"/>
    <n v="49"/>
    <n v="5.6"/>
    <m/>
    <n v="854.06999999999994"/>
    <n v="0"/>
    <s v=""/>
    <n v="0"/>
    <s v=""/>
    <s v=""/>
  </r>
  <r>
    <x v="6"/>
    <n v="709170001"/>
    <x v="6"/>
    <s v="3"/>
    <s v="A234"/>
    <s v="Büro"/>
    <s v="A"/>
    <m/>
    <s v="20 Linoleum"/>
    <n v="17.43"/>
    <s v="C1"/>
    <s v="F"/>
    <s v="1w"/>
    <n v="49"/>
    <n v="5.6"/>
    <m/>
    <n v="854.06999999999994"/>
    <n v="0"/>
    <s v=""/>
    <n v="0"/>
    <s v=""/>
    <s v=""/>
  </r>
  <r>
    <x v="6"/>
    <n v="709170001"/>
    <x v="6"/>
    <s v="3"/>
    <s v="A235"/>
    <s v="Büro"/>
    <s v="A"/>
    <m/>
    <s v="20 Linoleum"/>
    <n v="17.43"/>
    <s v="C1"/>
    <s v="F"/>
    <s v="1w"/>
    <n v="49"/>
    <n v="5.6"/>
    <m/>
    <n v="854.06999999999994"/>
    <n v="0"/>
    <s v=""/>
    <n v="0"/>
    <s v=""/>
    <s v=""/>
  </r>
  <r>
    <x v="6"/>
    <n v="709170001"/>
    <x v="6"/>
    <s v="3"/>
    <s v="A236"/>
    <s v="Büro"/>
    <s v="A"/>
    <m/>
    <s v="20 Linoleum"/>
    <n v="17.43"/>
    <s v="C1"/>
    <s v="F"/>
    <s v="1w"/>
    <n v="49"/>
    <n v="5.6"/>
    <m/>
    <n v="854.06999999999994"/>
    <n v="0"/>
    <s v=""/>
    <n v="0"/>
    <s v=""/>
    <s v=""/>
  </r>
  <r>
    <x v="6"/>
    <n v="709170001"/>
    <x v="6"/>
    <s v="3"/>
    <s v="A237"/>
    <s v="Büro"/>
    <s v="A"/>
    <m/>
    <s v="20 Linoleum"/>
    <n v="17.43"/>
    <s v="C1"/>
    <s v="F"/>
    <s v="1w"/>
    <n v="49"/>
    <n v="5.6"/>
    <m/>
    <n v="854.06999999999994"/>
    <n v="0"/>
    <s v=""/>
    <n v="0"/>
    <s v=""/>
    <s v=""/>
  </r>
  <r>
    <x v="6"/>
    <n v="709170001"/>
    <x v="6"/>
    <s v="3"/>
    <s v="A238"/>
    <s v="Büro"/>
    <s v="A"/>
    <m/>
    <s v="20 Linoleum"/>
    <n v="17.43"/>
    <s v="C1"/>
    <s v="F"/>
    <s v="1w"/>
    <n v="49"/>
    <n v="5.6"/>
    <m/>
    <n v="854.06999999999994"/>
    <n v="0"/>
    <s v=""/>
    <n v="0"/>
    <s v=""/>
    <s v=""/>
  </r>
  <r>
    <x v="6"/>
    <n v="709170001"/>
    <x v="6"/>
    <s v="3"/>
    <s v="A239"/>
    <s v="Büro"/>
    <s v="A"/>
    <m/>
    <s v="20 Linoleum"/>
    <n v="17.43"/>
    <s v="C1"/>
    <s v="F"/>
    <s v="1w"/>
    <n v="49"/>
    <n v="5.6"/>
    <m/>
    <n v="854.06999999999994"/>
    <n v="0"/>
    <s v=""/>
    <n v="0"/>
    <s v=""/>
    <s v=""/>
  </r>
  <r>
    <x v="6"/>
    <n v="709170001"/>
    <x v="6"/>
    <s v="0"/>
    <s v="A24"/>
    <s v="Treppenhaus A 5 vom EG zum 1. OG"/>
    <s v="A"/>
    <m/>
    <s v="31 Kunststein"/>
    <n v="70.59"/>
    <s v="E4"/>
    <s v="F"/>
    <s v="5w"/>
    <n v="245"/>
    <n v="5.7"/>
    <m/>
    <n v="17294.55"/>
    <n v="0"/>
    <s v=""/>
    <n v="0"/>
    <s v=""/>
    <s v=""/>
  </r>
  <r>
    <x v="6"/>
    <n v="709170001"/>
    <x v="6"/>
    <s v="3"/>
    <s v="A240"/>
    <s v="Büro"/>
    <s v="A"/>
    <m/>
    <s v="20 Linoleum"/>
    <n v="17.43"/>
    <s v="C1"/>
    <s v="F"/>
    <s v="1w"/>
    <n v="49"/>
    <n v="5.6"/>
    <m/>
    <n v="854.06999999999994"/>
    <n v="0"/>
    <s v=""/>
    <n v="0"/>
    <s v=""/>
    <s v=""/>
  </r>
  <r>
    <x v="6"/>
    <n v="709170001"/>
    <x v="6"/>
    <s v="3"/>
    <s v="A241"/>
    <s v="Büro"/>
    <s v="A"/>
    <m/>
    <s v="20 Linoleum"/>
    <n v="25.75"/>
    <s v="C1"/>
    <s v="F"/>
    <s v="1w"/>
    <n v="49"/>
    <n v="7"/>
    <m/>
    <n v="1261.75"/>
    <n v="0"/>
    <s v=""/>
    <n v="0"/>
    <s v=""/>
    <s v=""/>
  </r>
  <r>
    <x v="6"/>
    <n v="709170001"/>
    <x v="6"/>
    <s v="3"/>
    <s v="A242"/>
    <s v="Büro"/>
    <s v="A"/>
    <m/>
    <s v="20 Linoleum"/>
    <n v="17.45"/>
    <s v="C1"/>
    <s v="F"/>
    <s v="1w"/>
    <n v="49"/>
    <n v="5.6"/>
    <m/>
    <n v="855.05"/>
    <n v="0"/>
    <s v=""/>
    <n v="0"/>
    <s v=""/>
    <s v=""/>
  </r>
  <r>
    <x v="6"/>
    <n v="709170001"/>
    <x v="6"/>
    <s v="3"/>
    <s v="A243"/>
    <s v="Treppenhausflur"/>
    <s v="A"/>
    <m/>
    <s v="31 Kunststein"/>
    <n v="43.51"/>
    <s v="E2.1"/>
    <s v="F"/>
    <s v="2,5w"/>
    <n v="122.5"/>
    <n v="4.8"/>
    <n v="5"/>
    <n v="5329.9749999999995"/>
    <n v="0"/>
    <s v=""/>
    <n v="0"/>
    <s v=""/>
    <s v=""/>
  </r>
  <r>
    <x v="6"/>
    <n v="709170001"/>
    <x v="6"/>
    <s v="3"/>
    <s v="A244"/>
    <s v="Teeküche"/>
    <s v="A"/>
    <m/>
    <s v="32 Fliese"/>
    <n v="2.7"/>
    <s v="I1"/>
    <s v="F"/>
    <s v="5w"/>
    <n v="245"/>
    <n v="0"/>
    <m/>
    <n v="661.5"/>
    <n v="0"/>
    <s v=""/>
    <n v="0"/>
    <s v=""/>
    <s v=""/>
  </r>
  <r>
    <x v="6"/>
    <n v="709170001"/>
    <x v="6"/>
    <s v="3"/>
    <s v="A245"/>
    <s v="WC Damen"/>
    <s v="A"/>
    <m/>
    <s v="32 Fliese"/>
    <n v="17.440000000000001"/>
    <s v="G1"/>
    <s v="F"/>
    <s v="5w"/>
    <n v="245"/>
    <n v="8.4"/>
    <m/>
    <n v="4272.8"/>
    <n v="0"/>
    <s v=""/>
    <n v="0"/>
    <s v=""/>
    <s v=""/>
  </r>
  <r>
    <x v="6"/>
    <n v="709170001"/>
    <x v="6"/>
    <s v="3"/>
    <s v="A246"/>
    <s v="Flur an R . A 359 bis R. A 366"/>
    <s v="A"/>
    <m/>
    <s v="20 Linoleum"/>
    <n v="30.15"/>
    <s v="E2.1"/>
    <s v="F"/>
    <s v="2,5w"/>
    <n v="122.5"/>
    <n v="0"/>
    <n v="5"/>
    <n v="3693.375"/>
    <n v="0"/>
    <s v=""/>
    <n v="0"/>
    <s v=""/>
    <s v=""/>
  </r>
  <r>
    <x v="6"/>
    <n v="709170001"/>
    <x v="6"/>
    <s v="3"/>
    <s v="A247"/>
    <s v="Büro"/>
    <s v="A"/>
    <m/>
    <s v="20 Linoleum"/>
    <n v="18"/>
    <s v="C1"/>
    <s v="F"/>
    <s v="1w"/>
    <n v="49"/>
    <n v="5.6"/>
    <n v="1"/>
    <n v="882"/>
    <n v="0"/>
    <s v=""/>
    <n v="0"/>
    <s v=""/>
    <s v=""/>
  </r>
  <r>
    <x v="6"/>
    <n v="709170001"/>
    <x v="6"/>
    <s v="3"/>
    <s v="A248"/>
    <s v="Büro"/>
    <s v="A"/>
    <m/>
    <s v="20 Linoleum"/>
    <n v="18"/>
    <s v="C1"/>
    <s v="F"/>
    <s v="1w"/>
    <n v="49"/>
    <n v="5.6"/>
    <n v="1"/>
    <n v="882"/>
    <n v="0"/>
    <s v=""/>
    <n v="0"/>
    <s v=""/>
    <s v=""/>
  </r>
  <r>
    <x v="6"/>
    <n v="709170001"/>
    <x v="6"/>
    <s v="3"/>
    <s v="A249"/>
    <s v="Büro"/>
    <s v="A"/>
    <m/>
    <s v="20 Linoleum"/>
    <n v="18"/>
    <s v="C1"/>
    <s v="F"/>
    <s v="1w"/>
    <n v="49"/>
    <n v="5.6"/>
    <n v="1"/>
    <n v="882"/>
    <n v="0"/>
    <s v=""/>
    <n v="0"/>
    <s v=""/>
    <s v=""/>
  </r>
  <r>
    <x v="6"/>
    <n v="709170001"/>
    <x v="6"/>
    <s v="0"/>
    <s v="A25"/>
    <s v="Halle EMA (Durchgang)"/>
    <s v="A"/>
    <m/>
    <s v="10 PVC/Kunststoff"/>
    <n v="282.24"/>
    <s v="E2"/>
    <s v="F"/>
    <s v="5w"/>
    <n v="245"/>
    <n v="0"/>
    <m/>
    <n v="69148.800000000003"/>
    <n v="0"/>
    <s v=""/>
    <n v="0"/>
    <s v=""/>
    <s v=""/>
  </r>
  <r>
    <x v="6"/>
    <n v="709170001"/>
    <x v="6"/>
    <s v="3"/>
    <s v="A250"/>
    <s v="Büro"/>
    <s v="A"/>
    <m/>
    <s v="20 Linoleum"/>
    <n v="27.25"/>
    <s v="C1"/>
    <s v="F"/>
    <s v="1w"/>
    <n v="49"/>
    <n v="8.4"/>
    <n v="1"/>
    <n v="1335.25"/>
    <n v="0"/>
    <s v=""/>
    <n v="0"/>
    <s v=""/>
    <s v=""/>
  </r>
  <r>
    <x v="6"/>
    <n v="709170001"/>
    <x v="6"/>
    <s v="3"/>
    <s v="A251"/>
    <s v="Büro"/>
    <s v="A"/>
    <m/>
    <s v="20 Linoleum"/>
    <n v="18"/>
    <s v="C1"/>
    <s v="F"/>
    <s v="1w"/>
    <n v="49"/>
    <n v="5.6"/>
    <m/>
    <n v="882"/>
    <n v="0"/>
    <s v=""/>
    <n v="0"/>
    <s v=""/>
    <s v=""/>
  </r>
  <r>
    <x v="6"/>
    <n v="709170001"/>
    <x v="6"/>
    <s v="3"/>
    <s v="A252"/>
    <s v="Büro"/>
    <s v="A"/>
    <m/>
    <s v="20 Linoleum"/>
    <n v="18.03"/>
    <s v="C1"/>
    <s v="F"/>
    <s v="1w"/>
    <n v="49"/>
    <n v="5.6"/>
    <n v="1"/>
    <n v="883.47"/>
    <n v="0"/>
    <s v=""/>
    <n v="0"/>
    <s v=""/>
    <s v=""/>
  </r>
  <r>
    <x v="6"/>
    <n v="709170001"/>
    <x v="6"/>
    <s v="3"/>
    <s v="A253"/>
    <s v="Büro"/>
    <s v="A"/>
    <m/>
    <s v="20 Linoleum"/>
    <n v="27.28"/>
    <s v="C1"/>
    <s v="F"/>
    <s v="1w"/>
    <n v="49"/>
    <n v="8.4"/>
    <n v="1"/>
    <n v="1336.72"/>
    <n v="0"/>
    <s v=""/>
    <n v="0"/>
    <s v=""/>
    <s v=""/>
  </r>
  <r>
    <x v="6"/>
    <n v="709170001"/>
    <x v="6"/>
    <s v="3"/>
    <s v="A254"/>
    <s v="Lichtflur Verbindung zum 36iger Flügel"/>
    <s v="A"/>
    <m/>
    <s v="31 Kunststein"/>
    <n v="13.38"/>
    <s v="E2.1"/>
    <s v="F"/>
    <s v="2,5w"/>
    <n v="122.5"/>
    <n v="12.6"/>
    <n v="4"/>
    <n v="1639.0500000000002"/>
    <n v="0"/>
    <s v=""/>
    <n v="0"/>
    <s v=""/>
    <s v=""/>
  </r>
  <r>
    <x v="6"/>
    <n v="709170001"/>
    <x v="6"/>
    <s v="3"/>
    <s v="A255"/>
    <s v="Postraum und Kopierraum im Lichtflur"/>
    <s v="A"/>
    <m/>
    <s v="31 Kunststein"/>
    <n v="16.62"/>
    <s v="D2"/>
    <s v="F"/>
    <s v="2,5w"/>
    <n v="122.5"/>
    <n v="0"/>
    <m/>
    <n v="2035.95"/>
    <n v="0"/>
    <s v=""/>
    <n v="0"/>
    <s v=""/>
    <s v=""/>
  </r>
  <r>
    <x v="6"/>
    <n v="709170001"/>
    <x v="6"/>
    <s v="3"/>
    <s v="A256"/>
    <s v="Flur an R. A 373 bis R. A 396 einschl. Stufen"/>
    <s v="A"/>
    <m/>
    <s v="20 Linoleum"/>
    <n v="135.27000000000001"/>
    <s v="E2.1"/>
    <s v="F"/>
    <s v="2,5w"/>
    <n v="122.5"/>
    <n v="12.7"/>
    <m/>
    <n v="16570.575000000001"/>
    <n v="0"/>
    <s v=""/>
    <n v="0"/>
    <s v=""/>
    <s v=""/>
  </r>
  <r>
    <x v="6"/>
    <n v="709170001"/>
    <x v="6"/>
    <s v="3"/>
    <s v="A257"/>
    <s v="Abstellraum / Kopierraum"/>
    <s v="A"/>
    <m/>
    <s v="10 PVC/Kunststoff"/>
    <n v="16.559999999999999"/>
    <s v="D2"/>
    <s v="F"/>
    <s v="2,5w"/>
    <n v="122.5"/>
    <n v="3.2"/>
    <n v="12"/>
    <n v="2028.6"/>
    <n v="0"/>
    <s v=""/>
    <n v="0"/>
    <s v=""/>
    <s v=""/>
  </r>
  <r>
    <x v="6"/>
    <n v="709170001"/>
    <x v="6"/>
    <s v="3"/>
    <s v="A258"/>
    <s v="Büro"/>
    <s v="A"/>
    <m/>
    <s v="20 Linoleum"/>
    <n v="24.67"/>
    <s v="C1"/>
    <s v="F"/>
    <s v="1w"/>
    <n v="49"/>
    <n v="4.4000000000000004"/>
    <m/>
    <n v="1208.8300000000002"/>
    <n v="0"/>
    <s v=""/>
    <n v="0"/>
    <s v=""/>
    <s v=""/>
  </r>
  <r>
    <x v="6"/>
    <n v="709170001"/>
    <x v="6"/>
    <s v="3"/>
    <s v="A259"/>
    <s v="Büro Eingang R. A 375"/>
    <s v="A"/>
    <m/>
    <s v="40 Textil"/>
    <n v="36.4"/>
    <s v="C1"/>
    <s v="F"/>
    <s v="1w"/>
    <n v="49"/>
    <n v="8.8000000000000007"/>
    <m/>
    <n v="1783.6"/>
    <n v="0"/>
    <s v=""/>
    <n v="0"/>
    <s v=""/>
    <s v=""/>
  </r>
  <r>
    <x v="6"/>
    <n v="709170001"/>
    <x v="6"/>
    <s v="0"/>
    <s v="A26"/>
    <s v="Halle EMA (Durchgang)"/>
    <s v="A"/>
    <m/>
    <s v="41 Textil"/>
    <n v="331.98"/>
    <s v="E2"/>
    <s v="F"/>
    <s v="5w"/>
    <n v="245"/>
    <n v="60"/>
    <m/>
    <n v="81335.100000000006"/>
    <n v="0"/>
    <s v=""/>
    <n v="0"/>
    <s v=""/>
    <s v=""/>
  </r>
  <r>
    <x v="6"/>
    <n v="709170001"/>
    <x v="6"/>
    <s v="3"/>
    <s v="A260"/>
    <s v="Büro"/>
    <s v="A"/>
    <m/>
    <s v="20 Linoleum"/>
    <n v="24.3"/>
    <s v="C1"/>
    <s v="F"/>
    <s v="1w"/>
    <n v="49"/>
    <n v="4.4000000000000004"/>
    <m/>
    <n v="1190.7"/>
    <n v="0"/>
    <s v=""/>
    <n v="0"/>
    <s v=""/>
    <s v=""/>
  </r>
  <r>
    <x v="6"/>
    <n v="709170001"/>
    <x v="6"/>
    <s v="3"/>
    <s v="A261"/>
    <s v="Büro"/>
    <s v="A"/>
    <m/>
    <s v="10 PVC/Kunststoff"/>
    <n v="33.549999999999997"/>
    <s v="C1"/>
    <s v="F"/>
    <s v="1w"/>
    <n v="49"/>
    <n v="5.0999999999999996"/>
    <m/>
    <n v="1643.9499999999998"/>
    <n v="0"/>
    <s v=""/>
    <n v="0"/>
    <s v=""/>
    <s v=""/>
  </r>
  <r>
    <x v="6"/>
    <n v="709170001"/>
    <x v="6"/>
    <s v="3"/>
    <s v="A262"/>
    <s v="Büro"/>
    <s v="A"/>
    <m/>
    <s v="20 Linoleum"/>
    <n v="23.22"/>
    <s v="C1"/>
    <s v="F"/>
    <s v="1w"/>
    <n v="49"/>
    <n v="4.4000000000000004"/>
    <m/>
    <n v="1137.78"/>
    <n v="0"/>
    <s v=""/>
    <n v="0"/>
    <s v=""/>
    <s v=""/>
  </r>
  <r>
    <x v="6"/>
    <n v="709170001"/>
    <x v="6"/>
    <s v="3"/>
    <s v="A263"/>
    <s v="Büro"/>
    <s v="A"/>
    <m/>
    <s v="40 Textil"/>
    <n v="24.3"/>
    <s v="C1"/>
    <s v="F"/>
    <s v="1w"/>
    <n v="49"/>
    <n v="4.4000000000000004"/>
    <m/>
    <n v="1190.7"/>
    <n v="0"/>
    <s v=""/>
    <n v="0"/>
    <s v=""/>
    <s v=""/>
  </r>
  <r>
    <x v="6"/>
    <n v="709170001"/>
    <x v="6"/>
    <s v="3"/>
    <s v="A264"/>
    <s v="Treppe vom 3. OG zum 4. OG"/>
    <s v="A"/>
    <m/>
    <s v="20 Linoleum"/>
    <n v="4.5"/>
    <s v="E4.1"/>
    <s v="F"/>
    <s v="2,5w"/>
    <n v="122.5"/>
    <n v="0"/>
    <m/>
    <n v="551.25"/>
    <n v="0"/>
    <s v=""/>
    <n v="0"/>
    <s v=""/>
    <s v=""/>
  </r>
  <r>
    <x v="6"/>
    <n v="709170001"/>
    <x v="6"/>
    <s v="3"/>
    <s v="A265"/>
    <s v="Büro"/>
    <s v="A"/>
    <m/>
    <s v="20 Linoleum"/>
    <n v="20.14"/>
    <s v="C1"/>
    <s v="F"/>
    <s v="1w"/>
    <n v="49"/>
    <n v="4.4000000000000004"/>
    <m/>
    <n v="986.86"/>
    <n v="0"/>
    <s v=""/>
    <n v="0"/>
    <s v=""/>
    <s v=""/>
  </r>
  <r>
    <x v="6"/>
    <n v="709170001"/>
    <x v="6"/>
    <s v="3"/>
    <s v="A266"/>
    <s v="Büro Eingang R. A 391"/>
    <s v="A"/>
    <m/>
    <s v="40 Textil"/>
    <n v="27"/>
    <s v="C1"/>
    <s v="F"/>
    <s v="1w"/>
    <n v="49"/>
    <n v="2.2000000000000002"/>
    <m/>
    <n v="1323"/>
    <n v="0"/>
    <s v=""/>
    <n v="0"/>
    <s v=""/>
    <s v=""/>
  </r>
  <r>
    <x v="6"/>
    <n v="709170001"/>
    <x v="6"/>
    <s v="3"/>
    <s v="A267"/>
    <s v="Büro"/>
    <s v="A"/>
    <m/>
    <s v="40 Textil"/>
    <n v="21.5"/>
    <s v="C1"/>
    <s v="F"/>
    <s v="1w"/>
    <n v="49"/>
    <n v="6.6"/>
    <m/>
    <n v="1053.5"/>
    <n v="0"/>
    <s v=""/>
    <n v="0"/>
    <s v=""/>
    <s v=""/>
  </r>
  <r>
    <x v="6"/>
    <n v="709170001"/>
    <x v="6"/>
    <s v="3"/>
    <s v="A268"/>
    <s v="Büro"/>
    <s v="A"/>
    <m/>
    <s v="20 Linoleum"/>
    <n v="19.2"/>
    <s v="C1"/>
    <s v="F"/>
    <s v="1w"/>
    <n v="49"/>
    <n v="4.5"/>
    <m/>
    <n v="940.8"/>
    <n v="0"/>
    <s v=""/>
    <n v="0"/>
    <s v=""/>
    <s v=""/>
  </r>
  <r>
    <x v="6"/>
    <n v="709170001"/>
    <x v="6"/>
    <s v="3"/>
    <s v="A269"/>
    <s v="Büro"/>
    <s v="A"/>
    <m/>
    <s v="40 Textil"/>
    <n v="23.03"/>
    <s v="C1"/>
    <s v="F"/>
    <s v="1w"/>
    <n v="49"/>
    <n v="6.6"/>
    <m/>
    <n v="1128.47"/>
    <n v="0"/>
    <s v=""/>
    <n v="0"/>
    <s v=""/>
    <s v=""/>
  </r>
  <r>
    <x v="6"/>
    <n v="709170001"/>
    <x v="6"/>
    <s v="0"/>
    <s v="A27"/>
    <s v="Halle EMA Büro"/>
    <s v="A"/>
    <m/>
    <s v="10 PVC/Kunststoff"/>
    <n v="24.93"/>
    <s v="C1"/>
    <s v="F"/>
    <s v="1w"/>
    <n v="49"/>
    <n v="6.6"/>
    <n v="13.7"/>
    <n v="1221.57"/>
    <n v="0"/>
    <s v=""/>
    <n v="0"/>
    <s v=""/>
    <s v=""/>
  </r>
  <r>
    <x v="6"/>
    <n v="709170001"/>
    <x v="6"/>
    <s v="3"/>
    <s v="A270"/>
    <s v="Büro"/>
    <s v="A"/>
    <m/>
    <s v="20 Linoleum"/>
    <n v="23.04"/>
    <s v="C1"/>
    <s v="F"/>
    <s v="1w"/>
    <n v="49"/>
    <n v="4.5"/>
    <m/>
    <n v="1128.96"/>
    <n v="0"/>
    <s v=""/>
    <n v="0"/>
    <s v=""/>
    <s v=""/>
  </r>
  <r>
    <x v="6"/>
    <n v="709170001"/>
    <x v="6"/>
    <s v="3"/>
    <s v="A271"/>
    <s v="Abstellraum / Besprechung"/>
    <s v="A"/>
    <m/>
    <s v="20 Linoleum"/>
    <n v="17"/>
    <s v="K1"/>
    <s v="F"/>
    <s v="1m"/>
    <n v="12"/>
    <n v="1.2"/>
    <m/>
    <n v="204"/>
    <n v="0"/>
    <s v=""/>
    <n v="0"/>
    <s v=""/>
    <s v=""/>
  </r>
  <r>
    <x v="6"/>
    <n v="709170001"/>
    <x v="6"/>
    <s v="3"/>
    <s v="A272"/>
    <s v="Büro"/>
    <s v="A"/>
    <m/>
    <s v="20 Linoleum"/>
    <n v="16.32"/>
    <s v="C1"/>
    <s v="F"/>
    <s v="1w"/>
    <n v="49"/>
    <n v="1.2"/>
    <m/>
    <n v="799.68000000000006"/>
    <n v="0"/>
    <s v=""/>
    <n v="0"/>
    <s v=""/>
    <s v=""/>
  </r>
  <r>
    <x v="6"/>
    <n v="709170001"/>
    <x v="6"/>
    <s v="4"/>
    <s v="A273"/>
    <s v="Flur"/>
    <s v="A"/>
    <m/>
    <s v="20 Linoleum"/>
    <n v="61.98"/>
    <s v="E2.1"/>
    <s v="F"/>
    <s v="2,5w"/>
    <n v="122.5"/>
    <n v="1.2"/>
    <m/>
    <n v="7592.5499999999993"/>
    <n v="0"/>
    <s v=""/>
    <n v="0"/>
    <s v=""/>
    <s v=""/>
  </r>
  <r>
    <x v="6"/>
    <n v="709170001"/>
    <x v="6"/>
    <s v="4"/>
    <s v="A274"/>
    <s v="Büro"/>
    <s v="A"/>
    <m/>
    <s v="20 Linoleum"/>
    <n v="18.420000000000002"/>
    <s v="C1"/>
    <s v="F"/>
    <s v="1w"/>
    <n v="49"/>
    <n v="3"/>
    <n v="5.5"/>
    <n v="902.58"/>
    <n v="0"/>
    <s v=""/>
    <n v="0"/>
    <s v=""/>
    <s v=""/>
  </r>
  <r>
    <x v="6"/>
    <n v="709170001"/>
    <x v="6"/>
    <s v="4"/>
    <s v="A275"/>
    <s v="Büro"/>
    <s v="A"/>
    <m/>
    <s v="20 Linoleum"/>
    <n v="21.97"/>
    <s v="C1"/>
    <s v="F"/>
    <s v="1w"/>
    <n v="49"/>
    <n v="4.4000000000000004"/>
    <n v="1"/>
    <n v="1076.53"/>
    <n v="0"/>
    <s v=""/>
    <n v="0"/>
    <s v=""/>
    <s v=""/>
  </r>
  <r>
    <x v="6"/>
    <n v="709170001"/>
    <x v="6"/>
    <s v="4"/>
    <s v="A276"/>
    <s v="Büro"/>
    <s v="A"/>
    <m/>
    <s v="20 Linoleum"/>
    <n v="21.43"/>
    <s v="C1"/>
    <s v="F"/>
    <s v="1w"/>
    <n v="49"/>
    <n v="3.3"/>
    <n v="1"/>
    <n v="1050.07"/>
    <n v="0"/>
    <s v=""/>
    <n v="0"/>
    <s v=""/>
    <s v=""/>
  </r>
  <r>
    <x v="6"/>
    <n v="709170001"/>
    <x v="6"/>
    <s v="4"/>
    <s v="A277"/>
    <s v="Putzmittelraum Eingang vom Damen WC"/>
    <s v="A"/>
    <m/>
    <s v="20 Linoleum"/>
    <n v="5.64"/>
    <s v="M1"/>
    <s v="F"/>
    <s v="0"/>
    <n v="0"/>
    <n v="0"/>
    <m/>
    <n v="0"/>
    <n v="0"/>
    <s v=""/>
    <n v="0"/>
    <s v=""/>
    <s v=""/>
  </r>
  <r>
    <x v="6"/>
    <n v="709170001"/>
    <x v="6"/>
    <s v="4"/>
    <s v="A278"/>
    <s v="WC Damen"/>
    <s v="A"/>
    <m/>
    <s v="20 Linoleum"/>
    <n v="3.39"/>
    <s v="G1"/>
    <s v="F"/>
    <s v="5w"/>
    <n v="245"/>
    <n v="0.5"/>
    <m/>
    <n v="830.55000000000007"/>
    <n v="0"/>
    <s v=""/>
    <n v="0"/>
    <s v=""/>
    <s v=""/>
  </r>
  <r>
    <x v="6"/>
    <n v="709170001"/>
    <x v="6"/>
    <s v="4"/>
    <s v="A279"/>
    <s v="WC Herren"/>
    <s v="A"/>
    <m/>
    <s v="20 Linoleum"/>
    <n v="3.67"/>
    <s v="G1"/>
    <s v="F"/>
    <s v="5w"/>
    <n v="245"/>
    <n v="0.5"/>
    <m/>
    <n v="899.15"/>
    <n v="0"/>
    <s v=""/>
    <n v="0"/>
    <s v=""/>
    <s v=""/>
  </r>
  <r>
    <x v="6"/>
    <n v="709170001"/>
    <x v="6"/>
    <s v="0"/>
    <s v="A28"/>
    <s v="Büro Wahlamt"/>
    <s v="A"/>
    <m/>
    <s v="20 Linoleum"/>
    <n v="23.43"/>
    <s v="C1"/>
    <s v="F"/>
    <s v="1w"/>
    <n v="49"/>
    <m/>
    <n v="15.2"/>
    <n v="1148.07"/>
    <n v="0"/>
    <s v=""/>
    <n v="0"/>
    <s v=""/>
    <s v=""/>
  </r>
  <r>
    <x v="6"/>
    <n v="709170001"/>
    <x v="6"/>
    <s v="4"/>
    <s v="A280"/>
    <s v="Besprechungsraum"/>
    <s v="A"/>
    <m/>
    <s v="20 Linoleum"/>
    <n v="25.77"/>
    <s v="C1"/>
    <s v="F"/>
    <s v="1w"/>
    <n v="49"/>
    <n v="3.6"/>
    <n v="1"/>
    <n v="1262.73"/>
    <n v="0"/>
    <s v=""/>
    <n v="0"/>
    <s v=""/>
    <s v=""/>
  </r>
  <r>
    <x v="6"/>
    <n v="709170001"/>
    <x v="6"/>
    <s v="4"/>
    <s v="A281"/>
    <s v="Teeküche"/>
    <s v="A"/>
    <m/>
    <s v="20 Linoleum"/>
    <n v="1.5"/>
    <s v="I1"/>
    <s v="F"/>
    <s v="5w"/>
    <n v="245"/>
    <n v="0"/>
    <m/>
    <n v="367.5"/>
    <n v="0"/>
    <s v=""/>
    <n v="0"/>
    <s v=""/>
    <s v=""/>
  </r>
  <r>
    <x v="6"/>
    <n v="709170001"/>
    <x v="6"/>
    <s v="4"/>
    <s v="A282"/>
    <s v="Büro"/>
    <s v="A"/>
    <m/>
    <s v="20 Linoleum"/>
    <n v="24.98"/>
    <s v="C1"/>
    <s v="F"/>
    <s v="1w"/>
    <n v="49"/>
    <n v="3.6"/>
    <m/>
    <n v="1224.02"/>
    <n v="0"/>
    <s v=""/>
    <n v="0"/>
    <s v=""/>
    <s v=""/>
  </r>
  <r>
    <x v="6"/>
    <n v="709170001"/>
    <x v="6"/>
    <s v="4"/>
    <s v="A283"/>
    <s v="Büro"/>
    <s v="A"/>
    <m/>
    <s v="20 Linoleum"/>
    <n v="22.13"/>
    <s v="C1"/>
    <s v="F"/>
    <s v="1w"/>
    <n v="49"/>
    <n v="2.6"/>
    <n v="1"/>
    <n v="1084.3699999999999"/>
    <n v="0"/>
    <s v=""/>
    <n v="0"/>
    <s v=""/>
    <s v=""/>
  </r>
  <r>
    <x v="6"/>
    <n v="709170001"/>
    <x v="6"/>
    <s v="4"/>
    <s v="A284"/>
    <s v="Büro"/>
    <s v="A"/>
    <m/>
    <s v="20 Linoleum"/>
    <n v="22.28"/>
    <s v="C1"/>
    <s v="F"/>
    <s v="1w"/>
    <n v="49"/>
    <n v="3.6"/>
    <n v="1"/>
    <n v="1091.72"/>
    <n v="0"/>
    <s v=""/>
    <n v="0"/>
    <s v=""/>
    <s v=""/>
  </r>
  <r>
    <x v="6"/>
    <n v="709170001"/>
    <x v="6"/>
    <s v="4"/>
    <s v="A285"/>
    <s v="Büro"/>
    <s v="A"/>
    <m/>
    <s v="20 Linoleum"/>
    <n v="21.75"/>
    <s v="C1"/>
    <s v="F"/>
    <s v="1w"/>
    <n v="49"/>
    <n v="2.6"/>
    <n v="1"/>
    <n v="1065.75"/>
    <n v="0"/>
    <s v=""/>
    <n v="0"/>
    <s v=""/>
    <s v=""/>
  </r>
  <r>
    <x v="6"/>
    <n v="709170001"/>
    <x v="6"/>
    <s v="4"/>
    <s v="A286"/>
    <s v="Büro"/>
    <s v="A"/>
    <m/>
    <s v="20 Linoleum"/>
    <n v="20.76"/>
    <s v="C1"/>
    <s v="F"/>
    <s v="1w"/>
    <n v="49"/>
    <n v="2.6"/>
    <n v="1"/>
    <n v="1017.2400000000001"/>
    <n v="0"/>
    <s v=""/>
    <n v="0"/>
    <s v=""/>
    <s v=""/>
  </r>
  <r>
    <x v="6"/>
    <n v="709170001"/>
    <x v="6"/>
    <s v="4"/>
    <s v="A287"/>
    <s v="Akten- und Abstellraum"/>
    <s v="A"/>
    <m/>
    <s v="20 Linoleum"/>
    <n v="8.65"/>
    <s v="K1"/>
    <s v="F"/>
    <s v="1m"/>
    <n v="12"/>
    <n v="0"/>
    <m/>
    <n v="103.80000000000001"/>
    <n v="0"/>
    <s v=""/>
    <n v="0"/>
    <s v=""/>
    <s v=""/>
  </r>
  <r>
    <x v="6"/>
    <n v="709170001"/>
    <x v="6"/>
    <s v="0"/>
    <s v="A29"/>
    <s v="Inneneingangsbereich A 4"/>
    <s v="A"/>
    <m/>
    <s v="31 Kunststein"/>
    <n v="22.87"/>
    <s v="E1"/>
    <s v="F"/>
    <s v="5w"/>
    <n v="245"/>
    <n v="7.2"/>
    <n v="8.4"/>
    <n v="5603.1500000000005"/>
    <n v="0"/>
    <s v=""/>
    <n v="0"/>
    <s v=""/>
    <s v=""/>
  </r>
  <r>
    <x v="6"/>
    <n v="709170001"/>
    <x v="6"/>
    <s v="0"/>
    <s v="A3"/>
    <s v="Aufzug A 1 / A 2"/>
    <s v="A"/>
    <m/>
    <s v="11 Gumminoppen"/>
    <n v="2.46"/>
    <s v="E3"/>
    <s v="F"/>
    <s v="2,5w"/>
    <n v="122.5"/>
    <n v="0"/>
    <m/>
    <n v="301.35000000000002"/>
    <n v="0"/>
    <s v=""/>
    <n v="0"/>
    <s v=""/>
    <s v=""/>
  </r>
  <r>
    <x v="6"/>
    <n v="709170001"/>
    <x v="6"/>
    <s v="0"/>
    <s v="A30"/>
    <s v="Aufzug"/>
    <s v="A"/>
    <m/>
    <s v="11 Gumminoppen"/>
    <n v="1"/>
    <s v="E3"/>
    <s v="F"/>
    <s v="2,5w"/>
    <n v="122.5"/>
    <n v="0"/>
    <m/>
    <n v="122.5"/>
    <n v="0"/>
    <s v=""/>
    <n v="0"/>
    <s v=""/>
    <s v=""/>
  </r>
  <r>
    <x v="6"/>
    <n v="709170001"/>
    <x v="6"/>
    <s v="0"/>
    <s v="A31"/>
    <s v="Außeneingangsbereich A 4"/>
    <s v="A"/>
    <m/>
    <s v="31 Kunststein"/>
    <n v="6.7"/>
    <s v="E1"/>
    <s v="F"/>
    <s v="5w"/>
    <n v="245"/>
    <n v="0"/>
    <m/>
    <n v="1641.5"/>
    <n v="0"/>
    <s v=""/>
    <n v="0"/>
    <s v=""/>
    <s v=""/>
  </r>
  <r>
    <x v="6"/>
    <n v="709170001"/>
    <x v="6"/>
    <s v="0"/>
    <s v="A32"/>
    <s v="Treppenhausflur A 4 EG"/>
    <s v="A"/>
    <m/>
    <s v="31 Kunststein"/>
    <n v="12.08"/>
    <s v="E2"/>
    <s v="F"/>
    <s v="5w"/>
    <n v="245"/>
    <n v="0"/>
    <m/>
    <n v="2959.6"/>
    <n v="0"/>
    <s v=""/>
    <n v="0"/>
    <s v=""/>
    <s v=""/>
  </r>
  <r>
    <x v="6"/>
    <n v="709170001"/>
    <x v="6"/>
    <s v="0"/>
    <s v="A33"/>
    <s v="Treppenhaus A 4 vom EG zum 1. OG"/>
    <s v="A"/>
    <m/>
    <s v="31 Kunststein"/>
    <n v="70.59"/>
    <s v="E4"/>
    <s v="F"/>
    <s v="5w"/>
    <n v="245"/>
    <n v="5.7"/>
    <m/>
    <n v="17294.55"/>
    <n v="0"/>
    <s v=""/>
    <n v="0"/>
    <s v=""/>
    <s v=""/>
  </r>
  <r>
    <x v="6"/>
    <n v="709170001"/>
    <x v="6"/>
    <s v="0"/>
    <s v="A34"/>
    <s v="Büro"/>
    <s v="A"/>
    <m/>
    <s v="41 Textil"/>
    <n v="17.57"/>
    <s v="C1"/>
    <s v="F"/>
    <s v="1w"/>
    <n v="49"/>
    <n v="6.6"/>
    <m/>
    <n v="860.93000000000006"/>
    <n v="0"/>
    <s v=""/>
    <n v="0"/>
    <s v=""/>
    <s v=""/>
  </r>
  <r>
    <x v="6"/>
    <n v="709170001"/>
    <x v="6"/>
    <s v="0"/>
    <s v="A35"/>
    <s v="Büro"/>
    <s v="A"/>
    <m/>
    <s v="41 Textil"/>
    <n v="17.57"/>
    <s v="C1"/>
    <s v="F"/>
    <s v="1w"/>
    <n v="49"/>
    <n v="6.6"/>
    <m/>
    <n v="860.93000000000006"/>
    <n v="0"/>
    <s v=""/>
    <n v="0"/>
    <s v=""/>
    <s v=""/>
  </r>
  <r>
    <x v="6"/>
    <n v="709170001"/>
    <x v="6"/>
    <s v="0"/>
    <s v="A36"/>
    <s v="Flur"/>
    <s v="A"/>
    <m/>
    <s v="10 PVC/Kunststoff"/>
    <n v="15.54"/>
    <s v="E2"/>
    <s v="F"/>
    <s v="5w"/>
    <n v="245"/>
    <n v="7.3"/>
    <n v="8"/>
    <n v="3807.2999999999997"/>
    <n v="0"/>
    <s v=""/>
    <n v="0"/>
    <s v=""/>
    <s v=""/>
  </r>
  <r>
    <x v="6"/>
    <n v="709170001"/>
    <x v="6"/>
    <s v="0"/>
    <s v="A37"/>
    <s v="Büro"/>
    <s v="A"/>
    <m/>
    <s v="41 Textil"/>
    <n v="17.57"/>
    <s v="C1"/>
    <s v="F"/>
    <s v="1w"/>
    <n v="49"/>
    <n v="6.6"/>
    <n v="1"/>
    <n v="860.93000000000006"/>
    <n v="0"/>
    <s v=""/>
    <n v="0"/>
    <s v=""/>
    <s v=""/>
  </r>
  <r>
    <x v="6"/>
    <n v="709170001"/>
    <x v="6"/>
    <s v="0"/>
    <s v="A38"/>
    <s v="Büro"/>
    <s v="A"/>
    <m/>
    <s v="41 Textil"/>
    <n v="17.57"/>
    <s v="C1"/>
    <s v="F"/>
    <s v="1w"/>
    <n v="49"/>
    <n v="6.6"/>
    <n v="1"/>
    <n v="860.93000000000006"/>
    <n v="0"/>
    <s v=""/>
    <n v="0"/>
    <s v=""/>
    <s v=""/>
  </r>
  <r>
    <x v="6"/>
    <n v="709170001"/>
    <x v="6"/>
    <s v="0"/>
    <s v="A39"/>
    <s v="Abstellraum"/>
    <s v="A"/>
    <m/>
    <s v="20 Linoleum"/>
    <n v="27.16"/>
    <s v="M1"/>
    <s v="F"/>
    <s v="0"/>
    <n v="0"/>
    <n v="1"/>
    <n v="14.8"/>
    <n v="0"/>
    <n v="0"/>
    <s v=""/>
    <n v="0"/>
    <s v=""/>
    <s v=""/>
  </r>
  <r>
    <x v="6"/>
    <n v="709170001"/>
    <x v="6"/>
    <s v="0"/>
    <s v="A4"/>
    <s v="Außeneingangsbereich A 2 einschl. Außentreppe"/>
    <s v="A"/>
    <m/>
    <s v="31 Kunststein"/>
    <n v="8.94"/>
    <s v="E2.3"/>
    <s v="F"/>
    <s v="1w"/>
    <n v="49"/>
    <n v="0"/>
    <m/>
    <n v="438.06"/>
    <n v="0"/>
    <s v=""/>
    <n v="0"/>
    <s v=""/>
    <s v=""/>
  </r>
  <r>
    <x v="6"/>
    <n v="709170001"/>
    <x v="6"/>
    <s v="0"/>
    <s v="A40"/>
    <s v="Lagerraum"/>
    <s v="A"/>
    <m/>
    <s v="10 PVC/Kunststoff"/>
    <n v="17.899999999999999"/>
    <s v="M1"/>
    <s v="F"/>
    <s v="0"/>
    <n v="0"/>
    <n v="0"/>
    <n v="17.399999999999999"/>
    <n v="0"/>
    <n v="0"/>
    <s v=""/>
    <n v="0"/>
    <s v=""/>
    <s v=""/>
  </r>
  <r>
    <x v="6"/>
    <n v="709170001"/>
    <x v="6"/>
    <s v="-1"/>
    <s v="A41"/>
    <s v="Treppenhaus UG -EG u Vorraum UG"/>
    <s v="A"/>
    <m/>
    <s v="31 Kunststein"/>
    <n v="36"/>
    <s v="E4.1"/>
    <s v="F"/>
    <s v="2,5w"/>
    <n v="122.5"/>
    <n v="1.2"/>
    <m/>
    <n v="4410"/>
    <n v="0"/>
    <s v=""/>
    <n v="0"/>
    <s v=""/>
    <s v=""/>
  </r>
  <r>
    <x v="6"/>
    <n v="709170001"/>
    <x v="6"/>
    <s v="-1"/>
    <s v="A42"/>
    <s v="Treppenhaus UG -EG u Vorraum UG"/>
    <s v="A"/>
    <m/>
    <s v="31 Kunststein"/>
    <n v="36"/>
    <s v="E4.1"/>
    <s v="F"/>
    <s v="2,5w"/>
    <n v="122.5"/>
    <n v="1.2"/>
    <m/>
    <n v="4410"/>
    <n v="0"/>
    <s v=""/>
    <n v="0"/>
    <s v=""/>
    <s v=""/>
  </r>
  <r>
    <x v="6"/>
    <n v="709170001"/>
    <x v="6"/>
    <s v="-1"/>
    <s v="A43"/>
    <s v="Flur"/>
    <s v="A"/>
    <m/>
    <s v="10 PVC/Kunststoff"/>
    <n v="13.2"/>
    <s v="E2.3"/>
    <s v="F"/>
    <s v="1w"/>
    <n v="49"/>
    <n v="1.3"/>
    <m/>
    <n v="646.79999999999995"/>
    <n v="0"/>
    <s v=""/>
    <n v="0"/>
    <s v=""/>
    <s v=""/>
  </r>
  <r>
    <x v="6"/>
    <n v="709170001"/>
    <x v="6"/>
    <s v="0"/>
    <s v="A44"/>
    <s v="Flur einschl. Stufen bis A 84 u. A 83 vom Haupttreppenhaus Gebäudeteil A"/>
    <s v="A"/>
    <m/>
    <s v="20 Linoleum"/>
    <n v="66.599999999999994"/>
    <s v="E2"/>
    <s v="F"/>
    <s v="5w"/>
    <n v="245"/>
    <n v="0"/>
    <n v="8.1"/>
    <n v="16316.999999999998"/>
    <n v="0"/>
    <s v=""/>
    <n v="0"/>
    <s v=""/>
    <s v=""/>
  </r>
  <r>
    <x v="6"/>
    <n v="709170001"/>
    <x v="6"/>
    <s v="0"/>
    <s v="A45"/>
    <s v="WC Herren-Besucher"/>
    <s v="A"/>
    <m/>
    <s v="32 Fliese"/>
    <n v="15.77"/>
    <s v="G1"/>
    <s v="F"/>
    <s v="5w"/>
    <n v="245"/>
    <n v="2.1"/>
    <m/>
    <n v="3863.65"/>
    <n v="0"/>
    <s v=""/>
    <n v="0"/>
    <s v=""/>
    <s v=""/>
  </r>
  <r>
    <x v="6"/>
    <n v="709170001"/>
    <x v="6"/>
    <s v="0"/>
    <s v="A46"/>
    <s v="WC Damen-Besucher"/>
    <s v="A"/>
    <m/>
    <s v="32 Fliese"/>
    <n v="16.68"/>
    <s v="G1"/>
    <s v="F"/>
    <s v="5w"/>
    <n v="245"/>
    <n v="2.1"/>
    <m/>
    <n v="4086.6"/>
    <n v="0"/>
    <s v=""/>
    <n v="0"/>
    <s v=""/>
    <s v=""/>
  </r>
  <r>
    <x v="6"/>
    <n v="709170001"/>
    <x v="6"/>
    <s v="0"/>
    <s v="A47"/>
    <s v="WC Behinderte"/>
    <s v="A"/>
    <m/>
    <s v="32 Fliese"/>
    <n v="3"/>
    <s v="G1"/>
    <s v="F"/>
    <s v="5w"/>
    <n v="245"/>
    <n v="0"/>
    <m/>
    <n v="735"/>
    <n v="0"/>
    <s v=""/>
    <n v="0"/>
    <s v=""/>
    <s v=""/>
  </r>
  <r>
    <x v="6"/>
    <n v="709170001"/>
    <x v="6"/>
    <s v="0"/>
    <s v="A48"/>
    <s v="Büro"/>
    <s v="A"/>
    <m/>
    <s v="40 Textil"/>
    <n v="24.12"/>
    <s v="C1"/>
    <s v="F"/>
    <s v="1w"/>
    <n v="49"/>
    <n v="7.6"/>
    <m/>
    <n v="1181.8800000000001"/>
    <n v="0"/>
    <s v=""/>
    <n v="0"/>
    <s v=""/>
    <s v=""/>
  </r>
  <r>
    <x v="6"/>
    <n v="709170001"/>
    <x v="6"/>
    <s v="0"/>
    <s v="A49"/>
    <s v="Büro"/>
    <s v="A"/>
    <m/>
    <s v="40 Textil"/>
    <n v="23.41"/>
    <s v="C1"/>
    <s v="F"/>
    <s v="1w"/>
    <n v="49"/>
    <n v="7.6"/>
    <m/>
    <n v="1147.0899999999999"/>
    <n v="0"/>
    <s v=""/>
    <n v="0"/>
    <s v=""/>
    <s v=""/>
  </r>
  <r>
    <x v="6"/>
    <n v="709170001"/>
    <x v="6"/>
    <s v="0"/>
    <s v="A5"/>
    <s v="Haupttreppenhausflur A 1 / A 2"/>
    <s v="A"/>
    <m/>
    <s v="31 Kunststein"/>
    <n v="119.77"/>
    <s v="E2.1"/>
    <s v="F"/>
    <s v="2,5w"/>
    <n v="122.5"/>
    <n v="6.6"/>
    <n v="3.3"/>
    <n v="14671.824999999999"/>
    <n v="0"/>
    <s v=""/>
    <n v="0"/>
    <s v=""/>
    <s v=""/>
  </r>
  <r>
    <x v="6"/>
    <n v="709170001"/>
    <x v="6"/>
    <s v="0"/>
    <s v="A50"/>
    <s v="Büro"/>
    <s v="A"/>
    <m/>
    <s v="40 Textil"/>
    <n v="22.88"/>
    <s v="C1"/>
    <s v="F"/>
    <s v="1w"/>
    <n v="49"/>
    <n v="7.6"/>
    <m/>
    <n v="1121.1199999999999"/>
    <n v="0"/>
    <s v=""/>
    <n v="0"/>
    <s v=""/>
    <s v=""/>
  </r>
  <r>
    <x v="6"/>
    <n v="709170001"/>
    <x v="6"/>
    <s v="0"/>
    <s v="A51"/>
    <s v="Büro"/>
    <s v="A"/>
    <m/>
    <s v="10 PVC/Kunststoff"/>
    <n v="31.49"/>
    <s v="C1"/>
    <s v="F"/>
    <s v="1w"/>
    <n v="49"/>
    <n v="15.2"/>
    <m/>
    <n v="1543.01"/>
    <n v="0"/>
    <s v=""/>
    <n v="0"/>
    <s v=""/>
    <s v=""/>
  </r>
  <r>
    <x v="6"/>
    <n v="709170001"/>
    <x v="6"/>
    <s v="0"/>
    <s v="A52"/>
    <s v="Treppenstufen zum Archiv im Untergeschoss"/>
    <s v="A"/>
    <m/>
    <s v="10 PVC/Kunststoff"/>
    <n v="9.27"/>
    <s v="E4.1"/>
    <s v="F"/>
    <s v="2,5w"/>
    <n v="122.5"/>
    <n v="0"/>
    <m/>
    <n v="1135.575"/>
    <n v="0"/>
    <s v=""/>
    <n v="0"/>
    <s v=""/>
    <s v=""/>
  </r>
  <r>
    <x v="6"/>
    <n v="709170001"/>
    <x v="6"/>
    <s v="0"/>
    <s v="A53"/>
    <s v="Archiv im Untergeschoss"/>
    <s v="A"/>
    <m/>
    <s v="40 Textil"/>
    <n v="58.72"/>
    <s v="M1"/>
    <s v="F"/>
    <s v="0"/>
    <n v="0"/>
    <n v="13.8"/>
    <m/>
    <n v="0"/>
    <n v="0"/>
    <s v=""/>
    <n v="0"/>
    <s v=""/>
    <s v=""/>
  </r>
  <r>
    <x v="6"/>
    <n v="709170001"/>
    <x v="6"/>
    <s v="0"/>
    <s v="A54"/>
    <s v="Archiv im Untergeschoss"/>
    <s v="A"/>
    <m/>
    <s v="20 Linoleum"/>
    <n v="22.72"/>
    <s v="M1"/>
    <s v="F"/>
    <s v="0"/>
    <n v="0"/>
    <n v="4.5999999999999996"/>
    <m/>
    <n v="0"/>
    <n v="0"/>
    <s v=""/>
    <n v="0"/>
    <s v=""/>
    <s v=""/>
  </r>
  <r>
    <x v="6"/>
    <n v="709170001"/>
    <x v="6"/>
    <s v="0"/>
    <s v="A55"/>
    <s v="Büro"/>
    <s v="A"/>
    <m/>
    <s v="10 PVC/Kunststoff"/>
    <n v="23.41"/>
    <s v="C1"/>
    <s v="F"/>
    <s v="1w"/>
    <n v="49"/>
    <n v="7.6"/>
    <m/>
    <n v="1147.0899999999999"/>
    <n v="0"/>
    <s v=""/>
    <n v="0"/>
    <s v=""/>
    <s v=""/>
  </r>
  <r>
    <x v="6"/>
    <n v="709170001"/>
    <x v="6"/>
    <s v="0"/>
    <s v="A56"/>
    <s v="Büro"/>
    <s v="A"/>
    <m/>
    <s v="10 PVC/Kunststoff"/>
    <n v="20.48"/>
    <s v="C1"/>
    <s v="F"/>
    <s v="1w"/>
    <n v="49"/>
    <n v="7.6"/>
    <m/>
    <n v="1003.52"/>
    <n v="0"/>
    <s v=""/>
    <n v="0"/>
    <s v=""/>
    <s v=""/>
  </r>
  <r>
    <x v="6"/>
    <n v="709170001"/>
    <x v="6"/>
    <s v="0"/>
    <s v="A57"/>
    <s v="Büro"/>
    <s v="A"/>
    <m/>
    <s v="10 PVC/Kunststoff"/>
    <n v="23.3"/>
    <s v="C1"/>
    <s v="F"/>
    <s v="1w"/>
    <n v="49"/>
    <n v="7.6"/>
    <m/>
    <n v="1141.7"/>
    <n v="0"/>
    <s v=""/>
    <n v="0"/>
    <s v=""/>
    <s v=""/>
  </r>
  <r>
    <x v="6"/>
    <n v="709170001"/>
    <x v="6"/>
    <s v="0"/>
    <s v="A58"/>
    <s v="Eingangsbereich A 3 innenliegend"/>
    <s v="A"/>
    <m/>
    <s v="30 Naturstein"/>
    <n v="14.29"/>
    <s v="E1"/>
    <s v="F"/>
    <s v="5w"/>
    <n v="245"/>
    <n v="5.9"/>
    <m/>
    <n v="3501.0499999999997"/>
    <n v="0"/>
    <s v=""/>
    <n v="0"/>
    <s v=""/>
    <s v=""/>
  </r>
  <r>
    <x v="6"/>
    <n v="709170001"/>
    <x v="6"/>
    <s v="0"/>
    <s v="A59"/>
    <s v="Eingangsbereich A 3 außenliegend einschl. Außentreppe"/>
    <s v="A"/>
    <m/>
    <s v="30 Naturstein"/>
    <n v="30.58"/>
    <s v="E1"/>
    <s v="F"/>
    <s v="5w"/>
    <n v="245"/>
    <n v="0"/>
    <m/>
    <n v="7492.0999999999995"/>
    <n v="0"/>
    <s v=""/>
    <n v="0"/>
    <s v=""/>
    <s v=""/>
  </r>
  <r>
    <x v="6"/>
    <n v="709170001"/>
    <x v="6"/>
    <s v="0"/>
    <s v="A6"/>
    <s v="Haupttreppenhaus A 1/ A2 vom EG zum 1. OG"/>
    <s v="A"/>
    <m/>
    <s v="31 Kunststein"/>
    <n v="17"/>
    <s v="E4.1"/>
    <s v="F"/>
    <s v="2,5w"/>
    <n v="122.5"/>
    <n v="0"/>
    <m/>
    <n v="2082.5"/>
    <n v="0"/>
    <s v=""/>
    <n v="0"/>
    <s v=""/>
    <s v=""/>
  </r>
  <r>
    <x v="6"/>
    <n v="709170001"/>
    <x v="6"/>
    <s v="0"/>
    <s v="A60"/>
    <s v="Flur einschl. Treppenhausflur A 3 EG"/>
    <s v="A"/>
    <m/>
    <s v="30 Naturstein"/>
    <n v="36.880000000000003"/>
    <s v="E1"/>
    <s v="F"/>
    <s v="5w"/>
    <n v="245"/>
    <n v="0"/>
    <n v="9.6999999999999993"/>
    <n v="9035.6"/>
    <n v="0"/>
    <s v=""/>
    <n v="0"/>
    <s v=""/>
    <s v=""/>
  </r>
  <r>
    <x v="6"/>
    <n v="709170001"/>
    <x v="6"/>
    <s v="0"/>
    <s v="A61"/>
    <s v="Treppenhaus A 3 vom EG zum 1. OG"/>
    <s v="A"/>
    <m/>
    <s v="31 Kunststein"/>
    <n v="17.399999999999999"/>
    <s v="E4"/>
    <s v="F"/>
    <s v="5w"/>
    <n v="245"/>
    <n v="12"/>
    <m/>
    <n v="4263"/>
    <n v="0"/>
    <s v=""/>
    <n v="0"/>
    <s v=""/>
    <s v=""/>
  </r>
  <r>
    <x v="6"/>
    <n v="709170001"/>
    <x v="6"/>
    <s v="0"/>
    <s v="A62"/>
    <s v="Flur von Raum A 78 bis Raum A 67"/>
    <s v="A"/>
    <m/>
    <s v="20 Linoleum"/>
    <n v="39.72"/>
    <s v="E2"/>
    <s v="F"/>
    <s v="5w"/>
    <n v="245"/>
    <n v="0"/>
    <n v="5.5"/>
    <n v="9731.4"/>
    <n v="0"/>
    <s v=""/>
    <n v="0"/>
    <s v=""/>
    <s v=""/>
  </r>
  <r>
    <x v="6"/>
    <n v="709170001"/>
    <x v="6"/>
    <s v="0"/>
    <s v="A63"/>
    <s v="Büro"/>
    <s v="A"/>
    <m/>
    <s v="10 PVC/Kunststoff"/>
    <n v="31.62"/>
    <s v="C1"/>
    <s v="F"/>
    <s v="1w"/>
    <n v="49"/>
    <n v="6.3"/>
    <n v="1"/>
    <n v="1549.38"/>
    <n v="0"/>
    <s v=""/>
    <n v="0"/>
    <s v=""/>
    <s v=""/>
  </r>
  <r>
    <x v="6"/>
    <n v="709170001"/>
    <x v="6"/>
    <s v="0"/>
    <s v="A64"/>
    <s v="Büro"/>
    <s v="A"/>
    <m/>
    <s v="20 Linoleum"/>
    <n v="24.58"/>
    <s v="C1"/>
    <s v="F"/>
    <s v="1w"/>
    <n v="49"/>
    <n v="7.6"/>
    <m/>
    <n v="1204.4199999999998"/>
    <n v="0"/>
    <s v=""/>
    <n v="0"/>
    <s v=""/>
    <s v=""/>
  </r>
  <r>
    <x v="6"/>
    <n v="709170001"/>
    <x v="6"/>
    <s v="0"/>
    <s v="A65"/>
    <s v="Fax-/ Akten-/ Materialraum Eingang A 79 oder A 75"/>
    <s v="A"/>
    <m/>
    <s v="20 Linoleum"/>
    <n v="12.24"/>
    <s v="C1"/>
    <s v="F"/>
    <s v="1w"/>
    <n v="49"/>
    <n v="3.8"/>
    <m/>
    <n v="599.76"/>
    <n v="0"/>
    <s v=""/>
    <n v="0"/>
    <s v=""/>
    <s v=""/>
  </r>
  <r>
    <x v="6"/>
    <n v="709170001"/>
    <x v="6"/>
    <s v="0"/>
    <s v="A66"/>
    <s v="Büro"/>
    <s v="A"/>
    <m/>
    <s v="20 Linoleum"/>
    <n v="21.92"/>
    <s v="C1"/>
    <s v="F"/>
    <s v="1w"/>
    <n v="49"/>
    <n v="7.6"/>
    <n v="1"/>
    <n v="1074.0800000000002"/>
    <n v="0"/>
    <s v=""/>
    <n v="0"/>
    <s v=""/>
    <s v=""/>
  </r>
  <r>
    <x v="6"/>
    <n v="709170001"/>
    <x v="6"/>
    <s v="0"/>
    <s v="A67"/>
    <s v="Büro Eingang R. A 71"/>
    <s v="A"/>
    <m/>
    <s v="20 Linoleum"/>
    <n v="25.39"/>
    <s v="C1"/>
    <s v="F"/>
    <s v="1w"/>
    <n v="49"/>
    <n v="11.4"/>
    <m/>
    <n v="1244.1100000000001"/>
    <n v="0"/>
    <s v=""/>
    <n v="0"/>
    <s v=""/>
    <s v=""/>
  </r>
  <r>
    <x v="6"/>
    <n v="709170001"/>
    <x v="6"/>
    <s v="0"/>
    <s v="A68"/>
    <s v="Büro"/>
    <s v="A"/>
    <m/>
    <s v="10 PVC/Kunststoff"/>
    <n v="23.79"/>
    <s v="C1"/>
    <s v="F"/>
    <s v="1w"/>
    <n v="49"/>
    <n v="7.6"/>
    <n v="1"/>
    <n v="1165.71"/>
    <n v="0"/>
    <s v=""/>
    <n v="0"/>
    <s v=""/>
    <s v=""/>
  </r>
  <r>
    <x v="6"/>
    <n v="709170001"/>
    <x v="6"/>
    <s v="0"/>
    <s v="A69"/>
    <s v="Büro"/>
    <s v="A"/>
    <m/>
    <s v="20 Linoleum"/>
    <n v="21.1"/>
    <s v="C1"/>
    <s v="F"/>
    <s v="1w"/>
    <n v="49"/>
    <n v="3.8"/>
    <n v="1"/>
    <n v="1033.9000000000001"/>
    <n v="0"/>
    <s v=""/>
    <n v="0"/>
    <s v=""/>
    <s v=""/>
  </r>
  <r>
    <x v="6"/>
    <n v="709170001"/>
    <x v="6"/>
    <s v="0"/>
    <s v="A7"/>
    <s v="Aufzug"/>
    <s v="A"/>
    <m/>
    <s v="11 Gumminoppen"/>
    <n v="0.83"/>
    <s v="E3"/>
    <s v="F"/>
    <s v="5w"/>
    <n v="245"/>
    <n v="0"/>
    <m/>
    <n v="203.35"/>
    <n v="0"/>
    <s v=""/>
    <n v="0"/>
    <s v=""/>
    <s v=""/>
  </r>
  <r>
    <x v="6"/>
    <n v="709170001"/>
    <x v="6"/>
    <s v="1"/>
    <s v="A70"/>
    <s v="Verbindungsgang zwischen Block A u. Block B"/>
    <s v="A"/>
    <m/>
    <s v="31 Kunststein"/>
    <n v="13.56"/>
    <s v="E2.1"/>
    <s v="F"/>
    <s v="2,5w"/>
    <n v="122.5"/>
    <n v="15.2"/>
    <n v="3"/>
    <n v="1661.1000000000001"/>
    <n v="0"/>
    <s v=""/>
    <n v="0"/>
    <s v=""/>
    <s v=""/>
  </r>
  <r>
    <x v="6"/>
    <n v="709170001"/>
    <x v="6"/>
    <s v="1"/>
    <s v="A71"/>
    <s v="Haupttreppenhausflur A 1 / A 2"/>
    <s v="A"/>
    <m/>
    <s v="31 Kunststein"/>
    <n v="100.13"/>
    <s v="E2.1"/>
    <s v="F"/>
    <s v="2,5w"/>
    <n v="122.5"/>
    <n v="5.6"/>
    <n v="11.5"/>
    <n v="12265.924999999999"/>
    <n v="0"/>
    <s v=""/>
    <n v="0"/>
    <s v=""/>
    <s v=""/>
  </r>
  <r>
    <x v="6"/>
    <n v="709170001"/>
    <x v="6"/>
    <s v="1"/>
    <s v="A72"/>
    <s v="Haupttreppenhaus A 1 / A 2 vom 1. OG zum 2. OG"/>
    <s v="A"/>
    <m/>
    <s v="31 Kunststein"/>
    <n v="11"/>
    <s v="E4.1"/>
    <s v="F"/>
    <s v="2,5w"/>
    <n v="122.5"/>
    <n v="0"/>
    <m/>
    <n v="1347.5"/>
    <n v="0"/>
    <s v=""/>
    <n v="0"/>
    <s v=""/>
    <s v=""/>
  </r>
  <r>
    <x v="6"/>
    <n v="709170001"/>
    <x v="6"/>
    <s v="1"/>
    <s v="A73"/>
    <s v="Büro"/>
    <s v="A"/>
    <m/>
    <s v="40 Textil"/>
    <n v="45"/>
    <s v="C1"/>
    <s v="F"/>
    <s v="1w"/>
    <n v="49"/>
    <n v="14"/>
    <m/>
    <n v="2205"/>
    <n v="0"/>
    <s v=""/>
    <n v="0"/>
    <s v=""/>
    <s v=""/>
  </r>
  <r>
    <x v="6"/>
    <n v="709170001"/>
    <x v="6"/>
    <s v="1"/>
    <s v="A74"/>
    <s v="Büro"/>
    <s v="A"/>
    <m/>
    <s v="40 Textil"/>
    <n v="18"/>
    <s v="C1"/>
    <s v="F"/>
    <s v="1w"/>
    <n v="49"/>
    <n v="5.6"/>
    <m/>
    <n v="882"/>
    <n v="0"/>
    <s v=""/>
    <n v="0"/>
    <s v=""/>
    <s v=""/>
  </r>
  <r>
    <x v="6"/>
    <n v="709170001"/>
    <x v="6"/>
    <s v="1"/>
    <s v="A75"/>
    <s v="Besprechungs-/ Akten-/ Kopierraum"/>
    <s v="A"/>
    <m/>
    <s v="40 Textil"/>
    <n v="18"/>
    <s v="D2"/>
    <s v="F"/>
    <s v="2,5w"/>
    <n v="122.5"/>
    <n v="5.6"/>
    <m/>
    <n v="2205"/>
    <n v="0"/>
    <s v=""/>
    <n v="0"/>
    <s v=""/>
    <s v=""/>
  </r>
  <r>
    <x v="6"/>
    <n v="709170001"/>
    <x v="6"/>
    <s v="1"/>
    <s v="A76"/>
    <s v="Flur von R. A 111 bis R. A 120"/>
    <s v="A"/>
    <m/>
    <s v="20 Linoleum"/>
    <n v="41.41"/>
    <s v="E2.1"/>
    <s v="F"/>
    <s v="2,5w"/>
    <n v="122.5"/>
    <n v="0"/>
    <n v="5.6"/>
    <n v="5072.7249999999995"/>
    <n v="0"/>
    <s v=""/>
    <n v="0"/>
    <s v=""/>
    <s v=""/>
  </r>
  <r>
    <x v="6"/>
    <n v="709170001"/>
    <x v="6"/>
    <s v="1"/>
    <s v="A77"/>
    <s v="Büro"/>
    <s v="A"/>
    <m/>
    <s v="41 Textil"/>
    <n v="27.25"/>
    <s v="C1"/>
    <s v="F"/>
    <s v="1w"/>
    <n v="49"/>
    <n v="8.4"/>
    <m/>
    <n v="1335.25"/>
    <n v="0"/>
    <s v=""/>
    <n v="0"/>
    <s v=""/>
    <s v=""/>
  </r>
  <r>
    <x v="6"/>
    <n v="709170001"/>
    <x v="6"/>
    <s v="1"/>
    <s v="A78"/>
    <s v="Büro"/>
    <s v="A"/>
    <m/>
    <s v="20 Linoleum"/>
    <n v="26.75"/>
    <s v="C1"/>
    <s v="F"/>
    <s v="1w"/>
    <n v="49"/>
    <n v="8.4"/>
    <n v="1"/>
    <n v="1310.75"/>
    <n v="0"/>
    <s v=""/>
    <n v="0"/>
    <s v=""/>
    <s v=""/>
  </r>
  <r>
    <x v="6"/>
    <n v="709170001"/>
    <x v="6"/>
    <s v="1"/>
    <s v="A79"/>
    <s v="Büro"/>
    <s v="A"/>
    <m/>
    <s v="20 Linoleum"/>
    <n v="18"/>
    <s v="C1"/>
    <s v="F"/>
    <s v="1w"/>
    <n v="49"/>
    <n v="5.6"/>
    <n v="1"/>
    <n v="882"/>
    <n v="0"/>
    <s v=""/>
    <n v="0"/>
    <s v=""/>
    <s v=""/>
  </r>
  <r>
    <x v="6"/>
    <n v="709170001"/>
    <x v="6"/>
    <s v="0"/>
    <s v="A8"/>
    <s v="Büro"/>
    <s v="A"/>
    <m/>
    <s v="20 Linoleum"/>
    <n v="17.57"/>
    <s v="C1"/>
    <s v="F"/>
    <s v="1w"/>
    <n v="49"/>
    <n v="6.6"/>
    <m/>
    <n v="860.93000000000006"/>
    <n v="0"/>
    <s v=""/>
    <n v="0"/>
    <s v=""/>
    <s v=""/>
  </r>
  <r>
    <x v="6"/>
    <n v="709170001"/>
    <x v="6"/>
    <s v="1"/>
    <s v="A80"/>
    <s v="Büro"/>
    <s v="A"/>
    <m/>
    <s v="20 Linoleum"/>
    <n v="27.25"/>
    <s v="C1"/>
    <s v="F"/>
    <s v="1w"/>
    <n v="49"/>
    <n v="8.4"/>
    <m/>
    <n v="1335.25"/>
    <n v="0"/>
    <s v=""/>
    <n v="0"/>
    <s v=""/>
    <s v=""/>
  </r>
  <r>
    <x v="6"/>
    <n v="709170001"/>
    <x v="6"/>
    <s v="1"/>
    <s v="A81"/>
    <s v="Büro"/>
    <s v="A"/>
    <m/>
    <s v="20 Linoleum"/>
    <n v="18"/>
    <s v="C1"/>
    <s v="F"/>
    <s v="1w"/>
    <n v="49"/>
    <n v="5.6"/>
    <n v="1"/>
    <n v="882"/>
    <n v="0"/>
    <s v=""/>
    <n v="0"/>
    <s v=""/>
    <s v=""/>
  </r>
  <r>
    <x v="6"/>
    <n v="709170001"/>
    <x v="6"/>
    <s v="1"/>
    <s v="A82"/>
    <s v="Büro"/>
    <s v="A"/>
    <m/>
    <s v="20 Linoleum"/>
    <n v="18"/>
    <s v="C1"/>
    <s v="F"/>
    <s v="1w"/>
    <n v="49"/>
    <n v="5.6"/>
    <n v="1"/>
    <n v="882"/>
    <n v="0"/>
    <s v=""/>
    <n v="0"/>
    <s v=""/>
    <s v=""/>
  </r>
  <r>
    <x v="6"/>
    <n v="709170001"/>
    <x v="6"/>
    <s v="1"/>
    <s v="A83"/>
    <s v="Büro"/>
    <s v="A"/>
    <m/>
    <s v="20 Linoleum"/>
    <n v="27.25"/>
    <s v="C1"/>
    <s v="F"/>
    <s v="1w"/>
    <n v="49"/>
    <n v="8.4"/>
    <n v="1"/>
    <n v="1335.25"/>
    <n v="0"/>
    <s v=""/>
    <n v="0"/>
    <s v=""/>
    <s v=""/>
  </r>
  <r>
    <x v="6"/>
    <n v="709170001"/>
    <x v="6"/>
    <s v="1"/>
    <s v="A84"/>
    <s v="Büro"/>
    <s v="A"/>
    <m/>
    <s v="20 Linoleum"/>
    <n v="18"/>
    <s v="C1"/>
    <s v="F"/>
    <s v="1w"/>
    <n v="49"/>
    <n v="5.6"/>
    <n v="1"/>
    <n v="882"/>
    <n v="0"/>
    <s v=""/>
    <n v="0"/>
    <s v=""/>
    <s v=""/>
  </r>
  <r>
    <x v="6"/>
    <n v="709170001"/>
    <x v="6"/>
    <s v="1"/>
    <s v="A85"/>
    <s v="Büro"/>
    <s v="A"/>
    <m/>
    <s v="20 Linoleum"/>
    <n v="18"/>
    <s v="C1"/>
    <s v="F"/>
    <s v="1w"/>
    <n v="49"/>
    <n v="5.6"/>
    <n v="1"/>
    <n v="882"/>
    <n v="0"/>
    <s v=""/>
    <n v="0"/>
    <s v=""/>
    <s v=""/>
  </r>
  <r>
    <x v="6"/>
    <n v="709170001"/>
    <x v="6"/>
    <s v="1"/>
    <s v="A86"/>
    <s v="Treppenhausflur A 5"/>
    <s v="A"/>
    <m/>
    <s v="31 Kunststein"/>
    <n v="43.51"/>
    <s v="E2.1"/>
    <s v="F"/>
    <s v="2,5w"/>
    <n v="122.5"/>
    <n v="4.8"/>
    <n v="5"/>
    <n v="5329.9749999999995"/>
    <n v="0"/>
    <s v=""/>
    <n v="0"/>
    <s v=""/>
    <s v=""/>
  </r>
  <r>
    <x v="6"/>
    <n v="709170001"/>
    <x v="6"/>
    <s v="1"/>
    <s v="A86"/>
    <s v="Putzmittelraum"/>
    <s v="A"/>
    <m/>
    <s v="32 Fliese"/>
    <n v="13.38"/>
    <s v="M1"/>
    <s v="F"/>
    <s v="0"/>
    <n v="0"/>
    <n v="5.6"/>
    <m/>
    <n v="0"/>
    <n v="0"/>
    <s v=""/>
    <n v="0"/>
    <s v=""/>
    <s v=""/>
  </r>
  <r>
    <x v="6"/>
    <n v="709170001"/>
    <x v="6"/>
    <s v="1"/>
    <s v="A87"/>
    <s v="Treppenhaus A 5 vom 1. OG zum 2. OG"/>
    <s v="A"/>
    <m/>
    <s v="31 Kunststein"/>
    <n v="12"/>
    <s v="E4.1"/>
    <s v="F"/>
    <s v="2,5w"/>
    <n v="122.5"/>
    <n v="1"/>
    <m/>
    <n v="1470"/>
    <n v="0"/>
    <s v=""/>
    <n v="0"/>
    <s v=""/>
    <s v=""/>
  </r>
  <r>
    <x v="6"/>
    <n v="709170001"/>
    <x v="6"/>
    <s v="1"/>
    <s v="A87"/>
    <s v="Flur von R. A 123 bos R.. A 153"/>
    <s v="A"/>
    <m/>
    <s v="20 Linoleum"/>
    <n v="80.900000000000006"/>
    <s v="E2.1"/>
    <s v="F"/>
    <s v="2,5w"/>
    <n v="122.5"/>
    <n v="11"/>
    <n v="10"/>
    <n v="9910.25"/>
    <n v="0"/>
    <s v=""/>
    <n v="0"/>
    <s v=""/>
    <s v=""/>
  </r>
  <r>
    <x v="6"/>
    <n v="709170001"/>
    <x v="6"/>
    <s v="1"/>
    <s v="A88"/>
    <s v="Putzmittelraum/Umkleideraum"/>
    <s v="A"/>
    <m/>
    <s v="32 Fliese"/>
    <n v="7.15"/>
    <s v="M1"/>
    <s v="F"/>
    <s v="0"/>
    <n v="0"/>
    <n v="2.8"/>
    <m/>
    <n v="0"/>
    <n v="0"/>
    <s v=""/>
    <n v="0"/>
    <s v=""/>
    <s v=""/>
  </r>
  <r>
    <x v="6"/>
    <n v="709170001"/>
    <x v="6"/>
    <s v="1"/>
    <s v="A88"/>
    <s v="Büro"/>
    <s v="A"/>
    <m/>
    <s v="10 PVC/Kunststoff"/>
    <n v="17.45"/>
    <s v="C1"/>
    <s v="F"/>
    <s v="1w"/>
    <n v="49"/>
    <n v="5.6"/>
    <m/>
    <n v="855.05"/>
    <n v="0"/>
    <s v=""/>
    <n v="0"/>
    <s v=""/>
    <s v=""/>
  </r>
  <r>
    <x v="6"/>
    <n v="709170001"/>
    <x v="6"/>
    <s v="1"/>
    <s v="A89"/>
    <s v="Büro Eingang R. A 129"/>
    <s v="A"/>
    <m/>
    <s v="10 PVC/Kunststoff"/>
    <n v="25.75"/>
    <s v="C1"/>
    <s v="F"/>
    <s v="1w"/>
    <n v="49"/>
    <n v="7"/>
    <m/>
    <n v="1261.75"/>
    <n v="0"/>
    <s v=""/>
    <n v="0"/>
    <s v=""/>
    <s v=""/>
  </r>
  <r>
    <x v="6"/>
    <n v="709170001"/>
    <x v="6"/>
    <s v="0"/>
    <s v="A9"/>
    <s v="Büro"/>
    <s v="A"/>
    <m/>
    <s v="20 Linoleum"/>
    <n v="17.57"/>
    <s v="C1"/>
    <s v="F"/>
    <s v="1w"/>
    <n v="49"/>
    <n v="6.6"/>
    <m/>
    <n v="860.93000000000006"/>
    <n v="0"/>
    <s v=""/>
    <n v="0"/>
    <s v=""/>
    <s v=""/>
  </r>
  <r>
    <x v="6"/>
    <n v="709170001"/>
    <x v="6"/>
    <s v="1"/>
    <s v="A90"/>
    <s v="Büro"/>
    <s v="A"/>
    <m/>
    <s v="20 Linoleum"/>
    <n v="17.43"/>
    <s v="C1"/>
    <s v="F"/>
    <s v="1w"/>
    <n v="49"/>
    <n v="5.6"/>
    <m/>
    <n v="854.06999999999994"/>
    <n v="0"/>
    <s v=""/>
    <n v="0"/>
    <s v=""/>
    <s v=""/>
  </r>
  <r>
    <x v="6"/>
    <n v="709170001"/>
    <x v="6"/>
    <s v="1"/>
    <s v="A91"/>
    <s v="Büro"/>
    <s v="A"/>
    <m/>
    <s v="20 Linoleum"/>
    <n v="17.43"/>
    <s v="C1"/>
    <s v="F"/>
    <s v="1w"/>
    <n v="49"/>
    <n v="5.6"/>
    <m/>
    <n v="854.06999999999994"/>
    <n v="0"/>
    <s v=""/>
    <n v="0"/>
    <s v=""/>
    <s v=""/>
  </r>
  <r>
    <x v="6"/>
    <n v="709170001"/>
    <x v="6"/>
    <s v="1"/>
    <s v="A92"/>
    <s v="Büro"/>
    <s v="A"/>
    <m/>
    <s v="20 Linoleum"/>
    <n v="17.43"/>
    <s v="C1"/>
    <s v="F"/>
    <s v="1w"/>
    <n v="49"/>
    <n v="5.6"/>
    <m/>
    <n v="854.06999999999994"/>
    <n v="0"/>
    <s v=""/>
    <n v="0"/>
    <s v=""/>
    <s v=""/>
  </r>
  <r>
    <x v="6"/>
    <n v="709170001"/>
    <x v="6"/>
    <s v="1"/>
    <s v="A93"/>
    <s v="Büro"/>
    <s v="A"/>
    <m/>
    <s v="10 PVC/Kunststoff"/>
    <n v="17.43"/>
    <s v="C1"/>
    <s v="F"/>
    <s v="1w"/>
    <n v="49"/>
    <n v="5.6"/>
    <m/>
    <n v="854.06999999999994"/>
    <n v="0"/>
    <s v=""/>
    <n v="0"/>
    <s v=""/>
    <s v=""/>
  </r>
  <r>
    <x v="6"/>
    <n v="709170001"/>
    <x v="6"/>
    <s v="1"/>
    <s v="A94"/>
    <s v="Büro"/>
    <s v="A"/>
    <m/>
    <s v="10 PVC/Kunststoff"/>
    <n v="17.43"/>
    <s v="C1"/>
    <s v="F"/>
    <s v="1w"/>
    <n v="49"/>
    <n v="5.6"/>
    <m/>
    <n v="854.06999999999994"/>
    <n v="0"/>
    <s v=""/>
    <n v="0"/>
    <s v=""/>
    <s v=""/>
  </r>
  <r>
    <x v="6"/>
    <n v="709170001"/>
    <x v="6"/>
    <s v="1"/>
    <s v="A95"/>
    <s v="Büro"/>
    <s v="A"/>
    <m/>
    <s v="10 PVC/Kunststoff"/>
    <n v="17.43"/>
    <s v="C1"/>
    <s v="F"/>
    <s v="1w"/>
    <n v="49"/>
    <n v="5.6"/>
    <m/>
    <n v="854.06999999999994"/>
    <n v="0"/>
    <s v=""/>
    <n v="0"/>
    <s v=""/>
    <s v=""/>
  </r>
  <r>
    <x v="6"/>
    <n v="709170001"/>
    <x v="6"/>
    <s v="1"/>
    <s v="A96"/>
    <s v="Büro"/>
    <s v="A"/>
    <m/>
    <s v="20 Linoleum"/>
    <n v="17.43"/>
    <s v="C1"/>
    <s v="F"/>
    <s v="1w"/>
    <n v="49"/>
    <n v="5.6"/>
    <m/>
    <n v="854.06999999999994"/>
    <n v="0"/>
    <s v=""/>
    <n v="0"/>
    <s v=""/>
    <s v=""/>
  </r>
  <r>
    <x v="6"/>
    <n v="709170001"/>
    <x v="6"/>
    <s v="1"/>
    <s v="A97"/>
    <s v="Büro"/>
    <s v="A"/>
    <m/>
    <s v="20 Linoleum"/>
    <n v="17.43"/>
    <s v="C1"/>
    <s v="F"/>
    <s v="1w"/>
    <n v="49"/>
    <n v="5.6"/>
    <m/>
    <n v="854.06999999999994"/>
    <n v="0"/>
    <s v=""/>
    <n v="0"/>
    <s v=""/>
    <s v=""/>
  </r>
  <r>
    <x v="6"/>
    <n v="709170001"/>
    <x v="6"/>
    <s v="1"/>
    <s v="A98"/>
    <s v="Büro"/>
    <s v="A"/>
    <m/>
    <s v="20 Linoleum"/>
    <n v="17.43"/>
    <s v="C1"/>
    <s v="F"/>
    <s v="1w"/>
    <n v="49"/>
    <n v="5.6"/>
    <m/>
    <n v="854.06999999999994"/>
    <n v="0"/>
    <s v=""/>
    <n v="0"/>
    <s v=""/>
    <s v=""/>
  </r>
  <r>
    <x v="6"/>
    <n v="709170001"/>
    <x v="6"/>
    <s v="1"/>
    <s v="A99"/>
    <s v="Büro"/>
    <s v="A"/>
    <m/>
    <s v="20 Linoleum"/>
    <n v="17.43"/>
    <s v="C1"/>
    <s v="F"/>
    <s v="1w"/>
    <n v="49"/>
    <n v="5.6"/>
    <m/>
    <n v="854.06999999999994"/>
    <n v="0"/>
    <s v=""/>
    <n v="0"/>
    <s v=""/>
    <s v=""/>
  </r>
  <r>
    <x v="6"/>
    <n v="709170001"/>
    <x v="6"/>
    <s v="2"/>
    <s v="B 201"/>
    <s v="Büro"/>
    <s v="B"/>
    <m/>
    <s v="20 Linoleum"/>
    <n v="17.88"/>
    <s v="C1"/>
    <s v="F"/>
    <s v="1w"/>
    <n v="49"/>
    <n v="3.3"/>
    <m/>
    <n v="876.12"/>
    <n v="0"/>
    <s v=""/>
    <n v="0"/>
    <s v=""/>
    <s v=""/>
  </r>
  <r>
    <x v="6"/>
    <n v="709170001"/>
    <x v="6"/>
    <s v="2"/>
    <s v="B 202"/>
    <s v="Büro"/>
    <s v="B"/>
    <m/>
    <s v="20 Linoleum"/>
    <n v="18.2"/>
    <s v="C1"/>
    <s v="F"/>
    <s v="1w"/>
    <n v="49"/>
    <n v="3.4"/>
    <m/>
    <n v="891.8"/>
    <n v="0"/>
    <s v=""/>
    <n v="0"/>
    <s v=""/>
    <s v=""/>
  </r>
  <r>
    <x v="6"/>
    <n v="709170001"/>
    <x v="6"/>
    <s v="2"/>
    <s v="B 203"/>
    <s v="Büro"/>
    <s v="B"/>
    <m/>
    <s v="20 Linoleum"/>
    <n v="17.88"/>
    <s v="C1"/>
    <s v="F"/>
    <s v="1w"/>
    <n v="49"/>
    <n v="3.3"/>
    <m/>
    <n v="876.12"/>
    <n v="0"/>
    <s v=""/>
    <n v="0"/>
    <s v=""/>
    <s v=""/>
  </r>
  <r>
    <x v="6"/>
    <n v="709170001"/>
    <x v="6"/>
    <s v="2"/>
    <s v="B 204"/>
    <s v="Büro"/>
    <s v="B"/>
    <m/>
    <s v="20 Linoleum"/>
    <n v="18.2"/>
    <s v="C1"/>
    <s v="F"/>
    <s v="1w"/>
    <n v="49"/>
    <n v="3.4"/>
    <m/>
    <n v="891.8"/>
    <n v="0"/>
    <s v=""/>
    <n v="0"/>
    <s v=""/>
    <s v=""/>
  </r>
  <r>
    <x v="6"/>
    <n v="709170001"/>
    <x v="6"/>
    <s v="2"/>
    <s v="B 205"/>
    <s v="Büro"/>
    <s v="B"/>
    <m/>
    <s v="20 Linoleum"/>
    <n v="17.88"/>
    <s v="C1"/>
    <s v="F"/>
    <s v="1w"/>
    <n v="49"/>
    <n v="3.3"/>
    <m/>
    <n v="876.12"/>
    <n v="0"/>
    <s v=""/>
    <n v="0"/>
    <s v=""/>
    <s v=""/>
  </r>
  <r>
    <x v="6"/>
    <n v="709170001"/>
    <x v="6"/>
    <s v="2"/>
    <s v="B 206"/>
    <s v="Büro"/>
    <s v="B"/>
    <m/>
    <s v="20 Linoleum"/>
    <n v="18.2"/>
    <s v="C1"/>
    <s v="F"/>
    <s v="1w"/>
    <n v="49"/>
    <n v="3.4"/>
    <m/>
    <n v="891.8"/>
    <n v="0"/>
    <s v=""/>
    <n v="0"/>
    <s v=""/>
    <s v=""/>
  </r>
  <r>
    <x v="6"/>
    <n v="709170001"/>
    <x v="6"/>
    <s v="2"/>
    <s v="B 208"/>
    <s v="Büro"/>
    <s v="B"/>
    <m/>
    <s v="20 Linoleum"/>
    <n v="16.22"/>
    <s v="C1"/>
    <s v="F"/>
    <s v="1w"/>
    <n v="49"/>
    <n v="3"/>
    <n v="1"/>
    <n v="794.78"/>
    <n v="0"/>
    <s v=""/>
    <n v="0"/>
    <s v=""/>
    <s v=""/>
  </r>
  <r>
    <x v="6"/>
    <n v="709170001"/>
    <x v="6"/>
    <s v="2"/>
    <s v="B 210"/>
    <s v="Büro"/>
    <s v="B"/>
    <m/>
    <s v="20 Linoleum"/>
    <n v="16.22"/>
    <s v="C1"/>
    <s v="F"/>
    <s v="1w"/>
    <n v="49"/>
    <n v="3"/>
    <n v="1"/>
    <n v="794.78"/>
    <n v="0"/>
    <s v=""/>
    <n v="0"/>
    <s v=""/>
    <s v=""/>
  </r>
  <r>
    <x v="6"/>
    <n v="709170001"/>
    <x v="6"/>
    <s v="0"/>
    <s v="B1"/>
    <s v="Foyer einschl. Außeneingangsbereich B1"/>
    <s v="B"/>
    <m/>
    <s v="30 Naturstein"/>
    <n v="190.18"/>
    <s v="E1"/>
    <s v="F"/>
    <s v="5w"/>
    <n v="245"/>
    <n v="49.5"/>
    <n v="13"/>
    <n v="46594.1"/>
    <n v="0"/>
    <s v=""/>
    <n v="0"/>
    <s v=""/>
    <s v=""/>
  </r>
  <r>
    <x v="6"/>
    <n v="709170001"/>
    <x v="6"/>
    <s v="0"/>
    <s v="B10"/>
    <s v="Materiallager, Kopierraum"/>
    <s v="B"/>
    <m/>
    <s v="40 Textil"/>
    <n v="17.32"/>
    <s v="D2"/>
    <s v="F"/>
    <s v="2,5w"/>
    <n v="122.5"/>
    <n v="3.6"/>
    <m/>
    <n v="2121.6999999999998"/>
    <n v="0"/>
    <s v=""/>
    <n v="0"/>
    <s v=""/>
    <s v=""/>
  </r>
  <r>
    <x v="6"/>
    <n v="709170001"/>
    <x v="6"/>
    <s v="2"/>
    <s v="B100"/>
    <s v="Besprechungsraum Eingang R. B 248"/>
    <s v="B"/>
    <m/>
    <s v="20 Linoleum"/>
    <n v="14.53"/>
    <s v="C1"/>
    <s v="F"/>
    <s v="1w"/>
    <n v="49"/>
    <n v="8.6"/>
    <m/>
    <n v="711.96999999999991"/>
    <n v="0"/>
    <s v=""/>
    <n v="0"/>
    <s v=""/>
    <s v=""/>
  </r>
  <r>
    <x v="6"/>
    <n v="709170001"/>
    <x v="6"/>
    <s v="2"/>
    <s v="B101"/>
    <s v="Lagerraum"/>
    <s v="B"/>
    <m/>
    <s v="20 Linoleum"/>
    <n v="14.94"/>
    <s v="M1"/>
    <s v="F"/>
    <s v="0"/>
    <n v="0"/>
    <n v="10.4"/>
    <m/>
    <n v="0"/>
    <n v="0"/>
    <s v=""/>
    <n v="0"/>
    <s v=""/>
    <s v=""/>
  </r>
  <r>
    <x v="6"/>
    <n v="709170001"/>
    <x v="6"/>
    <s v="0"/>
    <s v="B11"/>
    <s v="Büro"/>
    <s v="B"/>
    <m/>
    <s v="40 Textil"/>
    <n v="30.1"/>
    <s v="C1"/>
    <s v="F"/>
    <s v="1w"/>
    <n v="49"/>
    <n v="7.2"/>
    <m/>
    <n v="1474.9"/>
    <n v="0"/>
    <s v=""/>
    <n v="0"/>
    <s v=""/>
    <s v=""/>
  </r>
  <r>
    <x v="6"/>
    <n v="709170001"/>
    <x v="6"/>
    <s v="0"/>
    <s v="B12"/>
    <s v="Büro"/>
    <s v="B"/>
    <m/>
    <s v="40 Textil"/>
    <n v="35.18"/>
    <s v="C1"/>
    <s v="F"/>
    <s v="1w"/>
    <n v="49"/>
    <n v="7.2"/>
    <m/>
    <n v="1723.82"/>
    <n v="0"/>
    <s v=""/>
    <n v="0"/>
    <s v=""/>
    <s v=""/>
  </r>
  <r>
    <x v="6"/>
    <n v="709170001"/>
    <x v="6"/>
    <s v="0"/>
    <s v="B13"/>
    <s v="Büro"/>
    <s v="B"/>
    <m/>
    <s v="40 Textil"/>
    <n v="20.59"/>
    <s v="C1"/>
    <s v="F"/>
    <s v="1w"/>
    <n v="49"/>
    <n v="3.6"/>
    <m/>
    <n v="1008.91"/>
    <n v="0"/>
    <s v=""/>
    <n v="0"/>
    <s v=""/>
    <s v=""/>
  </r>
  <r>
    <x v="6"/>
    <n v="709170001"/>
    <x v="6"/>
    <s v="0"/>
    <s v="B14"/>
    <s v="Büro"/>
    <s v="B"/>
    <m/>
    <s v="40 Textil"/>
    <n v="30.94"/>
    <s v="C1"/>
    <s v="F"/>
    <s v="1w"/>
    <n v="49"/>
    <n v="7.2"/>
    <m/>
    <n v="1516.0600000000002"/>
    <n v="0"/>
    <s v=""/>
    <n v="0"/>
    <s v=""/>
    <s v=""/>
  </r>
  <r>
    <x v="6"/>
    <n v="709170001"/>
    <x v="6"/>
    <s v="0"/>
    <s v="B15"/>
    <s v="Besprechungsraum"/>
    <s v="B"/>
    <m/>
    <s v="40 Textil"/>
    <n v="27.01"/>
    <s v="C2"/>
    <s v="F"/>
    <s v="2,5w"/>
    <n v="122.5"/>
    <m/>
    <m/>
    <n v="3308.7250000000004"/>
    <n v="0"/>
    <s v=""/>
    <n v="0"/>
    <s v=""/>
    <s v=""/>
  </r>
  <r>
    <x v="6"/>
    <n v="709170001"/>
    <x v="6"/>
    <s v="0"/>
    <s v="B16"/>
    <s v="Büro hinter B 27"/>
    <s v="B"/>
    <m/>
    <s v="40 Textil"/>
    <n v="15.97"/>
    <s v="C1"/>
    <s v="F"/>
    <s v="1w"/>
    <n v="49"/>
    <n v="3.6"/>
    <m/>
    <n v="782.53000000000009"/>
    <n v="0"/>
    <s v=""/>
    <n v="0"/>
    <s v=""/>
    <s v=""/>
  </r>
  <r>
    <x v="6"/>
    <n v="709170001"/>
    <x v="6"/>
    <s v="0"/>
    <s v="B17"/>
    <s v="Büro hinter B 29"/>
    <s v="B"/>
    <m/>
    <s v="40 Textil"/>
    <n v="22.26"/>
    <s v="C1"/>
    <s v="F"/>
    <s v="1w"/>
    <n v="49"/>
    <n v="7.2"/>
    <m/>
    <n v="1090.74"/>
    <n v="0"/>
    <s v=""/>
    <n v="0"/>
    <s v=""/>
    <s v=""/>
  </r>
  <r>
    <x v="6"/>
    <n v="709170001"/>
    <x v="6"/>
    <s v="0"/>
    <s v="B18"/>
    <s v="Treppe zur Hochparterre"/>
    <s v="B"/>
    <m/>
    <s v="30 Naturstein"/>
    <n v="8"/>
    <s v="E4.1"/>
    <s v="F"/>
    <s v="2,5w"/>
    <n v="122.5"/>
    <n v="0"/>
    <m/>
    <n v="980"/>
    <n v="0"/>
    <s v=""/>
    <n v="0"/>
    <s v=""/>
    <s v=""/>
  </r>
  <r>
    <x v="6"/>
    <n v="709170001"/>
    <x v="6"/>
    <s v="0"/>
    <s v="B19"/>
    <s v="Treppenhausflur"/>
    <s v="B"/>
    <m/>
    <s v="34 Terrazzo"/>
    <n v="7.28"/>
    <s v="E2.1"/>
    <s v="F"/>
    <s v="2,5w"/>
    <n v="122.5"/>
    <n v="4"/>
    <m/>
    <n v="891.80000000000007"/>
    <n v="0"/>
    <s v=""/>
    <n v="0"/>
    <s v=""/>
    <s v=""/>
  </r>
  <r>
    <x v="6"/>
    <n v="709170001"/>
    <x v="6"/>
    <s v="0"/>
    <s v="B2"/>
    <s v="Flur links nach Foyer zum Block A"/>
    <s v="B"/>
    <m/>
    <s v="31 Kunststein"/>
    <n v="24.99"/>
    <s v="E2"/>
    <s v="F"/>
    <s v="5w"/>
    <n v="245"/>
    <n v="0"/>
    <m/>
    <n v="6122.5499999999993"/>
    <n v="0"/>
    <s v=""/>
    <n v="0"/>
    <s v=""/>
    <s v=""/>
  </r>
  <r>
    <x v="6"/>
    <n v="709170001"/>
    <x v="6"/>
    <s v="0"/>
    <s v="B20"/>
    <s v="Flurbereich nach Treppenhausflur"/>
    <s v="B"/>
    <m/>
    <s v="34 Terrazzo"/>
    <n v="8.9700000000000006"/>
    <s v="E2.1"/>
    <s v="F"/>
    <s v="2,5w"/>
    <n v="122.5"/>
    <n v="9"/>
    <m/>
    <n v="1098.825"/>
    <n v="0"/>
    <s v=""/>
    <n v="0"/>
    <s v=""/>
    <s v=""/>
  </r>
  <r>
    <x v="6"/>
    <n v="709170001"/>
    <x v="6"/>
    <s v="0"/>
    <s v="B21"/>
    <s v="Flur "/>
    <s v="B"/>
    <m/>
    <s v="34 Terrazzo"/>
    <n v="74.53"/>
    <s v="E2.1"/>
    <s v="F"/>
    <s v="2,5w"/>
    <n v="122.5"/>
    <n v="19.8"/>
    <n v="9.5"/>
    <n v="9129.9249999999993"/>
    <n v="0"/>
    <s v=""/>
    <n v="0"/>
    <s v=""/>
    <s v=""/>
  </r>
  <r>
    <x v="6"/>
    <n v="709170001"/>
    <x v="6"/>
    <s v="0"/>
    <s v="B22"/>
    <s v="WC Damen und WC Herren"/>
    <s v="B"/>
    <m/>
    <s v="32 Fliese"/>
    <n v="25.9"/>
    <s v="G1"/>
    <s v="F"/>
    <s v="5w"/>
    <n v="245"/>
    <n v="6"/>
    <m/>
    <n v="6345.5"/>
    <n v="0"/>
    <s v=""/>
    <n v="0"/>
    <s v=""/>
    <s v=""/>
  </r>
  <r>
    <x v="6"/>
    <n v="709170001"/>
    <x v="6"/>
    <s v="0"/>
    <s v="B23"/>
    <s v="Büro"/>
    <s v="B"/>
    <m/>
    <s v="50 Holz"/>
    <n v="22.62"/>
    <s v="C1"/>
    <s v="F"/>
    <s v="1w"/>
    <n v="49"/>
    <n v="5"/>
    <m/>
    <n v="1108.3800000000001"/>
    <n v="0"/>
    <s v=""/>
    <n v="0"/>
    <s v=""/>
    <s v=""/>
  </r>
  <r>
    <x v="6"/>
    <n v="709170001"/>
    <x v="6"/>
    <s v="0"/>
    <s v="B24"/>
    <s v="Büro"/>
    <s v="B"/>
    <m/>
    <s v="50 Holz"/>
    <n v="29.76"/>
    <s v="C1"/>
    <s v="F"/>
    <s v="1w"/>
    <n v="49"/>
    <n v="10"/>
    <m/>
    <n v="1458.24"/>
    <n v="0"/>
    <s v=""/>
    <n v="0"/>
    <s v=""/>
    <s v=""/>
  </r>
  <r>
    <x v="6"/>
    <n v="709170001"/>
    <x v="6"/>
    <s v="0"/>
    <s v="B25"/>
    <s v="Büro"/>
    <s v="B"/>
    <m/>
    <s v="50 Holz"/>
    <n v="22.62"/>
    <s v="C1"/>
    <s v="F"/>
    <s v="1w"/>
    <n v="49"/>
    <n v="5"/>
    <m/>
    <n v="1108.3800000000001"/>
    <n v="0"/>
    <s v=""/>
    <n v="0"/>
    <s v=""/>
    <s v=""/>
  </r>
  <r>
    <x v="6"/>
    <n v="709170001"/>
    <x v="6"/>
    <s v="0"/>
    <s v="B26"/>
    <s v="Büro"/>
    <s v="B"/>
    <m/>
    <s v="40 Textil"/>
    <n v="28.5"/>
    <s v="C1"/>
    <s v="F"/>
    <s v="1w"/>
    <n v="49"/>
    <n v="6.5"/>
    <m/>
    <n v="1396.5"/>
    <n v="0"/>
    <s v=""/>
    <n v="0"/>
    <s v=""/>
    <s v=""/>
  </r>
  <r>
    <x v="6"/>
    <n v="709170001"/>
    <x v="6"/>
    <s v="0"/>
    <s v="B27"/>
    <s v="Flur (Ausgang Westwall), Lagerraum "/>
    <s v="B"/>
    <m/>
    <s v="34 Terrazzo"/>
    <n v="31.82"/>
    <s v="E2"/>
    <s v="F"/>
    <s v="5w"/>
    <n v="245"/>
    <n v="2.5"/>
    <m/>
    <n v="7795.9"/>
    <n v="0"/>
    <s v=""/>
    <n v="0"/>
    <s v=""/>
    <s v=""/>
  </r>
  <r>
    <x v="6"/>
    <n v="709170001"/>
    <x v="6"/>
    <s v="0"/>
    <s v="B28"/>
    <s v="Sitzungsraum SPD"/>
    <s v="B"/>
    <m/>
    <s v="41 Textil"/>
    <n v="72"/>
    <s v="C2"/>
    <s v="F"/>
    <s v="2,5w"/>
    <n v="122.5"/>
    <n v="13"/>
    <m/>
    <n v="8820"/>
    <n v="0"/>
    <s v=""/>
    <n v="0"/>
    <s v=""/>
    <s v=""/>
  </r>
  <r>
    <x v="6"/>
    <n v="709170001"/>
    <x v="6"/>
    <s v="0"/>
    <s v="B29"/>
    <s v="Besprechungsraum"/>
    <s v="B"/>
    <m/>
    <s v="41 Textil"/>
    <n v="13.95"/>
    <s v="C2"/>
    <s v="F"/>
    <s v="2,5w"/>
    <n v="122.5"/>
    <n v="10.4"/>
    <m/>
    <n v="1708.875"/>
    <n v="0"/>
    <s v=""/>
    <n v="0"/>
    <s v=""/>
    <s v=""/>
  </r>
  <r>
    <x v="6"/>
    <n v="709170001"/>
    <x v="6"/>
    <s v="0"/>
    <s v="B3"/>
    <s v="Information"/>
    <s v="B"/>
    <m/>
    <s v="40 Textil"/>
    <n v="17.23"/>
    <s v="C2"/>
    <s v="F"/>
    <s v="2,5w"/>
    <n v="122.5"/>
    <n v="3.6"/>
    <n v="12.35"/>
    <n v="2110.6750000000002"/>
    <n v="0"/>
    <s v=""/>
    <n v="0"/>
    <s v=""/>
    <s v=""/>
  </r>
  <r>
    <x v="6"/>
    <n v="709170001"/>
    <x v="6"/>
    <s v="0"/>
    <s v="B30"/>
    <s v="Küche des Sitzungsraumes"/>
    <s v="B"/>
    <m/>
    <s v="20 Linoleum"/>
    <n v="13.34"/>
    <s v="J3"/>
    <s v="F"/>
    <s v="5w"/>
    <n v="245"/>
    <n v="9.5"/>
    <m/>
    <n v="3268.3"/>
    <n v="0"/>
    <s v=""/>
    <n v="0"/>
    <s v=""/>
    <s v=""/>
  </r>
  <r>
    <x v="6"/>
    <n v="709170001"/>
    <x v="6"/>
    <s v="0"/>
    <s v="B31"/>
    <s v="Treppe zum 1. Obergeschoss"/>
    <s v="B"/>
    <m/>
    <s v="30 Naturstein"/>
    <n v="13"/>
    <s v="E4.1"/>
    <s v="F"/>
    <s v="2,5w"/>
    <n v="122.5"/>
    <n v="6.2"/>
    <m/>
    <n v="1592.5"/>
    <n v="0"/>
    <s v=""/>
    <n v="0"/>
    <s v=""/>
    <s v=""/>
  </r>
  <r>
    <x v="6"/>
    <n v="709170001"/>
    <x v="6"/>
    <s v="0"/>
    <s v="B32"/>
    <s v="Podest"/>
    <s v="B"/>
    <m/>
    <s v="34 Terrazzo"/>
    <n v="3.98"/>
    <s v="E4.1"/>
    <s v="F"/>
    <s v="2,5w"/>
    <n v="122.5"/>
    <n v="0"/>
    <m/>
    <n v="487.55"/>
    <n v="0"/>
    <s v=""/>
    <n v="0"/>
    <s v=""/>
    <s v=""/>
  </r>
  <r>
    <x v="6"/>
    <n v="709170001"/>
    <x v="6"/>
    <s v="0"/>
    <s v="B33"/>
    <s v="Treppe zum Treppenhausflur 1. Obergeschoss"/>
    <s v="B"/>
    <m/>
    <s v="30 Naturstein"/>
    <n v="8"/>
    <s v="E4.1"/>
    <s v="F"/>
    <s v="2,5w"/>
    <n v="122.5"/>
    <n v="0"/>
    <m/>
    <n v="980"/>
    <n v="0"/>
    <s v=""/>
    <n v="0"/>
    <s v=""/>
    <s v=""/>
  </r>
  <r>
    <x v="6"/>
    <n v="709170001"/>
    <x v="6"/>
    <s v="1"/>
    <s v="B34"/>
    <s v="Treppenhausflur"/>
    <s v="B"/>
    <m/>
    <s v="34 Terrazzo"/>
    <n v="21.47"/>
    <s v="E2.1"/>
    <s v="F"/>
    <s v="2,5w"/>
    <n v="122.5"/>
    <n v="0"/>
    <n v="6.6"/>
    <n v="2630.0749999999998"/>
    <n v="0"/>
    <s v=""/>
    <n v="0"/>
    <s v=""/>
    <s v=""/>
  </r>
  <r>
    <x v="6"/>
    <n v="709170001"/>
    <x v="6"/>
    <s v="1"/>
    <s v="B35"/>
    <s v="Flur"/>
    <s v="B"/>
    <m/>
    <s v="34 Terrazzo"/>
    <n v="24.13"/>
    <s v="E2.1"/>
    <s v="F"/>
    <s v="2,5w"/>
    <n v="122.5"/>
    <n v="0"/>
    <m/>
    <n v="2955.9249999999997"/>
    <n v="0"/>
    <s v=""/>
    <n v="0"/>
    <s v=""/>
    <s v=""/>
  </r>
  <r>
    <x v="6"/>
    <n v="709170001"/>
    <x v="6"/>
    <s v="1"/>
    <s v="B36"/>
    <s v="Garderobe"/>
    <s v="B"/>
    <m/>
    <s v="50 Holz"/>
    <n v="15.44"/>
    <s v="E5"/>
    <s v="F"/>
    <s v="2,5w"/>
    <n v="122.5"/>
    <n v="5"/>
    <m/>
    <n v="1891.3999999999999"/>
    <n v="0"/>
    <s v=""/>
    <n v="0"/>
    <s v=""/>
    <s v=""/>
  </r>
  <r>
    <x v="6"/>
    <n v="709170001"/>
    <x v="6"/>
    <s v="1"/>
    <s v="B37"/>
    <s v="Besprechungsraum Kämmerer"/>
    <s v="B"/>
    <m/>
    <s v="40 Textil"/>
    <n v="35.229999999999997"/>
    <s v="C2"/>
    <s v="F"/>
    <s v="2,5w"/>
    <n v="122.5"/>
    <n v="10"/>
    <m/>
    <n v="4315.6749999999993"/>
    <n v="0"/>
    <s v=""/>
    <n v="0"/>
    <s v=""/>
    <s v=""/>
  </r>
  <r>
    <x v="6"/>
    <n v="709170001"/>
    <x v="6"/>
    <s v="1"/>
    <s v="B38"/>
    <s v="Bildergalerie -Teilbereich-"/>
    <s v="B"/>
    <m/>
    <s v="30 Naturstein"/>
    <n v="13.99"/>
    <s v="E2.1"/>
    <s v="F"/>
    <s v="2,5w"/>
    <n v="122.5"/>
    <n v="5.0999999999999996"/>
    <m/>
    <n v="1713.7750000000001"/>
    <n v="0"/>
    <s v=""/>
    <n v="0"/>
    <s v=""/>
    <s v=""/>
  </r>
  <r>
    <x v="6"/>
    <n v="709170001"/>
    <x v="6"/>
    <s v="1"/>
    <s v="B39"/>
    <s v="Bildergalerie"/>
    <s v="B"/>
    <m/>
    <s v="30 Naturstein"/>
    <n v="64.86"/>
    <s v="E2.1"/>
    <s v="F"/>
    <s v="2,5w"/>
    <n v="122.5"/>
    <n v="31.2"/>
    <m/>
    <n v="7945.35"/>
    <n v="0"/>
    <s v=""/>
    <n v="0"/>
    <s v=""/>
    <s v=""/>
  </r>
  <r>
    <x v="6"/>
    <n v="709170001"/>
    <x v="6"/>
    <s v="0"/>
    <s v="B4"/>
    <s v="Postverteilungsraum"/>
    <s v="B"/>
    <m/>
    <s v="10 PVC/Kunststoff"/>
    <n v="21.4"/>
    <s v="C2"/>
    <s v="F"/>
    <s v="2,5w"/>
    <n v="122.5"/>
    <n v="3.6"/>
    <m/>
    <n v="2621.5"/>
    <n v="0"/>
    <s v=""/>
    <n v="0"/>
    <s v=""/>
    <s v=""/>
  </r>
  <r>
    <x v="6"/>
    <n v="709170001"/>
    <x v="6"/>
    <s v="1"/>
    <s v="B40"/>
    <s v="Balkon der Bildergalerie"/>
    <s v="B"/>
    <m/>
    <s v="31 Kunststein"/>
    <n v="34.5"/>
    <s v="D1"/>
    <s v="F"/>
    <s v="1w"/>
    <n v="49"/>
    <n v="0"/>
    <m/>
    <n v="1690.5"/>
    <n v="0"/>
    <s v=""/>
    <n v="0"/>
    <s v=""/>
    <s v=""/>
  </r>
  <r>
    <x v="6"/>
    <n v="709170001"/>
    <x v="6"/>
    <s v="1"/>
    <s v="B41"/>
    <s v="Sitzungssaal"/>
    <s v="B"/>
    <m/>
    <s v="30 Naturstein"/>
    <n v="113.91"/>
    <s v="C2"/>
    <s v="F"/>
    <s v="2,5w"/>
    <n v="122.5"/>
    <n v="25"/>
    <m/>
    <n v="13953.975"/>
    <n v="0"/>
    <s v=""/>
    <n v="0"/>
    <s v=""/>
    <s v=""/>
  </r>
  <r>
    <x v="6"/>
    <n v="709170001"/>
    <x v="6"/>
    <s v="1"/>
    <s v="B42"/>
    <s v="Bildergalerie -Teilbereich-"/>
    <s v="B"/>
    <m/>
    <s v="30 Naturstein"/>
    <n v="17.649999999999999"/>
    <s v="E2.1"/>
    <s v="F"/>
    <s v="2,5w"/>
    <n v="122.5"/>
    <n v="5"/>
    <m/>
    <n v="2162.125"/>
    <n v="0"/>
    <s v=""/>
    <n v="0"/>
    <s v=""/>
    <s v=""/>
  </r>
  <r>
    <x v="6"/>
    <n v="709170001"/>
    <x v="6"/>
    <s v="1"/>
    <s v="B43"/>
    <s v="Flur zum Block A an R. B101, B103 u. B106"/>
    <s v="B"/>
    <m/>
    <s v="20 Linoleum"/>
    <n v="25.43"/>
    <s v="E2.1"/>
    <s v="F"/>
    <s v="2,5w"/>
    <n v="122.5"/>
    <n v="0"/>
    <m/>
    <n v="3115.1750000000002"/>
    <n v="0"/>
    <s v=""/>
    <n v="0"/>
    <s v=""/>
    <s v=""/>
  </r>
  <r>
    <x v="6"/>
    <n v="709170001"/>
    <x v="6"/>
    <s v="1"/>
    <s v="B44"/>
    <s v="Sitzungsraum"/>
    <s v="B"/>
    <m/>
    <s v="40 Textil"/>
    <n v="49.41"/>
    <s v="C2"/>
    <s v="F"/>
    <s v="2,5w"/>
    <n v="122.5"/>
    <n v="15.3"/>
    <m/>
    <n v="6052.7249999999995"/>
    <n v="0"/>
    <s v=""/>
    <n v="0"/>
    <s v=""/>
    <s v=""/>
  </r>
  <r>
    <x v="6"/>
    <n v="709170001"/>
    <x v="6"/>
    <s v="1"/>
    <s v="B45"/>
    <s v="Abstellraum im R. B 106"/>
    <s v="B"/>
    <m/>
    <s v="10 PVC/Kunststoff"/>
    <n v="1.66"/>
    <s v="M1"/>
    <s v="F"/>
    <s v="0"/>
    <n v="0"/>
    <n v="16.3"/>
    <m/>
    <n v="0"/>
    <n v="0"/>
    <s v=""/>
    <n v="0"/>
    <s v=""/>
    <s v=""/>
  </r>
  <r>
    <x v="6"/>
    <n v="709170001"/>
    <x v="6"/>
    <s v="1"/>
    <s v="B46"/>
    <s v="Abstellraum im R. B 106"/>
    <s v="B"/>
    <m/>
    <s v="10 PVC/Kunststoff"/>
    <n v="20.7"/>
    <s v="M1"/>
    <s v="F"/>
    <s v="0"/>
    <n v="0"/>
    <n v="0"/>
    <m/>
    <n v="0"/>
    <n v="0"/>
    <s v=""/>
    <n v="0"/>
    <s v=""/>
    <s v=""/>
  </r>
  <r>
    <x v="6"/>
    <n v="709170001"/>
    <x v="6"/>
    <s v="1"/>
    <s v="B47"/>
    <s v="Sitzungsraum"/>
    <s v="B"/>
    <m/>
    <s v="40 Textil"/>
    <n v="17.48"/>
    <s v="C2"/>
    <s v="F"/>
    <s v="2,5w"/>
    <n v="122.5"/>
    <n v="5"/>
    <m/>
    <n v="2141.3000000000002"/>
    <n v="0"/>
    <s v=""/>
    <n v="0"/>
    <s v=""/>
    <s v=""/>
  </r>
  <r>
    <x v="6"/>
    <n v="709170001"/>
    <x v="6"/>
    <s v="1"/>
    <s v="B48"/>
    <s v="Küche"/>
    <s v="B"/>
    <m/>
    <s v="10 PVC/Kunststoff"/>
    <n v="18.760000000000002"/>
    <s v="I1"/>
    <s v="F"/>
    <s v="5w"/>
    <n v="245"/>
    <n v="5"/>
    <m/>
    <n v="4596.2000000000007"/>
    <n v="0"/>
    <s v=""/>
    <n v="0"/>
    <s v=""/>
    <s v=""/>
  </r>
  <r>
    <x v="6"/>
    <n v="709170001"/>
    <x v="6"/>
    <s v="1"/>
    <s v="B49"/>
    <s v="Büro"/>
    <s v="B"/>
    <m/>
    <s v="40 Textil"/>
    <n v="30.73"/>
    <s v="C1"/>
    <s v="F"/>
    <s v="1w"/>
    <n v="49"/>
    <n v="10"/>
    <m/>
    <n v="1505.77"/>
    <n v="0"/>
    <s v=""/>
    <n v="0"/>
    <s v=""/>
    <s v=""/>
  </r>
  <r>
    <x v="6"/>
    <n v="709170001"/>
    <x v="6"/>
    <s v="0"/>
    <s v="B5"/>
    <s v="Spätschichtraum"/>
    <s v="B"/>
    <m/>
    <s v="10 PVC/Kunststoff"/>
    <n v="14.45"/>
    <s v="C1"/>
    <s v="F"/>
    <s v="1w"/>
    <n v="49"/>
    <n v="3.6"/>
    <m/>
    <n v="708.05"/>
    <n v="0"/>
    <s v=""/>
    <n v="0"/>
    <s v=""/>
    <s v=""/>
  </r>
  <r>
    <x v="6"/>
    <n v="709170001"/>
    <x v="6"/>
    <s v="1"/>
    <s v="B50"/>
    <s v="Büro Kämmerer "/>
    <s v="B"/>
    <m/>
    <s v="40 Textil"/>
    <n v="35.49"/>
    <s v="C1"/>
    <s v="F"/>
    <s v="1w"/>
    <n v="49"/>
    <n v="10"/>
    <m/>
    <n v="1739.01"/>
    <n v="0"/>
    <s v=""/>
    <n v="0"/>
    <s v=""/>
    <s v=""/>
  </r>
  <r>
    <x v="6"/>
    <n v="709170001"/>
    <x v="6"/>
    <s v="1"/>
    <s v="B51"/>
    <s v="Warteraum"/>
    <s v="B"/>
    <m/>
    <s v="40 Textil"/>
    <n v="27.65"/>
    <s v="C1"/>
    <s v="F"/>
    <s v="1w"/>
    <n v="49"/>
    <n v="0"/>
    <n v="5"/>
    <n v="1354.85"/>
    <n v="0"/>
    <s v=""/>
    <n v="0"/>
    <s v=""/>
    <s v=""/>
  </r>
  <r>
    <x v="6"/>
    <n v="709170001"/>
    <x v="6"/>
    <s v="1"/>
    <s v="B52"/>
    <s v="Büro"/>
    <s v="B"/>
    <m/>
    <s v="40 Textil"/>
    <n v="19.75"/>
    <s v="C1"/>
    <s v="F"/>
    <s v="1w"/>
    <n v="49"/>
    <n v="5"/>
    <m/>
    <n v="967.75"/>
    <n v="0"/>
    <s v=""/>
    <n v="0"/>
    <s v=""/>
    <s v=""/>
  </r>
  <r>
    <x v="6"/>
    <n v="709170001"/>
    <x v="6"/>
    <s v="1"/>
    <s v="B53"/>
    <s v="Kopierraum"/>
    <s v="B"/>
    <m/>
    <s v="40 Textil"/>
    <n v="17.09"/>
    <s v="D2"/>
    <s v="F"/>
    <s v="2,5w"/>
    <n v="122.5"/>
    <n v="10"/>
    <m/>
    <n v="2093.5250000000001"/>
    <n v="0"/>
    <s v=""/>
    <n v="0"/>
    <s v=""/>
    <s v=""/>
  </r>
  <r>
    <x v="6"/>
    <n v="709170001"/>
    <x v="6"/>
    <s v="1"/>
    <s v="B54"/>
    <s v="Treppe zum Zwischengeschoss +1"/>
    <s v="B"/>
    <m/>
    <s v="30 Naturstein"/>
    <n v="11"/>
    <s v="E4.1"/>
    <s v="F"/>
    <s v="2,5w"/>
    <n v="122.5"/>
    <n v="0"/>
    <m/>
    <n v="1347.5"/>
    <n v="0"/>
    <s v=""/>
    <n v="0"/>
    <s v=""/>
    <s v=""/>
  </r>
  <r>
    <x v="6"/>
    <n v="709170001"/>
    <x v="6"/>
    <s v="1"/>
    <s v="B55"/>
    <s v="Treppenhausflur"/>
    <s v="B"/>
    <m/>
    <s v="34 Terrazzo"/>
    <n v="5.0999999999999996"/>
    <s v="E4.1"/>
    <s v="F"/>
    <s v="2,5w"/>
    <n v="122.5"/>
    <n v="3.7"/>
    <m/>
    <n v="624.75"/>
    <n v="0"/>
    <s v=""/>
    <n v="0"/>
    <s v=""/>
    <s v=""/>
  </r>
  <r>
    <x v="6"/>
    <n v="709170001"/>
    <x v="6"/>
    <s v="1"/>
    <s v="B56"/>
    <s v="Flurbereich nach Treppenhausflur"/>
    <s v="B"/>
    <m/>
    <s v="34 Terrazzo"/>
    <n v="8.9700000000000006"/>
    <s v="E2.1"/>
    <s v="F"/>
    <s v="2,5w"/>
    <n v="122.5"/>
    <n v="8"/>
    <m/>
    <n v="1098.825"/>
    <n v="0"/>
    <s v=""/>
    <n v="0"/>
    <s v=""/>
    <s v=""/>
  </r>
  <r>
    <x v="6"/>
    <n v="709170001"/>
    <x v="6"/>
    <s v="1"/>
    <s v="B57"/>
    <s v="Flur "/>
    <s v="B"/>
    <m/>
    <s v="34 Terrazzo"/>
    <n v="82.88"/>
    <s v="E2.1"/>
    <s v="F"/>
    <s v="2,5w"/>
    <n v="122.5"/>
    <n v="27.7"/>
    <n v="10"/>
    <n v="10152.799999999999"/>
    <n v="0"/>
    <s v=""/>
    <n v="0"/>
    <s v=""/>
    <s v=""/>
  </r>
  <r>
    <x v="6"/>
    <n v="709170001"/>
    <x v="6"/>
    <s v="1"/>
    <s v="B58"/>
    <s v="WC Damen und WC Herren"/>
    <s v="B"/>
    <m/>
    <s v="32 Fliese"/>
    <n v="28.33"/>
    <s v="G1"/>
    <s v="F"/>
    <s v="5w"/>
    <n v="245"/>
    <n v="7"/>
    <m/>
    <n v="6940.8499999999995"/>
    <n v="0"/>
    <s v=""/>
    <n v="0"/>
    <s v=""/>
    <s v=""/>
  </r>
  <r>
    <x v="6"/>
    <n v="709170001"/>
    <x v="6"/>
    <s v="1"/>
    <s v="B59"/>
    <s v="Büro"/>
    <s v="B"/>
    <m/>
    <s v="50 Holz"/>
    <n v="23.68"/>
    <s v="C1"/>
    <s v="F"/>
    <s v="1w"/>
    <n v="49"/>
    <n v="5"/>
    <m/>
    <n v="1160.32"/>
    <n v="0"/>
    <s v=""/>
    <n v="0"/>
    <s v=""/>
    <s v=""/>
  </r>
  <r>
    <x v="6"/>
    <n v="709170001"/>
    <x v="6"/>
    <s v="0"/>
    <s v="B6"/>
    <s v="Fahrerraum"/>
    <s v="B"/>
    <m/>
    <s v="10 PVC/Kunststoff"/>
    <n v="19.239999999999998"/>
    <s v="C1"/>
    <s v="F"/>
    <s v="1w"/>
    <n v="49"/>
    <n v="3.6"/>
    <m/>
    <n v="942.75999999999988"/>
    <n v="0"/>
    <s v=""/>
    <n v="0"/>
    <s v=""/>
    <s v=""/>
  </r>
  <r>
    <x v="6"/>
    <n v="709170001"/>
    <x v="6"/>
    <s v="1"/>
    <s v="B60"/>
    <s v="Büro"/>
    <s v="B"/>
    <m/>
    <s v="50 Holz"/>
    <n v="30.35"/>
    <s v="C1"/>
    <s v="F"/>
    <s v="1w"/>
    <n v="49"/>
    <n v="10"/>
    <m/>
    <n v="1487.15"/>
    <n v="0"/>
    <s v=""/>
    <n v="0"/>
    <s v=""/>
    <s v=""/>
  </r>
  <r>
    <x v="6"/>
    <n v="709170001"/>
    <x v="6"/>
    <s v="1"/>
    <s v="B61"/>
    <s v="Büro"/>
    <s v="B"/>
    <m/>
    <s v="50 Holz"/>
    <n v="23.38"/>
    <s v="C1"/>
    <s v="F"/>
    <s v="1w"/>
    <n v="49"/>
    <n v="5"/>
    <m/>
    <n v="1145.6199999999999"/>
    <n v="0"/>
    <s v=""/>
    <n v="0"/>
    <s v=""/>
    <s v=""/>
  </r>
  <r>
    <x v="6"/>
    <n v="709170001"/>
    <x v="6"/>
    <s v="1"/>
    <s v="B62"/>
    <s v="Büro"/>
    <s v="B"/>
    <m/>
    <s v="50 Holz"/>
    <n v="29.74"/>
    <s v="C1"/>
    <s v="F"/>
    <s v="1w"/>
    <n v="49"/>
    <n v="7"/>
    <m/>
    <n v="1457.26"/>
    <n v="0"/>
    <s v=""/>
    <n v="0"/>
    <s v=""/>
    <s v=""/>
  </r>
  <r>
    <x v="6"/>
    <n v="709170001"/>
    <x v="6"/>
    <s v="1"/>
    <s v="B63"/>
    <s v="Kopierraum"/>
    <s v="B"/>
    <m/>
    <s v="34 Terrazzo"/>
    <n v="19.21"/>
    <s v="D2"/>
    <s v="F"/>
    <s v="2,5w"/>
    <n v="122.5"/>
    <n v="1.8"/>
    <n v="3.6"/>
    <n v="2353.2249999999999"/>
    <n v="0"/>
    <s v=""/>
    <n v="0"/>
    <s v=""/>
    <s v=""/>
  </r>
  <r>
    <x v="6"/>
    <n v="709170001"/>
    <x v="6"/>
    <s v="1"/>
    <s v="B64"/>
    <s v="Büro"/>
    <s v="B"/>
    <m/>
    <s v="Parkett"/>
    <n v="14.49"/>
    <s v="C1"/>
    <s v="F"/>
    <s v="1w"/>
    <n v="49"/>
    <n v="17.5"/>
    <m/>
    <n v="710.01"/>
    <n v="0"/>
    <s v=""/>
    <n v="0"/>
    <s v=""/>
    <s v=""/>
  </r>
  <r>
    <x v="6"/>
    <n v="709170001"/>
    <x v="6"/>
    <s v="1"/>
    <s v="B65"/>
    <s v="Büro Vorzimmer"/>
    <s v="B"/>
    <m/>
    <s v="40 Textil"/>
    <n v="23.22"/>
    <s v="B1"/>
    <s v="F"/>
    <s v="5w"/>
    <n v="245"/>
    <n v="5"/>
    <n v="3.4"/>
    <n v="5688.9"/>
    <n v="0"/>
    <s v=""/>
    <n v="0"/>
    <s v=""/>
    <s v=""/>
  </r>
  <r>
    <x v="6"/>
    <n v="709170001"/>
    <x v="6"/>
    <s v="2"/>
    <s v="B66"/>
    <s v="Wartebereich"/>
    <s v="B"/>
    <m/>
    <s v="40 Textil"/>
    <n v="13.15"/>
    <s v="B1"/>
    <s v="F"/>
    <s v="5w"/>
    <n v="245"/>
    <n v="3.2"/>
    <m/>
    <n v="3221.75"/>
    <n v="0"/>
    <s v=""/>
    <n v="0"/>
    <s v=""/>
    <s v=""/>
  </r>
  <r>
    <x v="6"/>
    <n v="709170001"/>
    <x v="6"/>
    <s v="2"/>
    <s v="B67"/>
    <s v="Flur vor Küche Eingang R. B 150"/>
    <s v="B"/>
    <m/>
    <s v="40 Textil"/>
    <n v="3.88"/>
    <s v="E2.1"/>
    <s v="F"/>
    <s v="2,5w"/>
    <n v="122.5"/>
    <n v="0"/>
    <m/>
    <n v="475.3"/>
    <n v="0"/>
    <s v=""/>
    <n v="0"/>
    <s v=""/>
    <s v=""/>
  </r>
  <r>
    <x v="6"/>
    <n v="709170001"/>
    <x v="6"/>
    <s v="2"/>
    <s v="B68"/>
    <s v="Küche Eingang R. B 150"/>
    <s v="B"/>
    <m/>
    <s v="33 Fliesen"/>
    <n v="7.34"/>
    <s v="J1"/>
    <s v="F"/>
    <s v="5w"/>
    <n v="245"/>
    <n v="3.2"/>
    <m/>
    <n v="1798.3"/>
    <n v="0"/>
    <s v=""/>
    <n v="0"/>
    <s v=""/>
    <s v=""/>
  </r>
  <r>
    <x v="6"/>
    <n v="709170001"/>
    <x v="6"/>
    <s v="2"/>
    <s v="B69"/>
    <s v="Besprechungsraum Eingang R. B 150"/>
    <s v="B"/>
    <m/>
    <s v="40 Textil"/>
    <n v="46.59"/>
    <s v="B1"/>
    <s v="F"/>
    <s v="5w"/>
    <n v="245"/>
    <n v="16.399999999999999"/>
    <m/>
    <n v="11414.550000000001"/>
    <n v="0"/>
    <s v=""/>
    <n v="0"/>
    <s v=""/>
    <s v=""/>
  </r>
  <r>
    <x v="6"/>
    <n v="709170001"/>
    <x v="6"/>
    <s v="0"/>
    <s v="B7"/>
    <s v="Hausmeisterraum"/>
    <s v="B"/>
    <m/>
    <s v="10 PVC/Kunststoff"/>
    <n v="16.64"/>
    <s v="C1"/>
    <s v="F"/>
    <s v="1w"/>
    <n v="49"/>
    <n v="3.6"/>
    <m/>
    <n v="815.36"/>
    <n v="0"/>
    <s v=""/>
    <n v="0"/>
    <s v=""/>
    <s v=""/>
  </r>
  <r>
    <x v="6"/>
    <n v="709170001"/>
    <x v="6"/>
    <s v="1"/>
    <s v="B70"/>
    <s v="Büro Arbeitszimmer OB Eingang R. B 150"/>
    <s v="B"/>
    <m/>
    <s v="40 Textil"/>
    <n v="51.62"/>
    <s v="B1"/>
    <s v="F"/>
    <s v="5w"/>
    <n v="245"/>
    <n v="16.2"/>
    <m/>
    <n v="12646.9"/>
    <n v="0"/>
    <s v=""/>
    <n v="0"/>
    <s v=""/>
    <s v=""/>
  </r>
  <r>
    <x v="6"/>
    <n v="709170001"/>
    <x v="6"/>
    <s v="1"/>
    <s v="B71"/>
    <s v="Büro"/>
    <s v="B"/>
    <m/>
    <s v="50 Holz"/>
    <n v="14.49"/>
    <s v="C1"/>
    <s v="F"/>
    <s v="1w"/>
    <n v="49"/>
    <n v="12.5"/>
    <m/>
    <n v="710.01"/>
    <n v="0"/>
    <s v=""/>
    <n v="0"/>
    <s v=""/>
    <s v=""/>
  </r>
  <r>
    <x v="6"/>
    <n v="709170001"/>
    <x v="6"/>
    <s v="1"/>
    <s v="B72"/>
    <s v="Treppe zur 2. Obergeschoss"/>
    <s v="B"/>
    <m/>
    <s v="30 Naturstein"/>
    <n v="16"/>
    <s v="E4.1"/>
    <s v="F"/>
    <s v="2,5w"/>
    <n v="122.5"/>
    <n v="7.5"/>
    <m/>
    <n v="1960"/>
    <n v="0"/>
    <s v=""/>
    <n v="0"/>
    <s v=""/>
    <s v=""/>
  </r>
  <r>
    <x v="6"/>
    <n v="709170001"/>
    <x v="6"/>
    <s v="1"/>
    <s v="B73"/>
    <s v="Podest"/>
    <s v="B"/>
    <m/>
    <s v="34 Terrazzo"/>
    <n v="3.02"/>
    <s v="E4.1"/>
    <s v="F"/>
    <s v="2,5w"/>
    <n v="122.5"/>
    <n v="0"/>
    <m/>
    <n v="369.95"/>
    <n v="0"/>
    <s v=""/>
    <n v="0"/>
    <s v=""/>
    <s v=""/>
  </r>
  <r>
    <x v="6"/>
    <n v="709170001"/>
    <x v="6"/>
    <s v="1"/>
    <s v="B74"/>
    <s v="Treppe zum Treppenhausflur 2. OG"/>
    <s v="B"/>
    <m/>
    <s v="30 Naturstein"/>
    <n v="9"/>
    <s v="E4.1"/>
    <s v="F"/>
    <s v="2,5w"/>
    <n v="122.5"/>
    <n v="0"/>
    <m/>
    <n v="1102.5"/>
    <n v="0"/>
    <s v=""/>
    <n v="0"/>
    <s v=""/>
    <s v=""/>
  </r>
  <r>
    <x v="6"/>
    <n v="709170001"/>
    <x v="6"/>
    <s v="2"/>
    <s v="B75"/>
    <s v="Treppenhausflur 2. OG"/>
    <s v="B"/>
    <m/>
    <s v="34 Terrazzo"/>
    <n v="23.85"/>
    <s v="E2.1"/>
    <s v="F"/>
    <s v="2,5w"/>
    <n v="122.5"/>
    <n v="0"/>
    <m/>
    <n v="2921.625"/>
    <n v="0"/>
    <s v=""/>
    <n v="0"/>
    <s v=""/>
    <s v=""/>
  </r>
  <r>
    <x v="6"/>
    <n v="709170001"/>
    <x v="6"/>
    <s v="2"/>
    <s v="B76"/>
    <s v="Büro"/>
    <s v="B"/>
    <m/>
    <s v="10 PVC/Kunststoff"/>
    <n v="31.39"/>
    <s v="C1"/>
    <s v="F"/>
    <s v="1w"/>
    <n v="49"/>
    <n v="5.8"/>
    <m/>
    <n v="1538.1100000000001"/>
    <n v="0"/>
    <s v=""/>
    <n v="0"/>
    <s v=""/>
    <s v=""/>
  </r>
  <r>
    <x v="6"/>
    <n v="709170001"/>
    <x v="6"/>
    <s v="2"/>
    <s v="B77"/>
    <s v="Kopierraum"/>
    <s v="B"/>
    <m/>
    <s v="10 PVC/Kunststoff"/>
    <n v="28.51"/>
    <s v="C1"/>
    <s v="F"/>
    <s v="1w"/>
    <n v="49"/>
    <n v="0"/>
    <m/>
    <n v="1396.99"/>
    <n v="0"/>
    <s v=""/>
    <n v="0"/>
    <s v=""/>
    <s v=""/>
  </r>
  <r>
    <x v="6"/>
    <n v="709170001"/>
    <x v="6"/>
    <s v="2"/>
    <s v="B78"/>
    <s v="Archiv"/>
    <s v="B"/>
    <m/>
    <s v="20 Linoleum"/>
    <n v="23.14"/>
    <s v="M1"/>
    <s v="F"/>
    <s v="0"/>
    <n v="0"/>
    <n v="3.4"/>
    <m/>
    <n v="0"/>
    <n v="0"/>
    <s v=""/>
    <n v="0"/>
    <s v=""/>
    <s v=""/>
  </r>
  <r>
    <x v="6"/>
    <n v="709170001"/>
    <x v="6"/>
    <s v="2"/>
    <s v="B79"/>
    <s v="Lagerraum"/>
    <s v="B"/>
    <m/>
    <s v="20 Linoleum"/>
    <n v="14.47"/>
    <s v="M1"/>
    <s v="F"/>
    <s v="0"/>
    <n v="0"/>
    <n v="1.7"/>
    <m/>
    <n v="0"/>
    <n v="0"/>
    <s v=""/>
    <n v="0"/>
    <s v=""/>
    <s v=""/>
  </r>
  <r>
    <x v="6"/>
    <n v="709170001"/>
    <x v="6"/>
    <s v="0"/>
    <s v="B8"/>
    <s v="Kopierraum"/>
    <s v="B"/>
    <m/>
    <s v="10 PVC/Kunststoff"/>
    <n v="15.47"/>
    <s v="D2"/>
    <s v="F"/>
    <s v="2,5w"/>
    <n v="122.5"/>
    <n v="3.6"/>
    <m/>
    <n v="1895.075"/>
    <n v="0"/>
    <s v=""/>
    <n v="0"/>
    <s v=""/>
    <s v=""/>
  </r>
  <r>
    <x v="6"/>
    <n v="709170001"/>
    <x v="6"/>
    <s v="2"/>
    <s v="B80"/>
    <s v="Flur einschl. Stufen an R. B 222 bi s R. B 201"/>
    <s v="B"/>
    <m/>
    <s v="20 Linoleum"/>
    <n v="100.02"/>
    <s v="E2.3"/>
    <s v="F"/>
    <s v="1w"/>
    <n v="49"/>
    <n v="0"/>
    <n v="10.6"/>
    <n v="4900.9799999999996"/>
    <n v="0"/>
    <s v=""/>
    <n v="0"/>
    <s v=""/>
    <s v=""/>
  </r>
  <r>
    <x v="6"/>
    <n v="709170001"/>
    <x v="6"/>
    <s v="2"/>
    <s v="B81"/>
    <s v="Büro"/>
    <s v="B"/>
    <m/>
    <s v="20 Linoleum"/>
    <n v="20.399999999999999"/>
    <s v="C1"/>
    <s v="F"/>
    <s v="1w"/>
    <n v="49"/>
    <n v="6"/>
    <m/>
    <n v="999.59999999999991"/>
    <n v="0"/>
    <s v=""/>
    <n v="0"/>
    <s v=""/>
    <s v=""/>
  </r>
  <r>
    <x v="6"/>
    <n v="709170001"/>
    <x v="6"/>
    <s v="2"/>
    <s v="B82"/>
    <s v="Büro"/>
    <s v="B"/>
    <m/>
    <s v="20 Linoleum"/>
    <n v="31.29"/>
    <s v="C1"/>
    <s v="F"/>
    <s v="1w"/>
    <n v="49"/>
    <n v="6.6"/>
    <m/>
    <n v="1533.21"/>
    <n v="0"/>
    <s v=""/>
    <n v="0"/>
    <s v=""/>
    <s v=""/>
  </r>
  <r>
    <x v="6"/>
    <n v="709170001"/>
    <x v="6"/>
    <s v="2"/>
    <s v="B83"/>
    <s v="Büro"/>
    <s v="B"/>
    <m/>
    <s v="40 Textil"/>
    <n v="31.12"/>
    <s v="C1"/>
    <s v="F"/>
    <s v="1w"/>
    <n v="49"/>
    <n v="6"/>
    <m/>
    <n v="1524.88"/>
    <n v="0"/>
    <s v=""/>
    <n v="0"/>
    <s v=""/>
    <s v=""/>
  </r>
  <r>
    <x v="6"/>
    <n v="709170001"/>
    <x v="6"/>
    <s v="2"/>
    <s v="B84"/>
    <s v="Büros"/>
    <s v="B"/>
    <m/>
    <s v="20 Linoleum"/>
    <n v="21.32"/>
    <s v="C1"/>
    <s v="F"/>
    <s v="1w"/>
    <n v="49"/>
    <n v="3.3"/>
    <m/>
    <n v="1044.68"/>
    <n v="0"/>
    <s v=""/>
    <n v="0"/>
    <s v=""/>
    <s v=""/>
  </r>
  <r>
    <x v="6"/>
    <n v="709170001"/>
    <x v="6"/>
    <s v="2"/>
    <s v="B85"/>
    <s v="Büros"/>
    <s v="B"/>
    <m/>
    <s v="40 Textil"/>
    <n v="28.83"/>
    <s v="C1"/>
    <s v="F"/>
    <s v="1w"/>
    <n v="49"/>
    <n v="4.4000000000000004"/>
    <m/>
    <n v="1412.6699999999998"/>
    <n v="0"/>
    <s v=""/>
    <n v="0"/>
    <s v=""/>
    <s v=""/>
  </r>
  <r>
    <x v="6"/>
    <n v="709170001"/>
    <x v="6"/>
    <s v="2"/>
    <s v="B86"/>
    <s v="Büro"/>
    <s v="B"/>
    <m/>
    <s v="20 Linoleum"/>
    <n v="34.39"/>
    <s v="C1"/>
    <s v="F"/>
    <s v="1w"/>
    <n v="49"/>
    <n v="6"/>
    <n v="1"/>
    <n v="1685.1100000000001"/>
    <n v="0"/>
    <s v=""/>
    <n v="0"/>
    <s v=""/>
    <s v=""/>
  </r>
  <r>
    <x v="6"/>
    <n v="709170001"/>
    <x v="6"/>
    <s v="2"/>
    <s v="B86"/>
    <s v="Treppe zum Zwischengeschoss +2"/>
    <s v="B"/>
    <m/>
    <s v="30 Naturstein"/>
    <n v="5"/>
    <s v="E4.1"/>
    <s v="F"/>
    <s v="2,5w"/>
    <n v="122.5"/>
    <n v="0"/>
    <m/>
    <n v="612.5"/>
    <n v="0"/>
    <s v=""/>
    <n v="0"/>
    <s v=""/>
    <s v=""/>
  </r>
  <r>
    <x v="6"/>
    <n v="709170001"/>
    <x v="6"/>
    <s v="2"/>
    <s v="B87"/>
    <s v="Büro"/>
    <s v="B"/>
    <m/>
    <s v="20 Linoleum"/>
    <n v="37.11"/>
    <s v="C1"/>
    <s v="F"/>
    <s v="1w"/>
    <n v="49"/>
    <n v="6.6"/>
    <m/>
    <n v="1818.3899999999999"/>
    <n v="0"/>
    <s v=""/>
    <n v="0"/>
    <s v=""/>
    <s v=""/>
  </r>
  <r>
    <x v="6"/>
    <n v="709170001"/>
    <x v="6"/>
    <s v="2"/>
    <s v="B87"/>
    <s v="Treppenhausflur"/>
    <s v="B"/>
    <m/>
    <s v="34 Terrazzo"/>
    <n v="22.66"/>
    <s v="E2.1"/>
    <s v="F"/>
    <s v="2,5w"/>
    <n v="122.5"/>
    <n v="11.3"/>
    <n v="6.6"/>
    <n v="2775.85"/>
    <n v="0"/>
    <s v=""/>
    <n v="0"/>
    <s v=""/>
    <s v=""/>
  </r>
  <r>
    <x v="6"/>
    <n v="709170001"/>
    <x v="6"/>
    <s v="2"/>
    <s v="B88"/>
    <s v="Büro"/>
    <s v="B"/>
    <m/>
    <s v="20 Linoleum"/>
    <n v="16.22"/>
    <s v="C1"/>
    <s v="F"/>
    <s v="1w"/>
    <n v="49"/>
    <n v="3"/>
    <n v="1"/>
    <n v="794.78"/>
    <n v="0"/>
    <s v=""/>
    <n v="0"/>
    <s v=""/>
    <s v=""/>
  </r>
  <r>
    <x v="6"/>
    <n v="709170001"/>
    <x v="6"/>
    <s v="2"/>
    <s v="B88"/>
    <s v="Treppe zum Zwischengeschoss '+2"/>
    <s v="B"/>
    <m/>
    <s v="30 Naturstein"/>
    <n v="6"/>
    <s v="E4.1"/>
    <s v="F"/>
    <s v="2,5w"/>
    <n v="122.5"/>
    <n v="0"/>
    <m/>
    <n v="735"/>
    <n v="0"/>
    <s v=""/>
    <n v="0"/>
    <s v=""/>
    <s v=""/>
  </r>
  <r>
    <x v="6"/>
    <n v="709170001"/>
    <x v="6"/>
    <s v="2"/>
    <s v="B89"/>
    <s v="Flur nach 6-stufiger Treppe"/>
    <s v="B"/>
    <m/>
    <s v="34 Terrazzo"/>
    <n v="81.19"/>
    <s v="E2.1"/>
    <s v="F"/>
    <s v="2,5w"/>
    <n v="122.5"/>
    <n v="12.5"/>
    <m/>
    <n v="9945.7749999999996"/>
    <n v="0"/>
    <s v=""/>
    <n v="0"/>
    <s v=""/>
    <s v=""/>
  </r>
  <r>
    <x v="6"/>
    <n v="709170001"/>
    <x v="6"/>
    <s v="0"/>
    <s v="B9"/>
    <s v="Flur rechts nach Foyer bis Treppenhaus"/>
    <s v="B"/>
    <m/>
    <s v="34 Terrazzo"/>
    <n v="64.02"/>
    <s v="E2"/>
    <s v="F"/>
    <s v="5w"/>
    <n v="245"/>
    <n v="0"/>
    <n v="6.5"/>
    <n v="15684.9"/>
    <n v="0"/>
    <s v=""/>
    <n v="0"/>
    <s v=""/>
    <s v=""/>
  </r>
  <r>
    <x v="6"/>
    <n v="709170001"/>
    <x v="6"/>
    <s v="2"/>
    <s v="B90"/>
    <s v="Putzmittelraum"/>
    <s v="B"/>
    <m/>
    <s v="34 Terrazzo"/>
    <n v="1.5"/>
    <s v="M1"/>
    <s v="F"/>
    <s v="0"/>
    <n v="0"/>
    <n v="0"/>
    <m/>
    <n v="0"/>
    <n v="0"/>
    <s v=""/>
    <n v="0"/>
    <s v=""/>
    <s v=""/>
  </r>
  <r>
    <x v="6"/>
    <n v="709170001"/>
    <x v="6"/>
    <s v="2"/>
    <s v="B91"/>
    <s v="Teeküche"/>
    <s v="B"/>
    <m/>
    <s v="34 Terrazzo"/>
    <n v="1.75"/>
    <s v="I1"/>
    <s v="F"/>
    <s v="5w"/>
    <n v="245"/>
    <n v="0"/>
    <m/>
    <n v="428.75"/>
    <n v="0"/>
    <s v=""/>
    <n v="0"/>
    <s v=""/>
    <s v=""/>
  </r>
  <r>
    <x v="6"/>
    <n v="709170001"/>
    <x v="6"/>
    <s v="2"/>
    <s v="B92"/>
    <s v="Büro"/>
    <s v="B"/>
    <m/>
    <s v="20 Linoleum"/>
    <n v="23.44"/>
    <s v="C1"/>
    <s v="F"/>
    <s v="1w"/>
    <n v="49"/>
    <n v="2.8"/>
    <m/>
    <n v="1148.5600000000002"/>
    <n v="0"/>
    <s v=""/>
    <n v="0"/>
    <s v=""/>
    <s v=""/>
  </r>
  <r>
    <x v="6"/>
    <n v="709170001"/>
    <x v="6"/>
    <s v="2"/>
    <s v="B93"/>
    <s v="Büro Eingang durch R. B 234"/>
    <s v="B"/>
    <m/>
    <s v="20 Linoleum"/>
    <n v="12.32"/>
    <s v="C1"/>
    <s v="F"/>
    <s v="1w"/>
    <n v="49"/>
    <n v="5.6"/>
    <m/>
    <n v="603.68000000000006"/>
    <n v="0"/>
    <s v=""/>
    <n v="0"/>
    <s v=""/>
    <s v=""/>
  </r>
  <r>
    <x v="6"/>
    <n v="709170001"/>
    <x v="6"/>
    <s v="2"/>
    <s v="B94"/>
    <s v="Büro"/>
    <s v="B"/>
    <m/>
    <s v="20 Linoleum"/>
    <n v="30.35"/>
    <s v="C1"/>
    <s v="F"/>
    <s v="1w"/>
    <n v="49"/>
    <n v="8.4"/>
    <m/>
    <n v="1487.15"/>
    <n v="0"/>
    <s v=""/>
    <n v="0"/>
    <s v=""/>
    <s v=""/>
  </r>
  <r>
    <x v="6"/>
    <n v="709170001"/>
    <x v="6"/>
    <s v="2"/>
    <s v="B95"/>
    <s v="Büro"/>
    <s v="B"/>
    <m/>
    <s v="20 Linoleum"/>
    <n v="23.38"/>
    <s v="C1"/>
    <s v="F"/>
    <s v="1w"/>
    <n v="49"/>
    <n v="2.8"/>
    <m/>
    <n v="1145.6199999999999"/>
    <n v="0"/>
    <s v=""/>
    <n v="0"/>
    <s v=""/>
    <s v=""/>
  </r>
  <r>
    <x v="6"/>
    <n v="709170001"/>
    <x v="6"/>
    <s v="2"/>
    <s v="B96"/>
    <s v="Büro"/>
    <s v="B"/>
    <m/>
    <s v="20 Linoleum"/>
    <n v="29.58"/>
    <s v="C1"/>
    <s v="F"/>
    <s v="1w"/>
    <n v="49"/>
    <n v="5.6"/>
    <m/>
    <n v="1449.4199999999998"/>
    <n v="0"/>
    <s v=""/>
    <n v="0"/>
    <s v=""/>
    <s v=""/>
  </r>
  <r>
    <x v="6"/>
    <n v="709170001"/>
    <x v="6"/>
    <s v="2"/>
    <s v="B97"/>
    <s v="Lagerraum"/>
    <s v="B"/>
    <m/>
    <s v="20 Linoleum"/>
    <n v="24.31"/>
    <s v="M1"/>
    <s v="F"/>
    <s v="0"/>
    <n v="0"/>
    <n v="10.4"/>
    <m/>
    <n v="0"/>
    <n v="0"/>
    <s v=""/>
    <n v="0"/>
    <s v=""/>
    <s v=""/>
  </r>
  <r>
    <x v="6"/>
    <n v="709170001"/>
    <x v="6"/>
    <s v="2"/>
    <s v="B98"/>
    <s v="Flur zu R. B 248"/>
    <s v="B"/>
    <m/>
    <s v="20 Linoleum"/>
    <n v="18.7"/>
    <s v="E2.1"/>
    <s v="F"/>
    <s v="2,5w"/>
    <n v="122.5"/>
    <n v="2.8"/>
    <m/>
    <n v="2290.75"/>
    <n v="0"/>
    <s v=""/>
    <n v="0"/>
    <s v=""/>
    <s v=""/>
  </r>
  <r>
    <x v="6"/>
    <n v="709170001"/>
    <x v="6"/>
    <s v="2"/>
    <s v="B99"/>
    <s v="Büro"/>
    <s v="B"/>
    <m/>
    <s v="20 Linoleum"/>
    <n v="50.34"/>
    <s v="C1"/>
    <s v="F"/>
    <s v="1w"/>
    <n v="49"/>
    <n v="10"/>
    <m/>
    <n v="2466.6600000000003"/>
    <n v="0"/>
    <s v=""/>
    <n v="0"/>
    <s v=""/>
    <s v=""/>
  </r>
  <r>
    <x v="6"/>
    <n v="709170001"/>
    <x v="6"/>
    <s v="2"/>
    <s v="C 209"/>
    <s v="Büro"/>
    <s v="C"/>
    <m/>
    <s v="20 Linoleum"/>
    <n v="17.899999999999999"/>
    <s v="C1"/>
    <s v="F"/>
    <s v="1w"/>
    <n v="49"/>
    <n v="3.2"/>
    <n v="0.2"/>
    <n v="877.09999999999991"/>
    <n v="0"/>
    <s v=""/>
    <n v="0"/>
    <s v=""/>
    <s v=""/>
  </r>
  <r>
    <x v="6"/>
    <n v="709170001"/>
    <x v="6"/>
    <s v="2"/>
    <s v="C 210"/>
    <s v="Kopierraum"/>
    <s v="C"/>
    <m/>
    <s v="20 Linoleum"/>
    <n v="9.73"/>
    <s v="D2"/>
    <s v="F"/>
    <s v="2,5w"/>
    <n v="122.5"/>
    <n v="0.9"/>
    <n v="0.2"/>
    <n v="1191.925"/>
    <n v="0"/>
    <s v=""/>
    <n v="0"/>
    <s v=""/>
    <s v=""/>
  </r>
  <r>
    <x v="6"/>
    <n v="709170001"/>
    <x v="6"/>
    <s v="2"/>
    <s v="C 211"/>
    <s v="Büro"/>
    <s v="C"/>
    <m/>
    <s v="20 Linoleum"/>
    <n v="17.39"/>
    <s v="C1"/>
    <s v="F"/>
    <s v="1w"/>
    <n v="49"/>
    <n v="3.2"/>
    <n v="0.2"/>
    <n v="852.11"/>
    <n v="0"/>
    <s v=""/>
    <n v="0"/>
    <s v=""/>
    <s v=""/>
  </r>
  <r>
    <x v="6"/>
    <n v="709170001"/>
    <x v="6"/>
    <s v="2"/>
    <s v="C 212"/>
    <s v="Teeküche"/>
    <s v="C"/>
    <m/>
    <s v="32 Fliese"/>
    <n v="4.5599999999999996"/>
    <s v="I1"/>
    <s v="F"/>
    <s v="5w"/>
    <n v="245"/>
    <n v="0"/>
    <m/>
    <n v="1117.1999999999998"/>
    <n v="0"/>
    <s v=""/>
    <n v="0"/>
    <s v=""/>
    <s v=""/>
  </r>
  <r>
    <x v="6"/>
    <n v="709170001"/>
    <x v="6"/>
    <s v="2"/>
    <s v="C 213"/>
    <s v="Büro"/>
    <s v="C"/>
    <m/>
    <s v="20 Linoleum"/>
    <n v="16.97"/>
    <s v="C1"/>
    <s v="F"/>
    <s v="1w"/>
    <n v="49"/>
    <n v="3.2"/>
    <n v="0.2"/>
    <n v="831.53"/>
    <n v="0"/>
    <s v=""/>
    <n v="0"/>
    <s v=""/>
    <s v=""/>
  </r>
  <r>
    <x v="6"/>
    <n v="709170001"/>
    <x v="6"/>
    <s v="2"/>
    <s v="C 215"/>
    <s v="Büro"/>
    <s v="C"/>
    <m/>
    <s v="20 Linoleum"/>
    <n v="18.93"/>
    <s v="C1"/>
    <s v="F"/>
    <s v="1w"/>
    <n v="49"/>
    <n v="4.0999999999999996"/>
    <n v="0.2"/>
    <n v="927.56999999999994"/>
    <n v="0"/>
    <s v=""/>
    <n v="0"/>
    <s v=""/>
    <s v=""/>
  </r>
  <r>
    <x v="6"/>
    <n v="709170001"/>
    <x v="6"/>
    <s v="3"/>
    <s v="C 327"/>
    <s v="Büro"/>
    <s v="C"/>
    <m/>
    <s v="20 Linoleum"/>
    <n v="17.899999999999999"/>
    <s v="C1"/>
    <s v="F"/>
    <s v="1w"/>
    <n v="49"/>
    <n v="4.0999999999999996"/>
    <n v="0.2"/>
    <n v="877.09999999999991"/>
    <n v="0"/>
    <s v=""/>
    <n v="0"/>
    <s v=""/>
    <s v=""/>
  </r>
  <r>
    <x v="6"/>
    <n v="709170001"/>
    <x v="6"/>
    <s v="3"/>
    <s v="C 328"/>
    <s v="Büro"/>
    <s v="C"/>
    <m/>
    <s v="20 Linoleum"/>
    <n v="18.899999999999999"/>
    <s v="C1"/>
    <s v="F"/>
    <s v="1w"/>
    <n v="49"/>
    <n v="4.0999999999999996"/>
    <n v="0.2"/>
    <n v="926.09999999999991"/>
    <n v="0"/>
    <s v=""/>
    <n v="0"/>
    <s v=""/>
    <s v=""/>
  </r>
  <r>
    <x v="6"/>
    <n v="709170001"/>
    <x v="6"/>
    <s v="3"/>
    <s v="C 329"/>
    <s v="Büro"/>
    <s v="C"/>
    <m/>
    <s v="20 Linoleum"/>
    <n v="19"/>
    <s v="C1"/>
    <s v="F"/>
    <s v="1w"/>
    <n v="49"/>
    <n v="4.0999999999999996"/>
    <n v="0.2"/>
    <n v="931"/>
    <n v="0"/>
    <s v=""/>
    <n v="0"/>
    <s v=""/>
    <s v=""/>
  </r>
  <r>
    <x v="6"/>
    <n v="709170001"/>
    <x v="6"/>
    <s v="3"/>
    <s v="C 330"/>
    <s v="Archiv"/>
    <s v="C"/>
    <m/>
    <s v="20 Linoleum"/>
    <n v="18.059999999999999"/>
    <s v="M1"/>
    <s v="F"/>
    <s v="0"/>
    <n v="0"/>
    <n v="4.0999999999999996"/>
    <n v="0.2"/>
    <n v="0"/>
    <n v="0"/>
    <s v=""/>
    <n v="0"/>
    <s v=""/>
    <s v=""/>
  </r>
  <r>
    <x v="6"/>
    <n v="709170001"/>
    <x v="6"/>
    <s v="3"/>
    <s v="C 331"/>
    <s v="Büro"/>
    <s v="C"/>
    <m/>
    <s v="20 Linoleum"/>
    <n v="19"/>
    <s v="C1"/>
    <s v="F"/>
    <s v="1w"/>
    <n v="49"/>
    <n v="4.0999999999999996"/>
    <n v="0.2"/>
    <n v="931"/>
    <n v="0"/>
    <s v=""/>
    <n v="0"/>
    <s v=""/>
    <s v=""/>
  </r>
  <r>
    <x v="6"/>
    <n v="709170001"/>
    <x v="6"/>
    <s v="3"/>
    <s v="C 332"/>
    <s v="Büro"/>
    <s v="C"/>
    <m/>
    <s v="20 Linoleum"/>
    <n v="18.059999999999999"/>
    <s v="C1"/>
    <s v="F"/>
    <s v="1w"/>
    <n v="49"/>
    <n v="4.0999999999999996"/>
    <n v="0.2"/>
    <n v="884.93999999999994"/>
    <n v="0"/>
    <s v=""/>
    <n v="0"/>
    <s v=""/>
    <s v=""/>
  </r>
  <r>
    <x v="6"/>
    <n v="709170001"/>
    <x v="6"/>
    <s v="3"/>
    <s v="C 333"/>
    <s v="Büro"/>
    <s v="C"/>
    <m/>
    <s v="20 Linoleum"/>
    <n v="18.059999999999999"/>
    <s v="C1"/>
    <s v="F"/>
    <s v="1w"/>
    <n v="49"/>
    <n v="4.0999999999999996"/>
    <n v="0.2"/>
    <n v="884.93999999999994"/>
    <n v="0"/>
    <s v=""/>
    <n v="0"/>
    <s v=""/>
    <s v=""/>
  </r>
  <r>
    <x v="6"/>
    <n v="709170001"/>
    <x v="6"/>
    <s v="3"/>
    <s v="C 334"/>
    <s v="Büro"/>
    <s v="C"/>
    <m/>
    <s v="20 Linoleum"/>
    <n v="18.059999999999999"/>
    <s v="C1"/>
    <s v="F"/>
    <s v="1w"/>
    <n v="49"/>
    <n v="4.0999999999999996"/>
    <n v="0.2"/>
    <n v="884.93999999999994"/>
    <n v="0"/>
    <s v=""/>
    <n v="0"/>
    <s v=""/>
    <s v=""/>
  </r>
  <r>
    <x v="6"/>
    <n v="709170001"/>
    <x v="6"/>
    <s v="3"/>
    <s v="C 335"/>
    <s v="Büro"/>
    <s v="C"/>
    <m/>
    <s v="20 Linoleum"/>
    <n v="18.059999999999999"/>
    <s v="C1"/>
    <s v="F"/>
    <s v="1w"/>
    <n v="49"/>
    <n v="4.0999999999999996"/>
    <n v="0.2"/>
    <n v="884.93999999999994"/>
    <n v="0"/>
    <s v=""/>
    <n v="0"/>
    <s v=""/>
    <s v=""/>
  </r>
  <r>
    <x v="6"/>
    <n v="709170001"/>
    <x v="6"/>
    <s v="3"/>
    <s v="C 336"/>
    <s v="Büro"/>
    <s v="C"/>
    <m/>
    <s v="20 Linoleum"/>
    <n v="17.39"/>
    <s v="C1"/>
    <s v="F"/>
    <s v="1w"/>
    <n v="49"/>
    <n v="4.0999999999999996"/>
    <n v="0.2"/>
    <n v="852.11"/>
    <n v="0"/>
    <s v=""/>
    <n v="0"/>
    <s v=""/>
    <s v=""/>
  </r>
  <r>
    <x v="6"/>
    <n v="709170001"/>
    <x v="6"/>
    <s v="3"/>
    <s v="C 337"/>
    <s v="Büro"/>
    <s v="C"/>
    <m/>
    <s v="20 Linoleum"/>
    <n v="17.39"/>
    <s v="C1"/>
    <s v="F"/>
    <s v="1w"/>
    <n v="49"/>
    <n v="4.0999999999999996"/>
    <n v="0.2"/>
    <n v="852.11"/>
    <n v="0"/>
    <s v=""/>
    <n v="0"/>
    <s v=""/>
    <s v=""/>
  </r>
  <r>
    <x v="6"/>
    <n v="709170001"/>
    <x v="6"/>
    <s v="4"/>
    <s v="C 427"/>
    <s v="Kantinenlager"/>
    <s v="C"/>
    <m/>
    <s v="20 Linoleum"/>
    <n v="5.25"/>
    <s v="M1"/>
    <s v="F"/>
    <s v="0"/>
    <n v="0"/>
    <n v="0"/>
    <m/>
    <n v="0"/>
    <n v="0"/>
    <s v=""/>
    <n v="0"/>
    <s v=""/>
    <s v=""/>
  </r>
  <r>
    <x v="6"/>
    <n v="709170001"/>
    <x v="6"/>
    <s v="4"/>
    <s v="C 428"/>
    <s v="Büro"/>
    <s v="C"/>
    <m/>
    <s v="20 Linoleum"/>
    <n v="27.36"/>
    <s v="C1"/>
    <s v="F"/>
    <s v="1w"/>
    <n v="49"/>
    <n v="3.6"/>
    <m/>
    <n v="1340.6399999999999"/>
    <n v="0"/>
    <s v=""/>
    <n v="0"/>
    <s v=""/>
    <s v=""/>
  </r>
  <r>
    <x v="6"/>
    <n v="709170001"/>
    <x v="6"/>
    <s v="4"/>
    <s v="C 429"/>
    <s v="Archiv"/>
    <s v="C"/>
    <m/>
    <s v="20 Linoleum"/>
    <n v="28.05"/>
    <s v="M1"/>
    <s v="F"/>
    <s v="0"/>
    <n v="0"/>
    <n v="0"/>
    <m/>
    <n v="0"/>
    <n v="0"/>
    <s v=""/>
    <n v="0"/>
    <s v=""/>
    <s v=""/>
  </r>
  <r>
    <x v="6"/>
    <n v="709170001"/>
    <x v="6"/>
    <s v="4"/>
    <s v="C 430"/>
    <s v="Büro"/>
    <s v="C"/>
    <m/>
    <s v="20 Linoleum"/>
    <n v="27.36"/>
    <s v="C1"/>
    <s v="F"/>
    <s v="1w"/>
    <n v="49"/>
    <n v="3.6"/>
    <m/>
    <n v="1340.6399999999999"/>
    <n v="0"/>
    <s v=""/>
    <n v="0"/>
    <s v=""/>
    <s v=""/>
  </r>
  <r>
    <x v="6"/>
    <n v="709170001"/>
    <x v="6"/>
    <s v="4"/>
    <s v="C 432"/>
    <s v="Büro"/>
    <s v="C"/>
    <m/>
    <s v="20 Linoleum"/>
    <n v="24"/>
    <s v="C1"/>
    <s v="F"/>
    <s v="1w"/>
    <n v="49"/>
    <n v="3.6"/>
    <m/>
    <n v="1176"/>
    <n v="0"/>
    <s v=""/>
    <n v="0"/>
    <s v=""/>
    <s v=""/>
  </r>
  <r>
    <x v="6"/>
    <n v="709170001"/>
    <x v="6"/>
    <s v="4"/>
    <s v="C 434"/>
    <s v="Büro"/>
    <s v="C"/>
    <m/>
    <s v="20 Linoleum"/>
    <n v="25.08"/>
    <s v="C1"/>
    <s v="F"/>
    <s v="1w"/>
    <n v="49"/>
    <n v="3.6"/>
    <m/>
    <n v="1228.9199999999998"/>
    <n v="0"/>
    <s v=""/>
    <n v="0"/>
    <s v=""/>
    <s v=""/>
  </r>
  <r>
    <x v="6"/>
    <n v="709170001"/>
    <x v="6"/>
    <s v="4"/>
    <s v="C 436"/>
    <s v="Büro"/>
    <s v="C"/>
    <m/>
    <s v="20 Linoleum"/>
    <n v="19.760000000000002"/>
    <s v="C1"/>
    <s v="F"/>
    <s v="1w"/>
    <n v="49"/>
    <n v="3.6"/>
    <m/>
    <n v="968.24000000000012"/>
    <n v="0"/>
    <s v=""/>
    <n v="0"/>
    <s v=""/>
    <s v=""/>
  </r>
  <r>
    <x v="6"/>
    <n v="709170001"/>
    <x v="6"/>
    <s v="4"/>
    <s v="C 438"/>
    <s v="Postverteilungsraum und Kopierraum"/>
    <s v="C"/>
    <m/>
    <s v="20 Linoleum"/>
    <n v="7.2"/>
    <s v="D2"/>
    <s v="F"/>
    <s v="2,5w"/>
    <n v="122.5"/>
    <n v="1.2"/>
    <m/>
    <n v="882"/>
    <n v="0"/>
    <s v=""/>
    <n v="0"/>
    <s v=""/>
    <s v=""/>
  </r>
  <r>
    <x v="6"/>
    <n v="709170001"/>
    <x v="6"/>
    <s v="4"/>
    <s v="C 439"/>
    <s v="Büro"/>
    <s v="C"/>
    <m/>
    <s v="20 Linoleum"/>
    <n v="21"/>
    <s v="C1"/>
    <s v="F"/>
    <s v="1w"/>
    <n v="49"/>
    <n v="2.4"/>
    <m/>
    <n v="1029"/>
    <n v="0"/>
    <s v=""/>
    <n v="0"/>
    <s v=""/>
    <s v=""/>
  </r>
  <r>
    <x v="6"/>
    <n v="709170001"/>
    <x v="6"/>
    <s v="4"/>
    <s v="C 441"/>
    <s v="Büro"/>
    <s v="C"/>
    <m/>
    <s v="20 Linoleum"/>
    <n v="14"/>
    <s v="C1"/>
    <s v="F"/>
    <s v="1w"/>
    <n v="49"/>
    <n v="3.2"/>
    <m/>
    <n v="686"/>
    <n v="0"/>
    <s v=""/>
    <n v="0"/>
    <s v=""/>
    <s v=""/>
  </r>
  <r>
    <x v="6"/>
    <n v="709170001"/>
    <x v="6"/>
    <s v="4"/>
    <s v="C 443"/>
    <s v="Büro"/>
    <s v="C"/>
    <m/>
    <s v="20 Linoleum"/>
    <n v="27.6"/>
    <s v="C1"/>
    <s v="F"/>
    <s v="1w"/>
    <n v="49"/>
    <n v="7.2"/>
    <m/>
    <n v="1352.4"/>
    <n v="0"/>
    <s v=""/>
    <n v="0"/>
    <s v=""/>
    <s v=""/>
  </r>
  <r>
    <x v="6"/>
    <n v="709170001"/>
    <x v="6"/>
    <s v="4"/>
    <s v="C 447"/>
    <s v="Büro"/>
    <s v="C"/>
    <m/>
    <s v="20 Linoleum"/>
    <n v="19.32"/>
    <s v="C1"/>
    <s v="F"/>
    <s v="1w"/>
    <n v="49"/>
    <n v="4.8"/>
    <m/>
    <n v="946.68000000000006"/>
    <n v="0"/>
    <s v=""/>
    <n v="0"/>
    <s v=""/>
    <s v=""/>
  </r>
  <r>
    <x v="6"/>
    <n v="709170001"/>
    <x v="6"/>
    <s v="4"/>
    <s v="C 449"/>
    <s v="Entspannungsraum"/>
    <s v="C"/>
    <m/>
    <s v="20 Linoleum"/>
    <n v="17.55"/>
    <s v="C1"/>
    <s v="F"/>
    <s v="1w"/>
    <n v="49"/>
    <n v="4.2"/>
    <m/>
    <n v="859.95"/>
    <n v="0"/>
    <s v=""/>
    <n v="0"/>
    <s v=""/>
    <s v=""/>
  </r>
  <r>
    <x v="6"/>
    <n v="709170001"/>
    <x v="6"/>
    <s v="4"/>
    <s v="C 451"/>
    <s v="Akten-/Materiallagerraum"/>
    <s v="C"/>
    <m/>
    <s v="20 Linoleum"/>
    <n v="25.52"/>
    <s v="M1"/>
    <s v="F"/>
    <s v="0"/>
    <n v="0"/>
    <n v="0"/>
    <m/>
    <n v="0"/>
    <n v="0"/>
    <s v=""/>
    <n v="0"/>
    <s v=""/>
    <s v=""/>
  </r>
  <r>
    <x v="6"/>
    <n v="709170001"/>
    <x v="6"/>
    <s v="4"/>
    <s v="C 452"/>
    <s v="IT-Lernwerkstatt"/>
    <s v="C"/>
    <m/>
    <s v="40 Textil"/>
    <n v="47.12"/>
    <s v="C1"/>
    <s v="F"/>
    <s v="1w"/>
    <n v="49"/>
    <n v="6"/>
    <m/>
    <n v="2308.8799999999997"/>
    <n v="0"/>
    <s v=""/>
    <n v="0"/>
    <s v=""/>
    <s v=""/>
  </r>
  <r>
    <x v="6"/>
    <n v="709170001"/>
    <x v="6"/>
    <s v="4"/>
    <s v="C 454"/>
    <s v="Büro"/>
    <s v="C"/>
    <m/>
    <s v="20 Linoleum"/>
    <n v="24.32"/>
    <s v="C1"/>
    <s v="F"/>
    <s v="1w"/>
    <n v="49"/>
    <n v="3.6"/>
    <m/>
    <n v="1191.68"/>
    <n v="0"/>
    <s v=""/>
    <n v="0"/>
    <s v=""/>
    <s v=""/>
  </r>
  <r>
    <x v="6"/>
    <n v="709170001"/>
    <x v="6"/>
    <s v="4"/>
    <s v="C 456"/>
    <s v="Büro"/>
    <s v="C"/>
    <m/>
    <s v="20 Linoleum"/>
    <n v="24.32"/>
    <s v="C1"/>
    <s v="F"/>
    <s v="1w"/>
    <n v="49"/>
    <n v="3.6"/>
    <m/>
    <n v="1191.68"/>
    <n v="0"/>
    <s v=""/>
    <n v="0"/>
    <s v=""/>
    <s v=""/>
  </r>
  <r>
    <x v="6"/>
    <n v="709170001"/>
    <x v="6"/>
    <s v="4"/>
    <s v="C 458"/>
    <s v="Büro"/>
    <s v="C"/>
    <m/>
    <s v="20 Linoleum"/>
    <n v="34.96"/>
    <s v="C1"/>
    <s v="F"/>
    <s v="1w"/>
    <n v="49"/>
    <n v="4.5999999999999996"/>
    <m/>
    <n v="1713.04"/>
    <n v="0"/>
    <s v=""/>
    <n v="0"/>
    <s v=""/>
    <s v=""/>
  </r>
  <r>
    <x v="6"/>
    <n v="709170001"/>
    <x v="6"/>
    <s v="4"/>
    <s v="C 460"/>
    <s v="Büro"/>
    <s v="C"/>
    <m/>
    <s v="20 Linoleum"/>
    <n v="34.96"/>
    <s v="C1"/>
    <s v="F"/>
    <s v="1w"/>
    <n v="49"/>
    <n v="4.5999999999999996"/>
    <m/>
    <n v="1713.04"/>
    <n v="0"/>
    <s v=""/>
    <n v="0"/>
    <s v=""/>
    <s v=""/>
  </r>
  <r>
    <x v="6"/>
    <n v="709170001"/>
    <x v="6"/>
    <s v="4"/>
    <s v="C 463"/>
    <s v="Lager"/>
    <s v="C"/>
    <m/>
    <s v="20 Linoleum"/>
    <n v="32.56"/>
    <s v="M1"/>
    <s v="F"/>
    <s v="0"/>
    <n v="0"/>
    <n v="0"/>
    <n v="6.4"/>
    <n v="0"/>
    <n v="0"/>
    <s v=""/>
    <n v="0"/>
    <s v=""/>
    <s v=""/>
  </r>
  <r>
    <x v="6"/>
    <n v="709170001"/>
    <x v="6"/>
    <s v="-1"/>
    <s v="C1"/>
    <s v="Flur gesamt"/>
    <s v="C"/>
    <m/>
    <s v="20 Linoleum"/>
    <n v="138.34"/>
    <s v="E2.3"/>
    <s v="F"/>
    <s v="1m"/>
    <n v="12"/>
    <n v="0.6"/>
    <m/>
    <n v="1660.08"/>
    <n v="0"/>
    <s v=""/>
    <n v="0"/>
    <s v=""/>
    <s v=""/>
  </r>
  <r>
    <x v="6"/>
    <n v="709170001"/>
    <x v="6"/>
    <s v="-1"/>
    <s v="C10"/>
    <s v="Dusche"/>
    <s v="C"/>
    <m/>
    <s v="32 Fliese"/>
    <n v="6"/>
    <s v="G2"/>
    <s v="F"/>
    <s v="2,5w"/>
    <n v="122.5"/>
    <n v="0.6"/>
    <m/>
    <n v="735"/>
    <n v="0"/>
    <s v=""/>
    <n v="0"/>
    <s v=""/>
    <s v=""/>
  </r>
  <r>
    <x v="6"/>
    <n v="709170001"/>
    <x v="6"/>
    <s v="1"/>
    <s v="C100"/>
    <s v="Büro"/>
    <s v="C"/>
    <m/>
    <s v="20 Linoleum"/>
    <n v="18.25"/>
    <s v="C1"/>
    <s v="F"/>
    <s v="1w"/>
    <n v="49"/>
    <n v="4"/>
    <n v="0.2"/>
    <n v="894.25"/>
    <n v="0"/>
    <s v=""/>
    <n v="0"/>
    <s v=""/>
    <s v=""/>
  </r>
  <r>
    <x v="6"/>
    <n v="709170001"/>
    <x v="6"/>
    <s v="1"/>
    <s v="C101"/>
    <s v="WC Behinderte"/>
    <s v="C"/>
    <m/>
    <s v="32 Fliese"/>
    <n v="6.2"/>
    <s v="G1"/>
    <s v="F"/>
    <s v="5w"/>
    <n v="245"/>
    <n v="0.6"/>
    <m/>
    <n v="1519"/>
    <n v="0"/>
    <s v=""/>
    <n v="0"/>
    <s v=""/>
    <s v=""/>
  </r>
  <r>
    <x v="6"/>
    <n v="709170001"/>
    <x v="6"/>
    <s v="1"/>
    <s v="C102"/>
    <s v="WC Besucher Herren"/>
    <s v="C"/>
    <m/>
    <s v="32 Fliese"/>
    <n v="14"/>
    <s v="G1"/>
    <s v="F"/>
    <s v="5w"/>
    <n v="245"/>
    <n v="0.6"/>
    <m/>
    <n v="3430"/>
    <n v="0"/>
    <s v=""/>
    <n v="0"/>
    <s v=""/>
    <s v=""/>
  </r>
  <r>
    <x v="6"/>
    <n v="709170001"/>
    <x v="6"/>
    <s v="1"/>
    <s v="C103"/>
    <s v="Büro"/>
    <s v="C"/>
    <m/>
    <s v="20 Linoleum"/>
    <n v="18.55"/>
    <s v="C1"/>
    <s v="F"/>
    <s v="1w"/>
    <n v="49"/>
    <n v="4"/>
    <n v="0.2"/>
    <n v="908.95"/>
    <n v="0"/>
    <s v=""/>
    <n v="0"/>
    <s v=""/>
    <s v=""/>
  </r>
  <r>
    <x v="6"/>
    <n v="709170001"/>
    <x v="6"/>
    <s v="1"/>
    <s v="C104"/>
    <s v="Büro"/>
    <s v="C"/>
    <m/>
    <s v="20 Linoleum"/>
    <n v="17.5"/>
    <s v="C1"/>
    <s v="F"/>
    <s v="1w"/>
    <n v="49"/>
    <n v="4"/>
    <n v="0.2"/>
    <n v="857.5"/>
    <n v="0"/>
    <s v=""/>
    <n v="0"/>
    <s v=""/>
    <s v=""/>
  </r>
  <r>
    <x v="6"/>
    <n v="709170001"/>
    <x v="6"/>
    <s v="1"/>
    <s v="C105"/>
    <s v="Büro"/>
    <s v="C"/>
    <m/>
    <s v="20 Linoleum"/>
    <n v="17.5"/>
    <s v="C1"/>
    <s v="F"/>
    <s v="1w"/>
    <n v="49"/>
    <n v="4"/>
    <n v="0.2"/>
    <n v="857.5"/>
    <n v="0"/>
    <s v=""/>
    <n v="0"/>
    <s v=""/>
    <s v=""/>
  </r>
  <r>
    <x v="6"/>
    <n v="709170001"/>
    <x v="6"/>
    <s v="1"/>
    <s v="C106"/>
    <s v="Büro"/>
    <s v="C"/>
    <m/>
    <s v="20 Linoleum"/>
    <n v="18.25"/>
    <s v="C1"/>
    <s v="F"/>
    <s v="1w"/>
    <n v="49"/>
    <n v="4"/>
    <n v="0.2"/>
    <n v="894.25"/>
    <n v="0"/>
    <s v=""/>
    <n v="0"/>
    <s v=""/>
    <s v=""/>
  </r>
  <r>
    <x v="6"/>
    <n v="709170001"/>
    <x v="6"/>
    <s v="1"/>
    <s v="C107"/>
    <s v="Büro"/>
    <s v="C"/>
    <m/>
    <s v="20 Linoleum"/>
    <n v="18.25"/>
    <s v="C1"/>
    <s v="F"/>
    <s v="1w"/>
    <n v="49"/>
    <n v="4"/>
    <n v="0.2"/>
    <n v="894.25"/>
    <n v="0"/>
    <s v=""/>
    <n v="0"/>
    <s v=""/>
    <s v=""/>
  </r>
  <r>
    <x v="6"/>
    <n v="709170001"/>
    <x v="6"/>
    <s v="1"/>
    <s v="C108"/>
    <s v="Büro"/>
    <s v="C"/>
    <m/>
    <s v="20 Linoleum"/>
    <n v="18.25"/>
    <s v="C1"/>
    <s v="F"/>
    <s v="1w"/>
    <n v="49"/>
    <n v="4"/>
    <n v="0.2"/>
    <n v="894.25"/>
    <n v="0"/>
    <s v=""/>
    <n v="0"/>
    <s v=""/>
    <s v=""/>
  </r>
  <r>
    <x v="6"/>
    <n v="709170001"/>
    <x v="6"/>
    <s v="1"/>
    <s v="C109"/>
    <s v="Büro"/>
    <s v="C"/>
    <m/>
    <s v="20 Linoleum"/>
    <n v="18.25"/>
    <s v="C1"/>
    <s v="F"/>
    <s v="1w"/>
    <n v="49"/>
    <n v="4"/>
    <n v="0.2"/>
    <n v="894.25"/>
    <n v="0"/>
    <s v=""/>
    <n v="0"/>
    <s v=""/>
    <s v=""/>
  </r>
  <r>
    <x v="6"/>
    <n v="709170001"/>
    <x v="6"/>
    <s v="-1"/>
    <s v="C11"/>
    <s v="WC Reinigungskräfte"/>
    <s v="C"/>
    <m/>
    <s v="32 Fliese"/>
    <n v="6.16"/>
    <s v="G2"/>
    <s v="F"/>
    <s v="2,5w"/>
    <n v="122.5"/>
    <n v="0.6"/>
    <m/>
    <n v="754.6"/>
    <n v="0"/>
    <s v=""/>
    <n v="0"/>
    <s v=""/>
    <s v=""/>
  </r>
  <r>
    <x v="6"/>
    <n v="709170001"/>
    <x v="6"/>
    <s v="1"/>
    <s v="C110"/>
    <s v="Büro"/>
    <s v="C"/>
    <m/>
    <s v="20 Linoleum"/>
    <n v="18.25"/>
    <s v="C1"/>
    <s v="F"/>
    <s v="1w"/>
    <n v="49"/>
    <n v="4"/>
    <n v="0.2"/>
    <n v="894.25"/>
    <n v="0"/>
    <s v=""/>
    <n v="0"/>
    <s v=""/>
    <s v=""/>
  </r>
  <r>
    <x v="6"/>
    <n v="709170001"/>
    <x v="6"/>
    <s v="1"/>
    <s v="C111"/>
    <s v="Büro"/>
    <s v="C"/>
    <m/>
    <s v="20 Linoleum"/>
    <n v="18.25"/>
    <s v="C1"/>
    <s v="F"/>
    <s v="1w"/>
    <n v="49"/>
    <n v="4"/>
    <n v="0.2"/>
    <n v="894.25"/>
    <n v="0"/>
    <s v=""/>
    <n v="0"/>
    <s v=""/>
    <s v=""/>
  </r>
  <r>
    <x v="6"/>
    <n v="709170001"/>
    <x v="6"/>
    <s v="1"/>
    <s v="C112"/>
    <s v="Büro"/>
    <s v="C"/>
    <m/>
    <s v="20 Linoleum"/>
    <n v="18.25"/>
    <s v="C1"/>
    <s v="F"/>
    <s v="1w"/>
    <n v="49"/>
    <n v="4"/>
    <n v="0.2"/>
    <n v="894.25"/>
    <n v="0"/>
    <s v=""/>
    <n v="0"/>
    <s v=""/>
    <s v=""/>
  </r>
  <r>
    <x v="6"/>
    <n v="709170001"/>
    <x v="6"/>
    <s v="1"/>
    <s v="C113"/>
    <s v="Büro"/>
    <s v="C"/>
    <m/>
    <s v="20 Linoleum"/>
    <n v="18.25"/>
    <s v="C1"/>
    <s v="F"/>
    <s v="1w"/>
    <n v="49"/>
    <n v="4"/>
    <n v="0.2"/>
    <n v="894.25"/>
    <n v="0"/>
    <s v=""/>
    <n v="0"/>
    <s v=""/>
    <s v=""/>
  </r>
  <r>
    <x v="6"/>
    <n v="709170001"/>
    <x v="6"/>
    <s v="1"/>
    <s v="C114"/>
    <s v="Büro"/>
    <s v="C"/>
    <m/>
    <s v="20 Linoleum"/>
    <n v="17.5"/>
    <s v="C1"/>
    <s v="F"/>
    <s v="1w"/>
    <n v="49"/>
    <n v="4"/>
    <n v="0.2"/>
    <n v="857.5"/>
    <n v="0"/>
    <s v=""/>
    <n v="0"/>
    <s v=""/>
    <s v=""/>
  </r>
  <r>
    <x v="6"/>
    <n v="709170001"/>
    <x v="6"/>
    <s v="1"/>
    <s v="C115"/>
    <s v="Büro"/>
    <s v="C"/>
    <m/>
    <s v="20 Linoleum"/>
    <n v="17.5"/>
    <s v="C1"/>
    <s v="F"/>
    <s v="1w"/>
    <n v="49"/>
    <n v="4"/>
    <n v="0.2"/>
    <n v="857.5"/>
    <n v="0"/>
    <s v=""/>
    <n v="0"/>
    <s v=""/>
    <s v=""/>
  </r>
  <r>
    <x v="6"/>
    <n v="709170001"/>
    <x v="6"/>
    <s v="1"/>
    <s v="C116"/>
    <s v="Technikraum"/>
    <s v="C"/>
    <m/>
    <s v="20 Linoleum"/>
    <n v="3.04"/>
    <s v="M1"/>
    <s v="F"/>
    <s v="0"/>
    <n v="0"/>
    <n v="0"/>
    <m/>
    <n v="0"/>
    <n v="0"/>
    <s v=""/>
    <n v="0"/>
    <s v=""/>
    <s v=""/>
  </r>
  <r>
    <x v="6"/>
    <n v="709170001"/>
    <x v="6"/>
    <s v="1"/>
    <s v="C117"/>
    <s v="Teeküche"/>
    <s v="C"/>
    <m/>
    <s v="32 Fliese"/>
    <n v="6.65"/>
    <s v="I1"/>
    <s v="F"/>
    <s v="5w"/>
    <n v="245"/>
    <n v="4"/>
    <m/>
    <n v="1629.25"/>
    <n v="0"/>
    <s v=""/>
    <n v="0"/>
    <s v=""/>
    <s v=""/>
  </r>
  <r>
    <x v="6"/>
    <n v="709170001"/>
    <x v="6"/>
    <s v="1"/>
    <s v="C118"/>
    <s v="Büro"/>
    <s v="C"/>
    <m/>
    <s v="20 Linoleum"/>
    <n v="18.55"/>
    <s v="C1"/>
    <s v="F"/>
    <s v="1w"/>
    <n v="49"/>
    <n v="4"/>
    <n v="0.2"/>
    <n v="908.95"/>
    <n v="0"/>
    <s v=""/>
    <n v="0"/>
    <s v=""/>
    <s v=""/>
  </r>
  <r>
    <x v="6"/>
    <n v="709170001"/>
    <x v="6"/>
    <s v="1"/>
    <s v="C119"/>
    <s v="Büro"/>
    <s v="C"/>
    <m/>
    <s v="20 Linoleum"/>
    <n v="18.62"/>
    <s v="C1"/>
    <s v="F"/>
    <s v="1w"/>
    <n v="49"/>
    <n v="4"/>
    <n v="0.2"/>
    <n v="912.38"/>
    <n v="0"/>
    <s v=""/>
    <n v="0"/>
    <s v=""/>
    <s v=""/>
  </r>
  <r>
    <x v="6"/>
    <n v="709170001"/>
    <x v="6"/>
    <s v="-1"/>
    <s v="C12"/>
    <s v="Lagerraum"/>
    <s v="C"/>
    <m/>
    <s v="20 Linoleum"/>
    <n v="6.53"/>
    <s v="M1"/>
    <s v="F"/>
    <s v="0"/>
    <n v="0"/>
    <n v="0.6"/>
    <m/>
    <n v="0"/>
    <n v="0"/>
    <s v=""/>
    <n v="0"/>
    <s v=""/>
    <s v=""/>
  </r>
  <r>
    <x v="6"/>
    <n v="709170001"/>
    <x v="6"/>
    <s v="1"/>
    <s v="C120"/>
    <s v="Büro"/>
    <s v="C"/>
    <m/>
    <s v="20 Linoleum"/>
    <n v="18"/>
    <s v="C1"/>
    <s v="F"/>
    <s v="1w"/>
    <n v="49"/>
    <n v="4"/>
    <n v="0.2"/>
    <n v="882"/>
    <n v="0"/>
    <s v=""/>
    <n v="0"/>
    <s v=""/>
    <s v=""/>
  </r>
  <r>
    <x v="6"/>
    <n v="709170001"/>
    <x v="6"/>
    <s v="1"/>
    <s v="C121"/>
    <s v="Flur"/>
    <s v="C"/>
    <m/>
    <s v="20 Linoleum"/>
    <n v="69.08"/>
    <s v="E2.3"/>
    <s v="F"/>
    <s v="1w"/>
    <n v="49"/>
    <n v="0"/>
    <n v="5.5"/>
    <n v="3384.92"/>
    <n v="0"/>
    <s v=""/>
    <n v="0"/>
    <s v=""/>
    <s v=""/>
  </r>
  <r>
    <x v="6"/>
    <n v="709170001"/>
    <x v="6"/>
    <s v="1"/>
    <s v="C122"/>
    <s v="Büro"/>
    <s v="C"/>
    <m/>
    <s v="20 Linoleum"/>
    <n v="31.3"/>
    <s v="C1"/>
    <s v="F"/>
    <s v="1w"/>
    <n v="49"/>
    <n v="10"/>
    <n v="0.2"/>
    <n v="1533.7"/>
    <n v="0"/>
    <s v=""/>
    <n v="0"/>
    <s v=""/>
    <s v=""/>
  </r>
  <r>
    <x v="6"/>
    <n v="709170001"/>
    <x v="6"/>
    <s v="1"/>
    <s v="C123"/>
    <s v="Büro"/>
    <s v="C"/>
    <m/>
    <s v="20 Linoleum"/>
    <n v="23.55"/>
    <s v="C1"/>
    <s v="F"/>
    <s v="1w"/>
    <n v="49"/>
    <n v="5.6"/>
    <n v="0.2"/>
    <n v="1153.95"/>
    <n v="0"/>
    <s v=""/>
    <n v="0"/>
    <s v=""/>
    <s v=""/>
  </r>
  <r>
    <x v="6"/>
    <n v="709170001"/>
    <x v="6"/>
    <s v="1"/>
    <s v="C124"/>
    <s v="Kopierraum"/>
    <s v="C"/>
    <m/>
    <s v="32 Fliese"/>
    <n v="6.2"/>
    <s v="D2"/>
    <s v="F"/>
    <s v="2,5w"/>
    <n v="122.5"/>
    <n v="0"/>
    <m/>
    <n v="759.5"/>
    <n v="0"/>
    <s v=""/>
    <n v="0"/>
    <s v=""/>
    <s v=""/>
  </r>
  <r>
    <x v="6"/>
    <n v="709170001"/>
    <x v="6"/>
    <s v="1"/>
    <s v="C125"/>
    <s v="WC Besucher Damen"/>
    <s v="C"/>
    <m/>
    <s v="32 Fliese"/>
    <n v="13.32"/>
    <s v="G1"/>
    <s v="F"/>
    <s v="5w"/>
    <n v="245"/>
    <n v="0.6"/>
    <m/>
    <n v="3263.4"/>
    <n v="0"/>
    <s v=""/>
    <n v="0"/>
    <s v=""/>
    <s v=""/>
  </r>
  <r>
    <x v="6"/>
    <n v="709170001"/>
    <x v="6"/>
    <s v="1"/>
    <s v="C126"/>
    <s v="Büro"/>
    <s v="C"/>
    <m/>
    <s v="20 Linoleum"/>
    <n v="23.7"/>
    <s v="C1"/>
    <s v="F"/>
    <s v="1w"/>
    <n v="49"/>
    <n v="4.2"/>
    <n v="0.2"/>
    <n v="1161.3"/>
    <n v="0"/>
    <s v=""/>
    <n v="0"/>
    <s v=""/>
    <s v=""/>
  </r>
  <r>
    <x v="6"/>
    <n v="709170001"/>
    <x v="6"/>
    <s v="1"/>
    <s v="C127"/>
    <s v="Büro"/>
    <s v="C"/>
    <m/>
    <s v="20 Linoleum"/>
    <n v="15.4"/>
    <s v="C1"/>
    <s v="F"/>
    <s v="1w"/>
    <n v="49"/>
    <n v="3.2"/>
    <n v="0.2"/>
    <n v="754.6"/>
    <n v="0"/>
    <s v=""/>
    <n v="0"/>
    <s v=""/>
    <s v=""/>
  </r>
  <r>
    <x v="6"/>
    <n v="709170001"/>
    <x v="6"/>
    <s v="1"/>
    <s v="C128"/>
    <s v="Büro"/>
    <s v="C"/>
    <m/>
    <s v="20 Linoleum"/>
    <n v="18.45"/>
    <s v="C1"/>
    <s v="F"/>
    <s v="1w"/>
    <n v="49"/>
    <n v="4"/>
    <m/>
    <n v="904.05"/>
    <n v="0"/>
    <s v=""/>
    <n v="0"/>
    <s v=""/>
    <s v=""/>
  </r>
  <r>
    <x v="6"/>
    <n v="709170001"/>
    <x v="6"/>
    <s v="1"/>
    <s v="C129"/>
    <s v="Büro"/>
    <s v="C"/>
    <m/>
    <s v="20 Linoleum"/>
    <n v="18.350000000000001"/>
    <s v="C1"/>
    <s v="F"/>
    <s v="1w"/>
    <n v="49"/>
    <n v="3.2"/>
    <n v="0.2"/>
    <n v="899.15000000000009"/>
    <n v="0"/>
    <s v=""/>
    <n v="0"/>
    <s v=""/>
    <s v=""/>
  </r>
  <r>
    <x v="6"/>
    <n v="709170001"/>
    <x v="6"/>
    <s v="-1"/>
    <s v="C13"/>
    <s v="Archiv"/>
    <s v="C"/>
    <m/>
    <s v="20 Linoleum"/>
    <n v="17.5"/>
    <s v="M1"/>
    <s v="F"/>
    <s v="0"/>
    <n v="0"/>
    <n v="0.6"/>
    <m/>
    <n v="0"/>
    <n v="0"/>
    <s v=""/>
    <n v="0"/>
    <s v=""/>
    <s v=""/>
  </r>
  <r>
    <x v="6"/>
    <n v="709170001"/>
    <x v="6"/>
    <s v="1"/>
    <s v="C130"/>
    <s v="Büro"/>
    <s v="C"/>
    <m/>
    <s v="20 Linoleum"/>
    <n v="22.15"/>
    <s v="C1"/>
    <s v="F"/>
    <s v="1w"/>
    <n v="49"/>
    <n v="4"/>
    <n v="0.2"/>
    <n v="1085.3499999999999"/>
    <n v="0"/>
    <s v=""/>
    <n v="0"/>
    <s v=""/>
    <s v=""/>
  </r>
  <r>
    <x v="6"/>
    <n v="709170001"/>
    <x v="6"/>
    <s v="1"/>
    <s v="C131"/>
    <s v="Büro"/>
    <s v="C"/>
    <m/>
    <s v="20 Linoleum"/>
    <n v="18.899999999999999"/>
    <s v="C1"/>
    <s v="F"/>
    <s v="1w"/>
    <n v="49"/>
    <n v="4.8"/>
    <n v="0.2"/>
    <n v="926.09999999999991"/>
    <n v="0"/>
    <s v=""/>
    <n v="0"/>
    <s v=""/>
    <s v=""/>
  </r>
  <r>
    <x v="6"/>
    <n v="709170001"/>
    <x v="6"/>
    <s v="1"/>
    <s v="C132"/>
    <s v="Büro"/>
    <s v="C"/>
    <m/>
    <s v="20 Linoleum"/>
    <n v="19"/>
    <s v="C1"/>
    <s v="F"/>
    <s v="1w"/>
    <n v="49"/>
    <n v="4"/>
    <n v="0.2"/>
    <n v="931"/>
    <n v="0"/>
    <s v=""/>
    <n v="0"/>
    <s v=""/>
    <s v=""/>
  </r>
  <r>
    <x v="6"/>
    <n v="709170001"/>
    <x v="6"/>
    <s v="1"/>
    <s v="C133"/>
    <s v="Besprechungsraum"/>
    <s v="C"/>
    <m/>
    <s v="20 Linoleum"/>
    <n v="22.15"/>
    <s v="C2"/>
    <s v="F"/>
    <s v="2,5w"/>
    <n v="122.5"/>
    <n v="4"/>
    <n v="0.2"/>
    <n v="2713.375"/>
    <n v="0"/>
    <s v=""/>
    <n v="0"/>
    <s v=""/>
    <s v=""/>
  </r>
  <r>
    <x v="6"/>
    <n v="709170001"/>
    <x v="6"/>
    <s v="1"/>
    <s v="C134"/>
    <s v="Büro"/>
    <s v="C"/>
    <m/>
    <s v="20 Linoleum"/>
    <n v="22"/>
    <s v="C1"/>
    <s v="F"/>
    <s v="1w"/>
    <n v="49"/>
    <n v="4"/>
    <n v="0.2"/>
    <n v="1078"/>
    <n v="0"/>
    <s v=""/>
    <n v="0"/>
    <s v=""/>
    <s v=""/>
  </r>
  <r>
    <x v="6"/>
    <n v="709170001"/>
    <x v="6"/>
    <s v="1"/>
    <s v="C135"/>
    <s v="Büro"/>
    <s v="C"/>
    <m/>
    <s v="20 Linoleum"/>
    <n v="18.899999999999999"/>
    <s v="C1"/>
    <s v="F"/>
    <s v="1w"/>
    <n v="49"/>
    <n v="4.8"/>
    <n v="0.2"/>
    <n v="926.09999999999991"/>
    <n v="0"/>
    <s v=""/>
    <n v="0"/>
    <s v=""/>
    <s v=""/>
  </r>
  <r>
    <x v="6"/>
    <n v="709170001"/>
    <x v="6"/>
    <s v="1"/>
    <s v="C136"/>
    <s v="Büro"/>
    <s v="C"/>
    <m/>
    <s v="40 Textil"/>
    <n v="23.22"/>
    <s v="C1"/>
    <s v="F"/>
    <s v="1w"/>
    <n v="49"/>
    <n v="4.8"/>
    <n v="0.2"/>
    <n v="1137.78"/>
    <n v="0"/>
    <s v=""/>
    <n v="0"/>
    <s v=""/>
    <s v=""/>
  </r>
  <r>
    <x v="6"/>
    <n v="709170001"/>
    <x v="6"/>
    <s v="1"/>
    <s v="C137"/>
    <s v="Büro"/>
    <s v="C"/>
    <m/>
    <s v="20 Linoleum"/>
    <n v="22.15"/>
    <s v="C1"/>
    <s v="F"/>
    <s v="1w"/>
    <n v="49"/>
    <n v="4"/>
    <n v="0.2"/>
    <n v="1085.3499999999999"/>
    <n v="0"/>
    <s v=""/>
    <n v="0"/>
    <s v=""/>
    <s v=""/>
  </r>
  <r>
    <x v="6"/>
    <n v="709170001"/>
    <x v="6"/>
    <s v="1"/>
    <s v="C138"/>
    <s v="Büro"/>
    <s v="C"/>
    <m/>
    <s v="40 Textil"/>
    <n v="35.299999999999997"/>
    <s v="C1"/>
    <s v="F"/>
    <s v="1w"/>
    <n v="49"/>
    <n v="7.2"/>
    <n v="0.2"/>
    <n v="1729.6999999999998"/>
    <n v="0"/>
    <s v=""/>
    <n v="0"/>
    <s v=""/>
    <s v=""/>
  </r>
  <r>
    <x v="6"/>
    <n v="709170001"/>
    <x v="6"/>
    <s v="2"/>
    <s v="C139"/>
    <s v="Flur"/>
    <s v="C"/>
    <m/>
    <s v="20 Linoleum"/>
    <n v="40.090000000000003"/>
    <s v="E2.1"/>
    <s v="F"/>
    <s v="2,5w"/>
    <n v="122.5"/>
    <n v="2"/>
    <n v="5.6"/>
    <n v="4911.0250000000005"/>
    <n v="0"/>
    <s v=""/>
    <n v="0"/>
    <s v=""/>
    <s v=""/>
  </r>
  <r>
    <x v="6"/>
    <n v="709170001"/>
    <x v="6"/>
    <s v="-1"/>
    <s v="C14"/>
    <s v="Umkleideraum Reinigungskräfte"/>
    <s v="C"/>
    <m/>
    <s v="20 Linoleum"/>
    <n v="16.37"/>
    <s v="G2"/>
    <s v="F"/>
    <s v="2,5w"/>
    <n v="122.5"/>
    <n v="0.6"/>
    <m/>
    <n v="2005.325"/>
    <n v="0"/>
    <s v=""/>
    <n v="0"/>
    <s v=""/>
    <s v=""/>
  </r>
  <r>
    <x v="6"/>
    <n v="709170001"/>
    <x v="6"/>
    <s v="2"/>
    <s v="C140"/>
    <s v="Büro"/>
    <s v="C"/>
    <m/>
    <s v="20 Linoleum"/>
    <n v="22.53"/>
    <s v="C1"/>
    <s v="F"/>
    <s v="1w"/>
    <n v="49"/>
    <n v="3.2"/>
    <n v="0.2"/>
    <n v="1103.97"/>
    <n v="0"/>
    <s v=""/>
    <n v="0"/>
    <s v=""/>
    <s v=""/>
  </r>
  <r>
    <x v="6"/>
    <n v="709170001"/>
    <x v="6"/>
    <s v="2"/>
    <s v="C141"/>
    <s v="Büro"/>
    <s v="C"/>
    <m/>
    <s v="20 Linoleum"/>
    <n v="24.06"/>
    <s v="C1"/>
    <s v="F"/>
    <s v="1w"/>
    <n v="49"/>
    <n v="3.2"/>
    <n v="0.2"/>
    <n v="1178.9399999999998"/>
    <n v="0"/>
    <s v=""/>
    <n v="0"/>
    <s v=""/>
    <s v=""/>
  </r>
  <r>
    <x v="6"/>
    <n v="709170001"/>
    <x v="6"/>
    <s v="2"/>
    <s v="C142"/>
    <s v="Büro"/>
    <s v="C"/>
    <m/>
    <s v="20 Linoleum"/>
    <n v="18.43"/>
    <s v="C1"/>
    <s v="F"/>
    <s v="1w"/>
    <n v="49"/>
    <n v="4"/>
    <n v="0.2"/>
    <n v="903.06999999999994"/>
    <n v="0"/>
    <s v=""/>
    <n v="0"/>
    <s v=""/>
    <s v=""/>
  </r>
  <r>
    <x v="6"/>
    <n v="709170001"/>
    <x v="6"/>
    <s v="2"/>
    <s v="C143"/>
    <s v="Büro"/>
    <s v="C"/>
    <m/>
    <s v="20 Linoleum"/>
    <n v="25.09"/>
    <s v="C1"/>
    <s v="F"/>
    <s v="1w"/>
    <n v="49"/>
    <n v="3.2"/>
    <n v="0.2"/>
    <n v="1229.4100000000001"/>
    <n v="0"/>
    <s v=""/>
    <n v="0"/>
    <s v=""/>
    <s v=""/>
  </r>
  <r>
    <x v="6"/>
    <n v="709170001"/>
    <x v="6"/>
    <s v="2"/>
    <s v="C144"/>
    <s v="Büro"/>
    <s v="C"/>
    <m/>
    <s v="20 Linoleum"/>
    <n v="19.46"/>
    <s v="C1"/>
    <s v="F"/>
    <s v="1w"/>
    <n v="49"/>
    <n v="7.2"/>
    <n v="0.2"/>
    <n v="953.54000000000008"/>
    <n v="0"/>
    <s v=""/>
    <n v="0"/>
    <s v=""/>
    <s v=""/>
  </r>
  <r>
    <x v="6"/>
    <n v="709170001"/>
    <x v="6"/>
    <s v="2"/>
    <s v="C145"/>
    <s v="Flur"/>
    <s v="C"/>
    <m/>
    <s v="20 Linoleum"/>
    <n v="67.599999999999994"/>
    <s v="E2.1"/>
    <s v="F"/>
    <s v="2,5w"/>
    <n v="122.5"/>
    <n v="1.8"/>
    <m/>
    <n v="8281"/>
    <n v="0"/>
    <s v=""/>
    <n v="0"/>
    <s v=""/>
    <s v=""/>
  </r>
  <r>
    <x v="6"/>
    <n v="709170001"/>
    <x v="6"/>
    <s v="2"/>
    <s v="C146"/>
    <s v="Büro"/>
    <s v="C"/>
    <m/>
    <s v="20 Linoleum"/>
    <n v="24.58"/>
    <s v="C1"/>
    <s v="F"/>
    <s v="1w"/>
    <n v="49"/>
    <n v="3.2"/>
    <n v="0.2"/>
    <n v="1204.4199999999998"/>
    <n v="0"/>
    <s v=""/>
    <n v="0"/>
    <s v=""/>
    <s v=""/>
  </r>
  <r>
    <x v="6"/>
    <n v="709170001"/>
    <x v="6"/>
    <s v="2"/>
    <s v="C146"/>
    <s v="Putzmittelraum"/>
    <s v="C"/>
    <m/>
    <s v="20 Linoleum"/>
    <n v="6.2"/>
    <s v="M1"/>
    <s v="F"/>
    <s v="0"/>
    <n v="0"/>
    <n v="0"/>
    <m/>
    <n v="0"/>
    <n v="0"/>
    <s v=""/>
    <n v="0"/>
    <s v=""/>
    <s v=""/>
  </r>
  <r>
    <x v="6"/>
    <n v="709170001"/>
    <x v="6"/>
    <s v="2"/>
    <s v="C147"/>
    <s v="Büro"/>
    <s v="C"/>
    <m/>
    <s v="20 Linoleum"/>
    <n v="18.93"/>
    <s v="C1"/>
    <s v="F"/>
    <s v="1w"/>
    <n v="49"/>
    <n v="3.2"/>
    <n v="0.2"/>
    <n v="927.56999999999994"/>
    <n v="0"/>
    <s v=""/>
    <n v="0"/>
    <s v=""/>
    <s v=""/>
  </r>
  <r>
    <x v="6"/>
    <n v="709170001"/>
    <x v="6"/>
    <s v="2"/>
    <s v="C147"/>
    <s v="Büro"/>
    <s v="C"/>
    <m/>
    <s v="20 Linoleum"/>
    <n v="18.41"/>
    <s v="C1"/>
    <s v="F"/>
    <s v="1w"/>
    <n v="49"/>
    <n v="4.0999999999999996"/>
    <n v="0.2"/>
    <n v="902.09"/>
    <n v="0"/>
    <s v=""/>
    <n v="0"/>
    <s v=""/>
    <s v=""/>
  </r>
  <r>
    <x v="6"/>
    <n v="709170001"/>
    <x v="6"/>
    <s v="2"/>
    <s v="C148"/>
    <s v="Büro"/>
    <s v="C"/>
    <m/>
    <s v="20 Linoleum"/>
    <n v="15.36"/>
    <s v="C1"/>
    <s v="F"/>
    <s v="1w"/>
    <n v="49"/>
    <n v="2.1"/>
    <n v="0.2"/>
    <n v="752.64"/>
    <n v="0"/>
    <s v=""/>
    <n v="0"/>
    <s v=""/>
    <s v=""/>
  </r>
  <r>
    <x v="6"/>
    <n v="709170001"/>
    <x v="6"/>
    <s v="2"/>
    <s v="C148"/>
    <s v="Büro"/>
    <s v="C"/>
    <m/>
    <s v="20 Linoleum"/>
    <n v="31.71"/>
    <s v="C1"/>
    <s v="F"/>
    <s v="1w"/>
    <n v="49"/>
    <n v="10.9"/>
    <n v="0.2"/>
    <n v="1553.79"/>
    <n v="0"/>
    <s v=""/>
    <n v="0"/>
    <s v=""/>
    <s v=""/>
  </r>
  <r>
    <x v="6"/>
    <n v="709170001"/>
    <x v="6"/>
    <s v="2"/>
    <s v="C149"/>
    <s v="Flur"/>
    <s v="C"/>
    <m/>
    <s v="20 Linoleum"/>
    <n v="103.58"/>
    <s v="E2.1"/>
    <s v="F"/>
    <s v="2,5w"/>
    <n v="122.5"/>
    <n v="0"/>
    <m/>
    <n v="12688.55"/>
    <n v="0"/>
    <s v=""/>
    <n v="0"/>
    <s v=""/>
    <s v=""/>
  </r>
  <r>
    <x v="6"/>
    <n v="709170001"/>
    <x v="6"/>
    <s v="-1"/>
    <s v="C15"/>
    <s v="Archiv"/>
    <s v="C"/>
    <m/>
    <s v="20 Linoleum"/>
    <n v="18.25"/>
    <s v="M1"/>
    <s v="F"/>
    <s v="0"/>
    <n v="0"/>
    <n v="0.6"/>
    <m/>
    <n v="0"/>
    <n v="0"/>
    <s v=""/>
    <n v="0"/>
    <s v=""/>
    <s v=""/>
  </r>
  <r>
    <x v="6"/>
    <n v="709170001"/>
    <x v="6"/>
    <s v="2"/>
    <s v="C150"/>
    <s v="Büro"/>
    <s v="C"/>
    <m/>
    <s v="20 Linoleum"/>
    <n v="31.71"/>
    <s v="C1"/>
    <s v="F"/>
    <s v="1w"/>
    <n v="49"/>
    <n v="6.6"/>
    <n v="0.2"/>
    <n v="1553.79"/>
    <n v="0"/>
    <s v=""/>
    <n v="0"/>
    <s v=""/>
    <s v=""/>
  </r>
  <r>
    <x v="6"/>
    <n v="709170001"/>
    <x v="6"/>
    <s v="2"/>
    <s v="C151"/>
    <s v="WC Behinderte"/>
    <s v="C"/>
    <m/>
    <s v="32 Fliese"/>
    <n v="6.2"/>
    <s v="G1"/>
    <s v="F"/>
    <s v="5w"/>
    <n v="245"/>
    <n v="0"/>
    <m/>
    <n v="1519"/>
    <n v="0"/>
    <s v=""/>
    <n v="0"/>
    <s v=""/>
    <s v=""/>
  </r>
  <r>
    <x v="6"/>
    <n v="709170001"/>
    <x v="6"/>
    <s v="2"/>
    <s v="C152"/>
    <s v="WC Damen"/>
    <s v="C"/>
    <m/>
    <s v="32 Fliese"/>
    <n v="14"/>
    <s v="G1"/>
    <s v="F"/>
    <s v="5w"/>
    <n v="245"/>
    <n v="0.6"/>
    <m/>
    <n v="3430"/>
    <n v="0"/>
    <s v=""/>
    <n v="0"/>
    <s v=""/>
    <s v=""/>
  </r>
  <r>
    <x v="6"/>
    <n v="709170001"/>
    <x v="6"/>
    <s v="2"/>
    <s v="C153"/>
    <s v="Büro"/>
    <s v="C"/>
    <m/>
    <s v="20 Linoleum"/>
    <n v="18.53"/>
    <s v="C1"/>
    <s v="F"/>
    <s v="1w"/>
    <n v="49"/>
    <n v="4.8"/>
    <n v="0.2"/>
    <n v="907.97"/>
    <n v="0"/>
    <s v=""/>
    <n v="0"/>
    <s v=""/>
    <s v=""/>
  </r>
  <r>
    <x v="6"/>
    <n v="709170001"/>
    <x v="6"/>
    <s v="2"/>
    <s v="C154"/>
    <s v="Büro"/>
    <s v="C"/>
    <m/>
    <s v="20 Linoleum"/>
    <n v="17.25"/>
    <s v="C1"/>
    <s v="F"/>
    <s v="1w"/>
    <n v="49"/>
    <n v="4.0999999999999996"/>
    <n v="0.2"/>
    <n v="845.25"/>
    <n v="0"/>
    <s v=""/>
    <n v="0"/>
    <s v=""/>
    <s v=""/>
  </r>
  <r>
    <x v="6"/>
    <n v="709170001"/>
    <x v="6"/>
    <s v="2"/>
    <s v="C155"/>
    <s v="Büro"/>
    <s v="C"/>
    <m/>
    <s v="20 Linoleum"/>
    <n v="17.25"/>
    <s v="C1"/>
    <s v="F"/>
    <s v="1w"/>
    <n v="49"/>
    <n v="4.8"/>
    <n v="0.2"/>
    <n v="845.25"/>
    <n v="0"/>
    <s v=""/>
    <n v="0"/>
    <s v=""/>
    <s v=""/>
  </r>
  <r>
    <x v="6"/>
    <n v="709170001"/>
    <x v="6"/>
    <s v="2"/>
    <s v="C156"/>
    <s v="Büro"/>
    <s v="C"/>
    <m/>
    <s v="20 Linoleum"/>
    <n v="18.079999999999998"/>
    <s v="C1"/>
    <s v="F"/>
    <s v="1w"/>
    <n v="49"/>
    <n v="4.0999999999999996"/>
    <n v="0.2"/>
    <n v="885.92"/>
    <n v="0"/>
    <s v=""/>
    <n v="0"/>
    <s v=""/>
    <s v=""/>
  </r>
  <r>
    <x v="6"/>
    <n v="709170001"/>
    <x v="6"/>
    <s v="2"/>
    <s v="C157"/>
    <s v="Büro"/>
    <s v="C"/>
    <m/>
    <s v="20 Linoleum"/>
    <n v="18.079999999999998"/>
    <s v="C1"/>
    <s v="F"/>
    <s v="1w"/>
    <n v="49"/>
    <n v="4.0999999999999996"/>
    <n v="0.2"/>
    <n v="885.92"/>
    <n v="0"/>
    <s v=""/>
    <n v="0"/>
    <s v=""/>
    <s v=""/>
  </r>
  <r>
    <x v="6"/>
    <n v="709170001"/>
    <x v="6"/>
    <s v="2"/>
    <s v="C158"/>
    <s v="Büro"/>
    <s v="C"/>
    <m/>
    <s v="20 Linoleum"/>
    <n v="18.079999999999998"/>
    <s v="C1"/>
    <s v="F"/>
    <s v="1w"/>
    <n v="49"/>
    <n v="4.0999999999999996"/>
    <n v="0.2"/>
    <n v="885.92"/>
    <n v="0"/>
    <s v=""/>
    <n v="0"/>
    <s v=""/>
    <s v=""/>
  </r>
  <r>
    <x v="6"/>
    <n v="709170001"/>
    <x v="6"/>
    <s v="2"/>
    <s v="C159"/>
    <s v="Büro"/>
    <s v="C"/>
    <m/>
    <s v="20 Linoleum"/>
    <n v="18.079999999999998"/>
    <s v="C1"/>
    <s v="F"/>
    <s v="1w"/>
    <n v="49"/>
    <n v="4.0999999999999996"/>
    <n v="0.2"/>
    <n v="885.92"/>
    <n v="0"/>
    <s v=""/>
    <n v="0"/>
    <s v=""/>
    <s v=""/>
  </r>
  <r>
    <x v="6"/>
    <n v="709170001"/>
    <x v="6"/>
    <s v="-1"/>
    <s v="C16"/>
    <s v="Archiv (ehem.Compactus)"/>
    <s v="C"/>
    <m/>
    <s v="20 Linoleum"/>
    <n v="89.08"/>
    <s v="M1"/>
    <s v="F"/>
    <s v="0"/>
    <n v="0"/>
    <n v="0.6"/>
    <m/>
    <n v="0"/>
    <n v="0"/>
    <s v=""/>
    <n v="0"/>
    <s v=""/>
    <s v=""/>
  </r>
  <r>
    <x v="6"/>
    <n v="709170001"/>
    <x v="6"/>
    <s v="2"/>
    <s v="C160"/>
    <s v="Büro"/>
    <s v="C"/>
    <m/>
    <s v="20 Linoleum"/>
    <n v="18.079999999999998"/>
    <s v="C1"/>
    <s v="F"/>
    <s v="1w"/>
    <n v="49"/>
    <n v="4.0999999999999996"/>
    <n v="0.2"/>
    <n v="885.92"/>
    <n v="0"/>
    <s v=""/>
    <n v="0"/>
    <s v=""/>
    <s v=""/>
  </r>
  <r>
    <x v="6"/>
    <n v="709170001"/>
    <x v="6"/>
    <s v="2"/>
    <s v="C161"/>
    <s v="Büro"/>
    <s v="C"/>
    <m/>
    <s v="20 Linoleum"/>
    <n v="18.079999999999998"/>
    <s v="C1"/>
    <s v="F"/>
    <s v="1w"/>
    <n v="49"/>
    <n v="4.0999999999999996"/>
    <n v="0.2"/>
    <n v="885.92"/>
    <n v="0"/>
    <s v=""/>
    <n v="0"/>
    <s v=""/>
    <s v=""/>
  </r>
  <r>
    <x v="6"/>
    <n v="709170001"/>
    <x v="6"/>
    <s v="2"/>
    <s v="C162"/>
    <s v="Bibliothek"/>
    <s v="C"/>
    <m/>
    <s v="20 Linoleum"/>
    <n v="35.799999999999997"/>
    <s v="A4"/>
    <s v="F"/>
    <s v="1w"/>
    <n v="49"/>
    <n v="10"/>
    <n v="0.2"/>
    <n v="1754.1999999999998"/>
    <n v="0"/>
    <s v=""/>
    <n v="0"/>
    <s v=""/>
    <s v=""/>
  </r>
  <r>
    <x v="6"/>
    <n v="709170001"/>
    <x v="6"/>
    <s v="2"/>
    <s v="C163"/>
    <s v="Büro"/>
    <s v="C"/>
    <m/>
    <s v="20 Linoleum"/>
    <n v="24"/>
    <s v="C1"/>
    <s v="F"/>
    <s v="1w"/>
    <n v="49"/>
    <n v="7.5"/>
    <n v="0.2"/>
    <n v="1176"/>
    <n v="0"/>
    <s v=""/>
    <n v="0"/>
    <s v=""/>
    <s v=""/>
  </r>
  <r>
    <x v="6"/>
    <n v="709170001"/>
    <x v="6"/>
    <s v="2"/>
    <s v="C164"/>
    <s v="Aktenraum"/>
    <s v="C"/>
    <m/>
    <s v="20 Linoleum"/>
    <n v="12"/>
    <s v="M1"/>
    <s v="F"/>
    <s v="0"/>
    <n v="0"/>
    <n v="2.5"/>
    <n v="0.2"/>
    <n v="0"/>
    <n v="0"/>
    <s v=""/>
    <n v="0"/>
    <s v=""/>
    <s v=""/>
  </r>
  <r>
    <x v="6"/>
    <n v="709170001"/>
    <x v="6"/>
    <s v="2"/>
    <s v="C165"/>
    <s v="Technikraum"/>
    <s v="C"/>
    <m/>
    <s v="32 Fliese"/>
    <n v="3.04"/>
    <s v="M1"/>
    <s v="F"/>
    <s v="0"/>
    <n v="0"/>
    <n v="0"/>
    <m/>
    <n v="0"/>
    <n v="0"/>
    <s v=""/>
    <n v="0"/>
    <s v=""/>
    <s v=""/>
  </r>
  <r>
    <x v="6"/>
    <n v="709170001"/>
    <x v="6"/>
    <s v="2"/>
    <s v="C166"/>
    <s v="Teeküche"/>
    <s v="C"/>
    <m/>
    <s v="32 Fliese"/>
    <n v="6.65"/>
    <s v="I1"/>
    <s v="F"/>
    <s v="5w"/>
    <n v="245"/>
    <n v="0.3"/>
    <m/>
    <n v="1629.25"/>
    <n v="0"/>
    <s v=""/>
    <n v="0"/>
    <s v=""/>
    <s v=""/>
  </r>
  <r>
    <x v="6"/>
    <n v="709170001"/>
    <x v="6"/>
    <s v="2"/>
    <s v="C167"/>
    <s v="Büro"/>
    <s v="C"/>
    <m/>
    <s v="20 Linoleum"/>
    <n v="18.53"/>
    <s v="C1"/>
    <s v="F"/>
    <s v="1w"/>
    <n v="49"/>
    <n v="3.6"/>
    <n v="0.2"/>
    <n v="907.97"/>
    <n v="0"/>
    <s v=""/>
    <n v="0"/>
    <s v=""/>
    <s v=""/>
  </r>
  <r>
    <x v="6"/>
    <n v="709170001"/>
    <x v="6"/>
    <s v="2"/>
    <s v="C168"/>
    <s v="Büro"/>
    <s v="C"/>
    <m/>
    <s v="20 Linoleum"/>
    <n v="18.52"/>
    <s v="C1"/>
    <s v="F"/>
    <s v="1w"/>
    <n v="49"/>
    <n v="4.0999999999999996"/>
    <n v="0.2"/>
    <n v="907.48"/>
    <n v="0"/>
    <s v=""/>
    <n v="0"/>
    <s v=""/>
    <s v=""/>
  </r>
  <r>
    <x v="6"/>
    <n v="709170001"/>
    <x v="6"/>
    <s v="2"/>
    <s v="C169"/>
    <s v="Büro"/>
    <s v="C"/>
    <m/>
    <s v="20 Linoleum"/>
    <n v="17.96"/>
    <s v="C1"/>
    <s v="F"/>
    <s v="1w"/>
    <n v="49"/>
    <n v="3.6"/>
    <n v="0.2"/>
    <n v="880.04000000000008"/>
    <n v="0"/>
    <s v=""/>
    <n v="0"/>
    <s v=""/>
    <s v=""/>
  </r>
  <r>
    <x v="6"/>
    <n v="709170001"/>
    <x v="6"/>
    <s v="-1"/>
    <s v="C17"/>
    <s v="Archiv"/>
    <s v="C"/>
    <m/>
    <s v="20 Linoleum"/>
    <n v="18.25"/>
    <s v="M1"/>
    <s v="F"/>
    <s v="0"/>
    <n v="0"/>
    <n v="0.6"/>
    <m/>
    <n v="0"/>
    <n v="0"/>
    <s v=""/>
    <n v="0"/>
    <s v=""/>
    <s v=""/>
  </r>
  <r>
    <x v="6"/>
    <n v="709170001"/>
    <x v="6"/>
    <s v="2"/>
    <s v="C170"/>
    <s v="Büro"/>
    <s v="C"/>
    <m/>
    <s v="40 Textil"/>
    <n v="31.32"/>
    <s v="C1"/>
    <s v="F"/>
    <s v="1w"/>
    <n v="49"/>
    <n v="10"/>
    <n v="0.2"/>
    <n v="1534.68"/>
    <n v="0"/>
    <s v=""/>
    <n v="0"/>
    <s v=""/>
    <s v=""/>
  </r>
  <r>
    <x v="6"/>
    <n v="709170001"/>
    <x v="6"/>
    <s v="2"/>
    <s v="C171"/>
    <s v="Flur"/>
    <s v="C"/>
    <m/>
    <s v="20 Linoleum"/>
    <n v="69.08"/>
    <s v="E2.3"/>
    <s v="F"/>
    <s v="1w"/>
    <n v="49"/>
    <n v="0"/>
    <m/>
    <n v="3384.92"/>
    <n v="0"/>
    <s v=""/>
    <n v="0"/>
    <s v=""/>
    <s v=""/>
  </r>
  <r>
    <x v="6"/>
    <n v="709170001"/>
    <x v="6"/>
    <s v="2"/>
    <s v="C172"/>
    <s v="Büro"/>
    <s v="C"/>
    <m/>
    <s v="20 Linoleum"/>
    <n v="17.79"/>
    <s v="C1"/>
    <s v="F"/>
    <s v="1w"/>
    <n v="49"/>
    <n v="4.0999999999999996"/>
    <n v="0.2"/>
    <n v="871.70999999999992"/>
    <n v="0"/>
    <s v=""/>
    <n v="0"/>
    <s v=""/>
    <s v=""/>
  </r>
  <r>
    <x v="6"/>
    <n v="709170001"/>
    <x v="6"/>
    <s v="2"/>
    <s v="C173"/>
    <s v="Kopierraum"/>
    <s v="C"/>
    <m/>
    <s v="32 Fliese"/>
    <n v="6.2"/>
    <s v="D2"/>
    <s v="F"/>
    <s v="2,5w"/>
    <n v="122.5"/>
    <n v="0"/>
    <m/>
    <n v="759.5"/>
    <n v="0"/>
    <s v=""/>
    <n v="0"/>
    <s v=""/>
    <s v=""/>
  </r>
  <r>
    <x v="6"/>
    <n v="709170001"/>
    <x v="6"/>
    <s v="2"/>
    <s v="C174"/>
    <s v="WC Herren"/>
    <s v="C"/>
    <m/>
    <s v="32 Fliese"/>
    <n v="13.32"/>
    <s v="G1"/>
    <s v="F"/>
    <s v="5w"/>
    <n v="245"/>
    <n v="0.6"/>
    <m/>
    <n v="3263.4"/>
    <n v="0"/>
    <s v=""/>
    <n v="0"/>
    <s v=""/>
    <s v=""/>
  </r>
  <r>
    <x v="6"/>
    <n v="709170001"/>
    <x v="6"/>
    <s v="2"/>
    <s v="C175"/>
    <s v="Büro"/>
    <s v="C"/>
    <m/>
    <s v="20 Linoleum"/>
    <n v="31.48"/>
    <s v="C1"/>
    <s v="F"/>
    <s v="1w"/>
    <n v="49"/>
    <n v="6.1"/>
    <n v="0.2"/>
    <n v="1542.52"/>
    <n v="0"/>
    <s v=""/>
    <n v="0"/>
    <s v=""/>
    <s v=""/>
  </r>
  <r>
    <x v="6"/>
    <n v="709170001"/>
    <x v="6"/>
    <s v="2"/>
    <s v="C176"/>
    <s v="Aktenraum"/>
    <s v="C"/>
    <m/>
    <s v="20 Linoleum"/>
    <n v="16.87"/>
    <s v="M1"/>
    <s v="F"/>
    <s v="0"/>
    <n v="0"/>
    <n v="3.2"/>
    <n v="0.2"/>
    <n v="0"/>
    <n v="0"/>
    <s v=""/>
    <n v="0"/>
    <s v=""/>
    <s v=""/>
  </r>
  <r>
    <x v="6"/>
    <n v="709170001"/>
    <x v="6"/>
    <s v="2"/>
    <s v="C177"/>
    <s v="Büro"/>
    <s v="C"/>
    <m/>
    <s v="20 Linoleum"/>
    <n v="24.59"/>
    <s v="C1"/>
    <s v="F"/>
    <s v="1w"/>
    <n v="49"/>
    <n v="5.7"/>
    <n v="0.2"/>
    <n v="1204.9100000000001"/>
    <n v="0"/>
    <s v=""/>
    <n v="0"/>
    <s v=""/>
    <s v=""/>
  </r>
  <r>
    <x v="6"/>
    <n v="709170001"/>
    <x v="6"/>
    <s v="2"/>
    <s v="C178"/>
    <s v="Büro"/>
    <s v="C"/>
    <m/>
    <s v="20 Linoleum"/>
    <n v="20.8"/>
    <s v="C1"/>
    <s v="F"/>
    <s v="1w"/>
    <n v="49"/>
    <n v="4.0999999999999996"/>
    <n v="0.2"/>
    <n v="1019.2"/>
    <n v="0"/>
    <s v=""/>
    <n v="0"/>
    <s v=""/>
    <s v=""/>
  </r>
  <r>
    <x v="6"/>
    <n v="709170001"/>
    <x v="6"/>
    <s v="2"/>
    <s v="C179"/>
    <s v="Büro"/>
    <s v="C"/>
    <m/>
    <s v="20 Linoleum"/>
    <n v="38.06"/>
    <s v="C1"/>
    <s v="F"/>
    <s v="1w"/>
    <n v="49"/>
    <n v="8"/>
    <n v="0.2"/>
    <n v="1864.94"/>
    <n v="0"/>
    <s v=""/>
    <n v="0"/>
    <s v=""/>
    <s v=""/>
  </r>
  <r>
    <x v="6"/>
    <n v="709170001"/>
    <x v="6"/>
    <s v="-1"/>
    <s v="C18"/>
    <s v="Archiv"/>
    <s v="C"/>
    <m/>
    <s v="20 Linoleum"/>
    <n v="18.25"/>
    <s v="M1"/>
    <s v="F"/>
    <s v="0"/>
    <n v="0"/>
    <n v="0.6"/>
    <m/>
    <n v="0"/>
    <n v="0"/>
    <s v=""/>
    <n v="0"/>
    <s v=""/>
    <s v=""/>
  </r>
  <r>
    <x v="6"/>
    <n v="709170001"/>
    <x v="6"/>
    <s v="2"/>
    <s v="C180"/>
    <s v="Büro"/>
    <s v="C"/>
    <m/>
    <s v="20 Linoleum"/>
    <n v="17.02"/>
    <s v="C1"/>
    <s v="F"/>
    <s v="1w"/>
    <n v="49"/>
    <n v="4.0999999999999996"/>
    <n v="0.2"/>
    <n v="833.98"/>
    <n v="0"/>
    <s v=""/>
    <n v="0"/>
    <s v=""/>
    <s v=""/>
  </r>
  <r>
    <x v="6"/>
    <n v="709170001"/>
    <x v="6"/>
    <s v="2"/>
    <s v="C181"/>
    <s v="Büro"/>
    <s v="C"/>
    <m/>
    <s v="20 Linoleum"/>
    <n v="21.88"/>
    <s v="C1"/>
    <s v="F"/>
    <s v="1w"/>
    <n v="49"/>
    <n v="4"/>
    <n v="0.2"/>
    <n v="1072.1199999999999"/>
    <n v="0"/>
    <s v=""/>
    <n v="0"/>
    <s v=""/>
    <s v=""/>
  </r>
  <r>
    <x v="6"/>
    <n v="709170001"/>
    <x v="6"/>
    <s v="2"/>
    <s v="C182"/>
    <s v="Büro"/>
    <s v="C"/>
    <m/>
    <s v="20 Linoleum"/>
    <n v="19.18"/>
    <s v="C1"/>
    <s v="F"/>
    <s v="1w"/>
    <n v="49"/>
    <n v="4.8"/>
    <n v="0.2"/>
    <n v="939.81999999999994"/>
    <n v="0"/>
    <s v=""/>
    <n v="0"/>
    <s v=""/>
    <s v=""/>
  </r>
  <r>
    <x v="6"/>
    <n v="709170001"/>
    <x v="6"/>
    <s v="2"/>
    <s v="C183"/>
    <s v="Büro"/>
    <s v="C"/>
    <m/>
    <s v="20 Linoleum"/>
    <n v="22.27"/>
    <s v="C1"/>
    <s v="F"/>
    <s v="1w"/>
    <n v="49"/>
    <n v="4"/>
    <n v="0.2"/>
    <n v="1091.23"/>
    <n v="0"/>
    <s v=""/>
    <n v="0"/>
    <s v=""/>
    <s v=""/>
  </r>
  <r>
    <x v="6"/>
    <n v="709170001"/>
    <x v="6"/>
    <s v="3"/>
    <s v="C184"/>
    <s v="Flur"/>
    <s v="C"/>
    <m/>
    <s v="20 Linoleum"/>
    <n v="107.69"/>
    <s v="E2.1"/>
    <s v="F"/>
    <s v="2,5w"/>
    <n v="122.5"/>
    <n v="1.8"/>
    <m/>
    <n v="13192.025"/>
    <n v="0"/>
    <s v=""/>
    <n v="0"/>
    <s v=""/>
    <s v=""/>
  </r>
  <r>
    <x v="6"/>
    <n v="709170001"/>
    <x v="6"/>
    <s v="3"/>
    <s v="C185"/>
    <s v="Büro"/>
    <s v="C"/>
    <m/>
    <s v="20 Linoleum"/>
    <n v="23.55"/>
    <s v="C1"/>
    <s v="F"/>
    <s v="1w"/>
    <n v="49"/>
    <n v="1.8"/>
    <n v="0.2"/>
    <n v="1153.95"/>
    <n v="0"/>
    <s v=""/>
    <n v="0"/>
    <s v=""/>
    <s v=""/>
  </r>
  <r>
    <x v="6"/>
    <n v="709170001"/>
    <x v="6"/>
    <s v="3"/>
    <s v="C186"/>
    <s v="Büro"/>
    <s v="C"/>
    <m/>
    <s v="20 Linoleum"/>
    <n v="24.58"/>
    <s v="C1"/>
    <s v="F"/>
    <s v="1w"/>
    <n v="49"/>
    <n v="3.4"/>
    <n v="0.2"/>
    <n v="1204.4199999999998"/>
    <n v="0"/>
    <s v=""/>
    <n v="0"/>
    <s v=""/>
    <s v=""/>
  </r>
  <r>
    <x v="6"/>
    <n v="709170001"/>
    <x v="6"/>
    <s v="3"/>
    <s v="C187"/>
    <s v="Büro"/>
    <s v="C"/>
    <m/>
    <s v="20 Linoleum"/>
    <n v="18.940000000000001"/>
    <s v="C1"/>
    <s v="F"/>
    <s v="1w"/>
    <n v="49"/>
    <n v="4.8"/>
    <n v="0.2"/>
    <n v="928.06000000000006"/>
    <n v="0"/>
    <s v=""/>
    <n v="0"/>
    <s v=""/>
    <s v=""/>
  </r>
  <r>
    <x v="6"/>
    <n v="709170001"/>
    <x v="6"/>
    <s v="3"/>
    <s v="C188"/>
    <s v="Büro"/>
    <s v="C"/>
    <m/>
    <s v="20 Linoleum"/>
    <n v="25.09"/>
    <s v="C1"/>
    <s v="F"/>
    <s v="1w"/>
    <n v="49"/>
    <n v="3.4"/>
    <n v="0.2"/>
    <n v="1229.4100000000001"/>
    <n v="0"/>
    <s v=""/>
    <n v="0"/>
    <s v=""/>
    <s v=""/>
  </r>
  <r>
    <x v="6"/>
    <n v="709170001"/>
    <x v="6"/>
    <s v="3"/>
    <s v="C189"/>
    <s v="Büro"/>
    <s v="C"/>
    <m/>
    <s v="20 Linoleum"/>
    <n v="25.6"/>
    <s v="C1"/>
    <s v="F"/>
    <s v="1w"/>
    <n v="49"/>
    <n v="8"/>
    <n v="0.2"/>
    <n v="1254.4000000000001"/>
    <n v="0"/>
    <s v=""/>
    <n v="0"/>
    <s v=""/>
    <s v=""/>
  </r>
  <r>
    <x v="6"/>
    <n v="709170001"/>
    <x v="6"/>
    <s v="-1"/>
    <s v="C19"/>
    <s v="Archiv"/>
    <s v="C"/>
    <m/>
    <s v="20 Linoleum"/>
    <n v="18.25"/>
    <s v="M1"/>
    <s v="F"/>
    <s v="0"/>
    <n v="0"/>
    <n v="0.6"/>
    <m/>
    <n v="0"/>
    <n v="0"/>
    <s v=""/>
    <n v="0"/>
    <s v=""/>
    <s v=""/>
  </r>
  <r>
    <x v="6"/>
    <n v="709170001"/>
    <x v="6"/>
    <s v="3"/>
    <s v="C190"/>
    <s v="Büro"/>
    <s v="C"/>
    <m/>
    <s v="20 Linoleum"/>
    <n v="29.7"/>
    <s v="C1"/>
    <s v="F"/>
    <s v="1w"/>
    <n v="49"/>
    <n v="3.4"/>
    <n v="0.2"/>
    <n v="1455.3"/>
    <n v="0"/>
    <s v=""/>
    <n v="0"/>
    <s v=""/>
    <s v=""/>
  </r>
  <r>
    <x v="6"/>
    <n v="709170001"/>
    <x v="6"/>
    <s v="3"/>
    <s v="C191"/>
    <s v="Büro"/>
    <s v="C"/>
    <m/>
    <s v="20 Linoleum"/>
    <n v="18.41"/>
    <s v="C1"/>
    <s v="F"/>
    <s v="1w"/>
    <n v="49"/>
    <n v="3.4"/>
    <n v="0.2"/>
    <n v="902.09"/>
    <n v="0"/>
    <s v=""/>
    <n v="0"/>
    <s v=""/>
    <s v=""/>
  </r>
  <r>
    <x v="6"/>
    <n v="709170001"/>
    <x v="6"/>
    <s v="3"/>
    <s v="C192"/>
    <s v="Büro"/>
    <s v="C"/>
    <m/>
    <s v="20 Linoleum"/>
    <n v="25.58"/>
    <s v="C1"/>
    <s v="F"/>
    <s v="1w"/>
    <n v="49"/>
    <n v="4.3"/>
    <n v="0.2"/>
    <n v="1253.4199999999998"/>
    <n v="0"/>
    <s v=""/>
    <n v="0"/>
    <s v=""/>
    <s v=""/>
  </r>
  <r>
    <x v="6"/>
    <n v="709170001"/>
    <x v="6"/>
    <s v="3"/>
    <s v="C193"/>
    <s v="Büro"/>
    <s v="C"/>
    <m/>
    <s v="20 Linoleum"/>
    <n v="19.97"/>
    <s v="C1"/>
    <s v="F"/>
    <s v="1w"/>
    <n v="49"/>
    <n v="3.4"/>
    <n v="0.2"/>
    <n v="978.53"/>
    <n v="0"/>
    <s v=""/>
    <n v="0"/>
    <s v=""/>
    <s v=""/>
  </r>
  <r>
    <x v="6"/>
    <n v="709170001"/>
    <x v="6"/>
    <s v="3"/>
    <s v="C194"/>
    <s v="Teeküche"/>
    <s v="C"/>
    <m/>
    <s v="32 Fliese"/>
    <n v="4.5599999999999996"/>
    <s v="I1"/>
    <s v="F"/>
    <s v="5w"/>
    <n v="245"/>
    <n v="0"/>
    <m/>
    <n v="1117.1999999999998"/>
    <n v="0"/>
    <s v=""/>
    <n v="0"/>
    <s v=""/>
    <s v=""/>
  </r>
  <r>
    <x v="6"/>
    <n v="709170001"/>
    <x v="6"/>
    <s v="3"/>
    <s v="C195"/>
    <s v="Büro"/>
    <s v="C"/>
    <m/>
    <s v="20 Linoleum"/>
    <n v="27.62"/>
    <s v="C1"/>
    <s v="F"/>
    <s v="1w"/>
    <n v="49"/>
    <n v="6.1"/>
    <n v="0.2"/>
    <n v="1353.38"/>
    <n v="0"/>
    <s v=""/>
    <n v="0"/>
    <s v=""/>
    <s v=""/>
  </r>
  <r>
    <x v="6"/>
    <n v="709170001"/>
    <x v="6"/>
    <s v="3"/>
    <s v="C196"/>
    <s v="Putzmittelraum"/>
    <s v="C"/>
    <m/>
    <s v="20 Linoleum"/>
    <n v="6.2"/>
    <s v="M1"/>
    <s v="F"/>
    <s v="0"/>
    <n v="0"/>
    <n v="0"/>
    <m/>
    <n v="0"/>
    <n v="0"/>
    <s v=""/>
    <n v="0"/>
    <s v=""/>
    <s v=""/>
  </r>
  <r>
    <x v="6"/>
    <n v="709170001"/>
    <x v="6"/>
    <s v="3"/>
    <s v="C197"/>
    <s v="Büro"/>
    <s v="C"/>
    <m/>
    <s v="20 Linoleum"/>
    <n v="19.440000000000001"/>
    <s v="C1"/>
    <s v="F"/>
    <s v="1w"/>
    <n v="49"/>
    <n v="4.0999999999999996"/>
    <n v="0.2"/>
    <n v="952.56000000000006"/>
    <n v="0"/>
    <s v=""/>
    <n v="0"/>
    <s v=""/>
    <s v=""/>
  </r>
  <r>
    <x v="6"/>
    <n v="709170001"/>
    <x v="6"/>
    <s v="3"/>
    <s v="C198"/>
    <s v="Aktenraum"/>
    <s v="C"/>
    <m/>
    <s v="20 Linoleum"/>
    <n v="11.25"/>
    <s v="M1"/>
    <s v="F"/>
    <s v="0"/>
    <n v="0"/>
    <n v="2.5"/>
    <n v="0.2"/>
    <n v="0"/>
    <n v="0"/>
    <s v=""/>
    <n v="0"/>
    <s v=""/>
    <s v=""/>
  </r>
  <r>
    <x v="6"/>
    <n v="709170001"/>
    <x v="6"/>
    <s v="3"/>
    <s v="C199"/>
    <s v="Büro"/>
    <s v="C"/>
    <m/>
    <s v="20 Linoleum"/>
    <n v="31.71"/>
    <s v="C1"/>
    <s v="F"/>
    <s v="1w"/>
    <n v="49"/>
    <n v="11.6"/>
    <n v="0.2"/>
    <n v="1553.79"/>
    <n v="0"/>
    <s v=""/>
    <n v="0"/>
    <s v=""/>
    <s v=""/>
  </r>
  <r>
    <x v="6"/>
    <n v="709170001"/>
    <x v="6"/>
    <s v="-1"/>
    <s v="C2"/>
    <s v="Lagerraum"/>
    <s v="C"/>
    <m/>
    <s v="20 Linoleum"/>
    <n v="6"/>
    <s v="M1"/>
    <s v="F"/>
    <s v="0"/>
    <n v="0"/>
    <n v="0.6"/>
    <m/>
    <n v="0"/>
    <n v="0"/>
    <s v=""/>
    <n v="0"/>
    <s v=""/>
    <s v=""/>
  </r>
  <r>
    <x v="6"/>
    <n v="709170001"/>
    <x v="6"/>
    <s v="-1"/>
    <s v="C20"/>
    <s v="Technikraum "/>
    <s v="C"/>
    <m/>
    <s v="20 Linoleum"/>
    <n v="17.5"/>
    <s v="M1"/>
    <s v="F"/>
    <s v="0"/>
    <n v="0"/>
    <n v="0.6"/>
    <m/>
    <n v="0"/>
    <n v="0"/>
    <s v=""/>
    <n v="0"/>
    <s v=""/>
    <s v=""/>
  </r>
  <r>
    <x v="6"/>
    <n v="709170001"/>
    <x v="6"/>
    <s v="3"/>
    <s v="C200"/>
    <s v="Flur"/>
    <s v="C"/>
    <m/>
    <s v="20 Linoleum"/>
    <n v="103.58"/>
    <s v="E2.1"/>
    <s v="F"/>
    <s v="2,5w"/>
    <n v="122.5"/>
    <n v="1.8"/>
    <m/>
    <n v="12688.55"/>
    <n v="0"/>
    <s v=""/>
    <n v="0"/>
    <s v=""/>
    <s v=""/>
  </r>
  <r>
    <x v="6"/>
    <n v="709170001"/>
    <x v="6"/>
    <s v="3"/>
    <s v="C201"/>
    <s v="Büro"/>
    <s v="C"/>
    <m/>
    <s v="20 Linoleum"/>
    <n v="18.41"/>
    <s v="C1"/>
    <s v="F"/>
    <s v="1w"/>
    <n v="49"/>
    <n v="4.0999999999999996"/>
    <n v="0.2"/>
    <n v="902.09"/>
    <n v="0"/>
    <s v=""/>
    <n v="0"/>
    <s v=""/>
    <s v=""/>
  </r>
  <r>
    <x v="6"/>
    <n v="709170001"/>
    <x v="6"/>
    <s v="3"/>
    <s v="C202"/>
    <s v="Büro"/>
    <s v="C"/>
    <m/>
    <s v="20 Linoleum"/>
    <n v="18.93"/>
    <s v="C1"/>
    <s v="F"/>
    <s v="1w"/>
    <n v="49"/>
    <n v="4.0999999999999996"/>
    <n v="0.2"/>
    <n v="927.56999999999994"/>
    <n v="0"/>
    <s v=""/>
    <n v="0"/>
    <s v=""/>
    <s v=""/>
  </r>
  <r>
    <x v="6"/>
    <n v="709170001"/>
    <x v="6"/>
    <s v="3"/>
    <s v="C203"/>
    <s v="Aktenraum"/>
    <s v="C"/>
    <m/>
    <s v="32 Fliese"/>
    <n v="6.2"/>
    <s v="M1"/>
    <s v="F"/>
    <s v="0"/>
    <n v="0"/>
    <n v="0"/>
    <m/>
    <n v="0"/>
    <n v="0"/>
    <s v=""/>
    <n v="0"/>
    <s v=""/>
    <s v=""/>
  </r>
  <r>
    <x v="6"/>
    <n v="709170001"/>
    <x v="6"/>
    <s v="3"/>
    <s v="C204"/>
    <s v="WC Herren"/>
    <s v="C"/>
    <m/>
    <s v="32 Fliese"/>
    <n v="14"/>
    <s v="G1"/>
    <s v="F"/>
    <s v="5w"/>
    <n v="245"/>
    <n v="0.6"/>
    <m/>
    <n v="3430"/>
    <n v="0"/>
    <s v=""/>
    <n v="0"/>
    <s v=""/>
    <s v=""/>
  </r>
  <r>
    <x v="6"/>
    <n v="709170001"/>
    <x v="6"/>
    <s v="3"/>
    <s v="C204"/>
    <s v="Technikraum"/>
    <s v="C"/>
    <m/>
    <s v="32 Fliese"/>
    <n v="3.04"/>
    <s v="M1"/>
    <s v="F"/>
    <s v="0"/>
    <n v="0"/>
    <n v="0.3"/>
    <m/>
    <n v="0"/>
    <n v="0"/>
    <s v=""/>
    <n v="0"/>
    <s v=""/>
    <s v=""/>
  </r>
  <r>
    <x v="6"/>
    <n v="709170001"/>
    <x v="6"/>
    <s v="3"/>
    <s v="C205"/>
    <s v="Büro"/>
    <s v="C"/>
    <m/>
    <s v="20 Linoleum"/>
    <n v="18.59"/>
    <s v="C1"/>
    <s v="F"/>
    <s v="1w"/>
    <n v="49"/>
    <n v="3.6"/>
    <n v="0.2"/>
    <n v="910.91"/>
    <n v="0"/>
    <s v=""/>
    <n v="0"/>
    <s v=""/>
    <s v=""/>
  </r>
  <r>
    <x v="6"/>
    <n v="709170001"/>
    <x v="6"/>
    <s v="3"/>
    <s v="C205"/>
    <s v="Teeküche"/>
    <s v="C"/>
    <m/>
    <s v="Fliesen"/>
    <n v="6.65"/>
    <s v="I1"/>
    <s v="F"/>
    <s v="5w"/>
    <n v="245"/>
    <n v="0.3"/>
    <m/>
    <n v="1629.25"/>
    <n v="0"/>
    <s v=""/>
    <n v="0"/>
    <s v=""/>
    <s v=""/>
  </r>
  <r>
    <x v="6"/>
    <n v="709170001"/>
    <x v="6"/>
    <s v="3"/>
    <s v="C206"/>
    <s v="Büro"/>
    <s v="C"/>
    <m/>
    <s v="20 Linoleum"/>
    <n v="18.899999999999999"/>
    <s v="C1"/>
    <s v="F"/>
    <s v="1w"/>
    <n v="49"/>
    <n v="4.0999999999999996"/>
    <n v="0.2"/>
    <n v="926.09999999999991"/>
    <n v="0"/>
    <s v=""/>
    <n v="0"/>
    <s v=""/>
    <s v=""/>
  </r>
  <r>
    <x v="6"/>
    <n v="709170001"/>
    <x v="6"/>
    <s v="3"/>
    <s v="C206"/>
    <s v="Büro"/>
    <s v="C"/>
    <m/>
    <s v="20 Linoleum"/>
    <n v="18.489999999999998"/>
    <s v="C1"/>
    <s v="F"/>
    <s v="1w"/>
    <n v="49"/>
    <n v="3.6"/>
    <n v="0.2"/>
    <n v="906.00999999999988"/>
    <n v="0"/>
    <s v=""/>
    <n v="0"/>
    <s v=""/>
    <s v=""/>
  </r>
  <r>
    <x v="6"/>
    <n v="709170001"/>
    <x v="6"/>
    <s v="3"/>
    <s v="C207"/>
    <s v="Büro"/>
    <s v="C"/>
    <m/>
    <s v="20 Linoleum"/>
    <n v="18.510000000000002"/>
    <s v="C1"/>
    <s v="F"/>
    <s v="1w"/>
    <n v="49"/>
    <n v="4.0999999999999996"/>
    <n v="0.2"/>
    <n v="906.99000000000012"/>
    <n v="0"/>
    <s v=""/>
    <n v="0"/>
    <s v=""/>
    <s v=""/>
  </r>
  <r>
    <x v="6"/>
    <n v="709170001"/>
    <x v="6"/>
    <s v="3"/>
    <s v="C208"/>
    <s v="Büro"/>
    <s v="C"/>
    <m/>
    <s v="20 Linoleum"/>
    <n v="16.899999999999999"/>
    <s v="C1"/>
    <s v="F"/>
    <s v="1w"/>
    <n v="49"/>
    <n v="4.0999999999999996"/>
    <n v="0.2"/>
    <n v="828.09999999999991"/>
    <n v="0"/>
    <s v=""/>
    <n v="0"/>
    <s v=""/>
    <s v=""/>
  </r>
  <r>
    <x v="6"/>
    <n v="709170001"/>
    <x v="6"/>
    <s v="3"/>
    <s v="C209"/>
    <s v="Flur"/>
    <s v="C"/>
    <m/>
    <s v="20 Linoleum"/>
    <n v="69.08"/>
    <s v="E2.1"/>
    <s v="F"/>
    <s v="2,5w"/>
    <n v="122.5"/>
    <n v="0"/>
    <m/>
    <n v="8462.2999999999993"/>
    <n v="0"/>
    <s v=""/>
    <n v="0"/>
    <s v=""/>
    <s v=""/>
  </r>
  <r>
    <x v="6"/>
    <n v="709170001"/>
    <x v="6"/>
    <s v="-1"/>
    <s v="C21"/>
    <s v="Technikraum "/>
    <s v="C"/>
    <m/>
    <s v="20 Linoleum"/>
    <n v="13.56"/>
    <s v="M1"/>
    <s v="F"/>
    <s v="0"/>
    <n v="0"/>
    <n v="0.6"/>
    <m/>
    <n v="0"/>
    <n v="0"/>
    <s v=""/>
    <n v="0"/>
    <s v=""/>
    <s v=""/>
  </r>
  <r>
    <x v="6"/>
    <n v="709170001"/>
    <x v="6"/>
    <s v="3"/>
    <s v="C210"/>
    <s v="Büro"/>
    <s v="C"/>
    <m/>
    <s v="21 Linoleum"/>
    <n v="24.52"/>
    <s v="C1"/>
    <s v="F"/>
    <s v="1w"/>
    <n v="49"/>
    <n v="10"/>
    <m/>
    <n v="1201.48"/>
    <n v="0"/>
    <s v=""/>
    <n v="0"/>
    <s v=""/>
    <s v=""/>
  </r>
  <r>
    <x v="6"/>
    <n v="709170001"/>
    <x v="6"/>
    <s v="3"/>
    <s v="C211"/>
    <s v="Büro"/>
    <s v="C"/>
    <m/>
    <s v="20 Linoleum"/>
    <n v="17.350000000000001"/>
    <s v="C1"/>
    <s v="F"/>
    <s v="1w"/>
    <n v="49"/>
    <n v="4.0999999999999996"/>
    <n v="0.2"/>
    <n v="850.15000000000009"/>
    <n v="0"/>
    <s v=""/>
    <n v="0"/>
    <s v=""/>
    <s v=""/>
  </r>
  <r>
    <x v="6"/>
    <n v="709170001"/>
    <x v="6"/>
    <s v="3"/>
    <s v="C212"/>
    <s v="Büro"/>
    <s v="C"/>
    <m/>
    <s v="20 Linoleum"/>
    <n v="16.91"/>
    <s v="C1"/>
    <s v="F"/>
    <s v="1w"/>
    <n v="49"/>
    <n v="4.0999999999999996"/>
    <n v="0.2"/>
    <n v="828.59"/>
    <n v="0"/>
    <s v=""/>
    <n v="0"/>
    <s v=""/>
    <s v=""/>
  </r>
  <r>
    <x v="6"/>
    <n v="709170001"/>
    <x v="6"/>
    <s v="3"/>
    <s v="C213"/>
    <s v="Kopierraum"/>
    <s v="C"/>
    <m/>
    <s v="32 Fliese"/>
    <n v="6.2"/>
    <s v="D2"/>
    <s v="F"/>
    <s v="2,5w"/>
    <n v="122.5"/>
    <n v="0"/>
    <m/>
    <n v="759.5"/>
    <n v="0"/>
    <s v=""/>
    <n v="0"/>
    <s v=""/>
    <s v=""/>
  </r>
  <r>
    <x v="6"/>
    <n v="709170001"/>
    <x v="6"/>
    <s v="3"/>
    <s v="C214"/>
    <s v="WC Damen"/>
    <s v="C"/>
    <m/>
    <s v="32 Fliese"/>
    <n v="13.32"/>
    <s v="G1"/>
    <s v="F"/>
    <s v="5w"/>
    <n v="245"/>
    <n v="0.6"/>
    <m/>
    <n v="3263.4"/>
    <n v="0"/>
    <s v=""/>
    <n v="0"/>
    <s v=""/>
    <s v=""/>
  </r>
  <r>
    <x v="6"/>
    <n v="709170001"/>
    <x v="6"/>
    <s v="3"/>
    <s v="C215"/>
    <s v="Büro"/>
    <s v="C"/>
    <m/>
    <s v="20 Linoleum"/>
    <n v="17.23"/>
    <s v="C1"/>
    <s v="F"/>
    <s v="1w"/>
    <n v="49"/>
    <n v="3.6"/>
    <n v="0.2"/>
    <n v="844.27"/>
    <n v="0"/>
    <s v=""/>
    <n v="0"/>
    <s v=""/>
    <s v=""/>
  </r>
  <r>
    <x v="6"/>
    <n v="709170001"/>
    <x v="6"/>
    <s v="3"/>
    <s v="C216"/>
    <s v="Büro"/>
    <s v="C"/>
    <m/>
    <s v="20 Linoleum"/>
    <n v="16.87"/>
    <s v="C1"/>
    <s v="F"/>
    <s v="1w"/>
    <n v="49"/>
    <n v="3.6"/>
    <n v="0.2"/>
    <n v="826.63"/>
    <n v="0"/>
    <s v=""/>
    <n v="0"/>
    <s v=""/>
    <s v=""/>
  </r>
  <r>
    <x v="6"/>
    <n v="709170001"/>
    <x v="6"/>
    <s v="3"/>
    <s v="C217"/>
    <s v="Büro"/>
    <s v="C"/>
    <m/>
    <s v="20 Linoleum"/>
    <n v="24.86"/>
    <s v="C1"/>
    <s v="F"/>
    <s v="1w"/>
    <n v="49"/>
    <n v="5.7"/>
    <m/>
    <n v="1218.1399999999999"/>
    <n v="0"/>
    <s v=""/>
    <n v="0"/>
    <s v=""/>
    <s v=""/>
  </r>
  <r>
    <x v="6"/>
    <n v="709170001"/>
    <x v="6"/>
    <s v="3"/>
    <s v="C218"/>
    <s v="Büro"/>
    <s v="C"/>
    <m/>
    <s v="20 Linoleum"/>
    <n v="17.3"/>
    <s v="C1"/>
    <s v="F"/>
    <s v="1w"/>
    <n v="49"/>
    <n v="3.2"/>
    <n v="0.2"/>
    <n v="847.7"/>
    <n v="0"/>
    <s v=""/>
    <n v="0"/>
    <s v=""/>
    <s v=""/>
  </r>
  <r>
    <x v="6"/>
    <n v="709170001"/>
    <x v="6"/>
    <s v="3"/>
    <s v="C219"/>
    <s v="Büro"/>
    <s v="C"/>
    <m/>
    <s v="20 Linoleum"/>
    <n v="21.34"/>
    <s v="C1"/>
    <s v="F"/>
    <s v="1w"/>
    <n v="49"/>
    <n v="4.0999999999999996"/>
    <n v="0.2"/>
    <n v="1045.6600000000001"/>
    <n v="0"/>
    <s v=""/>
    <n v="0"/>
    <s v=""/>
    <s v=""/>
  </r>
  <r>
    <x v="6"/>
    <n v="709170001"/>
    <x v="6"/>
    <s v="-1"/>
    <s v="C22"/>
    <s v="Lagerraum 1013"/>
    <s v="C"/>
    <m/>
    <s v="20 Linoleum"/>
    <n v="17.489999999999998"/>
    <s v="M1"/>
    <s v="F"/>
    <s v="0"/>
    <n v="0"/>
    <n v="0.6"/>
    <m/>
    <n v="0"/>
    <n v="0"/>
    <s v=""/>
    <n v="0"/>
    <s v=""/>
    <s v=""/>
  </r>
  <r>
    <x v="6"/>
    <n v="709170001"/>
    <x v="6"/>
    <s v="3"/>
    <s v="C220"/>
    <s v="Büro"/>
    <s v="C"/>
    <m/>
    <s v="20 Linoleum"/>
    <n v="19.97"/>
    <s v="C1"/>
    <s v="F"/>
    <s v="1w"/>
    <n v="49"/>
    <n v="4.4000000000000004"/>
    <n v="0.2"/>
    <n v="978.53"/>
    <n v="0"/>
    <s v=""/>
    <n v="0"/>
    <s v=""/>
    <s v=""/>
  </r>
  <r>
    <x v="6"/>
    <n v="709170001"/>
    <x v="6"/>
    <s v="3"/>
    <s v="C221"/>
    <s v="Büro"/>
    <s v="C"/>
    <m/>
    <s v="20 Linoleum"/>
    <n v="21.07"/>
    <s v="C1"/>
    <s v="F"/>
    <s v="1w"/>
    <n v="49"/>
    <n v="4.0999999999999996"/>
    <n v="0.2"/>
    <n v="1032.43"/>
    <n v="0"/>
    <s v=""/>
    <n v="0"/>
    <s v=""/>
    <s v=""/>
  </r>
  <r>
    <x v="6"/>
    <n v="709170001"/>
    <x v="6"/>
    <s v="3"/>
    <s v="C222"/>
    <s v="Büro"/>
    <s v="C"/>
    <m/>
    <s v="20 Linoleum"/>
    <n v="21.75"/>
    <s v="C1"/>
    <s v="F"/>
    <s v="1w"/>
    <n v="49"/>
    <n v="4.8"/>
    <n v="0.2"/>
    <n v="1065.75"/>
    <n v="0"/>
    <s v=""/>
    <n v="0"/>
    <s v=""/>
    <s v=""/>
  </r>
  <r>
    <x v="6"/>
    <n v="709170001"/>
    <x v="6"/>
    <s v="3"/>
    <s v="C223"/>
    <s v="Büro"/>
    <s v="C"/>
    <m/>
    <s v="20 Linoleum"/>
    <n v="21.07"/>
    <s v="C1"/>
    <s v="F"/>
    <s v="1w"/>
    <n v="49"/>
    <n v="4.0999999999999996"/>
    <n v="0.2"/>
    <n v="1032.43"/>
    <n v="0"/>
    <s v=""/>
    <n v="0"/>
    <s v=""/>
    <s v=""/>
  </r>
  <r>
    <x v="6"/>
    <n v="709170001"/>
    <x v="6"/>
    <s v="3"/>
    <s v="C224"/>
    <s v="Büro"/>
    <s v="C"/>
    <m/>
    <s v="20 Linoleum"/>
    <n v="19.8"/>
    <s v="C1"/>
    <s v="F"/>
    <s v="1w"/>
    <n v="49"/>
    <n v="4.8"/>
    <n v="0.2"/>
    <n v="970.2"/>
    <n v="0"/>
    <s v=""/>
    <n v="0"/>
    <s v=""/>
    <s v=""/>
  </r>
  <r>
    <x v="6"/>
    <n v="709170001"/>
    <x v="6"/>
    <s v="3"/>
    <s v="C225"/>
    <s v="Büro"/>
    <s v="C"/>
    <m/>
    <s v="20 Linoleum"/>
    <n v="15.74"/>
    <s v="C1"/>
    <s v="F"/>
    <s v="1w"/>
    <n v="49"/>
    <n v="3.2"/>
    <n v="0.2"/>
    <n v="771.26"/>
    <n v="0"/>
    <s v=""/>
    <n v="0"/>
    <s v=""/>
    <s v=""/>
  </r>
  <r>
    <x v="6"/>
    <n v="709170001"/>
    <x v="6"/>
    <s v="3"/>
    <s v="C226"/>
    <s v="Büro"/>
    <s v="C"/>
    <m/>
    <s v="20 Linoleum"/>
    <n v="21.65"/>
    <s v="C1"/>
    <s v="F"/>
    <s v="1w"/>
    <n v="49"/>
    <n v="4"/>
    <n v="0.2"/>
    <n v="1060.8499999999999"/>
    <n v="0"/>
    <s v=""/>
    <n v="0"/>
    <s v=""/>
    <s v=""/>
  </r>
  <r>
    <x v="6"/>
    <n v="709170001"/>
    <x v="6"/>
    <s v="3"/>
    <s v="C227"/>
    <s v="Büro"/>
    <s v="C"/>
    <m/>
    <s v="20 Linoleum"/>
    <n v="35.31"/>
    <s v="C1"/>
    <s v="F"/>
    <s v="1w"/>
    <n v="49"/>
    <n v="8"/>
    <n v="0.2"/>
    <n v="1730.19"/>
    <n v="0"/>
    <s v=""/>
    <n v="0"/>
    <s v=""/>
    <s v=""/>
  </r>
  <r>
    <x v="6"/>
    <n v="709170001"/>
    <x v="6"/>
    <s v="4"/>
    <s v="C228"/>
    <s v="Kantine"/>
    <s v="C"/>
    <m/>
    <s v="20 Linoleum"/>
    <n v="284.92"/>
    <s v="M1"/>
    <s v="E"/>
    <s v="0"/>
    <n v="0"/>
    <n v="30.6"/>
    <n v="12.5"/>
    <n v="0"/>
    <n v="0"/>
    <s v=""/>
    <n v="0"/>
    <s v=""/>
    <s v=""/>
  </r>
  <r>
    <x v="6"/>
    <n v="709170001"/>
    <x v="6"/>
    <s v="4"/>
    <s v="C229"/>
    <s v="Küche"/>
    <s v="C"/>
    <m/>
    <s v="32 Fliese"/>
    <n v="56.18"/>
    <s v="M1"/>
    <s v="E"/>
    <s v="0"/>
    <n v="0"/>
    <n v="0"/>
    <m/>
    <n v="0"/>
    <n v="0"/>
    <s v=""/>
    <n v="0"/>
    <s v=""/>
    <s v=""/>
  </r>
  <r>
    <x v="6"/>
    <n v="709170001"/>
    <x v="6"/>
    <s v="-1"/>
    <s v="C23"/>
    <s v="Archiv"/>
    <s v="C"/>
    <m/>
    <s v="20 Linoleum"/>
    <n v="17.09"/>
    <s v="M1"/>
    <s v="F"/>
    <s v="0"/>
    <n v="0"/>
    <n v="0.6"/>
    <m/>
    <n v="0"/>
    <n v="0"/>
    <s v=""/>
    <n v="0"/>
    <s v=""/>
    <s v=""/>
  </r>
  <r>
    <x v="6"/>
    <n v="709170001"/>
    <x v="6"/>
    <s v="4"/>
    <s v="C230"/>
    <s v="Kantinenlager"/>
    <s v="C"/>
    <m/>
    <s v="20 Linoleum"/>
    <n v="8.84"/>
    <s v="M1"/>
    <s v="E"/>
    <s v="0"/>
    <n v="0"/>
    <n v="2.4"/>
    <m/>
    <n v="0"/>
    <n v="0"/>
    <s v=""/>
    <n v="0"/>
    <s v=""/>
    <s v=""/>
  </r>
  <r>
    <x v="6"/>
    <n v="709170001"/>
    <x v="6"/>
    <s v="4"/>
    <s v="C231"/>
    <s v="Technikraum"/>
    <s v="C"/>
    <m/>
    <s v="32 Fliese"/>
    <n v="5.28"/>
    <s v="M1"/>
    <s v="X"/>
    <s v="0"/>
    <n v="0"/>
    <n v="0"/>
    <m/>
    <n v="0"/>
    <n v="0"/>
    <s v=""/>
    <n v="0"/>
    <s v=""/>
    <s v=""/>
  </r>
  <r>
    <x v="6"/>
    <n v="709170001"/>
    <x v="6"/>
    <s v="4"/>
    <s v="C232"/>
    <s v="Flur"/>
    <s v="C"/>
    <m/>
    <s v="20 Linoleum"/>
    <n v="153.11000000000001"/>
    <s v="E2.1"/>
    <s v="F"/>
    <s v="2,5w"/>
    <n v="122.5"/>
    <n v="3.6"/>
    <m/>
    <n v="18755.975000000002"/>
    <n v="0"/>
    <s v=""/>
    <n v="0"/>
    <s v=""/>
    <s v=""/>
  </r>
  <r>
    <x v="6"/>
    <n v="709170001"/>
    <x v="6"/>
    <s v="4"/>
    <s v="C233"/>
    <s v="Besprechungsraum"/>
    <s v="C"/>
    <m/>
    <s v="41 Textil"/>
    <n v="55"/>
    <s v="C1"/>
    <s v="F"/>
    <s v="1w"/>
    <n v="49"/>
    <n v="11.6"/>
    <m/>
    <n v="2695"/>
    <n v="0"/>
    <s v=""/>
    <n v="0"/>
    <s v=""/>
    <s v=""/>
  </r>
  <r>
    <x v="6"/>
    <n v="709170001"/>
    <x v="6"/>
    <s v="4"/>
    <s v="C234"/>
    <s v="Besprechungsraum"/>
    <s v="C"/>
    <m/>
    <s v="41 Textil"/>
    <n v="37"/>
    <s v="C1"/>
    <s v="F"/>
    <s v="1w"/>
    <n v="49"/>
    <n v="6"/>
    <m/>
    <n v="1813"/>
    <n v="0"/>
    <s v=""/>
    <n v="0"/>
    <s v=""/>
    <s v=""/>
  </r>
  <r>
    <x v="6"/>
    <n v="709170001"/>
    <x v="6"/>
    <s v="4"/>
    <s v="C235"/>
    <s v="WC Küchenpersonal"/>
    <s v="C"/>
    <m/>
    <s v="32 Fliese"/>
    <n v="4.32"/>
    <s v="M1"/>
    <s v="E"/>
    <s v="0"/>
    <n v="0"/>
    <n v="1.2"/>
    <m/>
    <n v="0"/>
    <n v="0"/>
    <s v=""/>
    <n v="0"/>
    <s v=""/>
    <s v=""/>
  </r>
  <r>
    <x v="6"/>
    <n v="709170001"/>
    <x v="6"/>
    <s v="4"/>
    <s v="C236"/>
    <s v="WC Damen und Herren"/>
    <s v="C"/>
    <m/>
    <s v="32 Fliese"/>
    <n v="6.84"/>
    <s v="G1"/>
    <s v="F"/>
    <s v="5w"/>
    <n v="245"/>
    <n v="1.2"/>
    <m/>
    <n v="1675.8"/>
    <n v="0"/>
    <s v=""/>
    <n v="0"/>
    <s v=""/>
    <s v=""/>
  </r>
  <r>
    <x v="6"/>
    <n v="709170001"/>
    <x v="6"/>
    <s v="4"/>
    <s v="C237"/>
    <s v="Putzmittelraum"/>
    <s v="C"/>
    <m/>
    <s v="32 Fliese"/>
    <n v="6.48"/>
    <s v="M1"/>
    <s v="F"/>
    <s v="0"/>
    <n v="0"/>
    <n v="1.2"/>
    <m/>
    <n v="0"/>
    <n v="0"/>
    <s v=""/>
    <n v="0"/>
    <s v=""/>
    <s v=""/>
  </r>
  <r>
    <x v="6"/>
    <n v="709170001"/>
    <x v="6"/>
    <s v="4"/>
    <s v="C238"/>
    <s v="Büro"/>
    <s v="C"/>
    <m/>
    <s v="20 Linoleum"/>
    <n v="26.6"/>
    <s v="C1"/>
    <s v="F"/>
    <s v="1w"/>
    <n v="49"/>
    <n v="3.6"/>
    <m/>
    <n v="1303.4000000000001"/>
    <n v="0"/>
    <s v=""/>
    <n v="0"/>
    <s v=""/>
    <s v=""/>
  </r>
  <r>
    <x v="6"/>
    <n v="709170001"/>
    <x v="6"/>
    <s v="4"/>
    <s v="C239"/>
    <s v="Teeküche"/>
    <s v="C"/>
    <m/>
    <s v="32 Fliese"/>
    <n v="6.48"/>
    <s v="I1"/>
    <s v="F"/>
    <s v="5w"/>
    <n v="245"/>
    <n v="1.2"/>
    <m/>
    <n v="1587.6000000000001"/>
    <n v="0"/>
    <s v=""/>
    <n v="0"/>
    <s v=""/>
    <s v=""/>
  </r>
  <r>
    <x v="6"/>
    <n v="709170001"/>
    <x v="6"/>
    <s v="-1"/>
    <s v="C24"/>
    <s v="Archiv"/>
    <s v="C"/>
    <m/>
    <s v="20 Linoleum"/>
    <n v="42.37"/>
    <s v="M1"/>
    <s v="F"/>
    <s v="0"/>
    <n v="0"/>
    <n v="0.6"/>
    <m/>
    <n v="0"/>
    <n v="0"/>
    <s v=""/>
    <n v="0"/>
    <s v=""/>
    <s v=""/>
  </r>
  <r>
    <x v="6"/>
    <n v="709170001"/>
    <x v="6"/>
    <s v="4"/>
    <s v="C240"/>
    <s v="WC Damen"/>
    <s v="C"/>
    <m/>
    <s v="32 Fliese"/>
    <n v="4.32"/>
    <s v="G1"/>
    <s v="F"/>
    <s v="5w"/>
    <n v="245"/>
    <n v="0"/>
    <m/>
    <n v="1058.4000000000001"/>
    <n v="0"/>
    <s v=""/>
    <n v="0"/>
    <s v=""/>
    <s v=""/>
  </r>
  <r>
    <x v="6"/>
    <n v="709170001"/>
    <x v="6"/>
    <s v="4"/>
    <s v="C241"/>
    <s v="WC Herren"/>
    <s v="C"/>
    <m/>
    <s v="32 Fliese"/>
    <n v="13.14"/>
    <s v="G1"/>
    <s v="F"/>
    <s v="5w"/>
    <n v="245"/>
    <n v="2.4"/>
    <m/>
    <n v="3219.3"/>
    <n v="0"/>
    <s v=""/>
    <n v="0"/>
    <s v=""/>
    <s v=""/>
  </r>
  <r>
    <x v="6"/>
    <n v="709170001"/>
    <x v="6"/>
    <s v="4"/>
    <s v="C242"/>
    <s v="Flur"/>
    <s v="C"/>
    <m/>
    <s v="20 Linoleum"/>
    <n v="73.52"/>
    <s v="E2.1"/>
    <s v="F"/>
    <s v="2,5w"/>
    <n v="122.5"/>
    <n v="3.6"/>
    <m/>
    <n v="9006.1999999999989"/>
    <n v="0"/>
    <s v=""/>
    <n v="0"/>
    <s v=""/>
    <s v=""/>
  </r>
  <r>
    <x v="6"/>
    <n v="709170001"/>
    <x v="6"/>
    <s v="-1"/>
    <s v="C25"/>
    <s v="Putzmittelraum"/>
    <s v="C"/>
    <m/>
    <s v="32 Fliese"/>
    <n v="4"/>
    <s v="M1"/>
    <s v="F"/>
    <s v="0"/>
    <n v="0"/>
    <n v="0.6"/>
    <m/>
    <n v="0"/>
    <n v="0"/>
    <s v=""/>
    <n v="0"/>
    <s v=""/>
    <s v=""/>
  </r>
  <r>
    <x v="6"/>
    <n v="709170001"/>
    <x v="6"/>
    <s v="-1"/>
    <s v="C26"/>
    <s v="Archiv"/>
    <s v="C"/>
    <m/>
    <s v="32 Fliese"/>
    <n v="17.329999999999998"/>
    <s v="M1"/>
    <s v="F"/>
    <s v="0"/>
    <n v="0"/>
    <n v="0.6"/>
    <m/>
    <n v="0"/>
    <n v="0"/>
    <s v=""/>
    <n v="0"/>
    <s v=""/>
    <s v=""/>
  </r>
  <r>
    <x v="6"/>
    <n v="709170001"/>
    <x v="6"/>
    <s v="-1"/>
    <s v="C27"/>
    <s v="Archiv"/>
    <s v="C"/>
    <m/>
    <s v="20 Linoleum"/>
    <n v="35.58"/>
    <s v="M1"/>
    <s v="F"/>
    <s v="0"/>
    <n v="0"/>
    <n v="0.6"/>
    <m/>
    <n v="0"/>
    <n v="0"/>
    <s v=""/>
    <n v="0"/>
    <s v=""/>
    <s v=""/>
  </r>
  <r>
    <x v="6"/>
    <n v="709170001"/>
    <x v="6"/>
    <s v="-1"/>
    <s v="C28"/>
    <s v="Archiv/Lagerraum"/>
    <s v="C"/>
    <m/>
    <s v="20 Linoleum"/>
    <n v="12.16"/>
    <s v="M1"/>
    <s v="F"/>
    <s v="0"/>
    <n v="0"/>
    <n v="0.6"/>
    <m/>
    <n v="0"/>
    <n v="0"/>
    <s v=""/>
    <n v="0"/>
    <s v=""/>
    <s v=""/>
  </r>
  <r>
    <x v="6"/>
    <n v="709170001"/>
    <x v="6"/>
    <s v="-1"/>
    <s v="C29"/>
    <s v="Archiv"/>
    <s v="C"/>
    <m/>
    <s v="20 Linoleum"/>
    <n v="46.74"/>
    <s v="M1"/>
    <s v="F"/>
    <s v="0"/>
    <n v="0"/>
    <n v="0.6"/>
    <m/>
    <n v="0"/>
    <n v="0"/>
    <s v=""/>
    <n v="0"/>
    <s v=""/>
    <s v=""/>
  </r>
  <r>
    <x v="6"/>
    <n v="709170001"/>
    <x v="6"/>
    <s v="-1"/>
    <s v="C3"/>
    <s v="Heizungsraum"/>
    <s v="C"/>
    <m/>
    <s v="35 Estrich"/>
    <n v="14.49"/>
    <s v="M1"/>
    <s v="F"/>
    <s v="0"/>
    <n v="0"/>
    <n v="0.6"/>
    <m/>
    <n v="0"/>
    <n v="0"/>
    <s v=""/>
    <n v="0"/>
    <s v=""/>
    <s v=""/>
  </r>
  <r>
    <x v="6"/>
    <n v="709170001"/>
    <x v="6"/>
    <s v="-1"/>
    <s v="C30"/>
    <s v="Archiv"/>
    <s v="C"/>
    <m/>
    <s v="20 Linoleum"/>
    <n v="32.17"/>
    <s v="M1"/>
    <s v="F"/>
    <s v="0"/>
    <n v="0"/>
    <n v="0.6"/>
    <m/>
    <n v="0"/>
    <n v="0"/>
    <s v=""/>
    <n v="0"/>
    <s v=""/>
    <s v=""/>
  </r>
  <r>
    <x v="6"/>
    <n v="709170001"/>
    <x v="6"/>
    <s v="0"/>
    <s v="C31"/>
    <s v="Eingang C 1 Windfang"/>
    <s v="C"/>
    <m/>
    <s v="31 Kunststein"/>
    <n v="12.92"/>
    <s v="E1"/>
    <s v="F"/>
    <s v="5w"/>
    <n v="245"/>
    <n v="12.3"/>
    <m/>
    <n v="3165.4"/>
    <n v="0"/>
    <s v=""/>
    <n v="0"/>
    <s v=""/>
    <s v=""/>
  </r>
  <r>
    <x v="6"/>
    <n v="709170001"/>
    <x v="6"/>
    <s v="0"/>
    <s v="C32"/>
    <s v="Eingangsflur"/>
    <s v="C"/>
    <m/>
    <s v="31 Kunststein"/>
    <n v="33.75"/>
    <s v="E1"/>
    <s v="F"/>
    <s v="5w"/>
    <n v="245"/>
    <n v="4.2"/>
    <n v="16.7"/>
    <n v="8268.75"/>
    <n v="0"/>
    <s v=""/>
    <n v="0"/>
    <s v=""/>
    <s v=""/>
  </r>
  <r>
    <x v="6"/>
    <n v="709170001"/>
    <x v="6"/>
    <s v="0"/>
    <s v="C33"/>
    <s v="Aufzug"/>
    <s v="C"/>
    <m/>
    <s v="11 Gumminoppen"/>
    <n v="4"/>
    <s v="E3"/>
    <s v="F"/>
    <s v="2,5w"/>
    <n v="122.5"/>
    <n v="0"/>
    <m/>
    <n v="490"/>
    <n v="0"/>
    <s v=""/>
    <n v="0"/>
    <s v=""/>
    <s v=""/>
  </r>
  <r>
    <x v="6"/>
    <n v="709170001"/>
    <x v="6"/>
    <s v="0"/>
    <s v="C34"/>
    <s v="Putzmittelraum"/>
    <s v="C"/>
    <m/>
    <s v="20 Linoleum"/>
    <n v="5.04"/>
    <s v="M1"/>
    <s v="F"/>
    <s v="0"/>
    <n v="0"/>
    <n v="0"/>
    <m/>
    <n v="0"/>
    <n v="0"/>
    <s v=""/>
    <n v="0"/>
    <s v=""/>
    <s v=""/>
  </r>
  <r>
    <x v="6"/>
    <n v="709170001"/>
    <x v="6"/>
    <s v="0"/>
    <s v="C35"/>
    <s v="Flure Saaltrakt und zu Block B"/>
    <s v="C"/>
    <m/>
    <s v="31 Kunststein"/>
    <n v="153.71"/>
    <s v="E2"/>
    <s v="F"/>
    <s v="5w"/>
    <n v="245"/>
    <n v="26.5"/>
    <n v="5.5"/>
    <n v="37658.950000000004"/>
    <n v="0"/>
    <s v=""/>
    <n v="0"/>
    <s v=""/>
    <s v=""/>
  </r>
  <r>
    <x v="6"/>
    <n v="709170001"/>
    <x v="6"/>
    <s v="0"/>
    <s v="C36"/>
    <s v="Sitzungssaal"/>
    <s v="C"/>
    <m/>
    <s v="41 Textil"/>
    <n v="103"/>
    <s v="C2"/>
    <s v="F"/>
    <s v="2,5w"/>
    <n v="122.5"/>
    <n v="18"/>
    <n v="2"/>
    <n v="12617.5"/>
    <n v="0"/>
    <s v=""/>
    <n v="0"/>
    <s v=""/>
    <s v=""/>
  </r>
  <r>
    <x v="6"/>
    <n v="709170001"/>
    <x v="6"/>
    <s v="0"/>
    <s v="C37"/>
    <s v="Sitzungssaal"/>
    <s v="C"/>
    <m/>
    <s v="41 Textil"/>
    <n v="125"/>
    <s v="C2"/>
    <s v="F"/>
    <s v="2,5w"/>
    <n v="122.5"/>
    <n v="43.8"/>
    <m/>
    <n v="15312.5"/>
    <n v="0"/>
    <s v=""/>
    <n v="0"/>
    <s v=""/>
    <s v=""/>
  </r>
  <r>
    <x v="6"/>
    <n v="709170001"/>
    <x v="6"/>
    <s v="0"/>
    <s v="C38"/>
    <s v="Abstellraum für Sitzungsräume"/>
    <s v="C"/>
    <m/>
    <s v="20 Linoleum"/>
    <n v="12.24"/>
    <s v="K1"/>
    <s v="F"/>
    <s v="1m"/>
    <n v="12"/>
    <n v="3.2"/>
    <m/>
    <n v="146.88"/>
    <n v="0"/>
    <s v=""/>
    <n v="0"/>
    <s v=""/>
    <s v=""/>
  </r>
  <r>
    <x v="6"/>
    <n v="709170001"/>
    <x v="6"/>
    <s v="0"/>
    <s v="C39"/>
    <s v="Küche"/>
    <s v="C"/>
    <m/>
    <s v="32 Fliese"/>
    <n v="20.239999999999998"/>
    <s v="I1"/>
    <s v="F"/>
    <s v="5w"/>
    <n v="245"/>
    <n v="5.7"/>
    <m/>
    <n v="4958.7999999999993"/>
    <n v="0"/>
    <s v=""/>
    <n v="0"/>
    <s v=""/>
    <s v=""/>
  </r>
  <r>
    <x v="6"/>
    <n v="709170001"/>
    <x v="6"/>
    <s v="-1"/>
    <s v="C4"/>
    <s v="Technikraum für Aufzug"/>
    <s v="C"/>
    <m/>
    <s v="35 Estrich"/>
    <n v="0"/>
    <s v="M1"/>
    <s v="F"/>
    <s v="0"/>
    <n v="0"/>
    <n v="0.6"/>
    <m/>
    <n v="0"/>
    <n v="0"/>
    <s v=""/>
    <n v="0"/>
    <s v=""/>
    <s v=""/>
  </r>
  <r>
    <x v="6"/>
    <n v="709170001"/>
    <x v="6"/>
    <s v="0"/>
    <s v="C40"/>
    <s v="Putzmittelraum"/>
    <s v="C"/>
    <m/>
    <s v="20 Linoleum"/>
    <n v="3.6"/>
    <s v="M1"/>
    <s v="F"/>
    <s v="0"/>
    <n v="0"/>
    <n v="0"/>
    <m/>
    <n v="0"/>
    <n v="0"/>
    <s v=""/>
    <n v="0"/>
    <s v=""/>
    <s v=""/>
  </r>
  <r>
    <x v="6"/>
    <n v="709170001"/>
    <x v="6"/>
    <s v="0"/>
    <s v="C41"/>
    <s v="WC Damen und Behinderte"/>
    <s v="C"/>
    <m/>
    <s v="32 Fliese"/>
    <n v="4"/>
    <s v="G1"/>
    <s v="F"/>
    <s v="5w"/>
    <n v="245"/>
    <n v="0"/>
    <m/>
    <n v="980"/>
    <n v="0"/>
    <s v=""/>
    <n v="0"/>
    <s v=""/>
    <s v=""/>
  </r>
  <r>
    <x v="6"/>
    <n v="709170001"/>
    <x v="6"/>
    <s v="0"/>
    <s v="C42"/>
    <s v="Erste-Hilfe-Raum"/>
    <s v="C"/>
    <m/>
    <s v="20 Linoleum"/>
    <n v="12.96"/>
    <s v="I2"/>
    <s v="F"/>
    <s v="1w"/>
    <n v="49"/>
    <n v="2.5"/>
    <m/>
    <n v="635.04000000000008"/>
    <n v="0"/>
    <s v=""/>
    <n v="0"/>
    <s v=""/>
    <s v=""/>
  </r>
  <r>
    <x v="6"/>
    <n v="709170001"/>
    <x v="6"/>
    <s v="0"/>
    <s v="C43"/>
    <s v="WC Herren"/>
    <s v="C"/>
    <m/>
    <s v="32 Fliese"/>
    <n v="6.14"/>
    <s v="G1"/>
    <s v="F"/>
    <s v="5w"/>
    <n v="245"/>
    <n v="0"/>
    <m/>
    <n v="1504.3"/>
    <n v="0"/>
    <s v=""/>
    <n v="0"/>
    <s v=""/>
    <s v=""/>
  </r>
  <r>
    <x v="6"/>
    <n v="709170001"/>
    <x v="6"/>
    <s v="0"/>
    <s v="C44"/>
    <s v="Flur von Eingang C 1 bis C 2"/>
    <s v="C"/>
    <m/>
    <s v="20 Linoleum"/>
    <n v="85.55"/>
    <s v="E2"/>
    <s v="F"/>
    <s v="5w"/>
    <n v="245"/>
    <n v="0"/>
    <n v="14.6"/>
    <n v="20959.75"/>
    <n v="0"/>
    <s v=""/>
    <n v="0"/>
    <s v=""/>
    <s v=""/>
  </r>
  <r>
    <x v="6"/>
    <n v="709170001"/>
    <x v="6"/>
    <s v="0"/>
    <s v="C45"/>
    <s v="Putzmittelraum"/>
    <s v="C"/>
    <m/>
    <s v="20 Linoleum"/>
    <n v="4.9000000000000004"/>
    <s v="M1"/>
    <s v="F"/>
    <s v="0"/>
    <n v="0"/>
    <n v="0"/>
    <m/>
    <n v="0"/>
    <n v="0"/>
    <s v=""/>
    <n v="0"/>
    <s v=""/>
    <s v=""/>
  </r>
  <r>
    <x v="6"/>
    <n v="709170001"/>
    <x v="6"/>
    <s v="0"/>
    <s v="C46"/>
    <s v="Büro"/>
    <s v="C"/>
    <m/>
    <s v="41 Textil"/>
    <n v="19.18"/>
    <s v="C1"/>
    <s v="F"/>
    <s v="1w"/>
    <n v="49"/>
    <n v="2.4"/>
    <n v="0.2"/>
    <n v="939.81999999999994"/>
    <n v="0"/>
    <s v=""/>
    <n v="0"/>
    <s v=""/>
    <s v=""/>
  </r>
  <r>
    <x v="6"/>
    <n v="709170001"/>
    <x v="6"/>
    <s v="0"/>
    <s v="C47"/>
    <s v="Büro"/>
    <s v="C"/>
    <m/>
    <s v="41 Textil"/>
    <n v="19.18"/>
    <s v="C1"/>
    <s v="F"/>
    <s v="1w"/>
    <n v="49"/>
    <n v="2.4"/>
    <n v="0.2"/>
    <n v="939.81999999999994"/>
    <n v="0"/>
    <s v=""/>
    <n v="0"/>
    <s v=""/>
    <s v=""/>
  </r>
  <r>
    <x v="6"/>
    <n v="709170001"/>
    <x v="6"/>
    <s v="0"/>
    <s v="C48"/>
    <s v="Büro"/>
    <s v="C"/>
    <m/>
    <s v="40 Textil"/>
    <n v="25"/>
    <s v="C1"/>
    <s v="F"/>
    <s v="1w"/>
    <n v="49"/>
    <n v="3"/>
    <n v="0.2"/>
    <n v="1225"/>
    <n v="0"/>
    <s v=""/>
    <n v="0"/>
    <s v=""/>
    <s v=""/>
  </r>
  <r>
    <x v="6"/>
    <n v="709170001"/>
    <x v="6"/>
    <s v="0"/>
    <s v="C49"/>
    <s v="Büro"/>
    <s v="C"/>
    <m/>
    <s v="20 Linoleum"/>
    <n v="18.25"/>
    <s v="C1"/>
    <s v="F"/>
    <s v="1w"/>
    <n v="49"/>
    <n v="3"/>
    <n v="0.2"/>
    <n v="894.25"/>
    <n v="0"/>
    <s v=""/>
    <n v="0"/>
    <s v=""/>
    <s v=""/>
  </r>
  <r>
    <x v="6"/>
    <n v="709170001"/>
    <x v="6"/>
    <s v="-1"/>
    <s v="C5"/>
    <s v="Technikraum IT / Telefon"/>
    <s v="C"/>
    <m/>
    <s v="35 Estrich"/>
    <n v="9.1999999999999993"/>
    <s v="M1"/>
    <s v="F"/>
    <s v="0"/>
    <n v="0"/>
    <n v="0.6"/>
    <m/>
    <n v="0"/>
    <n v="0"/>
    <s v=""/>
    <n v="0"/>
    <s v=""/>
    <s v=""/>
  </r>
  <r>
    <x v="6"/>
    <n v="709170001"/>
    <x v="6"/>
    <s v="0"/>
    <s v="C50"/>
    <s v="Büro"/>
    <s v="C"/>
    <m/>
    <s v="20 Linoleum"/>
    <n v="18.25"/>
    <s v="C1"/>
    <s v="F"/>
    <s v="1w"/>
    <n v="49"/>
    <n v="2.4"/>
    <n v="0.2"/>
    <n v="894.25"/>
    <n v="0"/>
    <s v=""/>
    <n v="0"/>
    <s v=""/>
    <s v=""/>
  </r>
  <r>
    <x v="6"/>
    <n v="709170001"/>
    <x v="6"/>
    <s v="0"/>
    <s v="C51"/>
    <s v="WC Behinderte"/>
    <s v="C"/>
    <m/>
    <s v="32 Fliese"/>
    <n v="3.8"/>
    <s v="G1"/>
    <s v="F"/>
    <s v="5w"/>
    <n v="245"/>
    <n v="0"/>
    <m/>
    <n v="931"/>
    <n v="0"/>
    <s v=""/>
    <n v="0"/>
    <s v=""/>
    <s v=""/>
  </r>
  <r>
    <x v="6"/>
    <n v="709170001"/>
    <x v="6"/>
    <s v="0"/>
    <s v="C52"/>
    <s v="WC Damen"/>
    <s v="C"/>
    <m/>
    <s v="32 Fliese"/>
    <n v="13.3"/>
    <s v="G1"/>
    <s v="F"/>
    <s v="5w"/>
    <n v="245"/>
    <n v="0"/>
    <n v="0.7"/>
    <n v="3258.5"/>
    <n v="0"/>
    <s v=""/>
    <n v="0"/>
    <s v=""/>
    <s v=""/>
  </r>
  <r>
    <x v="6"/>
    <n v="709170001"/>
    <x v="6"/>
    <s v="0"/>
    <s v="C53"/>
    <s v="Büro"/>
    <s v="C"/>
    <m/>
    <s v="20 Linoleum"/>
    <n v="16.510000000000002"/>
    <s v="C1"/>
    <s v="F"/>
    <s v="1w"/>
    <n v="49"/>
    <n v="3"/>
    <n v="0.2"/>
    <n v="808.99000000000012"/>
    <n v="0"/>
    <s v=""/>
    <n v="0"/>
    <s v=""/>
    <s v=""/>
  </r>
  <r>
    <x v="6"/>
    <n v="709170001"/>
    <x v="6"/>
    <s v="0"/>
    <s v="C54"/>
    <s v="Büro"/>
    <s v="C"/>
    <m/>
    <s v="40 Textil"/>
    <n v="17.5"/>
    <s v="C1"/>
    <s v="F"/>
    <s v="1w"/>
    <n v="49"/>
    <n v="3"/>
    <n v="0.2"/>
    <n v="857.5"/>
    <n v="0"/>
    <s v=""/>
    <n v="0"/>
    <s v=""/>
    <s v=""/>
  </r>
  <r>
    <x v="6"/>
    <n v="709170001"/>
    <x v="6"/>
    <s v="0"/>
    <s v="C55"/>
    <s v="Büro"/>
    <s v="C"/>
    <m/>
    <s v="20 Linoleum"/>
    <n v="17.5"/>
    <s v="C1"/>
    <s v="F"/>
    <s v="1w"/>
    <n v="49"/>
    <n v="3"/>
    <n v="0.2"/>
    <n v="857.5"/>
    <n v="0"/>
    <s v=""/>
    <n v="0"/>
    <s v=""/>
    <s v=""/>
  </r>
  <r>
    <x v="6"/>
    <n v="709170001"/>
    <x v="6"/>
    <s v="0"/>
    <s v="C56"/>
    <s v="Besprechungsraum "/>
    <s v="C"/>
    <m/>
    <s v="40 Textil"/>
    <n v="18.25"/>
    <s v="C1"/>
    <s v="F"/>
    <s v="1w"/>
    <n v="49"/>
    <n v="3"/>
    <n v="0.2"/>
    <n v="894.25"/>
    <n v="0"/>
    <s v=""/>
    <n v="0"/>
    <s v=""/>
    <s v=""/>
  </r>
  <r>
    <x v="6"/>
    <n v="709170001"/>
    <x v="6"/>
    <s v="0"/>
    <s v="C57"/>
    <s v="Büro"/>
    <s v="C"/>
    <m/>
    <s v="20 Linoleum"/>
    <n v="18.25"/>
    <s v="C1"/>
    <s v="F"/>
    <s v="1w"/>
    <n v="49"/>
    <n v="3"/>
    <n v="0.2"/>
    <n v="894.25"/>
    <n v="0"/>
    <s v=""/>
    <n v="0"/>
    <s v=""/>
    <s v=""/>
  </r>
  <r>
    <x v="6"/>
    <n v="709170001"/>
    <x v="6"/>
    <s v="0"/>
    <s v="C58"/>
    <s v="Büro"/>
    <s v="C"/>
    <m/>
    <s v="20 Linoleum"/>
    <n v="18.25"/>
    <s v="C1"/>
    <s v="F"/>
    <s v="1w"/>
    <n v="49"/>
    <n v="3"/>
    <n v="0.2"/>
    <n v="894.25"/>
    <n v="0"/>
    <s v=""/>
    <n v="0"/>
    <s v=""/>
    <s v=""/>
  </r>
  <r>
    <x v="6"/>
    <n v="709170001"/>
    <x v="6"/>
    <s v="0"/>
    <s v="C59"/>
    <s v="Büro"/>
    <s v="C"/>
    <m/>
    <s v="20 Linoleum"/>
    <n v="18.25"/>
    <s v="C1"/>
    <s v="F"/>
    <s v="1w"/>
    <n v="49"/>
    <n v="3"/>
    <n v="0.2"/>
    <n v="894.25"/>
    <n v="0"/>
    <s v=""/>
    <n v="0"/>
    <s v=""/>
    <s v=""/>
  </r>
  <r>
    <x v="6"/>
    <n v="709170001"/>
    <x v="6"/>
    <s v="-1"/>
    <s v="C6"/>
    <s v="Technikraum IT / Telefon"/>
    <s v="C"/>
    <m/>
    <s v="35 Estrich"/>
    <n v="12.52"/>
    <s v="M1"/>
    <s v="F"/>
    <s v="0"/>
    <n v="0"/>
    <n v="0.6"/>
    <m/>
    <n v="0"/>
    <n v="0"/>
    <s v=""/>
    <n v="0"/>
    <s v=""/>
    <s v=""/>
  </r>
  <r>
    <x v="6"/>
    <n v="709170001"/>
    <x v="6"/>
    <s v="0"/>
    <s v="C60"/>
    <s v="Büro"/>
    <s v="C"/>
    <m/>
    <s v="20 Linoleum"/>
    <n v="18.25"/>
    <s v="C1"/>
    <s v="F"/>
    <s v="1w"/>
    <n v="49"/>
    <n v="3"/>
    <n v="0.2"/>
    <n v="894.25"/>
    <n v="0"/>
    <s v=""/>
    <n v="0"/>
    <s v=""/>
    <s v=""/>
  </r>
  <r>
    <x v="6"/>
    <n v="709170001"/>
    <x v="6"/>
    <s v="0"/>
    <s v="C61"/>
    <s v="Büro"/>
    <s v="C"/>
    <m/>
    <s v="20 Linoleum"/>
    <n v="18.25"/>
    <s v="C1"/>
    <s v="F"/>
    <s v="1w"/>
    <n v="49"/>
    <n v="3"/>
    <n v="0.2"/>
    <n v="894.25"/>
    <n v="0"/>
    <s v=""/>
    <n v="0"/>
    <s v=""/>
    <s v=""/>
  </r>
  <r>
    <x v="6"/>
    <n v="709170001"/>
    <x v="6"/>
    <s v="0"/>
    <s v="C62"/>
    <s v="Büro"/>
    <s v="C"/>
    <m/>
    <s v="20 Linoleum"/>
    <n v="18.25"/>
    <s v="C1"/>
    <s v="F"/>
    <s v="1w"/>
    <n v="49"/>
    <n v="3"/>
    <n v="0.2"/>
    <n v="894.25"/>
    <n v="0"/>
    <s v=""/>
    <n v="0"/>
    <s v=""/>
    <s v=""/>
  </r>
  <r>
    <x v="6"/>
    <n v="709170001"/>
    <x v="6"/>
    <s v="0"/>
    <s v="C63"/>
    <s v="Büro"/>
    <s v="C"/>
    <m/>
    <s v="20 Linoleum"/>
    <n v="18.25"/>
    <s v="C1"/>
    <s v="F"/>
    <s v="1w"/>
    <n v="49"/>
    <n v="3"/>
    <n v="0.2"/>
    <n v="894.25"/>
    <n v="0"/>
    <s v=""/>
    <n v="0"/>
    <s v=""/>
    <s v=""/>
  </r>
  <r>
    <x v="6"/>
    <n v="709170001"/>
    <x v="6"/>
    <s v="0"/>
    <s v="C64"/>
    <s v="Büro"/>
    <s v="C"/>
    <m/>
    <s v="20 Linoleum"/>
    <n v="17.5"/>
    <s v="C1"/>
    <s v="F"/>
    <s v="1w"/>
    <n v="49"/>
    <n v="2.4"/>
    <n v="0.2"/>
    <n v="857.5"/>
    <n v="0"/>
    <s v=""/>
    <n v="0"/>
    <s v=""/>
    <s v=""/>
  </r>
  <r>
    <x v="6"/>
    <n v="709170001"/>
    <x v="6"/>
    <s v="0"/>
    <s v="C65"/>
    <s v="Büro"/>
    <s v="C"/>
    <m/>
    <s v="20 Linoleum"/>
    <n v="17.5"/>
    <s v="C1"/>
    <s v="F"/>
    <s v="1w"/>
    <n v="49"/>
    <n v="3"/>
    <n v="0.2"/>
    <n v="857.5"/>
    <n v="0"/>
    <s v=""/>
    <n v="0"/>
    <s v=""/>
    <s v=""/>
  </r>
  <r>
    <x v="6"/>
    <n v="709170001"/>
    <x v="6"/>
    <s v="0"/>
    <s v="C66"/>
    <s v="Eingang C 2 Eingangsbereich"/>
    <s v="C"/>
    <m/>
    <s v="33 Betonwerkstein"/>
    <n v="41.66"/>
    <s v="E1"/>
    <s v="F"/>
    <s v="5w"/>
    <n v="245"/>
    <n v="24.3"/>
    <m/>
    <n v="10206.699999999999"/>
    <n v="0"/>
    <s v=""/>
    <n v="0"/>
    <s v=""/>
    <s v=""/>
  </r>
  <r>
    <x v="6"/>
    <n v="709170001"/>
    <x v="6"/>
    <s v="0"/>
    <s v="C67"/>
    <s v="Aufzug"/>
    <s v="C"/>
    <m/>
    <s v="11 Gumminoppen"/>
    <n v="2"/>
    <s v="E3"/>
    <s v="F"/>
    <s v="2,5w"/>
    <n v="122.5"/>
    <n v="0"/>
    <m/>
    <n v="245"/>
    <n v="0"/>
    <s v=""/>
    <n v="0"/>
    <s v=""/>
    <s v=""/>
  </r>
  <r>
    <x v="6"/>
    <n v="709170001"/>
    <x v="6"/>
    <s v="0"/>
    <s v="C68"/>
    <s v="Flur"/>
    <s v="C"/>
    <m/>
    <s v="20 Linoleum"/>
    <n v="35.549999999999997"/>
    <s v="E2"/>
    <s v="F"/>
    <s v="5w"/>
    <n v="245"/>
    <n v="0"/>
    <n v="15.7"/>
    <n v="8709.75"/>
    <n v="0"/>
    <s v=""/>
    <n v="0"/>
    <s v=""/>
    <s v=""/>
  </r>
  <r>
    <x v="6"/>
    <n v="709170001"/>
    <x v="6"/>
    <s v="0"/>
    <s v="C69"/>
    <s v="Büro"/>
    <s v="C"/>
    <m/>
    <s v="20 Linoleum"/>
    <n v="18.62"/>
    <s v="C1"/>
    <s v="F"/>
    <s v="1w"/>
    <n v="49"/>
    <n v="4"/>
    <n v="0.5"/>
    <n v="912.38"/>
    <n v="0"/>
    <s v=""/>
    <n v="0"/>
    <s v=""/>
    <s v=""/>
  </r>
  <r>
    <x v="6"/>
    <n v="709170001"/>
    <x v="6"/>
    <s v="-1"/>
    <s v="C7"/>
    <s v="Flur und Fluchtweg"/>
    <s v="C"/>
    <m/>
    <s v="20 Linoleum"/>
    <n v="12.5"/>
    <s v="E2.3"/>
    <s v="F"/>
    <n v="0"/>
    <n v="0"/>
    <n v="0.6"/>
    <m/>
    <n v="0"/>
    <s v=""/>
    <s v=""/>
    <s v=""/>
    <s v=""/>
    <s v=""/>
  </r>
  <r>
    <x v="6"/>
    <n v="709170001"/>
    <x v="6"/>
    <s v="0"/>
    <s v="C70"/>
    <s v="Büro"/>
    <s v="C"/>
    <m/>
    <s v="20 Linoleum"/>
    <n v="18"/>
    <s v="C1"/>
    <s v="F"/>
    <s v="1w"/>
    <n v="49"/>
    <n v="3.2"/>
    <n v="0.5"/>
    <n v="882"/>
    <n v="0"/>
    <s v=""/>
    <n v="0"/>
    <s v=""/>
    <s v=""/>
  </r>
  <r>
    <x v="6"/>
    <n v="709170001"/>
    <x v="6"/>
    <s v="0"/>
    <s v="C71"/>
    <s v="Büro"/>
    <s v="C"/>
    <m/>
    <s v="20 Linoleum"/>
    <n v="25"/>
    <s v="C1"/>
    <s v="F"/>
    <s v="1w"/>
    <n v="49"/>
    <n v="6.4"/>
    <m/>
    <n v="1225"/>
    <n v="0"/>
    <s v=""/>
    <n v="0"/>
    <s v=""/>
    <s v=""/>
  </r>
  <r>
    <x v="6"/>
    <n v="709170001"/>
    <x v="6"/>
    <s v="0"/>
    <s v="C72"/>
    <s v="Büro"/>
    <s v="C"/>
    <m/>
    <s v="20 Linoleum"/>
    <n v="18.5"/>
    <s v="C1"/>
    <s v="F"/>
    <s v="1w"/>
    <n v="49"/>
    <n v="4"/>
    <n v="0.5"/>
    <n v="906.5"/>
    <n v="0"/>
    <s v=""/>
    <n v="0"/>
    <s v=""/>
    <s v=""/>
  </r>
  <r>
    <x v="6"/>
    <n v="709170001"/>
    <x v="6"/>
    <s v="0"/>
    <s v="C73"/>
    <s v="Büro"/>
    <s v="C"/>
    <m/>
    <s v="20 Linoleum"/>
    <n v="17"/>
    <s v="C1"/>
    <s v="F"/>
    <s v="1w"/>
    <n v="49"/>
    <n v="3.2"/>
    <n v="0.5"/>
    <n v="833"/>
    <n v="0"/>
    <s v=""/>
    <n v="0"/>
    <s v=""/>
    <s v=""/>
  </r>
  <r>
    <x v="6"/>
    <n v="709170001"/>
    <x v="6"/>
    <s v="0"/>
    <s v="C74"/>
    <s v="WC Behinderte"/>
    <s v="C"/>
    <m/>
    <s v="32 Fliese"/>
    <n v="4"/>
    <s v="G1"/>
    <s v="F"/>
    <s v="5w"/>
    <n v="245"/>
    <n v="0"/>
    <m/>
    <n v="980"/>
    <n v="0"/>
    <s v=""/>
    <n v="0"/>
    <s v=""/>
    <s v=""/>
  </r>
  <r>
    <x v="6"/>
    <n v="709170001"/>
    <x v="6"/>
    <s v="0"/>
    <s v="C75"/>
    <s v="WC Herren"/>
    <s v="C"/>
    <m/>
    <s v="32 Fliese"/>
    <n v="6.5"/>
    <s v="G1"/>
    <s v="F"/>
    <s v="5w"/>
    <n v="245"/>
    <n v="0.3"/>
    <m/>
    <n v="1592.5"/>
    <n v="0"/>
    <s v=""/>
    <n v="0"/>
    <s v=""/>
    <s v=""/>
  </r>
  <r>
    <x v="6"/>
    <n v="709170001"/>
    <x v="6"/>
    <s v="0"/>
    <s v="C76"/>
    <s v="WC Damen"/>
    <s v="C"/>
    <m/>
    <s v="32 Fliese"/>
    <n v="6.5"/>
    <s v="G1"/>
    <s v="F"/>
    <s v="5w"/>
    <n v="245"/>
    <n v="0.3"/>
    <m/>
    <n v="1592.5"/>
    <n v="0"/>
    <s v=""/>
    <n v="0"/>
    <s v=""/>
    <s v=""/>
  </r>
  <r>
    <x v="6"/>
    <n v="709170001"/>
    <x v="6"/>
    <s v="0"/>
    <s v="C77"/>
    <s v="Flur einschl. Treppenstufen"/>
    <s v="C"/>
    <m/>
    <s v="31 Kunststein"/>
    <n v="7.74"/>
    <s v="E2"/>
    <s v="F"/>
    <s v="5w"/>
    <n v="245"/>
    <n v="0"/>
    <m/>
    <n v="1896.3"/>
    <n v="0"/>
    <s v=""/>
    <n v="0"/>
    <s v=""/>
    <s v=""/>
  </r>
  <r>
    <x v="6"/>
    <n v="709170001"/>
    <x v="6"/>
    <s v="0"/>
    <s v="C78"/>
    <s v="Büro"/>
    <s v="C"/>
    <m/>
    <s v="40 Textil"/>
    <n v="32.51"/>
    <s v="C1"/>
    <s v="F"/>
    <s v="1w"/>
    <n v="49"/>
    <n v="6.3"/>
    <m/>
    <n v="1592.99"/>
    <n v="0"/>
    <s v=""/>
    <n v="0"/>
    <s v=""/>
    <s v=""/>
  </r>
  <r>
    <x v="6"/>
    <n v="709170001"/>
    <x v="6"/>
    <s v="0"/>
    <s v="C79"/>
    <s v="Flur"/>
    <s v="C"/>
    <m/>
    <s v="32 Fliese"/>
    <n v="3.75"/>
    <s v="E2.1"/>
    <s v="F"/>
    <s v="2,5w"/>
    <n v="122.5"/>
    <n v="0.8"/>
    <n v="1.8"/>
    <n v="459.375"/>
    <n v="0"/>
    <s v=""/>
    <n v="0"/>
    <s v=""/>
    <s v=""/>
  </r>
  <r>
    <x v="6"/>
    <n v="709170001"/>
    <x v="6"/>
    <s v="-1"/>
    <s v="C8"/>
    <s v="Umkleideraum 1013"/>
    <s v="C"/>
    <m/>
    <s v="20 Linoleum"/>
    <n v="17.329999999999998"/>
    <s v="G2"/>
    <s v="F"/>
    <s v="2,5w"/>
    <n v="122.5"/>
    <n v="0.6"/>
    <m/>
    <n v="2122.9249999999997"/>
    <n v="0"/>
    <s v=""/>
    <n v="0"/>
    <s v=""/>
    <s v=""/>
  </r>
  <r>
    <x v="6"/>
    <n v="709170001"/>
    <x v="6"/>
    <s v="0"/>
    <s v="C80"/>
    <s v="WC/Waschraum"/>
    <s v="C"/>
    <m/>
    <s v="32 Fliese"/>
    <n v="1.67"/>
    <s v="G1"/>
    <s v="F"/>
    <s v="5w"/>
    <n v="245"/>
    <n v="0"/>
    <m/>
    <n v="409.15"/>
    <n v="0"/>
    <s v=""/>
    <n v="0"/>
    <s v=""/>
    <s v=""/>
  </r>
  <r>
    <x v="6"/>
    <n v="709170001"/>
    <x v="6"/>
    <s v="0"/>
    <s v="C81"/>
    <s v="Abstell- und Putzmittelraum"/>
    <s v="C"/>
    <m/>
    <s v="20 Linoleum"/>
    <n v="1.95"/>
    <s v="M1"/>
    <s v="F"/>
    <s v="0"/>
    <n v="0"/>
    <n v="0"/>
    <m/>
    <n v="0"/>
    <n v="0"/>
    <s v=""/>
    <n v="0"/>
    <s v=""/>
    <s v=""/>
  </r>
  <r>
    <x v="6"/>
    <n v="709170001"/>
    <x v="6"/>
    <s v="0"/>
    <s v="C82"/>
    <s v="Büro"/>
    <s v="C"/>
    <m/>
    <s v="40 Textil"/>
    <n v="12.4"/>
    <s v="C1"/>
    <s v="F"/>
    <s v="1w"/>
    <n v="49"/>
    <n v="5.0999999999999996"/>
    <m/>
    <n v="607.6"/>
    <n v="0"/>
    <s v=""/>
    <n v="0"/>
    <s v=""/>
    <s v=""/>
  </r>
  <r>
    <x v="6"/>
    <n v="709170001"/>
    <x v="6"/>
    <s v="0"/>
    <s v="C83"/>
    <s v="Büro"/>
    <s v="C"/>
    <m/>
    <s v="40 Textil"/>
    <n v="16.010000000000002"/>
    <s v="C1"/>
    <s v="F"/>
    <s v="1w"/>
    <n v="49"/>
    <n v="7.5"/>
    <m/>
    <n v="784.49000000000012"/>
    <n v="0"/>
    <s v=""/>
    <n v="0"/>
    <s v=""/>
    <s v=""/>
  </r>
  <r>
    <x v="6"/>
    <n v="709170001"/>
    <x v="6"/>
    <s v="0"/>
    <s v="C84"/>
    <s v="Sozialraum"/>
    <s v="C"/>
    <m/>
    <s v="40 Textil"/>
    <n v="5.13"/>
    <s v="F1"/>
    <s v="F"/>
    <s v="2,5w"/>
    <n v="122.5"/>
    <n v="0"/>
    <m/>
    <n v="628.42499999999995"/>
    <n v="0"/>
    <s v=""/>
    <n v="0"/>
    <s v=""/>
    <s v=""/>
  </r>
  <r>
    <x v="6"/>
    <n v="709170001"/>
    <x v="6"/>
    <s v="0"/>
    <s v="C85"/>
    <s v="Büro"/>
    <s v="C"/>
    <m/>
    <s v="32 Fliese"/>
    <n v="9.8800000000000008"/>
    <s v="C1"/>
    <s v="F"/>
    <s v="1w"/>
    <n v="49"/>
    <n v="1.8"/>
    <m/>
    <n v="484.12000000000006"/>
    <n v="0"/>
    <s v=""/>
    <n v="0"/>
    <s v=""/>
    <s v=""/>
  </r>
  <r>
    <x v="6"/>
    <n v="709170001"/>
    <x v="6"/>
    <s v="1"/>
    <s v="C86"/>
    <s v="Flur "/>
    <s v="C"/>
    <m/>
    <s v="20 Linoleum"/>
    <n v="107.69"/>
    <s v="E2.1"/>
    <s v="F"/>
    <s v="2,5w"/>
    <n v="122.5"/>
    <n v="0"/>
    <n v="5.5"/>
    <n v="13192.025"/>
    <n v="0"/>
    <s v=""/>
    <n v="0"/>
    <s v=""/>
    <s v=""/>
  </r>
  <r>
    <x v="6"/>
    <n v="709170001"/>
    <x v="6"/>
    <s v="1"/>
    <s v="C87"/>
    <s v="Büro"/>
    <s v="C"/>
    <m/>
    <s v="40 Textil"/>
    <n v="29.18"/>
    <s v="C1"/>
    <s v="F"/>
    <s v="1w"/>
    <n v="49"/>
    <n v="5.7"/>
    <n v="0.2"/>
    <n v="1429.82"/>
    <n v="0"/>
    <s v=""/>
    <n v="0"/>
    <s v=""/>
    <s v=""/>
  </r>
  <r>
    <x v="6"/>
    <n v="709170001"/>
    <x v="6"/>
    <s v="1"/>
    <s v="C88"/>
    <s v="Sitzungsraum"/>
    <s v="C"/>
    <m/>
    <s v="40 Textil"/>
    <n v="49.66"/>
    <s v="C2"/>
    <s v="F"/>
    <s v="2,5w"/>
    <n v="122.5"/>
    <n v="6.8"/>
    <n v="0.2"/>
    <n v="6083.3499999999995"/>
    <n v="0"/>
    <s v=""/>
    <n v="0"/>
    <s v=""/>
    <s v=""/>
  </r>
  <r>
    <x v="6"/>
    <n v="709170001"/>
    <x v="6"/>
    <s v="1"/>
    <s v="C89"/>
    <s v="Büro"/>
    <s v="C"/>
    <m/>
    <s v="40 Textil"/>
    <n v="31.74"/>
    <s v="C1"/>
    <s v="F"/>
    <s v="1w"/>
    <n v="49"/>
    <n v="8.9"/>
    <n v="0.2"/>
    <n v="1555.26"/>
    <n v="0"/>
    <s v=""/>
    <n v="0"/>
    <s v=""/>
    <s v=""/>
  </r>
  <r>
    <x v="6"/>
    <n v="709170001"/>
    <x v="6"/>
    <s v="-1"/>
    <s v="C9"/>
    <s v="Möbellager FB 10"/>
    <s v="C"/>
    <m/>
    <s v="20 Linoleum"/>
    <n v="37.08"/>
    <s v="M1"/>
    <s v="F"/>
    <s v="0"/>
    <n v="0"/>
    <n v="0.6"/>
    <m/>
    <n v="0"/>
    <n v="0"/>
    <s v=""/>
    <n v="0"/>
    <s v=""/>
    <s v=""/>
  </r>
  <r>
    <x v="6"/>
    <n v="709170001"/>
    <x v="6"/>
    <s v="1"/>
    <s v="C90"/>
    <s v="Büro"/>
    <s v="C"/>
    <m/>
    <s v="40 Textil"/>
    <n v="37.340000000000003"/>
    <s v="C1"/>
    <s v="F"/>
    <s v="1w"/>
    <n v="49"/>
    <n v="6.8"/>
    <n v="0.2"/>
    <n v="1829.66"/>
    <n v="0"/>
    <s v=""/>
    <n v="0"/>
    <s v=""/>
    <s v=""/>
  </r>
  <r>
    <x v="6"/>
    <n v="709170001"/>
    <x v="6"/>
    <s v="1"/>
    <s v="C91"/>
    <s v="Sitzungsraum"/>
    <s v="C"/>
    <m/>
    <s v="40 Textil"/>
    <n v="50.18"/>
    <s v="C2"/>
    <s v="F"/>
    <s v="2,5w"/>
    <n v="122.5"/>
    <n v="6.8"/>
    <n v="0.2"/>
    <n v="6147.05"/>
    <n v="0"/>
    <s v=""/>
    <n v="0"/>
    <s v=""/>
    <s v=""/>
  </r>
  <r>
    <x v="6"/>
    <n v="709170001"/>
    <x v="6"/>
    <s v="1"/>
    <s v="C92"/>
    <s v="Büro"/>
    <s v="C"/>
    <m/>
    <s v="40 Textil"/>
    <n v="17.39"/>
    <s v="C1"/>
    <s v="F"/>
    <s v="1w"/>
    <n v="49"/>
    <n v="3.4"/>
    <n v="0.2"/>
    <n v="852.11"/>
    <n v="0"/>
    <s v=""/>
    <n v="0"/>
    <s v=""/>
    <s v=""/>
  </r>
  <r>
    <x v="6"/>
    <n v="709170001"/>
    <x v="6"/>
    <s v="1"/>
    <s v="C93"/>
    <s v="Teeküche"/>
    <s v="C"/>
    <m/>
    <s v="32 Fliese"/>
    <n v="4.5599999999999996"/>
    <s v="I1"/>
    <s v="F"/>
    <s v="5w"/>
    <n v="245"/>
    <n v="0"/>
    <m/>
    <n v="1117.1999999999998"/>
    <n v="0"/>
    <s v=""/>
    <n v="0"/>
    <s v=""/>
    <s v=""/>
  </r>
  <r>
    <x v="6"/>
    <n v="709170001"/>
    <x v="6"/>
    <s v="1"/>
    <s v="C94"/>
    <s v="Büro"/>
    <s v="C"/>
    <m/>
    <s v="40 Textil"/>
    <n v="16.45"/>
    <s v="C1"/>
    <s v="F"/>
    <s v="1w"/>
    <n v="49"/>
    <n v="3.6"/>
    <n v="0.2"/>
    <n v="806.05"/>
    <n v="0"/>
    <s v=""/>
    <n v="0"/>
    <s v=""/>
    <s v=""/>
  </r>
  <r>
    <x v="6"/>
    <n v="709170001"/>
    <x v="6"/>
    <s v="1"/>
    <s v="C95"/>
    <s v="Putzmittelraum"/>
    <s v="C"/>
    <m/>
    <s v="20 Linoleum"/>
    <n v="6.2"/>
    <s v="M1"/>
    <s v="F"/>
    <s v="0"/>
    <n v="0"/>
    <n v="0"/>
    <m/>
    <n v="0"/>
    <n v="0"/>
    <s v=""/>
    <n v="0"/>
    <s v=""/>
    <s v=""/>
  </r>
  <r>
    <x v="6"/>
    <n v="709170001"/>
    <x v="6"/>
    <s v="1"/>
    <s v="C96"/>
    <s v="Büro"/>
    <s v="C"/>
    <m/>
    <s v="40 Textil"/>
    <n v="24.55"/>
    <s v="C1"/>
    <s v="F"/>
    <s v="1w"/>
    <n v="49"/>
    <n v="5"/>
    <n v="0.2"/>
    <n v="1202.95"/>
    <n v="0"/>
    <s v=""/>
    <n v="0"/>
    <s v=""/>
    <s v=""/>
  </r>
  <r>
    <x v="6"/>
    <n v="709170001"/>
    <x v="6"/>
    <s v="1"/>
    <s v="C97"/>
    <s v="Flur"/>
    <s v="C"/>
    <m/>
    <s v="20 Linoleum"/>
    <n v="103.58"/>
    <s v="E2.1"/>
    <s v="F"/>
    <s v="2,5w"/>
    <n v="122.5"/>
    <n v="0"/>
    <n v="5.5"/>
    <n v="12688.55"/>
    <n v="0"/>
    <s v=""/>
    <n v="0"/>
    <s v=""/>
    <s v=""/>
  </r>
  <r>
    <x v="6"/>
    <n v="709170001"/>
    <x v="6"/>
    <s v="1"/>
    <s v="C98"/>
    <s v="Büro"/>
    <s v="C"/>
    <m/>
    <s v="40 Textil"/>
    <n v="39.9"/>
    <s v="C1"/>
    <s v="F"/>
    <s v="1w"/>
    <n v="49"/>
    <n v="12.3"/>
    <m/>
    <n v="1955.1"/>
    <n v="0"/>
    <s v=""/>
    <n v="0"/>
    <s v=""/>
    <s v=""/>
  </r>
  <r>
    <x v="6"/>
    <n v="709170001"/>
    <x v="6"/>
    <s v="1"/>
    <s v="C99"/>
    <s v="Archiv"/>
    <s v="C"/>
    <m/>
    <s v="40 Textil"/>
    <n v="18.25"/>
    <s v="M1"/>
    <s v="F"/>
    <s v="0"/>
    <n v="0"/>
    <n v="4.0999999999999996"/>
    <n v="0.2"/>
    <n v="0"/>
    <n v="0"/>
    <s v=""/>
    <n v="0"/>
    <s v=""/>
    <s v=""/>
  </r>
  <r>
    <x v="6"/>
    <n v="709170001"/>
    <x v="6"/>
    <s v="4"/>
    <s v="TH B/C"/>
    <s v="Treppenhausflur 4. Obergeschoss"/>
    <s v="C"/>
    <m/>
    <s v="31 Kunststein"/>
    <n v="12.79"/>
    <s v="E2.1"/>
    <s v="F"/>
    <s v="2,5w"/>
    <n v="122.5"/>
    <n v="1.3"/>
    <n v="8.4"/>
    <n v="1566.7749999999999"/>
    <n v="0"/>
    <s v=""/>
    <n v="0"/>
    <s v=""/>
    <s v=""/>
  </r>
  <r>
    <x v="6"/>
    <n v="709170001"/>
    <x v="6"/>
    <s v="4"/>
    <s v="TH B/C"/>
    <s v="Stufen+Podest + Treppenhausflur 3.OG"/>
    <s v="C"/>
    <m/>
    <s v="31 Kunststein"/>
    <n v="28.17"/>
    <s v="E2.1"/>
    <s v="F"/>
    <s v="2,5w"/>
    <n v="122.5"/>
    <n v="5.6"/>
    <m/>
    <n v="3450.8250000000003"/>
    <n v="0"/>
    <s v=""/>
    <n v="0"/>
    <s v=""/>
    <s v=""/>
  </r>
  <r>
    <x v="6"/>
    <n v="709170001"/>
    <x v="6"/>
    <s v="3"/>
    <s v="TH B/C"/>
    <s v="Stufen+Podest + Treppenhausflur 2.OG"/>
    <s v="C"/>
    <m/>
    <s v="31 Kunststein"/>
    <n v="20.74"/>
    <s v="E2.1"/>
    <s v="F"/>
    <s v="2,5w"/>
    <n v="122.5"/>
    <n v="4.5999999999999996"/>
    <n v="5.6"/>
    <n v="2540.6499999999996"/>
    <n v="0"/>
    <s v=""/>
    <n v="0"/>
    <s v=""/>
    <s v=""/>
  </r>
  <r>
    <x v="6"/>
    <n v="709170001"/>
    <x v="6"/>
    <s v="2"/>
    <s v="TH B/C"/>
    <s v="Stufen+Podest + Treppenhausflur 1.OG"/>
    <s v="C"/>
    <m/>
    <s v="31 Kunststein"/>
    <n v="26.7"/>
    <s v="E2.1"/>
    <s v="F"/>
    <s v="2,5w"/>
    <n v="122.5"/>
    <n v="4.5999999999999996"/>
    <n v="5.6"/>
    <n v="3270.75"/>
    <n v="0"/>
    <s v=""/>
    <n v="0"/>
    <s v=""/>
    <s v=""/>
  </r>
  <r>
    <x v="6"/>
    <n v="709170001"/>
    <x v="6"/>
    <s v="4"/>
    <s v="TH C1"/>
    <s v="Treppenhausflur 4. Obergeschoß"/>
    <s v="C"/>
    <m/>
    <s v="31 Kunststein"/>
    <n v="4.01"/>
    <s v="E2.1"/>
    <s v="F"/>
    <s v="2,5w"/>
    <n v="122.5"/>
    <n v="2.6"/>
    <n v="8.4"/>
    <n v="491.22499999999997"/>
    <n v="0"/>
    <s v=""/>
    <n v="0"/>
    <s v=""/>
    <s v=""/>
  </r>
  <r>
    <x v="6"/>
    <n v="709170001"/>
    <x v="6"/>
    <s v="3"/>
    <s v="TH C1"/>
    <s v="Stufen+Podest + Treppenhausflur 3.OG"/>
    <s v="C"/>
    <m/>
    <s v="31 Kunststein"/>
    <n v="15.84"/>
    <s v="E2.1"/>
    <s v="F"/>
    <s v="2,5w"/>
    <n v="122.5"/>
    <n v="6.4"/>
    <n v="8.4"/>
    <n v="1940.4"/>
    <n v="0"/>
    <s v=""/>
    <n v="0"/>
    <s v=""/>
    <s v=""/>
  </r>
  <r>
    <x v="6"/>
    <n v="709170001"/>
    <x v="6"/>
    <s v="2"/>
    <s v="TH C1"/>
    <s v="Stufen+Podest + Treppenhausflur 2.OG"/>
    <s v="C"/>
    <m/>
    <s v="31 Kunststein"/>
    <n v="15.84"/>
    <s v="E2.1"/>
    <s v="F"/>
    <s v="2,5w"/>
    <n v="122.5"/>
    <n v="6.4"/>
    <n v="8.4"/>
    <n v="1940.4"/>
    <n v="0"/>
    <s v=""/>
    <n v="0"/>
    <s v=""/>
    <s v=""/>
  </r>
  <r>
    <x v="6"/>
    <n v="709170001"/>
    <x v="6"/>
    <s v="1"/>
    <s v="TH C1"/>
    <s v="Stufen+Podest + Treppenhausflur 1.OG"/>
    <s v="C"/>
    <m/>
    <s v="31 Kunststein"/>
    <n v="15.84"/>
    <s v="E2.1"/>
    <s v="F"/>
    <s v="2,5w"/>
    <n v="122.5"/>
    <n v="6.4"/>
    <n v="8.4"/>
    <n v="1940.4"/>
    <n v="0"/>
    <s v=""/>
    <n v="0"/>
    <s v=""/>
    <s v=""/>
  </r>
  <r>
    <x v="6"/>
    <n v="709170001"/>
    <x v="6"/>
    <s v="0"/>
    <s v="TH C1"/>
    <s v="Stufen+Podest + Treppenhausflur EG"/>
    <s v="C"/>
    <m/>
    <s v="31 Kunststein"/>
    <n v="16.46"/>
    <s v="E2.1"/>
    <s v="F"/>
    <s v="2,5w"/>
    <n v="122.5"/>
    <n v="6.4"/>
    <n v="8.4"/>
    <n v="2016.3500000000001"/>
    <n v="0"/>
    <s v=""/>
    <n v="0"/>
    <s v=""/>
    <s v=""/>
  </r>
  <r>
    <x v="6"/>
    <n v="709170001"/>
    <x v="6"/>
    <s v="-1"/>
    <s v="TH C1"/>
    <s v="Stufen+Podest + Treppenhausflur UG"/>
    <s v="C"/>
    <m/>
    <s v="31 Kunststein"/>
    <n v="18.28"/>
    <s v="E2.1"/>
    <s v="F"/>
    <s v="2,5w"/>
    <n v="122.5"/>
    <n v="1.3"/>
    <m/>
    <n v="2239.3000000000002"/>
    <n v="0"/>
    <s v=""/>
    <n v="0"/>
    <s v=""/>
    <s v=""/>
  </r>
  <r>
    <x v="6"/>
    <n v="709170001"/>
    <x v="6"/>
    <s v="4"/>
    <s v="TH C2"/>
    <s v="Treppenhausflur 4. Obergeschoß"/>
    <s v="C"/>
    <m/>
    <s v="31 Kunststein"/>
    <n v="4.01"/>
    <s v="E2.1"/>
    <s v="F"/>
    <s v="2,5w"/>
    <n v="122.5"/>
    <n v="4"/>
    <n v="8.4"/>
    <n v="491.22499999999997"/>
    <n v="0"/>
    <s v=""/>
    <n v="0"/>
    <s v=""/>
    <s v=""/>
  </r>
  <r>
    <x v="6"/>
    <n v="709170001"/>
    <x v="6"/>
    <s v="3"/>
    <s v="TH C2"/>
    <s v="Stufen+Podest + Treppenhausflur 3.OG"/>
    <s v="C"/>
    <m/>
    <s v="31 Kunststein"/>
    <n v="15.84"/>
    <s v="E2.1"/>
    <s v="F"/>
    <s v="2,5w"/>
    <n v="122.5"/>
    <n v="2"/>
    <n v="8.4"/>
    <n v="1940.4"/>
    <n v="0"/>
    <s v=""/>
    <n v="0"/>
    <s v=""/>
    <s v=""/>
  </r>
  <r>
    <x v="6"/>
    <n v="709170001"/>
    <x v="6"/>
    <s v="2"/>
    <s v="TH C2"/>
    <s v="Stufen+Podest + Treppenhausflur 2.OG"/>
    <s v="C"/>
    <m/>
    <s v="31 Kunststein"/>
    <n v="15.84"/>
    <s v="E2.1"/>
    <s v="F"/>
    <s v="2,5w"/>
    <n v="122.5"/>
    <n v="6.4"/>
    <n v="8.4"/>
    <n v="1940.4"/>
    <n v="0"/>
    <s v=""/>
    <n v="0"/>
    <s v=""/>
    <s v=""/>
  </r>
  <r>
    <x v="6"/>
    <n v="709170001"/>
    <x v="6"/>
    <s v="1"/>
    <s v="TH C2"/>
    <s v="Stufen+ Podeste + Treppenhausflur 1.OG"/>
    <s v="C"/>
    <m/>
    <s v="31 Kunststein"/>
    <n v="27"/>
    <s v="E2.1"/>
    <s v="F"/>
    <s v="2,5w"/>
    <n v="122.5"/>
    <n v="6.4"/>
    <n v="8.4"/>
    <n v="3307.5"/>
    <n v="0"/>
    <s v=""/>
    <n v="0"/>
    <s v=""/>
    <s v=""/>
  </r>
  <r>
    <x v="6"/>
    <n v="709170001"/>
    <x v="6"/>
    <s v="0"/>
    <s v="TH C2"/>
    <s v="Stufen+Podest + Treppenhausflur EG"/>
    <s v="C"/>
    <m/>
    <s v="31 Kunststein"/>
    <n v="16.46"/>
    <s v="E2"/>
    <s v="F"/>
    <s v="5w"/>
    <n v="245"/>
    <n v="6.4"/>
    <n v="8.4"/>
    <n v="4032.7000000000003"/>
    <n v="0"/>
    <s v=""/>
    <n v="0"/>
    <s v=""/>
    <s v=""/>
  </r>
  <r>
    <x v="6"/>
    <n v="709170001"/>
    <x v="6"/>
    <s v="-1"/>
    <s v="TH C2"/>
    <s v="Stufen+Podest + Treppenhausflur UG"/>
    <s v="C"/>
    <m/>
    <s v="31 Kunststein"/>
    <n v="18.28"/>
    <s v="E2.1"/>
    <s v="F"/>
    <s v="2,5w"/>
    <n v="122.5"/>
    <n v="1.3"/>
    <n v="8.4"/>
    <n v="2239.3000000000002"/>
    <n v="0"/>
    <s v=""/>
    <n v="0"/>
    <s v=""/>
    <s v=""/>
  </r>
  <r>
    <x v="6"/>
    <n v="709170001"/>
    <x v="6"/>
    <s v="4"/>
    <s v="TH C3"/>
    <s v="Treppenhausflur 4. Obergeschoss"/>
    <s v="C"/>
    <m/>
    <s v="31 Kunststein"/>
    <n v="7.32"/>
    <s v="E2.1"/>
    <s v="F"/>
    <s v="2,5w"/>
    <n v="122.5"/>
    <n v="0.6"/>
    <m/>
    <n v="896.7"/>
    <n v="0"/>
    <s v=""/>
    <n v="0"/>
    <s v=""/>
    <s v=""/>
  </r>
  <r>
    <x v="6"/>
    <n v="709170001"/>
    <x v="6"/>
    <s v="3"/>
    <s v="TH C3"/>
    <s v="Stufen+Podeste + Treppenhausflur 3. OG"/>
    <s v="C"/>
    <m/>
    <s v="31 Kunststein"/>
    <n v="20.75"/>
    <s v="E2.1"/>
    <s v="F"/>
    <s v="2,5w"/>
    <n v="122.5"/>
    <n v="4"/>
    <m/>
    <n v="2541.875"/>
    <n v="0"/>
    <s v=""/>
    <n v="0"/>
    <s v=""/>
    <s v=""/>
  </r>
  <r>
    <x v="6"/>
    <n v="709170001"/>
    <x v="6"/>
    <s v="2"/>
    <s v="TH C3"/>
    <s v="Stufen+Podeste + Treppenhausflur 2. OG"/>
    <s v="C"/>
    <m/>
    <s v="31 Kunststein"/>
    <n v="20.75"/>
    <s v="E2.1"/>
    <s v="F"/>
    <s v="2,5w"/>
    <n v="122.5"/>
    <n v="4"/>
    <m/>
    <n v="2541.875"/>
    <n v="0"/>
    <s v=""/>
    <n v="0"/>
    <s v=""/>
    <s v=""/>
  </r>
  <r>
    <x v="6"/>
    <n v="709170001"/>
    <x v="6"/>
    <s v="1"/>
    <s v="TH C3"/>
    <s v="Stufen+Podeste + Treppenhausflur 1. OG"/>
    <s v="C"/>
    <m/>
    <s v="31 Kunststein"/>
    <n v="26"/>
    <s v="E2.1"/>
    <s v="F"/>
    <s v="2,5w"/>
    <n v="122.5"/>
    <n v="2"/>
    <m/>
    <n v="3185"/>
    <n v="0"/>
    <s v=""/>
    <n v="0"/>
    <s v=""/>
    <s v=""/>
  </r>
  <r>
    <x v="6"/>
    <n v="709170001"/>
    <x v="6"/>
    <s v="0"/>
    <s v="TH C3"/>
    <s v="Stufen + Treppenhausflur EG"/>
    <s v="C"/>
    <m/>
    <s v="31 Kunststein"/>
    <n v="21.93"/>
    <s v="E2"/>
    <s v="F"/>
    <s v="5w"/>
    <n v="245"/>
    <n v="11"/>
    <m/>
    <n v="5372.85"/>
    <n v="0"/>
    <s v=""/>
    <n v="0"/>
    <s v=""/>
    <s v=""/>
  </r>
  <r>
    <x v="7"/>
    <n v="70770069"/>
    <x v="7"/>
    <n v="0"/>
    <s v="001 Ost"/>
    <s v="Büro / Empfang"/>
    <s v="Rathauskarree"/>
    <m/>
    <s v="Teppich"/>
    <n v="19.600000000000001"/>
    <s v="C2"/>
    <s v="F"/>
    <s v="2,5w"/>
    <n v="122.5"/>
    <n v="16.3"/>
    <n v="0"/>
    <n v="2401"/>
    <n v="0"/>
    <s v=""/>
    <n v="0"/>
    <s v=""/>
    <s v=""/>
  </r>
  <r>
    <x v="7"/>
    <n v="70770069"/>
    <x v="7"/>
    <n v="0"/>
    <s v="001 West"/>
    <s v="Büro"/>
    <s v="Rathauskarree"/>
    <m/>
    <s v="Teppich"/>
    <n v="17.11"/>
    <s v="C1"/>
    <s v="F"/>
    <s v="1w"/>
    <n v="49"/>
    <n v="8.6"/>
    <n v="0"/>
    <n v="838.39"/>
    <n v="0"/>
    <s v=""/>
    <n v="0"/>
    <s v=""/>
    <s v=""/>
  </r>
  <r>
    <x v="7"/>
    <n v="70770069"/>
    <x v="7"/>
    <n v="0"/>
    <s v="001a Ost"/>
    <s v="Flur"/>
    <s v="Rathauskarree"/>
    <m/>
    <s v="Teppich"/>
    <n v="20.41"/>
    <s v="E2"/>
    <s v="F"/>
    <s v="5w"/>
    <n v="245"/>
    <n v="0"/>
    <n v="94.5"/>
    <n v="5000.45"/>
    <n v="0"/>
    <s v=""/>
    <n v="0"/>
    <s v=""/>
    <s v=""/>
  </r>
  <r>
    <x v="7"/>
    <n v="70770069"/>
    <x v="7"/>
    <n v="0"/>
    <s v="001a West"/>
    <s v="Besprechnungsraum"/>
    <s v="Rathauskarree"/>
    <m/>
    <s v="Teppich"/>
    <n v="13.27"/>
    <s v="C1"/>
    <s v="F"/>
    <s v="1w"/>
    <n v="49"/>
    <n v="8.3000000000000007"/>
    <n v="0"/>
    <n v="650.23"/>
    <n v="0"/>
    <s v=""/>
    <n v="0"/>
    <s v=""/>
    <s v=""/>
  </r>
  <r>
    <x v="7"/>
    <n v="70770069"/>
    <x v="7"/>
    <n v="0"/>
    <s v="002 Ost"/>
    <s v="Büro"/>
    <s v="Rathauskarree"/>
    <m/>
    <s v="Teppich"/>
    <n v="27.62"/>
    <s v="C1"/>
    <s v="F"/>
    <s v="1w"/>
    <n v="49"/>
    <n v="20.8"/>
    <n v="0"/>
    <n v="1353.38"/>
    <n v="0"/>
    <s v=""/>
    <n v="0"/>
    <s v=""/>
    <s v=""/>
  </r>
  <r>
    <x v="7"/>
    <n v="70770069"/>
    <x v="7"/>
    <n v="0"/>
    <s v="002 West"/>
    <s v="Büro"/>
    <s v="Rathauskarree"/>
    <m/>
    <s v="Teppich"/>
    <n v="19.46"/>
    <s v="C1"/>
    <s v="F"/>
    <s v="1w"/>
    <n v="49"/>
    <n v="9.6999999999999993"/>
    <n v="0"/>
    <n v="953.54000000000008"/>
    <n v="0"/>
    <s v=""/>
    <n v="0"/>
    <s v=""/>
    <s v=""/>
  </r>
  <r>
    <x v="7"/>
    <n v="70770069"/>
    <x v="7"/>
    <n v="0"/>
    <s v="002a West"/>
    <s v="WC"/>
    <s v="Rathauskarree"/>
    <m/>
    <s v="Fliesen"/>
    <n v="3.24"/>
    <s v="G1"/>
    <s v="F"/>
    <s v="5w"/>
    <n v="245"/>
    <n v="0"/>
    <n v="0"/>
    <n v="793.80000000000007"/>
    <n v="0"/>
    <s v=""/>
    <n v="0"/>
    <s v=""/>
    <s v=""/>
  </r>
  <r>
    <x v="7"/>
    <n v="70770069"/>
    <x v="7"/>
    <n v="0"/>
    <s v="002b West"/>
    <s v="Kopierraum"/>
    <s v="Rathauskarree"/>
    <m/>
    <s v="Stein"/>
    <n v="8.32"/>
    <s v="D2"/>
    <s v="F"/>
    <s v="2,5w"/>
    <n v="122.5"/>
    <n v="8.3000000000000007"/>
    <n v="0"/>
    <n v="1019.2"/>
    <n v="0"/>
    <s v=""/>
    <n v="0"/>
    <s v=""/>
    <s v=""/>
  </r>
  <r>
    <x v="7"/>
    <n v="70770069"/>
    <x v="7"/>
    <n v="0"/>
    <s v="002c West"/>
    <s v="WC, Behinderten-"/>
    <s v="Rathauskarree"/>
    <m/>
    <s v="Fliesen"/>
    <n v="4.62"/>
    <s v="G1"/>
    <s v="F"/>
    <s v="5w"/>
    <n v="245"/>
    <n v="0"/>
    <n v="0"/>
    <n v="1131.9000000000001"/>
    <n v="0"/>
    <s v=""/>
    <n v="0"/>
    <s v=""/>
    <s v=""/>
  </r>
  <r>
    <x v="7"/>
    <n v="70770069"/>
    <x v="7"/>
    <n v="0"/>
    <s v="003 Ost"/>
    <s v="Büro"/>
    <s v="Rathauskarree"/>
    <m/>
    <s v="Teppich"/>
    <n v="25.5"/>
    <s v="C1"/>
    <s v="F"/>
    <s v="1w"/>
    <n v="49"/>
    <n v="10.4"/>
    <n v="0"/>
    <n v="1249.5"/>
    <n v="0"/>
    <s v=""/>
    <n v="0"/>
    <s v=""/>
    <s v=""/>
  </r>
  <r>
    <x v="7"/>
    <n v="70770069"/>
    <x v="7"/>
    <n v="0"/>
    <s v="004 Ost"/>
    <s v="Büro"/>
    <s v="Rathauskarree"/>
    <m/>
    <s v="Teppich"/>
    <n v="22"/>
    <s v="C1"/>
    <s v="F"/>
    <s v="1w"/>
    <n v="49"/>
    <n v="7.8"/>
    <n v="0"/>
    <n v="1078"/>
    <n v="0"/>
    <s v=""/>
    <n v="0"/>
    <s v=""/>
    <s v=""/>
  </r>
  <r>
    <x v="7"/>
    <n v="70770069"/>
    <x v="7"/>
    <n v="0"/>
    <s v="005 Ost"/>
    <s v="Büro"/>
    <s v="Rathauskarree"/>
    <m/>
    <s v="Teppich"/>
    <n v="17.440000000000001"/>
    <s v="C1"/>
    <s v="F"/>
    <s v="1w"/>
    <n v="49"/>
    <n v="9.1999999999999993"/>
    <n v="0"/>
    <n v="854.56000000000006"/>
    <n v="0"/>
    <s v=""/>
    <n v="0"/>
    <s v=""/>
    <s v=""/>
  </r>
  <r>
    <x v="7"/>
    <n v="70770069"/>
    <x v="7"/>
    <n v="0"/>
    <s v="005a Ost"/>
    <s v="Teeküche"/>
    <s v="Rathauskarree"/>
    <m/>
    <s v="Fliesen"/>
    <n v="1.46"/>
    <s v="I1"/>
    <s v="F"/>
    <s v="5w"/>
    <n v="245"/>
    <n v="0"/>
    <n v="0"/>
    <n v="357.7"/>
    <n v="0"/>
    <s v=""/>
    <n v="0"/>
    <s v=""/>
    <s v=""/>
  </r>
  <r>
    <x v="7"/>
    <n v="70770069"/>
    <x v="7"/>
    <n v="0"/>
    <s v="005b Ost"/>
    <s v="WC"/>
    <s v="Rathauskarree"/>
    <m/>
    <s v="Fliesen"/>
    <n v="2.94"/>
    <s v="G1"/>
    <s v="F"/>
    <s v="5w"/>
    <n v="245"/>
    <n v="0"/>
    <n v="0"/>
    <n v="720.3"/>
    <n v="0"/>
    <s v=""/>
    <n v="0"/>
    <s v=""/>
    <s v=""/>
  </r>
  <r>
    <x v="7"/>
    <n v="70770069"/>
    <x v="7"/>
    <n v="0"/>
    <s v="005c Ost"/>
    <s v="Flur / Wartebereich"/>
    <s v="Rathauskarree"/>
    <m/>
    <s v="Stein"/>
    <n v="23.32"/>
    <s v="E2"/>
    <s v="F"/>
    <s v="5w"/>
    <n v="245"/>
    <n v="7.6"/>
    <n v="0"/>
    <n v="5713.4"/>
    <n v="0"/>
    <s v=""/>
    <n v="0"/>
    <s v=""/>
    <s v=""/>
  </r>
  <r>
    <x v="7"/>
    <n v="70770069"/>
    <x v="7"/>
    <n v="2"/>
    <s v="2.001"/>
    <s v="Abstellraum"/>
    <s v="Rathauskarree"/>
    <m/>
    <s v="Nadelfilz"/>
    <n v="1.02"/>
    <s v="K1"/>
    <s v="F"/>
    <s v="1m"/>
    <n v="12"/>
    <n v="0"/>
    <n v="0"/>
    <n v="12.24"/>
    <n v="0"/>
    <s v=""/>
    <n v="0"/>
    <s v=""/>
    <s v=""/>
  </r>
  <r>
    <x v="7"/>
    <n v="70770069"/>
    <x v="7"/>
    <n v="2"/>
    <s v="2.002"/>
    <s v="Büro"/>
    <s v="Rathauskarree"/>
    <m/>
    <s v="Nadelfilz"/>
    <n v="11.27"/>
    <s v="C1"/>
    <s v="F"/>
    <s v="1w"/>
    <n v="49"/>
    <n v="1.28"/>
    <n v="1.98"/>
    <n v="552.23"/>
    <n v="0"/>
    <s v=""/>
    <n v="0"/>
    <s v=""/>
    <s v=""/>
  </r>
  <r>
    <x v="7"/>
    <n v="70770069"/>
    <x v="7"/>
    <n v="2"/>
    <s v="2.003"/>
    <s v="Besprechungsraum"/>
    <s v="Rathauskarree"/>
    <m/>
    <s v="Nadelfilz"/>
    <n v="31.71"/>
    <s v="C1"/>
    <s v="F"/>
    <s v="1w"/>
    <n v="49"/>
    <n v="6.62"/>
    <n v="0"/>
    <n v="1553.79"/>
    <n v="0"/>
    <s v=""/>
    <n v="0"/>
    <s v=""/>
    <s v=""/>
  </r>
  <r>
    <x v="7"/>
    <n v="70770069"/>
    <x v="7"/>
    <n v="2"/>
    <s v="2.004"/>
    <s v="Büro"/>
    <s v="Rathauskarree"/>
    <m/>
    <s v="Nadelfilz"/>
    <n v="13.46"/>
    <s v="C1"/>
    <s v="F"/>
    <s v="1w"/>
    <n v="49"/>
    <n v="3.1"/>
    <n v="4.1900000000000004"/>
    <n v="659.54000000000008"/>
    <n v="0"/>
    <s v=""/>
    <n v="0"/>
    <s v=""/>
    <s v=""/>
  </r>
  <r>
    <x v="7"/>
    <n v="70770069"/>
    <x v="7"/>
    <n v="2"/>
    <s v="2.005"/>
    <s v="Büro"/>
    <s v="Rathauskarree"/>
    <m/>
    <s v="Nadelfilz"/>
    <n v="18.46"/>
    <s v="C1"/>
    <s v="F"/>
    <s v="1w"/>
    <n v="49"/>
    <n v="3.1"/>
    <n v="0"/>
    <n v="904.54000000000008"/>
    <n v="0"/>
    <s v=""/>
    <n v="0"/>
    <s v=""/>
    <s v=""/>
  </r>
  <r>
    <x v="7"/>
    <n v="70770069"/>
    <x v="7"/>
    <n v="2"/>
    <s v="2.006"/>
    <s v="Büro"/>
    <s v="Rathauskarree"/>
    <m/>
    <s v="Nadelfilz"/>
    <n v="21.1"/>
    <s v="C1"/>
    <s v="F"/>
    <s v="1w"/>
    <n v="49"/>
    <n v="3.1"/>
    <n v="0"/>
    <n v="1033.9000000000001"/>
    <n v="0"/>
    <s v=""/>
    <n v="0"/>
    <s v=""/>
    <s v=""/>
  </r>
  <r>
    <x v="7"/>
    <n v="70770069"/>
    <x v="7"/>
    <n v="2"/>
    <s v="2.006a"/>
    <s v="Flur"/>
    <s v="Rathauskarree"/>
    <m/>
    <s v="Nadelfilz"/>
    <n v="19.510000000000002"/>
    <s v="E2.4"/>
    <s v="F"/>
    <s v="2w"/>
    <n v="98"/>
    <n v="0"/>
    <n v="2.7"/>
    <n v="1911.9800000000002"/>
    <n v="0"/>
    <s v=""/>
    <n v="0"/>
    <s v=""/>
    <s v=""/>
  </r>
  <r>
    <x v="7"/>
    <n v="70770069"/>
    <x v="7"/>
    <n v="2"/>
    <s v="2.007"/>
    <s v="WC-Raum      Damen und Herren"/>
    <s v="Rathauskarree"/>
    <m/>
    <s v="Fliesen"/>
    <n v="1.57"/>
    <s v="G1"/>
    <s v="F"/>
    <s v="5w"/>
    <n v="245"/>
    <n v="0"/>
    <n v="0"/>
    <n v="384.65000000000003"/>
    <n v="0"/>
    <s v=""/>
    <n v="0"/>
    <s v=""/>
    <s v=""/>
  </r>
  <r>
    <x v="7"/>
    <n v="70770069"/>
    <x v="7"/>
    <n v="2"/>
    <s v="2.007a"/>
    <s v="Waschraum   Damen und Herren"/>
    <s v="Rathauskarree"/>
    <m/>
    <s v="Fliesen"/>
    <n v="1.53"/>
    <s v="G1"/>
    <s v="F"/>
    <s v="5w"/>
    <n v="245"/>
    <n v="0"/>
    <n v="0"/>
    <n v="374.85"/>
    <n v="0"/>
    <s v=""/>
    <n v="0"/>
    <s v=""/>
    <s v=""/>
  </r>
  <r>
    <x v="7"/>
    <n v="70770069"/>
    <x v="7"/>
    <n v="2"/>
    <s v="2.007b"/>
    <s v="Teeküche"/>
    <s v="Rathauskarree"/>
    <m/>
    <s v="PVC"/>
    <n v="9.66"/>
    <s v="I1"/>
    <s v="F"/>
    <s v="5w"/>
    <n v="245"/>
    <n v="3.12"/>
    <n v="0"/>
    <n v="2366.6999999999998"/>
    <n v="0"/>
    <s v=""/>
    <n v="0"/>
    <s v=""/>
    <s v=""/>
  </r>
  <r>
    <x v="7"/>
    <n v="70770069"/>
    <x v="7"/>
    <n v="2"/>
    <s v="2.007c"/>
    <s v="Putzmittelraum   (im Wandschrank)"/>
    <s v="Rathauskarree"/>
    <m/>
    <s v="Fliesen"/>
    <n v="1.17"/>
    <s v="M1"/>
    <s v="F"/>
    <n v="0"/>
    <n v="0"/>
    <n v="0"/>
    <n v="0"/>
    <n v="0"/>
    <n v="0"/>
    <s v=""/>
    <n v="0"/>
    <s v=""/>
    <s v=""/>
  </r>
  <r>
    <x v="7"/>
    <n v="70770069"/>
    <x v="7"/>
    <n v="3"/>
    <s v="3.001"/>
    <s v="Besprechungsraum (Planung Ruheraum!)"/>
    <s v="Rathauskarree"/>
    <m/>
    <s v="Teppich"/>
    <n v="11.09"/>
    <s v="I2"/>
    <s v="F"/>
    <s v="1w"/>
    <n v="49"/>
    <n v="0"/>
    <n v="0"/>
    <n v="543.41"/>
    <n v="0"/>
    <s v=""/>
    <n v="0"/>
    <s v=""/>
    <s v=""/>
  </r>
  <r>
    <x v="7"/>
    <n v="70770069"/>
    <x v="7"/>
    <n v="3"/>
    <s v="3.002"/>
    <s v="Büro"/>
    <s v="Rathauskarree"/>
    <m/>
    <s v="Teppich"/>
    <n v="16.420000000000002"/>
    <s v="C1"/>
    <s v="F"/>
    <s v="1w"/>
    <n v="49"/>
    <n v="4.26"/>
    <n v="8.01"/>
    <n v="804.58"/>
    <n v="0"/>
    <s v=""/>
    <n v="0"/>
    <s v=""/>
    <s v=""/>
  </r>
  <r>
    <x v="7"/>
    <n v="70770069"/>
    <x v="7"/>
    <n v="3"/>
    <s v="3.003"/>
    <s v="Post- und Druck-/Kopierraum"/>
    <s v="Rathauskarree"/>
    <m/>
    <s v="Teppich"/>
    <n v="9.93"/>
    <s v="D2"/>
    <s v="F"/>
    <s v="2,5w"/>
    <n v="122.5"/>
    <n v="2.84"/>
    <n v="8.01"/>
    <n v="1216.425"/>
    <n v="0"/>
    <s v=""/>
    <n v="0"/>
    <s v=""/>
    <s v=""/>
  </r>
  <r>
    <x v="7"/>
    <n v="70770069"/>
    <x v="7"/>
    <n v="3"/>
    <s v="3.003a"/>
    <s v="Wartebereich"/>
    <s v="Rathauskarree"/>
    <m/>
    <s v="Teppich"/>
    <n v="11.09"/>
    <s v="E2.4"/>
    <s v="F"/>
    <s v="2w"/>
    <n v="98"/>
    <n v="1.42"/>
    <n v="0"/>
    <n v="1086.82"/>
    <n v="0"/>
    <s v=""/>
    <n v="0"/>
    <s v=""/>
    <s v=""/>
  </r>
  <r>
    <x v="7"/>
    <n v="70770069"/>
    <x v="7"/>
    <n v="3"/>
    <s v="3.003b"/>
    <s v="Flur"/>
    <s v="Rathauskarree"/>
    <m/>
    <s v="Teppich"/>
    <n v="31.67"/>
    <s v="E2.4"/>
    <s v="F"/>
    <s v="2w"/>
    <n v="98"/>
    <n v="41.18"/>
    <n v="5.58"/>
    <n v="3103.6600000000003"/>
    <n v="0"/>
    <s v=""/>
    <n v="0"/>
    <s v=""/>
    <s v=""/>
  </r>
  <r>
    <x v="7"/>
    <n v="70770069"/>
    <x v="7"/>
    <n v="3"/>
    <s v="3.003c"/>
    <s v="Flur/Nische (neben Raum 3)"/>
    <s v="Rathauskarree"/>
    <m/>
    <s v="Teppich"/>
    <n v="4.74"/>
    <s v="E2.4"/>
    <s v="F"/>
    <s v="2w"/>
    <n v="98"/>
    <n v="0"/>
    <n v="0"/>
    <n v="464.52000000000004"/>
    <n v="0"/>
    <s v=""/>
    <n v="0"/>
    <s v=""/>
    <s v=""/>
  </r>
  <r>
    <x v="7"/>
    <n v="70770069"/>
    <x v="7"/>
    <n v="3"/>
    <s v="3.003d"/>
    <s v="Flur"/>
    <s v="Rathauskarree"/>
    <m/>
    <s v="Teppich"/>
    <n v="31.67"/>
    <s v="E2.4"/>
    <s v="F"/>
    <s v="2w"/>
    <n v="98"/>
    <n v="41.18"/>
    <n v="7.1"/>
    <n v="3103.6600000000003"/>
    <n v="0"/>
    <s v=""/>
    <n v="0"/>
    <s v=""/>
    <s v=""/>
  </r>
  <r>
    <x v="7"/>
    <n v="70770069"/>
    <x v="7"/>
    <n v="3"/>
    <s v="3.004"/>
    <s v="WC-Raum Herren"/>
    <s v="Rathauskarree"/>
    <m/>
    <s v="Fliesen"/>
    <n v="2.5099999999999998"/>
    <s v="G1"/>
    <s v="F"/>
    <s v="5w"/>
    <n v="245"/>
    <n v="0"/>
    <n v="0"/>
    <n v="614.94999999999993"/>
    <n v="0"/>
    <s v=""/>
    <n v="0"/>
    <s v=""/>
    <s v=""/>
  </r>
  <r>
    <x v="7"/>
    <n v="70770069"/>
    <x v="7"/>
    <n v="3"/>
    <s v="3.004a"/>
    <s v="WC-Raum Damen"/>
    <s v="Rathauskarree"/>
    <m/>
    <s v="Fliesen"/>
    <n v="2.2400000000000002"/>
    <s v="G1"/>
    <s v="F"/>
    <s v="5w"/>
    <n v="245"/>
    <n v="0"/>
    <n v="0"/>
    <n v="548.80000000000007"/>
    <n v="0"/>
    <s v=""/>
    <n v="0"/>
    <s v=""/>
    <s v=""/>
  </r>
  <r>
    <x v="7"/>
    <n v="70770069"/>
    <x v="7"/>
    <n v="3"/>
    <s v="3.004b"/>
    <s v="WC-Raum"/>
    <s v="Rathauskarree"/>
    <m/>
    <s v="Fliesen"/>
    <n v="2.5099999999999998"/>
    <s v="G1"/>
    <s v="F"/>
    <s v="5w"/>
    <n v="245"/>
    <n v="0"/>
    <n v="0"/>
    <n v="614.94999999999993"/>
    <n v="0"/>
    <s v=""/>
    <n v="0"/>
    <s v=""/>
    <s v=""/>
  </r>
  <r>
    <x v="7"/>
    <n v="70770069"/>
    <x v="7"/>
    <n v="3"/>
    <s v="3.004c"/>
    <s v="WC-Raum Damen"/>
    <s v="Rathauskarree"/>
    <m/>
    <s v="Fliesen"/>
    <n v="2.2400000000000002"/>
    <s v="G1"/>
    <s v="F"/>
    <s v="5w"/>
    <n v="245"/>
    <n v="0"/>
    <n v="0"/>
    <n v="548.80000000000007"/>
    <n v="0"/>
    <s v=""/>
    <n v="0"/>
    <s v=""/>
    <s v=""/>
  </r>
  <r>
    <x v="7"/>
    <n v="70770069"/>
    <x v="7"/>
    <n v="3"/>
    <s v="3.005"/>
    <s v="Büro"/>
    <s v="Rathauskarree"/>
    <m/>
    <s v="Teppich"/>
    <n v="22.8"/>
    <s v="C1"/>
    <s v="F"/>
    <s v="1w"/>
    <n v="49"/>
    <n v="2.84"/>
    <n v="0"/>
    <n v="1117.2"/>
    <n v="0"/>
    <s v=""/>
    <n v="0"/>
    <s v=""/>
    <s v=""/>
  </r>
  <r>
    <x v="7"/>
    <n v="70770069"/>
    <x v="7"/>
    <n v="3"/>
    <s v="3.005a"/>
    <s v="Besprechungsraum"/>
    <s v="Rathauskarree"/>
    <m/>
    <s v="Teppich"/>
    <n v="26.62"/>
    <s v="C1"/>
    <s v="F"/>
    <s v="1w"/>
    <n v="49"/>
    <n v="0"/>
    <n v="0"/>
    <n v="1304.3800000000001"/>
    <n v="0"/>
    <s v=""/>
    <n v="0"/>
    <s v=""/>
    <s v=""/>
  </r>
  <r>
    <x v="7"/>
    <n v="70770069"/>
    <x v="7"/>
    <n v="3"/>
    <s v="3.006"/>
    <s v="Büro"/>
    <s v="Rathauskarree"/>
    <m/>
    <s v="Teppich"/>
    <n v="17.07"/>
    <s v="C1"/>
    <s v="F"/>
    <s v="1w"/>
    <n v="49"/>
    <n v="4.26"/>
    <n v="13.43"/>
    <n v="836.43000000000006"/>
    <n v="0"/>
    <s v=""/>
    <n v="0"/>
    <s v=""/>
    <s v=""/>
  </r>
  <r>
    <x v="7"/>
    <n v="70770069"/>
    <x v="7"/>
    <n v="3"/>
    <s v="3.007"/>
    <s v="Büro "/>
    <s v="Rathauskarree"/>
    <m/>
    <s v="Teppich"/>
    <n v="9.93"/>
    <s v="C1"/>
    <s v="F"/>
    <s v="1w"/>
    <n v="49"/>
    <n v="1.42"/>
    <n v="7.26"/>
    <n v="486.57"/>
    <n v="0"/>
    <s v=""/>
    <n v="0"/>
    <s v=""/>
    <s v=""/>
  </r>
  <r>
    <x v="7"/>
    <n v="70770069"/>
    <x v="7"/>
    <n v="3"/>
    <s v="3.008"/>
    <s v="Büro"/>
    <s v="Rathauskarree"/>
    <m/>
    <s v="Teppich"/>
    <n v="22.32"/>
    <s v="C1"/>
    <s v="F"/>
    <s v="1w"/>
    <n v="49"/>
    <n v="8.5399999999999991"/>
    <n v="10.08"/>
    <n v="1093.68"/>
    <n v="0"/>
    <s v=""/>
    <n v="0"/>
    <s v=""/>
    <s v=""/>
  </r>
  <r>
    <x v="7"/>
    <n v="70770069"/>
    <x v="7"/>
    <n v="3"/>
    <s v="3.009"/>
    <s v="Teeküche"/>
    <s v="Rathauskarree"/>
    <m/>
    <s v="Kunststoff"/>
    <n v="3.44"/>
    <s v="I1"/>
    <s v="F"/>
    <s v="5w"/>
    <n v="245"/>
    <n v="2.84"/>
    <n v="0"/>
    <n v="842.8"/>
    <n v="0"/>
    <s v=""/>
    <n v="0"/>
    <s v=""/>
    <s v=""/>
  </r>
  <r>
    <x v="7"/>
    <n v="70770069"/>
    <x v="7"/>
    <n v="3"/>
    <s v="3.009a"/>
    <s v="Teeküche"/>
    <s v="Rathauskarree"/>
    <m/>
    <s v="Kunststoff"/>
    <n v="3.44"/>
    <s v="I1"/>
    <s v="F"/>
    <s v="5w"/>
    <n v="245"/>
    <n v="0"/>
    <n v="0"/>
    <n v="842.8"/>
    <n v="0"/>
    <s v=""/>
    <n v="0"/>
    <s v=""/>
    <s v=""/>
  </r>
  <r>
    <x v="7"/>
    <n v="70770069"/>
    <x v="7"/>
    <n v="3"/>
    <s v="3.010"/>
    <s v="Büro"/>
    <s v="Rathauskarree"/>
    <m/>
    <s v="Teppich"/>
    <n v="11.09"/>
    <s v="C1"/>
    <s v="F"/>
    <s v="1w"/>
    <n v="49"/>
    <n v="1.42"/>
    <n v="7.42"/>
    <n v="543.41"/>
    <n v="0"/>
    <s v=""/>
    <n v="0"/>
    <s v=""/>
    <s v=""/>
  </r>
  <r>
    <x v="7"/>
    <n v="70770069"/>
    <x v="7"/>
    <n v="3"/>
    <s v="3.012"/>
    <s v="Büro"/>
    <s v="Rathauskarree"/>
    <m/>
    <s v="Teppich"/>
    <n v="15.86"/>
    <s v="C1"/>
    <s v="F"/>
    <s v="1w"/>
    <n v="49"/>
    <n v="4.26"/>
    <n v="8.51"/>
    <n v="777.14"/>
    <n v="0"/>
    <s v=""/>
    <n v="0"/>
    <s v=""/>
    <s v=""/>
  </r>
  <r>
    <x v="7"/>
    <n v="70770069"/>
    <x v="7"/>
    <n v="3"/>
    <s v="3.013"/>
    <s v="Büro"/>
    <s v="Rathauskarree"/>
    <m/>
    <s v="Teppich"/>
    <n v="16.420000000000002"/>
    <s v="C1"/>
    <s v="F"/>
    <s v="1w"/>
    <n v="49"/>
    <n v="2.84"/>
    <n v="10.08"/>
    <n v="804.58"/>
    <n v="0"/>
    <s v=""/>
    <n v="0"/>
    <s v=""/>
    <s v=""/>
  </r>
  <r>
    <x v="7"/>
    <n v="70770069"/>
    <x v="7"/>
    <s v="3"/>
    <s v="3.016"/>
    <s v="Büro"/>
    <s v="Rathauskarree"/>
    <m/>
    <s v="Teppich"/>
    <n v="22.8"/>
    <s v="C1"/>
    <s v="F"/>
    <s v="1w"/>
    <n v="49"/>
    <n v="4.26"/>
    <n v="5.24"/>
    <n v="1117.2"/>
    <n v="0"/>
    <s v=""/>
    <n v="0"/>
    <s v=""/>
    <s v=""/>
  </r>
  <r>
    <x v="7"/>
    <n v="70770069"/>
    <x v="7"/>
    <s v="3"/>
    <s v="3.017"/>
    <s v="Büro"/>
    <s v="Rathauskarree"/>
    <m/>
    <s v="Teppich"/>
    <n v="17.07"/>
    <s v="C1"/>
    <s v="F"/>
    <s v="1w"/>
    <n v="49"/>
    <n v="2.84"/>
    <n v="12.74"/>
    <n v="836.43000000000006"/>
    <n v="0"/>
    <s v=""/>
    <n v="0"/>
    <s v=""/>
    <s v=""/>
  </r>
  <r>
    <x v="7"/>
    <n v="70770069"/>
    <x v="7"/>
    <n v="3"/>
    <s v="3.018"/>
    <s v="Büro"/>
    <s v="Rathauskarree"/>
    <m/>
    <s v="Teppich"/>
    <n v="22.32"/>
    <s v="C1"/>
    <s v="F"/>
    <s v="1w"/>
    <n v="49"/>
    <n v="2.96"/>
    <n v="6.82"/>
    <n v="1093.68"/>
    <n v="0"/>
    <s v=""/>
    <n v="0"/>
    <s v=""/>
    <s v=""/>
  </r>
  <r>
    <x v="7"/>
    <n v="70770069"/>
    <x v="7"/>
    <n v="3"/>
    <s v="3.019"/>
    <s v="Aktenraum/Archiv"/>
    <s v="Rathauskarree"/>
    <m/>
    <s v="Teppich"/>
    <n v="9.2100000000000009"/>
    <s v="K1"/>
    <s v="F"/>
    <s v="1m"/>
    <n v="12"/>
    <n v="0"/>
    <n v="0"/>
    <n v="110.52000000000001"/>
    <n v="0"/>
    <s v=""/>
    <n v="0"/>
    <s v=""/>
    <s v=""/>
  </r>
  <r>
    <x v="7"/>
    <n v="70770069"/>
    <x v="7"/>
    <n v="3"/>
    <s v="3.020"/>
    <s v="Putzmittelraum"/>
    <s v="Rathauskarree"/>
    <m/>
    <s v="Teppich"/>
    <n v="3.66"/>
    <s v="M1"/>
    <s v="F"/>
    <n v="0"/>
    <n v="0"/>
    <n v="0"/>
    <n v="0"/>
    <n v="0"/>
    <n v="0"/>
    <s v=""/>
    <n v="0"/>
    <s v=""/>
    <s v=""/>
  </r>
  <r>
    <x v="7"/>
    <n v="70770069"/>
    <x v="7"/>
    <n v="3"/>
    <s v="3.021"/>
    <s v="Aktenraum/Archiv"/>
    <s v="Rathauskarree"/>
    <m/>
    <s v="Teppich"/>
    <n v="9.2100000000000009"/>
    <s v="K1"/>
    <s v="F"/>
    <s v="1m"/>
    <n v="12"/>
    <n v="0"/>
    <n v="0"/>
    <n v="110.52000000000001"/>
    <n v="0"/>
    <s v=""/>
    <n v="0"/>
    <s v=""/>
    <s v=""/>
  </r>
  <r>
    <x v="7"/>
    <n v="70770069"/>
    <x v="7"/>
    <n v="3"/>
    <s v="3.022"/>
    <s v="Serverraum"/>
    <s v="Rathauskarree"/>
    <m/>
    <s v="Teppich"/>
    <n v="4.74"/>
    <s v="M1"/>
    <s v="F"/>
    <n v="0"/>
    <n v="0"/>
    <n v="0"/>
    <n v="0"/>
    <n v="0"/>
    <n v="0"/>
    <s v=""/>
    <n v="0"/>
    <s v=""/>
    <s v=""/>
  </r>
  <r>
    <x v="8"/>
    <s v="707520138.A"/>
    <x v="8"/>
    <s v="0"/>
    <n v="29"/>
    <s v="Treppenhalle"/>
    <s v="Gebäude A"/>
    <m/>
    <s v="Marmor"/>
    <n v="11.32"/>
    <s v="E2"/>
    <s v="F"/>
    <s v="5w"/>
    <n v="245"/>
    <n v="0"/>
    <m/>
    <n v="2773.4"/>
    <n v="0"/>
    <s v=""/>
    <n v="0"/>
    <s v=""/>
    <s v=""/>
  </r>
  <r>
    <x v="8"/>
    <s v="707520138.A"/>
    <x v="8"/>
    <s v="0"/>
    <n v="30"/>
    <s v="Treppenhausflur (vor Wartehalle 1) Hochparterre"/>
    <s v="Gebäude A"/>
    <m/>
    <s v="Marmor"/>
    <n v="4.3600000000000003"/>
    <s v="E2"/>
    <s v="F"/>
    <s v="5w"/>
    <n v="245"/>
    <n v="0"/>
    <m/>
    <n v="1068.2"/>
    <n v="0"/>
    <s v=""/>
    <n v="0"/>
    <s v=""/>
    <s v=""/>
  </r>
  <r>
    <x v="8"/>
    <s v="707520138.A"/>
    <x v="8"/>
    <s v="0"/>
    <n v="31"/>
    <s v="Eingangsflur bis Flur vor Aufzug"/>
    <s v="Gebäude A"/>
    <m/>
    <s v="Marmor/Basalt"/>
    <n v="8.93"/>
    <s v="E2"/>
    <s v="F"/>
    <s v="5w"/>
    <n v="245"/>
    <n v="6.87"/>
    <m/>
    <n v="2187.85"/>
    <n v="0"/>
    <s v=""/>
    <n v="0"/>
    <s v=""/>
    <s v=""/>
  </r>
  <r>
    <x v="8"/>
    <s v="707520138.A"/>
    <x v="8"/>
    <s v="0"/>
    <n v="32"/>
    <s v="Treppenhausflur vor Aufzug (kommend Eingang_x000a_Dionysiusplatz bzw. Behinderteneingang Poststr.)"/>
    <s v="Gebäude A"/>
    <m/>
    <s v="Marmor/Basalt"/>
    <n v="5.44"/>
    <s v="E2"/>
    <s v="F"/>
    <s v="5w"/>
    <n v="245"/>
    <n v="0"/>
    <m/>
    <n v="1332.8000000000002"/>
    <n v="0"/>
    <s v=""/>
    <n v="0"/>
    <s v=""/>
    <s v=""/>
  </r>
  <r>
    <x v="8"/>
    <s v="707520138.A"/>
    <x v="8"/>
    <s v="1"/>
    <n v="33"/>
    <s v="Flur"/>
    <s v="Gebäude A"/>
    <m/>
    <s v="Holz"/>
    <n v="14.34"/>
    <s v="E2.1"/>
    <s v="F"/>
    <s v="2,5w"/>
    <n v="122.5"/>
    <n v="0"/>
    <m/>
    <n v="1756.65"/>
    <n v="0"/>
    <s v=""/>
    <n v="0"/>
    <s v=""/>
    <s v=""/>
  </r>
  <r>
    <x v="8"/>
    <s v="707520138.A"/>
    <x v="8"/>
    <s v="1"/>
    <n v="34"/>
    <s v="Flur Durchgangsraum zur Küche und zu den Sanitärräumen"/>
    <s v="Gebäude A"/>
    <m/>
    <s v="Holz"/>
    <n v="3.98"/>
    <s v="E2"/>
    <s v="F"/>
    <s v="5w"/>
    <n v="245"/>
    <n v="0"/>
    <m/>
    <n v="975.1"/>
    <n v="0"/>
    <s v=""/>
    <n v="0"/>
    <s v=""/>
    <s v=""/>
  </r>
  <r>
    <x v="8"/>
    <s v="707520138.A"/>
    <x v="8"/>
    <s v="-1"/>
    <n v="35"/>
    <s v="Flur einschl. Stufen u. Steigungen"/>
    <s v="Gebäude A"/>
    <m/>
    <s v="Fliesen"/>
    <n v="26.54"/>
    <s v="E2.1"/>
    <s v="F"/>
    <s v="2,5w"/>
    <n v="122.5"/>
    <n v="1.85"/>
    <m/>
    <n v="3251.15"/>
    <n v="0"/>
    <s v=""/>
    <n v="0"/>
    <s v=""/>
    <s v=""/>
  </r>
  <r>
    <x v="8"/>
    <s v="707520138.A"/>
    <x v="8"/>
    <s v="0"/>
    <n v="36"/>
    <s v="Flur    bis vor Treppenhausflur vor Aufzug"/>
    <s v="Gebäude A"/>
    <m/>
    <s v="Marmor/Basalt"/>
    <n v="26.2"/>
    <s v="E2.1"/>
    <s v="F"/>
    <s v="2,5w"/>
    <n v="122.5"/>
    <n v="0"/>
    <m/>
    <n v="3209.5"/>
    <n v="0"/>
    <s v=""/>
    <n v="0"/>
    <s v=""/>
    <s v=""/>
  </r>
  <r>
    <x v="8"/>
    <s v="707520138.A"/>
    <x v="8"/>
    <s v="0"/>
    <n v="37"/>
    <s v="Treppenhausflur vor Aufzug Hochparterre"/>
    <s v="Gebäude A"/>
    <m/>
    <s v="Marmor/Basalt"/>
    <n v="5.88"/>
    <s v="E2.1"/>
    <s v="F"/>
    <s v="2,5w"/>
    <n v="122.5"/>
    <n v="4.25"/>
    <m/>
    <n v="720.3"/>
    <n v="0"/>
    <s v=""/>
    <n v="0"/>
    <s v=""/>
    <s v=""/>
  </r>
  <r>
    <x v="8"/>
    <s v="707520138.A"/>
    <x v="8"/>
    <s v="1"/>
    <n v="38"/>
    <s v="Treppenhausflur vor Aufzug 1. OG "/>
    <s v="Gebäude A"/>
    <m/>
    <s v="Marmor/Basalt"/>
    <n v="7.6"/>
    <s v="E2.1"/>
    <s v="F"/>
    <s v="2,5w"/>
    <n v="122.5"/>
    <n v="4.25"/>
    <m/>
    <n v="931"/>
    <n v="0"/>
    <s v=""/>
    <n v="0"/>
    <s v=""/>
    <s v=""/>
  </r>
  <r>
    <x v="8"/>
    <s v="707520138.A"/>
    <x v="8"/>
    <s v="1"/>
    <n v="39"/>
    <s v="Flur"/>
    <s v="Gebäude A"/>
    <m/>
    <s v="Marmor/Basalt"/>
    <n v="4.7699999999999996"/>
    <s v="E2.1"/>
    <s v="F"/>
    <s v="2,5w"/>
    <n v="122.5"/>
    <n v="0"/>
    <m/>
    <n v="584.32499999999993"/>
    <n v="0"/>
    <s v=""/>
    <n v="0"/>
    <s v=""/>
    <s v=""/>
  </r>
  <r>
    <x v="8"/>
    <s v="707520138.A"/>
    <x v="8"/>
    <s v="T"/>
    <n v="40"/>
    <s v="Treppenabgang zum Souterrain"/>
    <s v="Gebäude A"/>
    <m/>
    <s v="Marmor"/>
    <n v="4.6100000000000003"/>
    <s v="E2.3"/>
    <s v="F"/>
    <s v="1w"/>
    <n v="49"/>
    <n v="5.14"/>
    <m/>
    <n v="225.89000000000001"/>
    <n v="0"/>
    <s v=""/>
    <n v="0"/>
    <s v=""/>
    <s v=""/>
  </r>
  <r>
    <x v="8"/>
    <s v="707520138.A"/>
    <x v="8"/>
    <s v="-1"/>
    <n v="41"/>
    <s v="Treppenhausflur (vor Archiv)"/>
    <s v="Gebäude A"/>
    <m/>
    <s v="Marmor"/>
    <n v="1.81"/>
    <s v="E2.3"/>
    <s v="F"/>
    <s v="1w"/>
    <n v="49"/>
    <n v="0"/>
    <m/>
    <n v="88.69"/>
    <n v="0"/>
    <s v=""/>
    <n v="0"/>
    <s v=""/>
    <s v=""/>
  </r>
  <r>
    <x v="8"/>
    <s v="707520138.A"/>
    <x v="8"/>
    <s v="T"/>
    <n v="42"/>
    <s v="Treppe von Hochparterre zum Souterrain"/>
    <s v="Gebäude A"/>
    <m/>
    <s v="Basalt"/>
    <n v="6.32"/>
    <s v="E4"/>
    <s v="F"/>
    <s v="1w"/>
    <n v="49"/>
    <n v="0"/>
    <m/>
    <n v="309.68"/>
    <n v="0"/>
    <s v=""/>
    <n v="0"/>
    <s v=""/>
    <s v=""/>
  </r>
  <r>
    <x v="8"/>
    <s v="707520138.A"/>
    <x v="8"/>
    <s v="T"/>
    <n v="43"/>
    <s v="Außeneingangsstufen"/>
    <s v="Gebäude A"/>
    <m/>
    <s v="Basalt"/>
    <n v="1.82"/>
    <s v="E4"/>
    <s v="F"/>
    <s v="5w"/>
    <n v="245"/>
    <n v="0"/>
    <m/>
    <n v="445.90000000000003"/>
    <n v="0"/>
    <s v=""/>
    <n v="0"/>
    <s v=""/>
    <s v=""/>
  </r>
  <r>
    <x v="8"/>
    <s v="707520138.A"/>
    <x v="8"/>
    <s v="T"/>
    <n v="44"/>
    <s v="Treppenaufgang einschl. Podest zur Hochparterre"/>
    <s v="Gebäude A"/>
    <m/>
    <s v="Marmor"/>
    <n v="13.12"/>
    <s v="E4"/>
    <s v="F"/>
    <s v="5w"/>
    <n v="245"/>
    <n v="0"/>
    <m/>
    <n v="3214.3999999999996"/>
    <n v="0"/>
    <s v=""/>
    <n v="0"/>
    <s v=""/>
    <s v=""/>
  </r>
  <r>
    <x v="8"/>
    <s v="707520138.A"/>
    <x v="8"/>
    <s v="T"/>
    <n v="45"/>
    <s v="vor Außen-Eingangsstufen"/>
    <s v="Gebäude A"/>
    <m/>
    <s v="Pflaster"/>
    <n v="3"/>
    <s v="E4"/>
    <s v="F"/>
    <s v="5w"/>
    <n v="245"/>
    <n v="0"/>
    <m/>
    <n v="735"/>
    <n v="0"/>
    <s v=""/>
    <n v="0"/>
    <s v=""/>
    <s v=""/>
  </r>
  <r>
    <x v="8"/>
    <s v="707520138.A"/>
    <x v="8"/>
    <s v="2"/>
    <n v="46"/>
    <s v="Empore"/>
    <s v="Gebäude A"/>
    <m/>
    <s v="Marmor"/>
    <n v="13.29"/>
    <s v="E4.1"/>
    <s v="F"/>
    <s v="2,5w"/>
    <n v="122.5"/>
    <n v="4.84"/>
    <m/>
    <n v="1628.0249999999999"/>
    <n v="0"/>
    <s v=""/>
    <n v="0"/>
    <s v=""/>
    <s v=""/>
  </r>
  <r>
    <x v="8"/>
    <s v="707520138.A"/>
    <x v="8"/>
    <s v="T"/>
    <n v="47"/>
    <s v="Treppe von Empore zur Hochparterre"/>
    <s v="Gebäude A"/>
    <m/>
    <s v="Basalt"/>
    <n v="7.39"/>
    <s v="E4.1"/>
    <s v="F"/>
    <s v="2,5w"/>
    <n v="122.5"/>
    <n v="10.15"/>
    <m/>
    <n v="905.27499999999998"/>
    <n v="0"/>
    <s v=""/>
    <n v="0"/>
    <s v=""/>
    <s v=""/>
  </r>
  <r>
    <x v="8"/>
    <s v="707520138.A"/>
    <x v="8"/>
    <s v="T"/>
    <n v="48"/>
    <s v="Treppe vom EG zur Hochparterre"/>
    <s v="Gebäude A"/>
    <m/>
    <s v="Basalt"/>
    <n v="5.47"/>
    <s v="E4.1"/>
    <s v="F"/>
    <s v="2,5w"/>
    <n v="122.5"/>
    <n v="0"/>
    <m/>
    <n v="670.07499999999993"/>
    <n v="0"/>
    <s v=""/>
    <n v="0"/>
    <s v=""/>
    <s v=""/>
  </r>
  <r>
    <x v="8"/>
    <s v="707520138.A"/>
    <x v="8"/>
    <s v="T"/>
    <n v="49"/>
    <s v="Treppe von Hochparterre zum. 1. OG"/>
    <s v="Gebäude A"/>
    <m/>
    <s v="Dielenbretter"/>
    <n v="6.63"/>
    <s v="E4.1"/>
    <s v="F"/>
    <s v="2,5w"/>
    <n v="122.5"/>
    <n v="5.68"/>
    <m/>
    <n v="812.17499999999995"/>
    <n v="0"/>
    <s v=""/>
    <n v="0"/>
    <s v=""/>
    <s v=""/>
  </r>
  <r>
    <x v="8"/>
    <s v="707520138.A"/>
    <x v="8"/>
    <s v="-1"/>
    <n v="50"/>
    <s v="Podest"/>
    <s v="Gebäude A"/>
    <m/>
    <s v="Dielenbretter"/>
    <n v="3.75"/>
    <s v="E4.1"/>
    <s v="F"/>
    <s v="2,5w"/>
    <n v="122.5"/>
    <n v="0"/>
    <m/>
    <n v="459.375"/>
    <n v="0"/>
    <s v=""/>
    <n v="0"/>
    <s v=""/>
    <s v=""/>
  </r>
  <r>
    <x v="8"/>
    <s v="707520138.A"/>
    <x v="8"/>
    <s v="T"/>
    <n v="51"/>
    <s v="Treppe ab Podest zum 1. OG"/>
    <s v="Gebäude A"/>
    <m/>
    <s v="Dielenbretter"/>
    <n v="6.88"/>
    <s v="E4.1"/>
    <s v="F"/>
    <s v="2,5w"/>
    <n v="122.5"/>
    <n v="0"/>
    <m/>
    <n v="842.8"/>
    <n v="0"/>
    <s v=""/>
    <n v="0"/>
    <s v=""/>
    <s v=""/>
  </r>
  <r>
    <x v="8"/>
    <s v="707520138.A"/>
    <x v="8"/>
    <s v="2"/>
    <s v="1"/>
    <s v="EDV-Technik  "/>
    <s v="Gebäude A"/>
    <m/>
    <s v="Fliesen"/>
    <n v="13.2"/>
    <s v="M1"/>
    <s v="F"/>
    <n v="0"/>
    <n v="0"/>
    <n v="0"/>
    <m/>
    <n v="0"/>
    <n v="0"/>
    <s v=""/>
    <n v="0"/>
    <s v=""/>
    <s v=""/>
  </r>
  <r>
    <x v="8"/>
    <s v="707520138.A"/>
    <x v="8"/>
    <s v="0"/>
    <s v="10"/>
    <s v="Büro"/>
    <s v="Gebäude A"/>
    <m/>
    <s v="Nadelfilz"/>
    <n v="17.079999999999998"/>
    <s v="C1"/>
    <s v="F"/>
    <s v="1w"/>
    <n v="49"/>
    <n v="6"/>
    <n v="2.0299999999999998"/>
    <n v="836.92"/>
    <n v="0"/>
    <s v=""/>
    <n v="0"/>
    <s v=""/>
    <s v=""/>
  </r>
  <r>
    <x v="8"/>
    <s v="707520138.A"/>
    <x v="8"/>
    <s v="0"/>
    <s v="11"/>
    <s v="Büro"/>
    <s v="Gebäude A"/>
    <m/>
    <s v="Nadelfilz"/>
    <n v="11.42"/>
    <s v="C1"/>
    <s v="F"/>
    <s v="1w"/>
    <n v="49"/>
    <n v="5.41"/>
    <n v="1.31"/>
    <n v="559.58000000000004"/>
    <n v="0"/>
    <s v=""/>
    <n v="0"/>
    <s v=""/>
    <s v=""/>
  </r>
  <r>
    <x v="8"/>
    <s v="707520138.A"/>
    <x v="8"/>
    <s v="0"/>
    <s v="12"/>
    <s v="Büro "/>
    <s v="Gebäude A"/>
    <m/>
    <s v="Nadelfilz"/>
    <n v="15.38"/>
    <s v="C1"/>
    <s v="F"/>
    <s v="1w"/>
    <n v="49"/>
    <n v="5.41"/>
    <n v="1.31"/>
    <n v="753.62"/>
    <n v="0"/>
    <s v=""/>
    <n v="0"/>
    <s v=""/>
    <s v=""/>
  </r>
  <r>
    <x v="8"/>
    <s v="707520138.A"/>
    <x v="8"/>
    <s v="0"/>
    <s v="13"/>
    <s v="Büro"/>
    <s v="Gebäude A"/>
    <m/>
    <s v="Nadelfilz"/>
    <n v="20.45"/>
    <s v="C1"/>
    <s v="F"/>
    <s v="1w"/>
    <n v="49"/>
    <n v="5.41"/>
    <n v="1.31"/>
    <n v="1002.05"/>
    <n v="0"/>
    <s v=""/>
    <n v="0"/>
    <s v=""/>
    <s v=""/>
  </r>
  <r>
    <x v="8"/>
    <s v="707520138.A"/>
    <x v="8"/>
    <s v="0"/>
    <s v="13"/>
    <s v="Urkundenarchiv"/>
    <s v="Gebäude A"/>
    <m/>
    <s v="Fliesen"/>
    <n v="27.26"/>
    <s v="K1"/>
    <s v="F"/>
    <s v="1w"/>
    <n v="49"/>
    <n v="0"/>
    <m/>
    <n v="1335.74"/>
    <n v="0"/>
    <s v=""/>
    <n v="0"/>
    <s v=""/>
    <s v=""/>
  </r>
  <r>
    <x v="8"/>
    <s v="707520138.A"/>
    <x v="8"/>
    <s v="0"/>
    <s v="14"/>
    <s v="Geschäftszimmer"/>
    <s v="Gebäude A"/>
    <m/>
    <s v="Nadelfilz"/>
    <n v="21.15"/>
    <s v="C1"/>
    <s v="F"/>
    <s v="1w"/>
    <n v="49"/>
    <n v="7.47"/>
    <n v="7.56"/>
    <n v="1036.3499999999999"/>
    <n v="0"/>
    <s v=""/>
    <n v="0"/>
    <s v=""/>
    <s v=""/>
  </r>
  <r>
    <x v="8"/>
    <s v="707520138.A"/>
    <x v="8"/>
    <s v="0"/>
    <s v="15"/>
    <s v="Büro Leiter Standesamt"/>
    <s v="Gebäude A"/>
    <m/>
    <s v="Nadelfilz"/>
    <n v="36.869999999999997"/>
    <s v="C1"/>
    <s v="F"/>
    <s v="1w"/>
    <n v="49"/>
    <n v="12.45"/>
    <m/>
    <n v="1806.6299999999999"/>
    <n v="0"/>
    <s v=""/>
    <n v="0"/>
    <s v=""/>
    <s v=""/>
  </r>
  <r>
    <x v="8"/>
    <s v="707520138.A"/>
    <x v="8"/>
    <s v="0"/>
    <s v="16"/>
    <s v="Trauzimmer"/>
    <s v="Gebäude A"/>
    <m/>
    <s v="Holz"/>
    <n v="22.42"/>
    <s v="C2"/>
    <s v="F"/>
    <s v="5w"/>
    <n v="245"/>
    <n v="6"/>
    <n v="2.62"/>
    <n v="5492.9000000000005"/>
    <n v="0"/>
    <s v=""/>
    <n v="0"/>
    <s v=""/>
    <s v=""/>
  </r>
  <r>
    <x v="8"/>
    <s v="707520138.A"/>
    <x v="8"/>
    <s v="0"/>
    <s v="17"/>
    <s v="Trausaal"/>
    <s v="Gebäude A"/>
    <m/>
    <s v="Holz"/>
    <n v="59.42"/>
    <s v="C2"/>
    <s v="F"/>
    <s v="5w"/>
    <n v="245"/>
    <n v="18"/>
    <n v="3.34"/>
    <n v="14557.9"/>
    <n v="0"/>
    <s v=""/>
    <n v="0"/>
    <s v=""/>
    <s v=""/>
  </r>
  <r>
    <x v="8"/>
    <s v="707520138.A"/>
    <x v="8"/>
    <s v="0"/>
    <s v="18a"/>
    <s v="Garderobe Publikum"/>
    <s v="Gebäude A"/>
    <m/>
    <s v="Basalt"/>
    <n v="3.71"/>
    <s v="E5"/>
    <s v="F"/>
    <s v="2,5w"/>
    <n v="122.5"/>
    <n v="0"/>
    <m/>
    <n v="454.47500000000002"/>
    <n v="0"/>
    <s v=""/>
    <n v="0"/>
    <s v=""/>
    <s v=""/>
  </r>
  <r>
    <x v="8"/>
    <s v="707520138.A"/>
    <x v="8"/>
    <s v="0"/>
    <s v="18b"/>
    <s v="Vorraum Garderobe Publikum"/>
    <s v="Gebäude A"/>
    <m/>
    <s v="Basalt"/>
    <n v="3.48"/>
    <s v="E5"/>
    <s v="F"/>
    <s v="2,5w"/>
    <n v="122.5"/>
    <n v="0"/>
    <m/>
    <n v="426.3"/>
    <n v="0"/>
    <s v=""/>
    <n v="0"/>
    <s v=""/>
    <s v=""/>
  </r>
  <r>
    <x v="8"/>
    <s v="707520138.A"/>
    <x v="8"/>
    <s v="0"/>
    <s v="18c"/>
    <s v="WC Damen Publikum"/>
    <s v="Gebäude A"/>
    <m/>
    <s v="Fliesen"/>
    <n v="1.34"/>
    <s v="G1"/>
    <s v="F"/>
    <s v="5w"/>
    <n v="245"/>
    <n v="0"/>
    <m/>
    <n v="328.3"/>
    <n v="0"/>
    <s v=""/>
    <n v="0"/>
    <s v=""/>
    <s v=""/>
  </r>
  <r>
    <x v="8"/>
    <s v="707520138.A"/>
    <x v="8"/>
    <s v="0"/>
    <s v="18d"/>
    <s v="Waschraum Damen Publikum"/>
    <s v="Gebäude A"/>
    <m/>
    <s v="Fliesen"/>
    <n v="2.21"/>
    <s v="G1"/>
    <s v="F"/>
    <s v="5w"/>
    <n v="245"/>
    <n v="0"/>
    <m/>
    <n v="541.45000000000005"/>
    <n v="0"/>
    <s v=""/>
    <n v="0"/>
    <s v=""/>
    <s v=""/>
  </r>
  <r>
    <x v="8"/>
    <s v="707520138.A"/>
    <x v="8"/>
    <s v="0"/>
    <s v="18e"/>
    <s v="WC Damen Personal"/>
    <s v="Gebäude A"/>
    <m/>
    <s v="Fliesen"/>
    <n v="1.34"/>
    <s v="G1"/>
    <s v="F"/>
    <s v="5w"/>
    <n v="245"/>
    <n v="0"/>
    <m/>
    <n v="328.3"/>
    <n v="0"/>
    <s v=""/>
    <n v="0"/>
    <s v=""/>
    <s v=""/>
  </r>
  <r>
    <x v="8"/>
    <s v="707520138.A"/>
    <x v="8"/>
    <s v="0"/>
    <s v="18f"/>
    <s v="Waschraum Damen Personal"/>
    <s v="Gebäude A"/>
    <m/>
    <s v="Fliesen"/>
    <n v="2.08"/>
    <s v="G1"/>
    <s v="F"/>
    <s v="5w"/>
    <n v="245"/>
    <n v="0"/>
    <m/>
    <n v="509.6"/>
    <n v="0"/>
    <s v=""/>
    <n v="0"/>
    <s v=""/>
    <s v=""/>
  </r>
  <r>
    <x v="8"/>
    <s v="707520138.A"/>
    <x v="8"/>
    <s v="0"/>
    <s v="18g"/>
    <s v="Abstell- und Lagerraum"/>
    <s v="Gebäude A"/>
    <m/>
    <s v="Fliesen"/>
    <n v="1.64"/>
    <s v="K1"/>
    <s v="F"/>
    <s v="1m"/>
    <n v="12"/>
    <n v="0"/>
    <m/>
    <n v="19.68"/>
    <n v="0"/>
    <s v=""/>
    <n v="0"/>
    <s v=""/>
    <s v=""/>
  </r>
  <r>
    <x v="8"/>
    <s v="707520138.A"/>
    <x v="8"/>
    <s v="0"/>
    <s v="18h"/>
    <s v="WC Herren Personal"/>
    <s v="Gebäude A"/>
    <m/>
    <s v="Fliesen"/>
    <n v="0.99"/>
    <s v="G1"/>
    <s v="F"/>
    <s v="5w"/>
    <n v="245"/>
    <n v="0"/>
    <m/>
    <n v="242.55"/>
    <n v="0"/>
    <s v=""/>
    <n v="0"/>
    <s v=""/>
    <s v=""/>
  </r>
  <r>
    <x v="8"/>
    <s v="707520138.A"/>
    <x v="8"/>
    <s v="0"/>
    <s v="18i"/>
    <s v="Urinale Personal"/>
    <s v="Gebäude A"/>
    <m/>
    <s v="Fliesen"/>
    <n v="2.65"/>
    <s v="G1"/>
    <s v="F"/>
    <s v="5w"/>
    <n v="245"/>
    <n v="0"/>
    <m/>
    <n v="649.25"/>
    <n v="0"/>
    <s v=""/>
    <n v="0"/>
    <s v=""/>
    <s v=""/>
  </r>
  <r>
    <x v="8"/>
    <s v="707520138.A"/>
    <x v="8"/>
    <s v="0"/>
    <s v="18j"/>
    <s v="Waschraum Herren Personal"/>
    <s v="Gebäude A"/>
    <m/>
    <s v="Fliesen"/>
    <n v="2.0099999999999998"/>
    <s v="G1"/>
    <s v="F"/>
    <s v="5w"/>
    <n v="245"/>
    <n v="4.25"/>
    <m/>
    <n v="492.44999999999993"/>
    <n v="0"/>
    <s v=""/>
    <n v="0"/>
    <s v=""/>
    <s v=""/>
  </r>
  <r>
    <x v="8"/>
    <s v="707520138.A"/>
    <x v="8"/>
    <s v="0"/>
    <s v="18k"/>
    <s v="WC Behinderte und Herren Publikum"/>
    <s v="Gebäude A"/>
    <m/>
    <s v="Fliesen"/>
    <n v="5.7"/>
    <s v="G1"/>
    <s v="F"/>
    <s v="5w"/>
    <n v="245"/>
    <n v="0"/>
    <m/>
    <n v="1396.5"/>
    <n v="0"/>
    <s v=""/>
    <n v="0"/>
    <s v=""/>
    <s v=""/>
  </r>
  <r>
    <x v="8"/>
    <s v="707520138.A"/>
    <x v="8"/>
    <s v="0"/>
    <s v="19"/>
    <s v="Putzmittelraum "/>
    <s v="Gebäude A"/>
    <m/>
    <s v="Fliesen"/>
    <n v="3.65"/>
    <s v="M1"/>
    <s v="F"/>
    <n v="0"/>
    <n v="0"/>
    <n v="0"/>
    <m/>
    <n v="0"/>
    <n v="0"/>
    <s v=""/>
    <n v="0"/>
    <s v=""/>
    <s v=""/>
  </r>
  <r>
    <x v="8"/>
    <s v="707520138.A"/>
    <x v="8"/>
    <s v="0"/>
    <s v="19a"/>
    <s v="Elektroverteiler-Raum"/>
    <s v="Gebäude A"/>
    <m/>
    <s v="Fliesen"/>
    <n v="1.3"/>
    <s v="M1"/>
    <s v="F"/>
    <n v="0"/>
    <n v="0"/>
    <n v="0"/>
    <m/>
    <n v="0"/>
    <n v="0"/>
    <s v=""/>
    <n v="0"/>
    <s v=""/>
    <s v=""/>
  </r>
  <r>
    <x v="8"/>
    <s v="707520138.A"/>
    <x v="8"/>
    <s v="2"/>
    <s v="2"/>
    <s v="Personalaufenthaltsraum"/>
    <s v="Gebäude A"/>
    <m/>
    <s v="Nadelfilz"/>
    <n v="29.03"/>
    <s v="C2"/>
    <s v="F"/>
    <s v="2,5w"/>
    <n v="122.5"/>
    <n v="3.63"/>
    <m/>
    <n v="3556.1750000000002"/>
    <n v="0"/>
    <s v=""/>
    <n v="0"/>
    <s v=""/>
    <s v=""/>
  </r>
  <r>
    <x v="8"/>
    <s v="707520138.A"/>
    <x v="8"/>
    <s v="1"/>
    <s v="20"/>
    <s v="Warteraum"/>
    <s v="Gebäude A"/>
    <m/>
    <s v="Holz"/>
    <n v="96.11"/>
    <s v="E2"/>
    <s v="F"/>
    <s v="5w"/>
    <n v="245"/>
    <n v="13.44"/>
    <n v="7.87"/>
    <n v="23546.95"/>
    <n v="0"/>
    <s v=""/>
    <n v="0"/>
    <s v=""/>
    <s v=""/>
  </r>
  <r>
    <x v="8"/>
    <s v="707520138.A"/>
    <x v="8"/>
    <s v="0"/>
    <s v="20a"/>
    <s v="Wartehalle 1"/>
    <s v="Gebäude A"/>
    <m/>
    <s v="Marmor"/>
    <n v="26.58"/>
    <s v="E2"/>
    <s v="F"/>
    <s v="5w"/>
    <n v="245"/>
    <n v="10.41"/>
    <m/>
    <n v="6512.0999999999995"/>
    <n v="0"/>
    <s v=""/>
    <n v="0"/>
    <s v=""/>
    <s v=""/>
  </r>
  <r>
    <x v="8"/>
    <s v="707520138.A"/>
    <x v="8"/>
    <s v="0"/>
    <s v="20b"/>
    <s v="Wartehalle 2 Traugäste"/>
    <s v="Gebäude A"/>
    <m/>
    <s v="Marmor"/>
    <n v="80.900000000000006"/>
    <s v="E2"/>
    <s v="F"/>
    <s v="5w"/>
    <n v="245"/>
    <n v="0"/>
    <m/>
    <n v="19820.5"/>
    <n v="0"/>
    <s v=""/>
    <n v="0"/>
    <s v=""/>
    <s v=""/>
  </r>
  <r>
    <x v="8"/>
    <s v="707520138.A"/>
    <x v="8"/>
    <s v="0"/>
    <s v="20c"/>
    <s v="Aufgang einschl. Podest im Geschäftszimmer"/>
    <s v="Gebäude A"/>
    <m/>
    <s v="Marmor"/>
    <n v="4.54"/>
    <s v="E2.3"/>
    <s v="F"/>
    <s v="1w"/>
    <n v="49"/>
    <n v="0"/>
    <m/>
    <n v="222.46"/>
    <n v="0"/>
    <s v=""/>
    <n v="0"/>
    <s v=""/>
    <s v=""/>
  </r>
  <r>
    <x v="8"/>
    <s v="707520138.A"/>
    <x v="8"/>
    <s v="1"/>
    <s v="21"/>
    <s v="Büro Gleichstellungsstelle links (Eingang Geschäftszimmer)"/>
    <s v="Gebäude A"/>
    <m/>
    <s v="Holz"/>
    <n v="20.84"/>
    <s v="C1"/>
    <s v="F"/>
    <s v="1w"/>
    <n v="49"/>
    <n v="4.25"/>
    <m/>
    <n v="1021.16"/>
    <n v="0"/>
    <s v=""/>
    <n v="0"/>
    <s v=""/>
    <s v=""/>
  </r>
  <r>
    <x v="8"/>
    <s v="707520138.A"/>
    <x v="8"/>
    <s v="1"/>
    <s v="21a"/>
    <s v="Büro  Geschäftszimmer Gleichstellungsstelle"/>
    <s v="Gebäude A"/>
    <m/>
    <s v="Holz"/>
    <n v="21.69"/>
    <s v="C1"/>
    <s v="F"/>
    <s v="1w"/>
    <n v="49"/>
    <n v="4.25"/>
    <m/>
    <n v="1062.8100000000002"/>
    <n v="0"/>
    <s v=""/>
    <n v="0"/>
    <s v=""/>
    <s v=""/>
  </r>
  <r>
    <x v="8"/>
    <s v="707520138.A"/>
    <x v="8"/>
    <s v="1"/>
    <s v="21b"/>
    <s v="Büro Gleichstellungsstelle rechts (Eingang Geschäftszimmer)"/>
    <s v="Gebäude A"/>
    <m/>
    <s v="Holz"/>
    <n v="25.3"/>
    <s v="C1"/>
    <s v="F"/>
    <s v="1w"/>
    <n v="49"/>
    <n v="6.5"/>
    <m/>
    <n v="1239.7"/>
    <n v="0"/>
    <s v=""/>
    <n v="0"/>
    <s v=""/>
    <s v=""/>
  </r>
  <r>
    <x v="8"/>
    <s v="707520138.A"/>
    <x v="8"/>
    <s v="1"/>
    <s v="22"/>
    <s v="Büro"/>
    <s v="Gebäude A"/>
    <m/>
    <s v="Holz"/>
    <n v="32.35"/>
    <s v="C1"/>
    <s v="F"/>
    <s v="1w"/>
    <n v="49"/>
    <n v="8.16"/>
    <m/>
    <n v="1585.15"/>
    <n v="0"/>
    <s v=""/>
    <n v="0"/>
    <s v=""/>
    <s v=""/>
  </r>
  <r>
    <x v="8"/>
    <s v="707520138.A"/>
    <x v="8"/>
    <s v="1"/>
    <s v="23"/>
    <s v="Büro"/>
    <s v="Gebäude A"/>
    <m/>
    <s v="Holz"/>
    <n v="38.4"/>
    <s v="C1"/>
    <s v="F"/>
    <s v="1w"/>
    <n v="49"/>
    <n v="13.39"/>
    <m/>
    <n v="1881.6"/>
    <n v="0"/>
    <s v=""/>
    <n v="0"/>
    <s v=""/>
    <s v=""/>
  </r>
  <r>
    <x v="8"/>
    <s v="707520138.A"/>
    <x v="8"/>
    <s v="1"/>
    <s v="24"/>
    <s v="Büro"/>
    <s v="Gebäude A"/>
    <m/>
    <s v="Holz"/>
    <n v="41.04"/>
    <s v="C1"/>
    <s v="F"/>
    <s v="1w"/>
    <n v="49"/>
    <n v="12.24"/>
    <m/>
    <n v="2010.96"/>
    <n v="0"/>
    <s v=""/>
    <n v="0"/>
    <s v=""/>
    <s v=""/>
  </r>
  <r>
    <x v="8"/>
    <s v="707520138.A"/>
    <x v="8"/>
    <s v="1"/>
    <s v="25"/>
    <s v="Besprechungsraum Gleichstellungsstelle und Materiallager StaMi"/>
    <s v="Gebäude A"/>
    <m/>
    <s v="Holz"/>
    <n v="37.979999999999997"/>
    <s v="C1"/>
    <s v="F"/>
    <s v="1w"/>
    <n v="49"/>
    <m/>
    <m/>
    <n v="1861.0199999999998"/>
    <n v="0"/>
    <s v=""/>
    <n v="0"/>
    <s v=""/>
    <s v=""/>
  </r>
  <r>
    <x v="8"/>
    <s v="707520138.A"/>
    <x v="8"/>
    <s v="1"/>
    <s v="26"/>
    <s v="Küche  und Bereich vor den Sanitärräumen_x000a_"/>
    <s v="Gebäude A"/>
    <m/>
    <s v="Holz"/>
    <n v="21.9"/>
    <s v="J1"/>
    <s v="F"/>
    <s v="5w"/>
    <n v="245"/>
    <n v="3.35"/>
    <m/>
    <n v="5365.5"/>
    <n v="0"/>
    <s v=""/>
    <n v="0"/>
    <s v=""/>
    <s v=""/>
  </r>
  <r>
    <x v="8"/>
    <s v="707520138.A"/>
    <x v="8"/>
    <s v="1"/>
    <s v="27"/>
    <s v="Damen-Waschraum Personal"/>
    <s v="Gebäude A"/>
    <m/>
    <s v="Fliesen"/>
    <n v="2.0299999999999998"/>
    <s v="G1"/>
    <s v="F"/>
    <s v="5w"/>
    <n v="245"/>
    <n v="0"/>
    <m/>
    <n v="497.34999999999997"/>
    <n v="0"/>
    <s v=""/>
    <n v="0"/>
    <s v=""/>
    <s v=""/>
  </r>
  <r>
    <x v="8"/>
    <s v="707520138.A"/>
    <x v="8"/>
    <s v="1"/>
    <s v="27a"/>
    <s v="Damen-WC Personal"/>
    <s v="Gebäude A"/>
    <m/>
    <s v="Fliesen"/>
    <n v="2.11"/>
    <s v="G1"/>
    <s v="F"/>
    <s v="5w"/>
    <n v="245"/>
    <n v="1.19"/>
    <m/>
    <n v="516.94999999999993"/>
    <n v="0"/>
    <s v=""/>
    <n v="0"/>
    <s v=""/>
    <s v=""/>
  </r>
  <r>
    <x v="8"/>
    <s v="707520138.A"/>
    <x v="8"/>
    <s v="1"/>
    <s v="28"/>
    <s v="Herren-Waschraum Personal"/>
    <s v="Gebäude A"/>
    <m/>
    <s v="Fliesen"/>
    <n v="2.06"/>
    <s v="G1"/>
    <s v="F"/>
    <s v="5w"/>
    <n v="245"/>
    <n v="0"/>
    <m/>
    <n v="504.7"/>
    <n v="0"/>
    <s v=""/>
    <n v="0"/>
    <s v=""/>
    <s v=""/>
  </r>
  <r>
    <x v="8"/>
    <s v="707520138.A"/>
    <x v="8"/>
    <s v="1"/>
    <s v="28a"/>
    <s v="Urinale Personal"/>
    <s v="Gebäude A"/>
    <m/>
    <s v="Fliesen"/>
    <n v="1.88"/>
    <s v="G1"/>
    <s v="F"/>
    <s v="5w"/>
    <n v="245"/>
    <n v="0"/>
    <m/>
    <n v="460.59999999999997"/>
    <n v="0"/>
    <s v=""/>
    <n v="0"/>
    <s v=""/>
    <s v=""/>
  </r>
  <r>
    <x v="8"/>
    <s v="707520138.A"/>
    <x v="8"/>
    <s v="1"/>
    <s v="28b"/>
    <s v="Herren-WC Personal"/>
    <s v="Gebäude A"/>
    <m/>
    <s v="Fliesen"/>
    <n v="2.52"/>
    <s v="G1"/>
    <s v="F"/>
    <s v="5w"/>
    <n v="245"/>
    <n v="3.35"/>
    <m/>
    <n v="617.4"/>
    <n v="0"/>
    <s v=""/>
    <n v="0"/>
    <s v=""/>
    <s v=""/>
  </r>
  <r>
    <x v="8"/>
    <s v="707520138.A"/>
    <x v="8"/>
    <s v="0"/>
    <s v="28c"/>
    <s v="Vorraum Toiletten"/>
    <s v="Gebäude A"/>
    <m/>
    <s v="Fliesen"/>
    <n v="6.45"/>
    <s v="G1"/>
    <s v="F"/>
    <s v="5w"/>
    <n v="245"/>
    <n v="0"/>
    <m/>
    <n v="1580.25"/>
    <n v="0"/>
    <s v=""/>
    <n v="0"/>
    <s v=""/>
    <s v=""/>
  </r>
  <r>
    <x v="8"/>
    <s v="707520138.A"/>
    <x v="8"/>
    <s v="1"/>
    <s v="29"/>
    <s v="Putzmittelraum"/>
    <s v="Gebäude A"/>
    <m/>
    <s v="Fliesen"/>
    <n v="4.55"/>
    <s v="M1"/>
    <s v="F"/>
    <n v="0"/>
    <n v="0"/>
    <n v="3.35"/>
    <m/>
    <n v="0"/>
    <n v="0"/>
    <s v=""/>
    <n v="0"/>
    <s v=""/>
    <s v=""/>
  </r>
  <r>
    <x v="8"/>
    <s v="707520138.A"/>
    <x v="8"/>
    <s v="2"/>
    <s v="3"/>
    <s v="Teeküche"/>
    <s v="Gebäude A"/>
    <m/>
    <s v="Fliesen"/>
    <n v="3.82"/>
    <s v="I1"/>
    <s v="F"/>
    <s v="5w"/>
    <n v="245"/>
    <n v="0"/>
    <m/>
    <n v="935.9"/>
    <n v="0"/>
    <s v=""/>
    <n v="0"/>
    <s v=""/>
    <s v=""/>
  </r>
  <r>
    <x v="8"/>
    <s v="707520138.A"/>
    <x v="8"/>
    <s v="2"/>
    <s v="4"/>
    <s v="Personalgarderobe"/>
    <s v="Gebäude A"/>
    <m/>
    <s v="Fliesen"/>
    <n v="3.16"/>
    <s v="E5"/>
    <s v="F"/>
    <s v="2,5w"/>
    <n v="122.5"/>
    <n v="0"/>
    <m/>
    <n v="387.1"/>
    <n v="0"/>
    <s v=""/>
    <n v="0"/>
    <s v=""/>
    <s v=""/>
  </r>
  <r>
    <x v="8"/>
    <s v="707520138.A"/>
    <x v="8"/>
    <s v="-1"/>
    <s v="5"/>
    <s v="Archiv"/>
    <s v="Gebäude A"/>
    <m/>
    <s v="Fliesen"/>
    <n v="64.36"/>
    <s v="K1"/>
    <s v="F"/>
    <s v="1m"/>
    <n v="12"/>
    <n v="0"/>
    <m/>
    <n v="772.31999999999994"/>
    <n v="0"/>
    <s v=""/>
    <n v="0"/>
    <s v=""/>
    <s v=""/>
  </r>
  <r>
    <x v="8"/>
    <s v="707520138.A"/>
    <x v="8"/>
    <s v="-1"/>
    <s v="6"/>
    <s v="Archiv"/>
    <s v="Gebäude A"/>
    <m/>
    <s v="Nadelfilz"/>
    <n v="9.06"/>
    <s v="K1"/>
    <s v="F"/>
    <s v="1m"/>
    <n v="12"/>
    <n v="0"/>
    <m/>
    <n v="108.72"/>
    <n v="0"/>
    <s v=""/>
    <n v="0"/>
    <s v=""/>
    <s v=""/>
  </r>
  <r>
    <x v="8"/>
    <s v="707520138.A"/>
    <x v="8"/>
    <s v="-1"/>
    <s v="6a"/>
    <s v="Archiv"/>
    <s v="Gebäude A"/>
    <m/>
    <s v="Fliesen"/>
    <n v="34.380000000000003"/>
    <s v="K1"/>
    <s v="F"/>
    <s v="1m"/>
    <n v="12"/>
    <n v="5.54"/>
    <m/>
    <n v="412.56000000000006"/>
    <n v="0"/>
    <s v=""/>
    <n v="0"/>
    <s v=""/>
    <s v=""/>
  </r>
  <r>
    <x v="8"/>
    <s v="707520138.A"/>
    <x v="8"/>
    <s v="-1"/>
    <s v="6b"/>
    <s v="Archiv"/>
    <s v="Gebäude A"/>
    <m/>
    <s v="Fliesen"/>
    <n v="28.96"/>
    <s v="K1"/>
    <s v="F"/>
    <s v="1m"/>
    <n v="12"/>
    <n v="1.94"/>
    <m/>
    <n v="347.52"/>
    <n v="0"/>
    <s v=""/>
    <n v="0"/>
    <s v=""/>
    <s v=""/>
  </r>
  <r>
    <x v="8"/>
    <s v="707520138.A"/>
    <x v="8"/>
    <s v="-1"/>
    <s v="6c"/>
    <s v="Archiv"/>
    <s v="Gebäude A"/>
    <m/>
    <s v="Fliesen"/>
    <n v="17.62"/>
    <s v="K1"/>
    <s v="F"/>
    <s v="1m"/>
    <n v="12"/>
    <n v="13.85"/>
    <n v="10.050000000000001"/>
    <n v="211.44"/>
    <n v="0"/>
    <s v=""/>
    <n v="0"/>
    <s v=""/>
    <s v=""/>
  </r>
  <r>
    <x v="8"/>
    <s v="707520138.A"/>
    <x v="8"/>
    <s v="-1"/>
    <s v="7"/>
    <s v="Archiv"/>
    <s v="Gebäude A"/>
    <m/>
    <s v="Nadelfilz"/>
    <n v="21.23"/>
    <s v="K1"/>
    <s v="F"/>
    <s v="1m"/>
    <n v="12"/>
    <n v="3.02"/>
    <m/>
    <n v="254.76"/>
    <n v="0"/>
    <s v=""/>
    <n v="0"/>
    <s v=""/>
    <s v=""/>
  </r>
  <r>
    <x v="8"/>
    <s v="707520138.A"/>
    <x v="8"/>
    <s v="-1"/>
    <s v="8"/>
    <s v="Archiv"/>
    <s v="Gebäude A"/>
    <m/>
    <s v="Nadelfilz"/>
    <n v="18.47"/>
    <s v="K1"/>
    <s v="F"/>
    <s v="1m"/>
    <n v="12"/>
    <n v="3.02"/>
    <n v="0.85"/>
    <n v="221.64"/>
    <n v="0"/>
    <s v=""/>
    <n v="0"/>
    <s v=""/>
    <s v=""/>
  </r>
  <r>
    <x v="8"/>
    <s v="707520138.A"/>
    <x v="8"/>
    <s v="-1"/>
    <s v="8a"/>
    <s v="Archiv"/>
    <s v="Gebäude A"/>
    <m/>
    <s v="Fliesen"/>
    <n v="7.02"/>
    <s v="K1"/>
    <s v="F"/>
    <s v="1m"/>
    <n v="12"/>
    <n v="3.02"/>
    <m/>
    <n v="84.24"/>
    <n v="0"/>
    <s v=""/>
    <n v="0"/>
    <s v=""/>
    <s v=""/>
  </r>
  <r>
    <x v="9"/>
    <n v="709170002"/>
    <x v="9"/>
    <s v="0"/>
    <s v="01"/>
    <s v="Vortragssaal"/>
    <s v="VHS Gebäude"/>
    <m/>
    <s v="Parkett, Stein"/>
    <n v="77.47"/>
    <s v="A1"/>
    <s v="F"/>
    <s v="2,5w"/>
    <n v="122.5"/>
    <n v="42.9"/>
    <m/>
    <n v="9490.0750000000007"/>
    <n v="0"/>
    <s v=""/>
    <n v="0"/>
    <s v=""/>
    <s v=""/>
  </r>
  <r>
    <x v="9"/>
    <n v="709170002"/>
    <x v="9"/>
    <s v="0"/>
    <s v="010"/>
    <s v="Büro"/>
    <s v="VHS Gebäude"/>
    <m/>
    <s v="Teppich"/>
    <n v="30.45"/>
    <s v="C1"/>
    <s v="F"/>
    <s v="1w"/>
    <n v="49"/>
    <n v="12"/>
    <n v="0.8"/>
    <n v="1492.05"/>
    <n v="0"/>
    <s v=""/>
    <n v="0"/>
    <s v=""/>
    <s v=""/>
  </r>
  <r>
    <x v="9"/>
    <n v="709170002"/>
    <x v="9"/>
    <s v="0"/>
    <s v="011"/>
    <s v="Büro"/>
    <s v="VHS Gebäude"/>
    <m/>
    <s v="Teppich"/>
    <n v="20.81"/>
    <s v="C1"/>
    <s v="F"/>
    <s v="1w"/>
    <n v="49"/>
    <n v="3.9"/>
    <n v="0.8"/>
    <n v="1019.6899999999999"/>
    <n v="0"/>
    <s v=""/>
    <n v="0"/>
    <s v=""/>
    <s v=""/>
  </r>
  <r>
    <x v="9"/>
    <n v="709170002"/>
    <x v="9"/>
    <s v="0"/>
    <s v="011a"/>
    <s v="Teeküche"/>
    <s v="VHS Gebäude"/>
    <m/>
    <s v="Linoleum"/>
    <n v="0"/>
    <s v="I1"/>
    <s v="F"/>
    <s v="5w"/>
    <n v="245"/>
    <n v="0"/>
    <m/>
    <n v="0"/>
    <n v="0"/>
    <s v=""/>
    <n v="0"/>
    <s v=""/>
    <s v=""/>
  </r>
  <r>
    <x v="9"/>
    <n v="709170002"/>
    <x v="9"/>
    <s v="0"/>
    <s v="011b"/>
    <s v="Materialraum"/>
    <s v="VHS Gebäude"/>
    <m/>
    <s v="Linoleum"/>
    <n v="6.59"/>
    <s v="M1"/>
    <s v="F"/>
    <s v="0"/>
    <n v="0"/>
    <n v="0"/>
    <m/>
    <n v="0"/>
    <n v="0"/>
    <s v=""/>
    <n v="0"/>
    <s v=""/>
    <s v=""/>
  </r>
  <r>
    <x v="9"/>
    <n v="709170002"/>
    <x v="9"/>
    <s v="0"/>
    <s v="012"/>
    <s v="Büro"/>
    <s v="VHS Gebäude"/>
    <m/>
    <s v="Teppich"/>
    <n v="21.24"/>
    <s v="C1"/>
    <s v="F"/>
    <s v="1w"/>
    <n v="49"/>
    <n v="6.7"/>
    <n v="9"/>
    <n v="1040.76"/>
    <n v="0"/>
    <s v=""/>
    <n v="0"/>
    <s v=""/>
    <s v=""/>
  </r>
  <r>
    <x v="9"/>
    <n v="709170002"/>
    <x v="9"/>
    <s v="0"/>
    <s v="013"/>
    <s v="Büro"/>
    <s v="VHS Gebäude"/>
    <m/>
    <s v="Stein, Teppich"/>
    <n v="21.77"/>
    <s v="C1"/>
    <s v="F"/>
    <s v="1w"/>
    <n v="49"/>
    <n v="15.6"/>
    <n v="1.9"/>
    <n v="1066.73"/>
    <n v="0"/>
    <s v=""/>
    <n v="0"/>
    <s v=""/>
    <s v=""/>
  </r>
  <r>
    <x v="9"/>
    <n v="709170002"/>
    <x v="9"/>
    <s v="0"/>
    <s v="014"/>
    <s v="Technikraum"/>
    <s v="VHS Gebäude"/>
    <m/>
    <s v="Teppich"/>
    <n v="6.06"/>
    <s v="M1"/>
    <s v="F"/>
    <s v="0"/>
    <n v="0"/>
    <n v="0"/>
    <m/>
    <n v="0"/>
    <n v="0"/>
    <s v=""/>
    <n v="0"/>
    <s v=""/>
    <s v=""/>
  </r>
  <r>
    <x v="9"/>
    <n v="709170002"/>
    <x v="9"/>
    <s v="0"/>
    <s v="015"/>
    <s v="Seminarraum "/>
    <s v="VHS Gebäude"/>
    <m/>
    <s v="Teppich"/>
    <n v="34.56"/>
    <s v="A1"/>
    <s v="F"/>
    <s v="2,5w"/>
    <n v="122.5"/>
    <m/>
    <n v="13.9"/>
    <n v="4233.6000000000004"/>
    <n v="0"/>
    <s v=""/>
    <n v="0"/>
    <s v=""/>
    <s v=""/>
  </r>
  <r>
    <x v="9"/>
    <n v="709170002"/>
    <x v="9"/>
    <s v="0"/>
    <s v="016"/>
    <s v="Treppenabsatz rechts"/>
    <s v="VHS Gebäude"/>
    <m/>
    <s v="Stein"/>
    <n v="3.8"/>
    <s v="E4.1"/>
    <s v="F"/>
    <s v="2,5w"/>
    <n v="122.5"/>
    <n v="0"/>
    <m/>
    <n v="465.5"/>
    <n v="0"/>
    <s v=""/>
    <n v="0"/>
    <s v=""/>
    <s v=""/>
  </r>
  <r>
    <x v="9"/>
    <n v="709170002"/>
    <x v="9"/>
    <s v="0"/>
    <s v="017"/>
    <s v="Treppe rechts"/>
    <s v="VHS Gebäude"/>
    <m/>
    <s v="Stein"/>
    <n v="8"/>
    <s v="E4.1"/>
    <s v="F"/>
    <s v="2,5w"/>
    <n v="122.5"/>
    <n v="0"/>
    <m/>
    <n v="980"/>
    <n v="0"/>
    <s v=""/>
    <n v="0"/>
    <s v=""/>
    <s v=""/>
  </r>
  <r>
    <x v="9"/>
    <n v="709170002"/>
    <x v="9"/>
    <s v="0"/>
    <s v="018"/>
    <s v="Treppenhaus"/>
    <s v="VHS Gebäude"/>
    <m/>
    <s v="Stein"/>
    <n v="33.44"/>
    <s v="E4.1"/>
    <s v="F"/>
    <s v="2,5w"/>
    <n v="122.5"/>
    <n v="10.1"/>
    <m/>
    <n v="4096.3999999999996"/>
    <n v="0"/>
    <s v=""/>
    <n v="0"/>
    <s v=""/>
    <s v=""/>
  </r>
  <r>
    <x v="9"/>
    <n v="709170002"/>
    <x v="9"/>
    <s v="0"/>
    <s v="019"/>
    <s v="Aufzug"/>
    <s v="VHS Gebäude"/>
    <m/>
    <s v="Andere"/>
    <n v="1.49"/>
    <s v="E2.3"/>
    <s v="F"/>
    <s v="1w"/>
    <n v="49"/>
    <n v="0"/>
    <m/>
    <n v="73.010000000000005"/>
    <n v="0"/>
    <s v=""/>
    <n v="0"/>
    <s v=""/>
    <s v=""/>
  </r>
  <r>
    <x v="9"/>
    <n v="709170002"/>
    <x v="9"/>
    <s v="0"/>
    <s v="01a"/>
    <s v="Foyer"/>
    <s v="VHS Gebäude"/>
    <m/>
    <s v="Stein"/>
    <n v="108.6"/>
    <s v="E2"/>
    <s v="F"/>
    <s v="5w"/>
    <n v="245"/>
    <n v="3.8"/>
    <n v="8.1"/>
    <n v="26607"/>
    <n v="0"/>
    <s v=""/>
    <n v="0"/>
    <s v=""/>
    <s v=""/>
  </r>
  <r>
    <x v="9"/>
    <n v="709170002"/>
    <x v="9"/>
    <s v="0"/>
    <s v="02"/>
    <s v="Büro"/>
    <s v="VHS Gebäude"/>
    <m/>
    <s v="Teppich"/>
    <n v="18.25"/>
    <s v="C1"/>
    <s v="F"/>
    <s v="1w"/>
    <n v="49"/>
    <n v="3.9"/>
    <n v="0.8"/>
    <n v="894.25"/>
    <n v="0"/>
    <s v=""/>
    <n v="0"/>
    <s v=""/>
    <s v=""/>
  </r>
  <r>
    <x v="9"/>
    <n v="709170002"/>
    <x v="9"/>
    <s v="0"/>
    <s v="020"/>
    <s v="Treppe links"/>
    <s v="VHS Gebäude"/>
    <m/>
    <s v="Stein"/>
    <n v="8"/>
    <s v="E4.1"/>
    <s v="F"/>
    <s v="2,5w"/>
    <n v="122.5"/>
    <n v="0"/>
    <m/>
    <n v="980"/>
    <n v="0"/>
    <s v=""/>
    <n v="0"/>
    <s v=""/>
    <s v=""/>
  </r>
  <r>
    <x v="9"/>
    <n v="709170002"/>
    <x v="9"/>
    <s v="0"/>
    <s v="021"/>
    <s v="Treppenabsatz links"/>
    <s v="VHS Gebäude"/>
    <m/>
    <s v="Stein"/>
    <n v="6.92"/>
    <s v="E4.1"/>
    <s v="F"/>
    <s v="2,5w"/>
    <n v="122.5"/>
    <n v="0"/>
    <m/>
    <n v="847.7"/>
    <n v="0"/>
    <s v=""/>
    <n v="0"/>
    <s v=""/>
    <s v=""/>
  </r>
  <r>
    <x v="9"/>
    <n v="709170002"/>
    <x v="9"/>
    <s v="0"/>
    <s v="022"/>
    <s v="Flur"/>
    <s v="VHS Gebäude"/>
    <m/>
    <s v="Teppich"/>
    <n v="57.15"/>
    <s v="E2"/>
    <s v="F"/>
    <s v="5w"/>
    <n v="245"/>
    <n v="0"/>
    <n v="2.2999999999999998"/>
    <n v="14001.75"/>
    <n v="0"/>
    <s v=""/>
    <n v="0"/>
    <s v=""/>
    <s v=""/>
  </r>
  <r>
    <x v="9"/>
    <n v="709170002"/>
    <x v="9"/>
    <s v="0"/>
    <s v="02a"/>
    <s v="Abstellraum"/>
    <s v="VHS Gebäude"/>
    <m/>
    <s v="Linoleum"/>
    <n v="2.25"/>
    <s v="M1"/>
    <s v="F"/>
    <s v="0"/>
    <n v="0"/>
    <n v="0"/>
    <m/>
    <n v="0"/>
    <n v="0"/>
    <s v=""/>
    <n v="0"/>
    <s v=""/>
    <s v=""/>
  </r>
  <r>
    <x v="9"/>
    <n v="709170002"/>
    <x v="9"/>
    <s v="0"/>
    <s v="03"/>
    <s v="Büro"/>
    <s v="VHS Gebäude"/>
    <m/>
    <s v="Teppich"/>
    <n v="14.86"/>
    <s v="C1"/>
    <s v="F"/>
    <s v="1w"/>
    <n v="49"/>
    <n v="2.6"/>
    <n v="0.8"/>
    <n v="728.14"/>
    <n v="0"/>
    <s v=""/>
    <n v="0"/>
    <s v=""/>
    <s v=""/>
  </r>
  <r>
    <x v="9"/>
    <n v="709170002"/>
    <x v="9"/>
    <s v="0"/>
    <s v="03a"/>
    <s v="WC Damen"/>
    <s v="VHS Gebäude"/>
    <m/>
    <s v="Stein"/>
    <n v="3.64"/>
    <s v="G1"/>
    <s v="F"/>
    <s v="5w"/>
    <n v="245"/>
    <n v="0"/>
    <m/>
    <n v="891.80000000000007"/>
    <n v="0"/>
    <s v=""/>
    <n v="0"/>
    <s v=""/>
    <s v=""/>
  </r>
  <r>
    <x v="9"/>
    <n v="709170002"/>
    <x v="9"/>
    <s v="0"/>
    <s v="03b"/>
    <s v="WC Herren"/>
    <s v="VHS Gebäude"/>
    <m/>
    <s v="Stein"/>
    <n v="3.62"/>
    <s v="G1"/>
    <s v="F"/>
    <s v="5w"/>
    <n v="245"/>
    <n v="0"/>
    <m/>
    <n v="886.9"/>
    <n v="0"/>
    <s v=""/>
    <n v="0"/>
    <s v=""/>
    <s v=""/>
  </r>
  <r>
    <x v="9"/>
    <n v="709170002"/>
    <x v="9"/>
    <s v="0"/>
    <s v="04"/>
    <s v="Büro"/>
    <s v="VHS Gebäude"/>
    <m/>
    <s v="Teppich"/>
    <n v="14.96"/>
    <s v="C1"/>
    <s v="F"/>
    <s v="1w"/>
    <n v="49"/>
    <n v="2.6"/>
    <n v="0.8"/>
    <n v="733.04000000000008"/>
    <n v="0"/>
    <s v=""/>
    <n v="0"/>
    <s v=""/>
    <s v=""/>
  </r>
  <r>
    <x v="9"/>
    <n v="709170002"/>
    <x v="9"/>
    <s v="0"/>
    <s v="05"/>
    <s v="Büro"/>
    <s v="VHS Gebäude"/>
    <m/>
    <s v="Teppich"/>
    <n v="24.78"/>
    <s v="C1"/>
    <s v="F"/>
    <s v="1w"/>
    <n v="49"/>
    <n v="8.3000000000000007"/>
    <n v="0.8"/>
    <n v="1214.22"/>
    <n v="0"/>
    <s v=""/>
    <n v="0"/>
    <s v=""/>
    <s v=""/>
  </r>
  <r>
    <x v="9"/>
    <n v="709170002"/>
    <x v="9"/>
    <s v="0"/>
    <s v="06"/>
    <s v="Büro"/>
    <s v="VHS Gebäude"/>
    <m/>
    <s v="Teppich"/>
    <n v="18.84"/>
    <s v="C1"/>
    <s v="F"/>
    <s v="1w"/>
    <n v="49"/>
    <n v="2.2000000000000002"/>
    <n v="0.8"/>
    <n v="923.16"/>
    <n v="0"/>
    <s v=""/>
    <n v="0"/>
    <s v=""/>
    <s v=""/>
  </r>
  <r>
    <x v="9"/>
    <n v="709170002"/>
    <x v="9"/>
    <s v="0"/>
    <s v="07"/>
    <s v="Büro"/>
    <s v="VHS Gebäude"/>
    <m/>
    <s v="Teppich"/>
    <n v="22.08"/>
    <s v="C1"/>
    <s v="F"/>
    <s v="1w"/>
    <n v="49"/>
    <n v="4"/>
    <n v="0.8"/>
    <n v="1081.9199999999998"/>
    <n v="0"/>
    <s v=""/>
    <n v="0"/>
    <s v=""/>
    <s v=""/>
  </r>
  <r>
    <x v="9"/>
    <n v="709170002"/>
    <x v="9"/>
    <s v="0"/>
    <s v="08"/>
    <s v="Büro"/>
    <s v="VHS Gebäude"/>
    <m/>
    <s v="Teppich"/>
    <n v="19.600000000000001"/>
    <s v="C1"/>
    <s v="F"/>
    <s v="1w"/>
    <n v="49"/>
    <n v="4"/>
    <n v="2"/>
    <n v="960.40000000000009"/>
    <n v="0"/>
    <s v=""/>
    <n v="0"/>
    <s v=""/>
    <s v=""/>
  </r>
  <r>
    <x v="9"/>
    <n v="709170002"/>
    <x v="9"/>
    <s v="0"/>
    <s v="09"/>
    <s v="Büro"/>
    <s v="VHS Gebäude"/>
    <m/>
    <s v="Teppich"/>
    <n v="22.23"/>
    <s v="C1"/>
    <s v="F"/>
    <s v="1w"/>
    <n v="49"/>
    <n v="3.5"/>
    <n v="0.8"/>
    <n v="1089.27"/>
    <n v="0"/>
    <s v=""/>
    <n v="0"/>
    <s v=""/>
    <s v=""/>
  </r>
  <r>
    <x v="9"/>
    <n v="709170002"/>
    <x v="9"/>
    <s v="1"/>
    <s v="101"/>
    <s v="Übungsraum "/>
    <s v="VHS Gebäude"/>
    <m/>
    <s v="Parkett"/>
    <n v="51.46"/>
    <s v="A1"/>
    <s v="F"/>
    <s v="2,5w"/>
    <n v="122.5"/>
    <n v="11.5"/>
    <s v=" "/>
    <n v="6303.85"/>
    <n v="0"/>
    <s v=""/>
    <n v="0"/>
    <s v=""/>
    <s v=""/>
  </r>
  <r>
    <x v="9"/>
    <n v="709170002"/>
    <x v="9"/>
    <s v="1"/>
    <s v="101a"/>
    <s v="Nebenraum "/>
    <s v="VHS Gebäude"/>
    <m/>
    <s v="Parkett"/>
    <n v="9.9700000000000006"/>
    <s v="K1"/>
    <s v="F"/>
    <s v="1m"/>
    <n v="12"/>
    <n v="2.2999999999999998"/>
    <m/>
    <n v="119.64000000000001"/>
    <n v="0"/>
    <s v=""/>
    <n v="0"/>
    <s v=""/>
    <s v=""/>
  </r>
  <r>
    <x v="9"/>
    <n v="709170002"/>
    <x v="9"/>
    <s v="1"/>
    <s v="102"/>
    <s v="Schulungsraum"/>
    <s v="VHS Gebäude"/>
    <m/>
    <s v="Teppich"/>
    <n v="60.88"/>
    <s v="A1"/>
    <s v="F"/>
    <s v="2,5w"/>
    <n v="122.5"/>
    <n v="9.6"/>
    <m/>
    <n v="7457.8"/>
    <n v="0"/>
    <s v=""/>
    <n v="0"/>
    <s v=""/>
    <s v=""/>
  </r>
  <r>
    <x v="9"/>
    <n v="709170002"/>
    <x v="9"/>
    <s v="1"/>
    <s v="102a"/>
    <s v="WC Herren"/>
    <s v="VHS Gebäude"/>
    <m/>
    <s v="Stein"/>
    <n v="4.7"/>
    <s v="G1"/>
    <s v="F"/>
    <s v="5w"/>
    <n v="245"/>
    <n v="0"/>
    <m/>
    <n v="1151.5"/>
    <n v="0"/>
    <s v=""/>
    <n v="0"/>
    <s v=""/>
    <s v=""/>
  </r>
  <r>
    <x v="9"/>
    <n v="709170002"/>
    <x v="9"/>
    <s v="1"/>
    <s v="102b"/>
    <s v="Küche"/>
    <s v="VHS Gebäude"/>
    <m/>
    <s v="Stein"/>
    <n v="2.59"/>
    <s v="J2"/>
    <s v="F"/>
    <s v="5w"/>
    <n v="245"/>
    <n v="0"/>
    <m/>
    <n v="634.54999999999995"/>
    <n v="0"/>
    <s v=""/>
    <n v="0"/>
    <s v=""/>
    <s v=""/>
  </r>
  <r>
    <x v="9"/>
    <n v="709170002"/>
    <x v="9"/>
    <s v="1"/>
    <s v="102c"/>
    <s v="Serverraum"/>
    <s v="VHS Gebäude"/>
    <m/>
    <s v="Linoleum"/>
    <n v="6.31"/>
    <s v="M1"/>
    <s v="F"/>
    <s v="0"/>
    <n v="0"/>
    <n v="0"/>
    <m/>
    <n v="0"/>
    <n v="0"/>
    <s v=""/>
    <n v="0"/>
    <s v=""/>
    <s v=""/>
  </r>
  <r>
    <x v="9"/>
    <n v="709170002"/>
    <x v="9"/>
    <s v="1"/>
    <s v="103"/>
    <s v="EDV-Raum"/>
    <s v="VHS Gebäude"/>
    <m/>
    <s v="Teppich"/>
    <n v="60.44"/>
    <s v="A2"/>
    <s v="F"/>
    <s v="2,5w"/>
    <n v="122.5"/>
    <n v="12.4"/>
    <m/>
    <n v="7403.9"/>
    <n v="0"/>
    <s v=""/>
    <n v="0"/>
    <s v=""/>
    <s v=""/>
  </r>
  <r>
    <x v="9"/>
    <n v="709170002"/>
    <x v="9"/>
    <s v="1"/>
    <s v="104"/>
    <s v="Seminarraum/Naturwissenschaft "/>
    <s v="VHS Gebäude"/>
    <m/>
    <s v="Parkett, Stein"/>
    <n v="59.2"/>
    <s v="A2"/>
    <s v="F"/>
    <s v="2,5w"/>
    <n v="122.5"/>
    <n v="8"/>
    <m/>
    <n v="7252"/>
    <n v="0"/>
    <s v=""/>
    <n v="0"/>
    <s v=""/>
    <s v=""/>
  </r>
  <r>
    <x v="9"/>
    <n v="709170002"/>
    <x v="9"/>
    <s v="1"/>
    <s v="104 a"/>
    <s v="Büro"/>
    <s v="VHS Gebäude"/>
    <m/>
    <s v="Teppich"/>
    <n v="30.02"/>
    <s v="C1"/>
    <s v="F"/>
    <s v="1w"/>
    <n v="49"/>
    <n v="8.1999999999999993"/>
    <m/>
    <n v="1470.98"/>
    <n v="0"/>
    <s v=""/>
    <n v="0"/>
    <s v=""/>
    <s v=""/>
  </r>
  <r>
    <x v="9"/>
    <n v="709170002"/>
    <x v="9"/>
    <s v="1"/>
    <s v="105"/>
    <s v="Seminarraum"/>
    <s v="VHS Gebäude"/>
    <m/>
    <s v="Teppich"/>
    <n v="29.99"/>
    <s v="A1"/>
    <s v="F"/>
    <s v="2,5w"/>
    <n v="122.5"/>
    <n v="4"/>
    <m/>
    <n v="3673.7749999999996"/>
    <n v="0"/>
    <s v=""/>
    <n v="0"/>
    <s v=""/>
    <s v=""/>
  </r>
  <r>
    <x v="9"/>
    <n v="709170002"/>
    <x v="9"/>
    <s v="1"/>
    <s v="106"/>
    <s v="Seminarraum/Vortragssaal"/>
    <s v="VHS Gebäude"/>
    <m/>
    <s v="Teppich"/>
    <n v="64.06"/>
    <s v="A1"/>
    <s v="F"/>
    <s v="2,5w"/>
    <n v="122.5"/>
    <n v="12.4"/>
    <m/>
    <n v="7847.35"/>
    <n v="0"/>
    <s v=""/>
    <n v="0"/>
    <s v=""/>
    <s v=""/>
  </r>
  <r>
    <x v="9"/>
    <n v="709170002"/>
    <x v="9"/>
    <s v="1"/>
    <s v="106a"/>
    <s v="Medienraum"/>
    <s v="VHS Gebäude"/>
    <m/>
    <s v="Linoleum"/>
    <n v="6.34"/>
    <s v="K1"/>
    <s v="F"/>
    <s v="1m"/>
    <n v="12"/>
    <n v="0"/>
    <m/>
    <n v="76.08"/>
    <n v="0"/>
    <s v=""/>
    <n v="0"/>
    <s v=""/>
    <s v=""/>
  </r>
  <r>
    <x v="9"/>
    <n v="709170002"/>
    <x v="9"/>
    <s v="1"/>
    <s v="106b"/>
    <s v="WC Damen"/>
    <s v="VHS Gebäude"/>
    <m/>
    <s v="Stein"/>
    <n v="4.6399999999999997"/>
    <s v="G1"/>
    <s v="F"/>
    <s v="5w"/>
    <n v="245"/>
    <n v="0"/>
    <m/>
    <n v="1136.8"/>
    <n v="0"/>
    <s v=""/>
    <n v="0"/>
    <s v=""/>
    <s v=""/>
  </r>
  <r>
    <x v="9"/>
    <n v="709170002"/>
    <x v="9"/>
    <s v="1"/>
    <s v="107"/>
    <s v="EDV-Raum"/>
    <s v="VHS Gebäude"/>
    <m/>
    <s v="Teppich"/>
    <n v="78.17"/>
    <s v="A2"/>
    <s v="F"/>
    <s v="2,5w"/>
    <n v="122.5"/>
    <n v="16.2"/>
    <n v="1.2"/>
    <n v="9575.8250000000007"/>
    <n v="0"/>
    <s v=""/>
    <n v="0"/>
    <s v=""/>
    <s v=""/>
  </r>
  <r>
    <x v="9"/>
    <n v="709170002"/>
    <x v="9"/>
    <s v="1"/>
    <s v="108"/>
    <s v="Seminarraum"/>
    <s v="VHS Gebäude"/>
    <m/>
    <s v="Teppich"/>
    <n v="82.68"/>
    <s v="A1"/>
    <s v="F"/>
    <s v="2,5w"/>
    <n v="122.5"/>
    <n v="15.9"/>
    <n v="0.8"/>
    <n v="10128.300000000001"/>
    <n v="0"/>
    <s v=""/>
    <n v="0"/>
    <s v=""/>
    <s v=""/>
  </r>
  <r>
    <x v="9"/>
    <n v="709170002"/>
    <x v="9"/>
    <s v="1"/>
    <s v="109"/>
    <s v="Flur rechts"/>
    <s v="VHS Gebäude"/>
    <m/>
    <s v="Teppich"/>
    <n v="37.29"/>
    <s v="E2.1"/>
    <s v="F"/>
    <s v="2,5w"/>
    <n v="122.5"/>
    <n v="0"/>
    <n v="15.6"/>
    <n v="4568.0249999999996"/>
    <n v="0"/>
    <s v=""/>
    <n v="0"/>
    <s v=""/>
    <s v=""/>
  </r>
  <r>
    <x v="9"/>
    <n v="709170002"/>
    <x v="9"/>
    <s v="1"/>
    <s v="110"/>
    <s v="Flur rechts (Steinfläche)"/>
    <s v="VHS Gebäude"/>
    <m/>
    <s v="Stein"/>
    <n v="2.6"/>
    <s v="E2.1"/>
    <s v="F"/>
    <s v="2,5w"/>
    <n v="122.5"/>
    <n v="0"/>
    <m/>
    <n v="318.5"/>
    <n v="0"/>
    <s v=""/>
    <n v="0"/>
    <s v=""/>
    <s v=""/>
  </r>
  <r>
    <x v="9"/>
    <n v="709170002"/>
    <x v="9"/>
    <s v="1"/>
    <s v="111"/>
    <s v="Foyer"/>
    <s v="VHS Gebäude"/>
    <m/>
    <s v="Teppich"/>
    <n v="59.18"/>
    <s v="E2.1"/>
    <s v="F"/>
    <s v="2,5w"/>
    <n v="122.5"/>
    <n v="0"/>
    <n v="35"/>
    <n v="7249.55"/>
    <n v="0"/>
    <s v=""/>
    <n v="0"/>
    <s v=""/>
    <s v=""/>
  </r>
  <r>
    <x v="9"/>
    <n v="709170002"/>
    <x v="9"/>
    <s v="1"/>
    <s v="112"/>
    <s v="Treppe"/>
    <s v="VHS Gebäude"/>
    <m/>
    <s v="Stein"/>
    <n v="13"/>
    <s v="E4.1"/>
    <s v="F"/>
    <s v="2,5w"/>
    <n v="122.5"/>
    <n v="0"/>
    <m/>
    <n v="1592.5"/>
    <n v="0"/>
    <s v=""/>
    <n v="0"/>
    <s v=""/>
    <s v=""/>
  </r>
  <r>
    <x v="9"/>
    <n v="709170002"/>
    <x v="9"/>
    <s v="1"/>
    <s v="113"/>
    <s v="Treppenabsatz"/>
    <s v="VHS Gebäude"/>
    <m/>
    <s v="Stein"/>
    <n v="6.31"/>
    <s v="E4.1"/>
    <s v="F"/>
    <s v="2,5w"/>
    <n v="122.5"/>
    <n v="18.8"/>
    <m/>
    <n v="772.97499999999991"/>
    <n v="0"/>
    <s v=""/>
    <n v="0"/>
    <s v=""/>
    <s v=""/>
  </r>
  <r>
    <x v="9"/>
    <n v="709170002"/>
    <x v="9"/>
    <s v="1"/>
    <s v="114"/>
    <s v="Treppe"/>
    <s v="VHS Gebäude"/>
    <m/>
    <s v="Stein"/>
    <n v="10"/>
    <s v="E4.1"/>
    <s v="F"/>
    <s v="2,5w"/>
    <n v="122.5"/>
    <n v="0"/>
    <m/>
    <n v="1225"/>
    <n v="0"/>
    <s v=""/>
    <n v="0"/>
    <s v=""/>
    <s v=""/>
  </r>
  <r>
    <x v="9"/>
    <n v="709170002"/>
    <x v="9"/>
    <s v="1"/>
    <s v="115"/>
    <s v="Treppenhaus"/>
    <s v="VHS Gebäude"/>
    <m/>
    <s v="Stein"/>
    <n v="11.12"/>
    <s v="E4.1"/>
    <s v="F"/>
    <s v="2,5w"/>
    <n v="122.5"/>
    <n v="0"/>
    <n v="13"/>
    <n v="1362.1999999999998"/>
    <n v="0"/>
    <s v=""/>
    <n v="0"/>
    <s v=""/>
    <s v=""/>
  </r>
  <r>
    <x v="9"/>
    <n v="709170002"/>
    <x v="9"/>
    <s v="1"/>
    <s v="116"/>
    <s v="Vorflur"/>
    <s v="VHS Gebäude"/>
    <m/>
    <s v="Teppich"/>
    <n v="15.45"/>
    <s v="E2.1"/>
    <s v="F"/>
    <s v="2,5w"/>
    <n v="122.5"/>
    <n v="0"/>
    <n v="14.4"/>
    <n v="1892.625"/>
    <n v="0"/>
    <s v=""/>
    <n v="0"/>
    <s v=""/>
    <s v=""/>
  </r>
  <r>
    <x v="9"/>
    <n v="709170002"/>
    <x v="9"/>
    <s v="1"/>
    <s v="117"/>
    <s v="Flur links"/>
    <s v="VHS Gebäude"/>
    <m/>
    <s v="Teppich"/>
    <n v="37.29"/>
    <s v="E2.1"/>
    <s v="F"/>
    <s v="2,5w"/>
    <n v="122.5"/>
    <n v="0"/>
    <n v="15.6"/>
    <n v="4568.0249999999996"/>
    <n v="0"/>
    <s v=""/>
    <n v="0"/>
    <s v=""/>
    <s v=""/>
  </r>
  <r>
    <x v="9"/>
    <n v="709170002"/>
    <x v="9"/>
    <s v="1"/>
    <s v="118"/>
    <s v="Flur links"/>
    <s v="VHS Gebäude"/>
    <m/>
    <s v="Stein"/>
    <n v="2.6"/>
    <s v="E2.1"/>
    <s v="F"/>
    <s v="2,5w"/>
    <n v="122.5"/>
    <n v="0"/>
    <m/>
    <n v="318.5"/>
    <n v="0"/>
    <s v=""/>
    <n v="0"/>
    <s v=""/>
    <s v=""/>
  </r>
  <r>
    <x v="9"/>
    <n v="709170002"/>
    <x v="9"/>
    <s v="2"/>
    <s v="201"/>
    <s v="Büro"/>
    <s v="VHS Gebäude"/>
    <m/>
    <s v="Teppich"/>
    <n v="15.42"/>
    <s v="C1"/>
    <s v="F"/>
    <s v="1w"/>
    <n v="49"/>
    <n v="3.4"/>
    <m/>
    <n v="755.58"/>
    <n v="0"/>
    <s v=""/>
    <n v="0"/>
    <s v=""/>
    <s v=""/>
  </r>
  <r>
    <x v="9"/>
    <n v="709170002"/>
    <x v="9"/>
    <s v="2"/>
    <s v="201 A"/>
    <s v="Büro "/>
    <s v="VHS Gebäude"/>
    <m/>
    <s v="Teppich"/>
    <n v="12.26"/>
    <s v="C1"/>
    <s v="F"/>
    <s v="1w"/>
    <n v="49"/>
    <n v="3.4"/>
    <m/>
    <n v="600.74"/>
    <n v="0"/>
    <s v=""/>
    <n v="0"/>
    <s v=""/>
    <s v=""/>
  </r>
  <r>
    <x v="9"/>
    <n v="709170002"/>
    <x v="9"/>
    <s v="2"/>
    <s v="201-202"/>
    <s v="Vorraum"/>
    <s v="VHS Gebäude"/>
    <m/>
    <s v="Teppich"/>
    <n v="10.09"/>
    <s v="E2.3"/>
    <s v="F"/>
    <s v="1w"/>
    <n v="49"/>
    <n v="0"/>
    <m/>
    <n v="494.40999999999997"/>
    <n v="0"/>
    <s v=""/>
    <n v="0"/>
    <s v=""/>
    <s v=""/>
  </r>
  <r>
    <x v="9"/>
    <n v="709170002"/>
    <x v="9"/>
    <s v="2"/>
    <s v="202"/>
    <s v="Büro"/>
    <s v="VHS Gebäude"/>
    <m/>
    <s v="Teppich"/>
    <n v="15.97"/>
    <s v="C1"/>
    <s v="F"/>
    <s v="1w"/>
    <n v="49"/>
    <n v="3.4"/>
    <m/>
    <n v="782.53000000000009"/>
    <n v="0"/>
    <s v=""/>
    <n v="0"/>
    <s v=""/>
    <s v=""/>
  </r>
  <r>
    <x v="9"/>
    <n v="709170002"/>
    <x v="9"/>
    <s v="2"/>
    <s v="202a"/>
    <s v="Abstellraum"/>
    <s v="VHS Gebäude"/>
    <m/>
    <s v="Teppich"/>
    <n v="5.81"/>
    <s v="M1"/>
    <s v="F"/>
    <s v="0"/>
    <n v="0"/>
    <n v="0"/>
    <m/>
    <n v="0"/>
    <n v="0"/>
    <s v=""/>
    <n v="0"/>
    <s v=""/>
    <s v=""/>
  </r>
  <r>
    <x v="9"/>
    <n v="709170002"/>
    <x v="9"/>
    <s v="2"/>
    <s v="203"/>
    <s v="Seminarraum"/>
    <s v="VHS Gebäude"/>
    <m/>
    <s v="Teppich"/>
    <n v="55.58"/>
    <s v="A1"/>
    <s v="F"/>
    <s v="2,5w"/>
    <n v="122.5"/>
    <n v="11.7"/>
    <n v="0.5"/>
    <n v="6808.55"/>
    <n v="0"/>
    <s v=""/>
    <n v="0"/>
    <s v=""/>
    <s v=""/>
  </r>
  <r>
    <x v="9"/>
    <n v="709170002"/>
    <x v="9"/>
    <s v="2"/>
    <s v="203a"/>
    <s v="WC Herren"/>
    <s v="VHS Gebäude"/>
    <m/>
    <s v="Stein"/>
    <n v="4.75"/>
    <s v="G1"/>
    <s v="F"/>
    <s v="5w"/>
    <n v="245"/>
    <n v="0"/>
    <m/>
    <n v="1163.75"/>
    <n v="0"/>
    <s v=""/>
    <n v="0"/>
    <s v=""/>
    <s v=""/>
  </r>
  <r>
    <x v="9"/>
    <n v="709170002"/>
    <x v="9"/>
    <s v="2"/>
    <s v="203b"/>
    <s v="Lagerraum"/>
    <s v="VHS Gebäude"/>
    <m/>
    <s v="Stein"/>
    <n v="2.61"/>
    <s v="K1"/>
    <s v="F"/>
    <s v="1m"/>
    <n v="12"/>
    <n v="0"/>
    <m/>
    <n v="31.32"/>
    <n v="0"/>
    <s v=""/>
    <n v="0"/>
    <s v=""/>
    <s v=""/>
  </r>
  <r>
    <x v="9"/>
    <n v="709170002"/>
    <x v="9"/>
    <s v="2"/>
    <s v="204"/>
    <s v="EDV-Raum"/>
    <s v="VHS Gebäude"/>
    <m/>
    <s v="Teppich"/>
    <n v="59.9"/>
    <s v="A2"/>
    <s v="F"/>
    <s v="2,5w"/>
    <n v="122.5"/>
    <n v="11.7"/>
    <n v="0.3"/>
    <n v="7337.75"/>
    <n v="0"/>
    <s v=""/>
    <n v="0"/>
    <s v=""/>
    <s v=""/>
  </r>
  <r>
    <x v="9"/>
    <n v="709170002"/>
    <x v="9"/>
    <s v="2"/>
    <s v="204a"/>
    <s v="Medienraum (links)"/>
    <s v="VHS Gebäude"/>
    <m/>
    <s v="Linoleum"/>
    <n v="6.32"/>
    <s v="M1"/>
    <s v="F"/>
    <s v="0"/>
    <n v="0"/>
    <n v="0"/>
    <m/>
    <n v="0"/>
    <n v="0"/>
    <s v=""/>
    <n v="0"/>
    <s v=""/>
    <s v=""/>
  </r>
  <r>
    <x v="9"/>
    <n v="709170002"/>
    <x v="9"/>
    <s v="2"/>
    <s v="205"/>
    <s v="Seminarraum"/>
    <s v="VHS Gebäude"/>
    <m/>
    <s v="Teppich"/>
    <n v="55.44"/>
    <s v="A1"/>
    <s v="F"/>
    <s v="2,5w"/>
    <n v="122.5"/>
    <n v="11.7"/>
    <n v="0.5"/>
    <n v="6791.4"/>
    <n v="0"/>
    <s v=""/>
    <n v="0"/>
    <s v=""/>
    <s v=""/>
  </r>
  <r>
    <x v="9"/>
    <n v="709170002"/>
    <x v="9"/>
    <s v="2"/>
    <s v="206"/>
    <s v="Seminarraum"/>
    <s v="VHS Gebäude"/>
    <m/>
    <s v="Teppich"/>
    <n v="32.799999999999997"/>
    <s v="A1"/>
    <s v="F"/>
    <s v="2,5w"/>
    <n v="122.5"/>
    <n v="5.0999999999999996"/>
    <m/>
    <n v="4017.9999999999995"/>
    <n v="0"/>
    <s v=""/>
    <n v="0"/>
    <s v=""/>
    <s v=""/>
  </r>
  <r>
    <x v="9"/>
    <n v="709170002"/>
    <x v="9"/>
    <s v="2"/>
    <s v="206"/>
    <s v="Treppe neben"/>
    <s v="VHS Gebäude"/>
    <m/>
    <s v="Stein"/>
    <n v="2"/>
    <s v="E4.1"/>
    <s v="F"/>
    <s v="2,5w"/>
    <n v="122.5"/>
    <n v="0"/>
    <m/>
    <n v="245"/>
    <n v="0"/>
    <s v=""/>
    <n v="0"/>
    <s v=""/>
    <s v=""/>
  </r>
  <r>
    <x v="9"/>
    <n v="709170002"/>
    <x v="9"/>
    <s v="2"/>
    <s v="207"/>
    <s v="Treppe neben"/>
    <s v="VHS Gebäude"/>
    <m/>
    <s v="Stein"/>
    <n v="2"/>
    <s v="E4.1"/>
    <s v="F"/>
    <s v="2,5w"/>
    <n v="122.5"/>
    <n v="0"/>
    <m/>
    <n v="245"/>
    <n v="0"/>
    <s v=""/>
    <n v="0"/>
    <s v=""/>
    <s v=""/>
  </r>
  <r>
    <x v="9"/>
    <n v="709170002"/>
    <x v="9"/>
    <s v="2"/>
    <s v="207"/>
    <s v="Seminarraum "/>
    <s v="VHS Gebäude"/>
    <m/>
    <s v="Teppich"/>
    <n v="45.26"/>
    <s v="A1"/>
    <s v="F"/>
    <s v="2,5w"/>
    <n v="122.5"/>
    <n v="6.3"/>
    <n v="0.5"/>
    <n v="5544.3499999999995"/>
    <n v="0"/>
    <s v=""/>
    <n v="0"/>
    <s v=""/>
    <s v=""/>
  </r>
  <r>
    <x v="9"/>
    <n v="709170002"/>
    <x v="9"/>
    <s v="2"/>
    <s v="208"/>
    <s v="Seminarraum"/>
    <s v="VHS Gebäude"/>
    <m/>
    <s v="Teppich"/>
    <n v="48.84"/>
    <s v="A1"/>
    <s v="F"/>
    <s v="2,5w"/>
    <n v="122.5"/>
    <n v="10.5"/>
    <n v="0.7"/>
    <n v="5982.9000000000005"/>
    <n v="0"/>
    <s v=""/>
    <n v="0"/>
    <s v=""/>
    <s v=""/>
  </r>
  <r>
    <x v="9"/>
    <n v="709170002"/>
    <x v="9"/>
    <s v="2"/>
    <s v="208a"/>
    <s v="Medienraum (rechts)"/>
    <s v="VHS Gebäude"/>
    <m/>
    <s v="Linoleum"/>
    <n v="6.3"/>
    <s v="M1"/>
    <s v="F"/>
    <s v="0"/>
    <n v="0"/>
    <n v="0"/>
    <m/>
    <n v="0"/>
    <n v="0"/>
    <s v=""/>
    <n v="0"/>
    <s v=""/>
    <s v=""/>
  </r>
  <r>
    <x v="9"/>
    <n v="709170002"/>
    <x v="9"/>
    <s v="2"/>
    <s v="208b"/>
    <s v="Teeküche"/>
    <s v="VHS Gebäude"/>
    <m/>
    <s v="Stein"/>
    <n v="3.07"/>
    <s v="I1"/>
    <s v="F"/>
    <s v="5w"/>
    <n v="245"/>
    <n v="0"/>
    <m/>
    <n v="752.15"/>
    <n v="0"/>
    <s v=""/>
    <n v="0"/>
    <s v=""/>
    <s v=""/>
  </r>
  <r>
    <x v="9"/>
    <n v="709170002"/>
    <x v="9"/>
    <s v="2"/>
    <s v="208c"/>
    <s v="WC Damen"/>
    <s v="VHS Gebäude"/>
    <m/>
    <s v="Stein"/>
    <n v="4.5599999999999996"/>
    <s v="G1"/>
    <s v="F"/>
    <s v="5w"/>
    <n v="245"/>
    <n v="0"/>
    <m/>
    <n v="1117.1999999999998"/>
    <n v="0"/>
    <s v=""/>
    <n v="0"/>
    <s v=""/>
    <s v=""/>
  </r>
  <r>
    <x v="9"/>
    <n v="709170002"/>
    <x v="9"/>
    <s v="2"/>
    <s v="209"/>
    <s v="Seminarraum"/>
    <s v="VHS Gebäude"/>
    <m/>
    <s v="Teppich"/>
    <n v="77.900000000000006"/>
    <s v="A1"/>
    <s v="F"/>
    <s v="2,5w"/>
    <n v="122.5"/>
    <n v="14.2"/>
    <n v="1"/>
    <n v="9542.75"/>
    <n v="0"/>
    <s v=""/>
    <n v="0"/>
    <s v=""/>
    <s v=""/>
  </r>
  <r>
    <x v="9"/>
    <n v="709170002"/>
    <x v="9"/>
    <s v="2"/>
    <s v="210"/>
    <s v="Seminarraum"/>
    <s v="VHS Gebäude"/>
    <m/>
    <s v="Teppich"/>
    <n v="48.66"/>
    <s v="A1"/>
    <s v="F"/>
    <s v="2,5w"/>
    <n v="122.5"/>
    <n v="8.1999999999999993"/>
    <n v="0.7"/>
    <n v="5960.8499999999995"/>
    <n v="0"/>
    <s v=""/>
    <n v="0"/>
    <s v=""/>
    <s v=""/>
  </r>
  <r>
    <x v="9"/>
    <n v="709170002"/>
    <x v="9"/>
    <s v="2"/>
    <s v="211"/>
    <s v="Büro"/>
    <s v="VHS Gebäude"/>
    <m/>
    <s v="Teppich"/>
    <n v="32.950000000000003"/>
    <s v="C1"/>
    <s v="F"/>
    <s v="1w"/>
    <n v="49"/>
    <n v="5.0999999999999996"/>
    <n v="0.5"/>
    <n v="1614.5500000000002"/>
    <n v="0"/>
    <s v=""/>
    <n v="0"/>
    <s v=""/>
    <s v=""/>
  </r>
  <r>
    <x v="9"/>
    <n v="709170002"/>
    <x v="9"/>
    <s v="2"/>
    <s v="212"/>
    <s v="Flur rechts"/>
    <s v="VHS Gebäude"/>
    <m/>
    <s v="Teppich"/>
    <n v="37.29"/>
    <s v="E2.1"/>
    <s v="F"/>
    <s v="2,5w"/>
    <n v="122.5"/>
    <n v="8"/>
    <m/>
    <n v="4568.0249999999996"/>
    <n v="0"/>
    <s v=""/>
    <n v="0"/>
    <s v=""/>
    <s v=""/>
  </r>
  <r>
    <x v="9"/>
    <n v="709170002"/>
    <x v="9"/>
    <s v="2"/>
    <s v="213"/>
    <s v="Flur rechts (Steinfläche)"/>
    <s v="VHS Gebäude"/>
    <m/>
    <s v="Stein"/>
    <n v="2.6"/>
    <s v="E2.1"/>
    <s v="F"/>
    <s v="2,5w"/>
    <n v="122.5"/>
    <n v="0"/>
    <m/>
    <n v="318.5"/>
    <n v="0"/>
    <s v=""/>
    <n v="0"/>
    <s v=""/>
    <s v=""/>
  </r>
  <r>
    <x v="9"/>
    <n v="709170002"/>
    <x v="9"/>
    <s v="2"/>
    <s v="214"/>
    <s v="Treppe"/>
    <s v="VHS Gebäude"/>
    <m/>
    <s v="Stein"/>
    <n v="3"/>
    <s v="E4.1"/>
    <s v="F"/>
    <s v="2,5w"/>
    <n v="122.5"/>
    <n v="0"/>
    <m/>
    <n v="367.5"/>
    <n v="0"/>
    <s v=""/>
    <n v="0"/>
    <s v=""/>
    <s v=""/>
  </r>
  <r>
    <x v="9"/>
    <n v="709170002"/>
    <x v="9"/>
    <s v="2"/>
    <s v="215"/>
    <s v="Treppenabsatz"/>
    <s v="VHS Gebäude"/>
    <m/>
    <s v="Stein"/>
    <n v="6.31"/>
    <s v="E4.1"/>
    <s v="F"/>
    <s v="2,5w"/>
    <n v="122.5"/>
    <n v="0"/>
    <m/>
    <n v="772.97499999999991"/>
    <n v="0"/>
    <s v=""/>
    <n v="0"/>
    <s v=""/>
    <s v=""/>
  </r>
  <r>
    <x v="9"/>
    <n v="709170002"/>
    <x v="9"/>
    <s v="2"/>
    <s v="216"/>
    <s v="Treppe"/>
    <s v="VHS Gebäude"/>
    <m/>
    <s v="Stein"/>
    <n v="4"/>
    <s v="E4.1"/>
    <s v="F"/>
    <s v="2,5w"/>
    <n v="122.5"/>
    <n v="0"/>
    <m/>
    <n v="490"/>
    <n v="0"/>
    <s v=""/>
    <n v="0"/>
    <s v=""/>
    <s v=""/>
  </r>
  <r>
    <x v="9"/>
    <n v="709170002"/>
    <x v="9"/>
    <s v="2"/>
    <s v="217"/>
    <s v="Treppenhaus"/>
    <s v="VHS Gebäude"/>
    <m/>
    <s v="Stein"/>
    <n v="27.07"/>
    <s v="E4.1"/>
    <s v="F"/>
    <s v="2,5w"/>
    <n v="122.5"/>
    <n v="3.2"/>
    <m/>
    <n v="3316.0749999999998"/>
    <n v="0"/>
    <s v=""/>
    <n v="0"/>
    <s v=""/>
    <s v=""/>
  </r>
  <r>
    <x v="9"/>
    <n v="709170002"/>
    <x v="9"/>
    <s v="2"/>
    <s v="218"/>
    <s v="Flur links"/>
    <s v="VHS Gebäude"/>
    <m/>
    <s v="Teppich"/>
    <n v="37.29"/>
    <s v="E2.1"/>
    <s v="F"/>
    <s v="2,5w"/>
    <n v="122.5"/>
    <n v="8"/>
    <m/>
    <n v="4568.0249999999996"/>
    <n v="0"/>
    <s v=""/>
    <n v="0"/>
    <s v=""/>
    <s v=""/>
  </r>
  <r>
    <x v="9"/>
    <n v="709170002"/>
    <x v="9"/>
    <s v="2"/>
    <s v="219"/>
    <s v="Flur links (Steinfläche)"/>
    <s v="VHS Gebäude"/>
    <m/>
    <s v="Stein"/>
    <n v="2.6"/>
    <s v="E2.1"/>
    <s v="F"/>
    <s v="2,5w"/>
    <n v="122.5"/>
    <n v="0"/>
    <m/>
    <n v="318.5"/>
    <n v="0"/>
    <s v=""/>
    <n v="0"/>
    <s v=""/>
    <s v=""/>
  </r>
  <r>
    <x v="9"/>
    <n v="709170002"/>
    <x v="9"/>
    <s v="3"/>
    <s v="301a"/>
    <s v="Umkleide 1 (Herren)"/>
    <s v="VHS Gebäude"/>
    <m/>
    <s v="Stein"/>
    <n v="3.8"/>
    <s v="G2"/>
    <s v="F"/>
    <s v="2,5w"/>
    <n v="122.5"/>
    <n v="0"/>
    <m/>
    <n v="465.5"/>
    <n v="0"/>
    <s v=""/>
    <n v="0"/>
    <s v=""/>
    <s v=""/>
  </r>
  <r>
    <x v="9"/>
    <n v="709170002"/>
    <x v="9"/>
    <s v="3"/>
    <s v="301b"/>
    <s v="Umkleide 2 (Damen)"/>
    <s v="VHS Gebäude"/>
    <m/>
    <s v="Stein"/>
    <n v="9.76"/>
    <s v="G2"/>
    <s v="F"/>
    <s v="2,5w"/>
    <n v="122.5"/>
    <n v="0.3"/>
    <n v="0.5"/>
    <n v="1195.5999999999999"/>
    <n v="0"/>
    <s v=""/>
    <n v="0"/>
    <s v=""/>
    <s v=""/>
  </r>
  <r>
    <x v="9"/>
    <n v="709170002"/>
    <x v="9"/>
    <s v="3"/>
    <s v="301c"/>
    <s v="Umkleide 2 WC"/>
    <s v="VHS Gebäude"/>
    <m/>
    <s v="Stein"/>
    <n v="2.62"/>
    <s v="G1"/>
    <s v="F"/>
    <s v="5w"/>
    <n v="245"/>
    <n v="0.3"/>
    <m/>
    <n v="641.9"/>
    <n v="0"/>
    <s v=""/>
    <n v="0"/>
    <s v=""/>
    <s v=""/>
  </r>
  <r>
    <x v="9"/>
    <n v="709170002"/>
    <x v="9"/>
    <s v="3"/>
    <s v="301d"/>
    <s v="Umkleide 2 Wasch-/ Duschraum"/>
    <s v="VHS Gebäude"/>
    <m/>
    <s v="Stein"/>
    <n v="10.130000000000001"/>
    <s v="G1"/>
    <s v="F"/>
    <s v="5w"/>
    <n v="245"/>
    <n v="0.3"/>
    <m/>
    <n v="2481.8500000000004"/>
    <n v="0"/>
    <s v=""/>
    <n v="0"/>
    <s v=""/>
    <s v=""/>
  </r>
  <r>
    <x v="9"/>
    <n v="709170002"/>
    <x v="9"/>
    <s v="3"/>
    <s v="301e"/>
    <s v="Umkleide 3 (Damen)"/>
    <s v="VHS Gebäude"/>
    <m/>
    <s v="Stein"/>
    <n v="13.76"/>
    <s v="G2"/>
    <s v="F"/>
    <s v="2,5w"/>
    <n v="122.5"/>
    <n v="0.3"/>
    <n v="0.5"/>
    <n v="1685.6"/>
    <n v="0"/>
    <s v=""/>
    <n v="0"/>
    <s v=""/>
    <s v=""/>
  </r>
  <r>
    <x v="9"/>
    <n v="709170002"/>
    <x v="9"/>
    <s v="3"/>
    <s v="301f"/>
    <s v="Umkleide 3 WC"/>
    <s v="VHS Gebäude"/>
    <m/>
    <s v="Stein"/>
    <n v="2.81"/>
    <s v="G1"/>
    <s v="F"/>
    <s v="5w"/>
    <n v="245"/>
    <n v="0.3"/>
    <m/>
    <n v="688.45"/>
    <n v="0"/>
    <s v=""/>
    <n v="0"/>
    <s v=""/>
    <s v=""/>
  </r>
  <r>
    <x v="9"/>
    <n v="709170002"/>
    <x v="9"/>
    <s v="3"/>
    <s v="301g"/>
    <s v="Umkleide 3 Wasch-/ Duschraum"/>
    <s v="VHS Gebäude"/>
    <m/>
    <s v="Stein"/>
    <n v="10.02"/>
    <s v="G1"/>
    <s v="F"/>
    <s v="5w"/>
    <n v="245"/>
    <n v="0.3"/>
    <m/>
    <n v="2454.9"/>
    <n v="0"/>
    <s v=""/>
    <n v="0"/>
    <s v=""/>
    <s v=""/>
  </r>
  <r>
    <x v="9"/>
    <n v="709170002"/>
    <x v="9"/>
    <s v="3"/>
    <s v="301h"/>
    <s v="Umkleide 4 (Kursleitung)"/>
    <s v="VHS Gebäude"/>
    <m/>
    <s v="Stein"/>
    <n v="2.35"/>
    <s v="G2"/>
    <s v="F"/>
    <s v="2,5w"/>
    <n v="122.5"/>
    <n v="0"/>
    <m/>
    <n v="287.875"/>
    <n v="0"/>
    <s v=""/>
    <n v="0"/>
    <s v=""/>
    <s v=""/>
  </r>
  <r>
    <x v="9"/>
    <n v="709170002"/>
    <x v="9"/>
    <s v="3"/>
    <s v="301i"/>
    <s v="Gymnastikraum"/>
    <s v="VHS Gebäude"/>
    <m/>
    <s v="Andere"/>
    <n v="118.3"/>
    <s v="L3.1"/>
    <s v="F"/>
    <s v="3w"/>
    <n v="147"/>
    <n v="25.3"/>
    <n v="3.5"/>
    <n v="17390.099999999999"/>
    <n v="0"/>
    <s v=""/>
    <n v="0"/>
    <s v=""/>
    <s v=""/>
  </r>
  <r>
    <x v="9"/>
    <n v="709170002"/>
    <x v="9"/>
    <s v="3"/>
    <s v="301j"/>
    <s v="Geräteraum"/>
    <s v="VHS Gebäude"/>
    <m/>
    <s v="Andere"/>
    <n v="10.27"/>
    <s v="K1"/>
    <s v="F"/>
    <s v="1m"/>
    <n v="12"/>
    <n v="0"/>
    <m/>
    <n v="123.24"/>
    <n v="0"/>
    <s v=""/>
    <n v="0"/>
    <s v=""/>
    <s v=""/>
  </r>
  <r>
    <x v="9"/>
    <n v="709170002"/>
    <x v="9"/>
    <s v="3"/>
    <s v="301k"/>
    <s v="Vorraum"/>
    <s v="VHS Gebäude"/>
    <m/>
    <s v="Stein"/>
    <n v="3.97"/>
    <s v="E2.1"/>
    <s v="F"/>
    <s v="2,5w"/>
    <n v="122.5"/>
    <n v="0"/>
    <n v="0.6"/>
    <n v="486.32500000000005"/>
    <n v="0"/>
    <s v=""/>
    <n v="0"/>
    <s v=""/>
    <s v=""/>
  </r>
  <r>
    <x v="9"/>
    <n v="709170002"/>
    <x v="9"/>
    <s v="3"/>
    <s v="302"/>
    <s v="Zeichensaal"/>
    <s v="VHS Gebäude"/>
    <m/>
    <s v="Linoleum"/>
    <n v="124.75"/>
    <s v="A2"/>
    <s v="F"/>
    <s v="2,5w"/>
    <n v="122.5"/>
    <n v="28.8"/>
    <n v="1.8"/>
    <n v="15281.875"/>
    <n v="0"/>
    <s v=""/>
    <n v="0"/>
    <s v=""/>
    <s v=""/>
  </r>
  <r>
    <x v="9"/>
    <n v="709170002"/>
    <x v="9"/>
    <s v="3"/>
    <s v="303"/>
    <s v="Textilwerkstatt"/>
    <s v="VHS Gebäude"/>
    <m/>
    <s v="Linoleum"/>
    <n v="54.12"/>
    <s v="A3"/>
    <s v="X"/>
    <n v="0"/>
    <n v="122.5"/>
    <n v="6.4"/>
    <n v="1.8"/>
    <n v="6629.7"/>
    <n v="0"/>
    <s v=""/>
    <n v="0"/>
    <s v=""/>
    <s v=""/>
  </r>
  <r>
    <x v="9"/>
    <n v="709170002"/>
    <x v="9"/>
    <s v="3"/>
    <s v="303a"/>
    <s v="Nebenraum"/>
    <s v="VHS Gebäude"/>
    <m/>
    <s v="Linoleum"/>
    <n v="7.35"/>
    <s v="K1"/>
    <s v="F"/>
    <s v="1w"/>
    <n v="49"/>
    <n v="0"/>
    <m/>
    <n v="360.15"/>
    <n v="0"/>
    <s v=""/>
    <n v="0"/>
    <s v=""/>
    <s v=""/>
  </r>
  <r>
    <x v="9"/>
    <n v="709170002"/>
    <x v="9"/>
    <s v="3"/>
    <s v="304"/>
    <s v="Treppe"/>
    <s v="VHS Gebäude"/>
    <m/>
    <s v="Stein"/>
    <n v="3.6"/>
    <s v="E4.1"/>
    <s v="F"/>
    <s v="2,5w"/>
    <n v="122.5"/>
    <n v="0"/>
    <m/>
    <n v="441"/>
    <n v="0"/>
    <s v=""/>
    <n v="0"/>
    <s v=""/>
    <s v=""/>
  </r>
  <r>
    <x v="9"/>
    <n v="709170002"/>
    <x v="9"/>
    <s v="3"/>
    <s v="305"/>
    <s v="Treppenabsatz"/>
    <s v="VHS Gebäude"/>
    <m/>
    <s v="Stein"/>
    <n v="6.31"/>
    <s v="E4.1"/>
    <s v="F"/>
    <s v="2,5w"/>
    <n v="122.5"/>
    <n v="48.7"/>
    <m/>
    <n v="772.97499999999991"/>
    <n v="0"/>
    <s v=""/>
    <n v="0"/>
    <s v=""/>
    <s v=""/>
  </r>
  <r>
    <x v="9"/>
    <n v="709170002"/>
    <x v="9"/>
    <s v="3"/>
    <s v="306"/>
    <s v="Treppe"/>
    <s v="VHS Gebäude"/>
    <m/>
    <s v="Stein"/>
    <n v="3"/>
    <s v="E4.1"/>
    <s v="F"/>
    <s v="2,5w"/>
    <n v="122.5"/>
    <n v="0"/>
    <m/>
    <n v="367.5"/>
    <n v="0"/>
    <s v=""/>
    <n v="0"/>
    <s v=""/>
    <s v=""/>
  </r>
  <r>
    <x v="9"/>
    <n v="709170002"/>
    <x v="9"/>
    <s v="3"/>
    <s v="307"/>
    <s v="Treppenhaus"/>
    <s v="VHS Gebäude"/>
    <m/>
    <s v="Stein"/>
    <n v="18.36"/>
    <s v="E4.1"/>
    <s v="F"/>
    <s v="2,5w"/>
    <n v="122.5"/>
    <n v="7.5"/>
    <n v="7"/>
    <n v="2249.1"/>
    <n v="0"/>
    <s v=""/>
    <n v="0"/>
    <s v=""/>
    <s v=""/>
  </r>
  <r>
    <x v="9"/>
    <n v="709170002"/>
    <x v="9"/>
    <s v="3"/>
    <s v="308"/>
    <s v="Flur"/>
    <s v="VHS Gebäude"/>
    <m/>
    <s v="Stein"/>
    <n v="16.95"/>
    <s v="E2.1"/>
    <s v="F"/>
    <s v="2,5w"/>
    <n v="122.5"/>
    <n v="8.3000000000000007"/>
    <m/>
    <n v="2076.375"/>
    <n v="0"/>
    <s v=""/>
    <n v="0"/>
    <s v=""/>
    <s v=""/>
  </r>
  <r>
    <x v="9"/>
    <n v="709170002"/>
    <x v="9"/>
    <s v="-1"/>
    <s v="U1"/>
    <s v="Vorraum"/>
    <s v="VHS Gebäude"/>
    <m/>
    <s v="Stein"/>
    <n v="2.72"/>
    <s v="M1"/>
    <s v="F"/>
    <s v="0"/>
    <n v="0"/>
    <n v="0"/>
    <m/>
    <n v="0"/>
    <n v="0"/>
    <s v=""/>
    <n v="0"/>
    <s v=""/>
    <s v=""/>
  </r>
  <r>
    <x v="9"/>
    <n v="709170002"/>
    <x v="9"/>
    <s v="-1"/>
    <s v="U1a"/>
    <s v="Werkraum"/>
    <s v="VHS Gebäude"/>
    <m/>
    <s v="Parkett"/>
    <n v="37.58"/>
    <s v="M1"/>
    <s v="F"/>
    <s v="0"/>
    <n v="0"/>
    <n v="11.4"/>
    <n v="0.62"/>
    <n v="0"/>
    <n v="0"/>
    <s v=""/>
    <n v="0"/>
    <s v=""/>
    <s v=""/>
  </r>
  <r>
    <x v="9"/>
    <n v="709170002"/>
    <x v="9"/>
    <s v="-1"/>
    <s v="U1b"/>
    <s v="Lagerraum"/>
    <s v="VHS Gebäude"/>
    <m/>
    <s v="Parkett"/>
    <n v="7.17"/>
    <s v="M1"/>
    <s v="F"/>
    <s v="0"/>
    <n v="0"/>
    <n v="0.8"/>
    <m/>
    <n v="0"/>
    <n v="0"/>
    <s v=""/>
    <n v="0"/>
    <s v=""/>
    <s v=""/>
  </r>
  <r>
    <x v="9"/>
    <n v="709170002"/>
    <x v="9"/>
    <s v="-1"/>
    <s v="U2"/>
    <s v="Fotostudio"/>
    <s v="VHS Gebäude"/>
    <m/>
    <s v="Stein"/>
    <n v="55.69"/>
    <s v="M1"/>
    <s v="F"/>
    <s v="0"/>
    <n v="0"/>
    <n v="10.5"/>
    <n v="9.1999999999999993"/>
    <n v="0"/>
    <n v="0"/>
    <s v=""/>
    <n v="0"/>
    <s v=""/>
    <s v=""/>
  </r>
  <r>
    <x v="9"/>
    <n v="709170002"/>
    <x v="9"/>
    <s v="-1"/>
    <s v="U2a"/>
    <s v="Dunkelkammer"/>
    <s v="VHS Gebäude"/>
    <m/>
    <s v="Stein"/>
    <n v="23.34"/>
    <s v="M1"/>
    <s v="F"/>
    <s v="0"/>
    <n v="0"/>
    <n v="0"/>
    <m/>
    <n v="0"/>
    <n v="0"/>
    <s v=""/>
    <n v="0"/>
    <s v=""/>
    <s v=""/>
  </r>
  <r>
    <x v="9"/>
    <n v="709170002"/>
    <x v="9"/>
    <s v="-1"/>
    <s v="U3"/>
    <s v="Vorraum"/>
    <s v="VHS Gebäude"/>
    <m/>
    <s v="Stein"/>
    <n v="2.69"/>
    <s v="E2.1"/>
    <s v="F"/>
    <s v="2,5w"/>
    <n v="122.5"/>
    <n v="0"/>
    <m/>
    <n v="329.52499999999998"/>
    <n v="0"/>
    <s v=""/>
    <n v="0"/>
    <s v=""/>
    <s v=""/>
  </r>
  <r>
    <x v="9"/>
    <n v="709170002"/>
    <x v="9"/>
    <s v="-1"/>
    <s v="U3a"/>
    <s v="Abstellraum (Mülltonnen) "/>
    <s v="VHS Gebäude"/>
    <m/>
    <s v="Linoleum"/>
    <n v="3.59"/>
    <s v="M1"/>
    <s v="F"/>
    <s v="0"/>
    <n v="0"/>
    <n v="0"/>
    <m/>
    <n v="0"/>
    <n v="0"/>
    <s v=""/>
    <n v="0"/>
    <s v=""/>
    <s v=""/>
  </r>
  <r>
    <x v="9"/>
    <n v="709170002"/>
    <x v="9"/>
    <s v="-1"/>
    <s v="U3b"/>
    <s v="Töpferwerkstatt"/>
    <s v="VHS Gebäude"/>
    <m/>
    <s v="Stein"/>
    <n v="57.62"/>
    <s v="A3"/>
    <s v="X"/>
    <n v="0"/>
    <n v="122.5"/>
    <n v="17.8"/>
    <m/>
    <n v="7058.45"/>
    <n v="0"/>
    <s v=""/>
    <n v="0"/>
    <s v=""/>
    <s v=""/>
  </r>
  <r>
    <x v="9"/>
    <n v="709170002"/>
    <x v="9"/>
    <s v="-1"/>
    <s v="U3c"/>
    <s v="Brennraum"/>
    <s v="VHS Gebäude"/>
    <m/>
    <s v="Stein"/>
    <n v="24.96"/>
    <s v="A3"/>
    <s v="X"/>
    <n v="0"/>
    <n v="122.5"/>
    <n v="3.2"/>
    <m/>
    <n v="3057.6"/>
    <n v="0"/>
    <s v=""/>
    <n v="0"/>
    <s v=""/>
    <s v=""/>
  </r>
  <r>
    <x v="9"/>
    <n v="709170002"/>
    <x v="9"/>
    <s v="-1"/>
    <s v="U4"/>
    <s v="Lager-/Abstellraum"/>
    <s v="VHS Gebäude"/>
    <m/>
    <s v="Linoleum"/>
    <n v="12.8"/>
    <s v="M1"/>
    <s v="F"/>
    <s v="0"/>
    <n v="0"/>
    <n v="0"/>
    <m/>
    <n v="0"/>
    <n v="0"/>
    <s v=""/>
    <n v="0"/>
    <s v=""/>
    <s v=""/>
  </r>
  <r>
    <x v="9"/>
    <n v="709170002"/>
    <x v="9"/>
    <s v="-1"/>
    <s v="U4a"/>
    <s v="Heizungsraum"/>
    <s v="VHS Gebäude"/>
    <m/>
    <s v="Andere"/>
    <n v="11.45"/>
    <s v="M1"/>
    <s v="F"/>
    <s v="0"/>
    <n v="0"/>
    <n v="0"/>
    <m/>
    <n v="0"/>
    <n v="0"/>
    <s v=""/>
    <n v="0"/>
    <s v=""/>
    <s v=""/>
  </r>
  <r>
    <x v="9"/>
    <n v="709170002"/>
    <x v="9"/>
    <s v="-1"/>
    <s v="U4b"/>
    <s v="Flur "/>
    <s v="VHS Gebäude"/>
    <m/>
    <s v="Stein"/>
    <n v="47"/>
    <s v="E2.1"/>
    <s v="F"/>
    <s v="2,5w"/>
    <n v="122.5"/>
    <n v="0"/>
    <m/>
    <n v="5757.5"/>
    <n v="0"/>
    <s v=""/>
    <n v="0"/>
    <s v=""/>
    <s v=""/>
  </r>
  <r>
    <x v="9"/>
    <n v="709170002"/>
    <x v="9"/>
    <s v="-1"/>
    <s v="U4c"/>
    <s v="Lagerraum"/>
    <s v="VHS Gebäude"/>
    <m/>
    <s v="Stein"/>
    <n v="13"/>
    <s v="M1"/>
    <s v="F"/>
    <s v="0"/>
    <n v="0"/>
    <n v="0"/>
    <m/>
    <n v="0"/>
    <n v="0"/>
    <s v=""/>
    <n v="0"/>
    <s v=""/>
    <s v=""/>
  </r>
  <r>
    <x v="9"/>
    <n v="709170002"/>
    <x v="9"/>
    <s v="-1"/>
    <s v="U4d"/>
    <s v="Lüftungsraum "/>
    <s v="VHS Gebäude"/>
    <m/>
    <s v="Estrich"/>
    <n v="10.199999999999999"/>
    <s v="M1"/>
    <s v="F"/>
    <s v="0"/>
    <n v="0"/>
    <n v="0"/>
    <m/>
    <n v="0"/>
    <n v="0"/>
    <s v=""/>
    <n v="0"/>
    <s v=""/>
    <s v=""/>
  </r>
  <r>
    <x v="9"/>
    <n v="709170002"/>
    <x v="9"/>
    <s v="-1"/>
    <s v="U5"/>
    <s v="WC Herren"/>
    <s v="VHS Gebäude"/>
    <m/>
    <s v="Stein"/>
    <n v="8.11"/>
    <s v="G1"/>
    <s v="F"/>
    <s v="5w"/>
    <n v="245"/>
    <n v="0"/>
    <m/>
    <n v="1986.9499999999998"/>
    <n v="0"/>
    <s v=""/>
    <n v="0"/>
    <s v=""/>
    <s v=""/>
  </r>
  <r>
    <x v="9"/>
    <n v="709170002"/>
    <x v="9"/>
    <s v="-1"/>
    <s v="U6"/>
    <s v="WC Damen"/>
    <s v="VHS Gebäude"/>
    <m/>
    <s v="Stein"/>
    <n v="6.3550000000000004"/>
    <s v="G1"/>
    <s v="F"/>
    <s v="5w"/>
    <n v="245"/>
    <n v="0"/>
    <m/>
    <n v="1556.9750000000001"/>
    <n v="0"/>
    <s v=""/>
    <n v="0"/>
    <s v=""/>
    <s v=""/>
  </r>
  <r>
    <x v="9"/>
    <n v="709170002"/>
    <x v="9"/>
    <s v="-1"/>
    <s v="U7"/>
    <s v="Hausanschlussraum"/>
    <s v="VHS Gebäude"/>
    <m/>
    <s v="Linoleum"/>
    <n v="21.97"/>
    <s v="M1"/>
    <s v="F"/>
    <s v="0"/>
    <n v="0"/>
    <n v="0"/>
    <m/>
    <n v="0"/>
    <n v="0"/>
    <s v=""/>
    <n v="0"/>
    <s v=""/>
    <s v=""/>
  </r>
  <r>
    <x v="9"/>
    <n v="709170002"/>
    <x v="9"/>
    <s v="-1"/>
    <s v="U8"/>
    <s v="WC Behinderte"/>
    <s v="VHS Gebäude"/>
    <m/>
    <s v="Stein"/>
    <n v="2.89"/>
    <s v="G1"/>
    <s v="F"/>
    <s v="5w"/>
    <n v="245"/>
    <n v="0"/>
    <m/>
    <n v="708.05000000000007"/>
    <n v="0"/>
    <s v=""/>
    <n v="0"/>
    <s v=""/>
    <s v=""/>
  </r>
  <r>
    <x v="9"/>
    <n v="709170002"/>
    <x v="9"/>
    <s v="-1"/>
    <s v="U9"/>
    <s v="Treppe"/>
    <s v="VHS Gebäude"/>
    <m/>
    <s v="Stein"/>
    <n v="6"/>
    <s v="E4.1"/>
    <s v="F"/>
    <s v="2,5w"/>
    <n v="122.5"/>
    <n v="0"/>
    <m/>
    <n v="735"/>
    <n v="0"/>
    <s v=""/>
    <n v="0"/>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Werte" grandTotalCaption="Unterhaltsreinigung" updatedVersion="6" minRefreshableVersion="3" useAutoFormatting="1" itemPrintTitles="1" createdVersion="6" indent="0" outline="1" outlineData="1" multipleFieldFilters="0" chartFormat="6" rowHeaderCaption="Gebäudeteil">
  <location ref="B16:F37" firstHeaderRow="0" firstDataRow="1" firstDataCol="1"/>
  <pivotFields count="22">
    <pivotField axis="axisRow" showAll="0" defaultSubtotal="0">
      <items count="10">
        <item x="7"/>
        <item x="2"/>
        <item x="3"/>
        <item x="0"/>
        <item x="1"/>
        <item x="9"/>
        <item x="4"/>
        <item x="5"/>
        <item x="8"/>
        <item x="6"/>
      </items>
    </pivotField>
    <pivotField showAll="0"/>
    <pivotField axis="axisRow" showAll="0">
      <items count="11">
        <item x="3"/>
        <item x="0"/>
        <item x="4"/>
        <item x="5"/>
        <item x="2"/>
        <item x="8"/>
        <item x="7"/>
        <item x="1"/>
        <item x="6"/>
        <item x="9"/>
        <item t="default"/>
      </items>
    </pivotField>
    <pivotField subtotalTop="0" showAll="0"/>
    <pivotField subtotalTop="0" showAll="0"/>
    <pivotField showAll="0"/>
    <pivotField showAll="0"/>
    <pivotField showAll="0" defaultSubtotal="0"/>
    <pivotField subtotalTop="0" showAll="0"/>
    <pivotField numFmtId="4" subtotalTop="0" showAll="0"/>
    <pivotField showAll="0"/>
    <pivotField showAll="0"/>
    <pivotField showAll="0"/>
    <pivotField showAll="0"/>
    <pivotField showAll="0"/>
    <pivotField showAll="0"/>
    <pivotField dataField="1" subtotalTop="0" showAll="0"/>
    <pivotField showAll="0"/>
    <pivotField dataField="1" subtotalTop="0" showAll="0"/>
    <pivotField showAll="0"/>
    <pivotField dataField="1" subtotalTop="0" showAll="0"/>
    <pivotField dataField="1" subtotalTop="0" showAll="0"/>
  </pivotFields>
  <rowFields count="2">
    <field x="0"/>
    <field x="2"/>
  </rowFields>
  <rowItems count="21">
    <i>
      <x/>
    </i>
    <i r="1">
      <x v="6"/>
    </i>
    <i>
      <x v="1"/>
    </i>
    <i r="1">
      <x v="4"/>
    </i>
    <i>
      <x v="2"/>
    </i>
    <i r="1">
      <x/>
    </i>
    <i>
      <x v="3"/>
    </i>
    <i r="1">
      <x v="1"/>
    </i>
    <i>
      <x v="4"/>
    </i>
    <i r="1">
      <x v="7"/>
    </i>
    <i>
      <x v="5"/>
    </i>
    <i r="1">
      <x v="9"/>
    </i>
    <i>
      <x v="6"/>
    </i>
    <i r="1">
      <x v="2"/>
    </i>
    <i>
      <x v="7"/>
    </i>
    <i r="1">
      <x v="3"/>
    </i>
    <i>
      <x v="8"/>
    </i>
    <i r="1">
      <x v="5"/>
    </i>
    <i>
      <x v="9"/>
    </i>
    <i r="1">
      <x v="8"/>
    </i>
    <i t="grand">
      <x/>
    </i>
  </rowItems>
  <colFields count="1">
    <field x="-2"/>
  </colFields>
  <colItems count="4">
    <i>
      <x/>
    </i>
    <i i="1">
      <x v="1"/>
    </i>
    <i i="2">
      <x v="2"/>
    </i>
    <i i="3">
      <x v="3"/>
    </i>
  </colItems>
  <dataFields count="4">
    <dataField name="Summe von Fläche_qm_Jahr" fld="16" baseField="0" baseItem="0"/>
    <dataField name="Gesamtstunden / Jahr" fld="18" baseField="0" baseItem="0" numFmtId="4"/>
    <dataField name="Gesamtpreis/Monat" fld="21" baseField="2" baseItem="4" numFmtId="172"/>
    <dataField name="Gesamtpreis / Jahr" fld="20" baseField="0" baseItem="0" numFmtId="172"/>
  </dataFields>
  <formats count="15">
    <format dxfId="14">
      <pivotArea outline="0" collapsedLevelsAreSubtotals="1" fieldPosition="0"/>
    </format>
    <format dxfId="13">
      <pivotArea type="all" dataOnly="0" outline="0" fieldPosition="0"/>
    </format>
    <format dxfId="12">
      <pivotArea outline="0" collapsedLevelsAreSubtotals="1" fieldPosition="0"/>
    </format>
    <format dxfId="11">
      <pivotArea field="0" type="button" dataOnly="0" labelOnly="1" outline="0" axis="axisRow" fieldPosition="0"/>
    </format>
    <format dxfId="10">
      <pivotArea dataOnly="0" labelOnly="1" grandRow="1" outline="0" fieldPosition="0"/>
    </format>
    <format dxfId="9">
      <pivotArea dataOnly="0" labelOnly="1" outline="0" fieldPosition="0">
        <references count="1">
          <reference field="4294967294" count="2">
            <x v="1"/>
            <x v="3"/>
          </reference>
        </references>
      </pivotArea>
    </format>
    <format dxfId="8">
      <pivotArea outline="0" collapsedLevelsAreSubtotals="1" fieldPosition="0">
        <references count="1">
          <reference field="4294967294" count="1" selected="0">
            <x v="3"/>
          </reference>
        </references>
      </pivotArea>
    </format>
    <format dxfId="7">
      <pivotArea type="all" dataOnly="0" outline="0" fieldPosition="0"/>
    </format>
    <format dxfId="6">
      <pivotArea outline="0" collapsedLevelsAreSubtotals="1" fieldPosition="0"/>
    </format>
    <format dxfId="5">
      <pivotArea field="0" type="button" dataOnly="0" labelOnly="1" outline="0" axis="axisRow" fieldPosition="0"/>
    </format>
    <format dxfId="4">
      <pivotArea dataOnly="0" labelOnly="1" fieldPosition="0">
        <references count="1">
          <reference field="0" count="0"/>
        </references>
      </pivotArea>
    </format>
    <format dxfId="3">
      <pivotArea dataOnly="0" labelOnly="1" grandRow="1" outline="0" fieldPosition="0"/>
    </format>
    <format dxfId="2">
      <pivotArea dataOnly="0" labelOnly="1" outline="0" fieldPosition="0">
        <references count="1">
          <reference field="4294967294" count="2">
            <x v="1"/>
            <x v="3"/>
          </reference>
        </references>
      </pivotArea>
    </format>
    <format dxfId="1">
      <pivotArea field="0" grandRow="1" outline="0" collapsedLevelsAreSubtotals="1" axis="axisRow" fieldPosition="0">
        <references count="1">
          <reference field="4294967294" count="1" selected="0">
            <x v="0"/>
          </reference>
        </references>
      </pivotArea>
    </format>
    <format dxfId="0">
      <pivotArea outline="0" fieldPosition="0">
        <references count="1">
          <reference field="4294967294" count="1">
            <x v="2"/>
          </reference>
        </references>
      </pivotArea>
    </format>
  </formats>
  <chartFormats count="2">
    <chartFormat chart="0" format="0" series="1">
      <pivotArea type="data" outline="0" fieldPosition="0">
        <references count="1">
          <reference field="4294967294" count="1" selected="0">
            <x v="1"/>
          </reference>
        </references>
      </pivotArea>
    </chartFormat>
    <chartFormat chart="0" format="1" series="1">
      <pivotArea type="data" outline="0" fieldPosition="0">
        <references count="1">
          <reference field="4294967294" count="1" selected="0">
            <x v="3"/>
          </reference>
        </references>
      </pivotArea>
    </chartFormat>
  </chartFormats>
  <pivotTableStyleInfo name="PivotStyleMedium9 N&amp;N"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tbl_BasisLos1" displayName="tbl_BasisLos1" ref="A6:I116" totalsRowShown="0" headerRowDxfId="85" dataDxfId="83" headerRowBorderDxfId="84">
  <autoFilter ref="A6:I116"/>
  <tableColumns count="9">
    <tableColumn id="2" name="Index" dataDxfId="82">
      <calculatedColumnFormula>tbl_BasisLos1[[#This Row],[Reinigungs- 
gruppe]]&amp;tbl_BasisLos1[[#This Row],[Reinigungstage Jahr]]</calculatedColumnFormula>
    </tableColumn>
    <tableColumn id="6" name="Reinigungs- _x000a_gruppe" dataDxfId="81"/>
    <tableColumn id="3" name="Reinigungstage Jahr" dataDxfId="80"/>
    <tableColumn id="7" name="Raumart" dataDxfId="79"/>
    <tableColumn id="1" name="Turnus" dataDxfId="78"/>
    <tableColumn id="5" name="Beschreibung Turnus" dataDxfId="77"/>
    <tableColumn id="8" name="qm-Leistung pro Stunde" dataDxfId="76"/>
    <tableColumn id="9" name="SVS" dataDxfId="75">
      <calculatedColumnFormula>'SVS UR Los 3'!$D$60</calculatedColumnFormula>
    </tableColumn>
    <tableColumn id="10" name="Vorgabe qm-Leistung pro Stunde / von bis" dataDxfId="74"/>
  </tableColumns>
  <tableStyleInfo name="TableStyleMedium13" showFirstColumn="0" showLastColumn="0" showRowStripes="1" showColumnStripes="0"/>
</table>
</file>

<file path=xl/tables/table2.xml><?xml version="1.0" encoding="utf-8"?>
<table xmlns="http://schemas.openxmlformats.org/spreadsheetml/2006/main" id="2" name="tbl_AufmassLos1" displayName="tbl_AufmassLos1" ref="A8:V1567" totalsRowCount="1" headerRowDxfId="62" dataDxfId="61" totalsRowDxfId="59" tableBorderDxfId="60">
  <autoFilter ref="A8:V1566"/>
  <sortState ref="A9:V1566">
    <sortCondition ref="A8:A1566"/>
  </sortState>
  <tableColumns count="22">
    <tableColumn id="1" name="Gebäude" totalsRowLabel="Gesamtjahressumme (Kalkulation und Obergrenze zur Abrechnung gem. des Vertrages)" dataDxfId="58" totalsRowDxfId="57"/>
    <tableColumn id="22" name="LUGM-Nummern" dataDxfId="56" totalsRowDxfId="55"/>
    <tableColumn id="18" name="Objekt" dataDxfId="54" totalsRowDxfId="53"/>
    <tableColumn id="2" name="Ebene" dataDxfId="52" totalsRowDxfId="51"/>
    <tableColumn id="3" name="RaumNr" dataDxfId="50" totalsRowDxfId="49"/>
    <tableColumn id="4" name="Raumart" dataDxfId="48" totalsRowDxfId="47"/>
    <tableColumn id="19" name="Gebäudeteil" dataDxfId="46" totalsRowDxfId="45"/>
    <tableColumn id="16" name="Bemerkung" dataDxfId="44" totalsRowDxfId="43"/>
    <tableColumn id="5" name="Bodenart" dataDxfId="42" totalsRowDxfId="41"/>
    <tableColumn id="6" name="Fläche_qm" totalsRowFunction="sum" dataDxfId="40" totalsRowDxfId="39" dataCellStyle="Komma 3"/>
    <tableColumn id="9" name="Reinigungs-gruppe" dataDxfId="38" totalsRowDxfId="37"/>
    <tableColumn id="17" name="Status E/F" dataDxfId="36" totalsRowDxfId="35"/>
    <tableColumn id="15" name="Turnus" dataDxfId="34" totalsRowDxfId="33"/>
    <tableColumn id="8" name="Reinigungs-tageJahr" dataDxfId="32" totalsRowDxfId="31"/>
    <tableColumn id="21" name="Außenglas" totalsRowFunction="sum" dataDxfId="30" totalsRowDxfId="29"/>
    <tableColumn id="20" name="Innenglas" totalsRowFunction="sum" dataDxfId="28" totalsRowDxfId="27"/>
    <tableColumn id="10" name="Fläche_qm_Jahr" totalsRowFunction="sum" dataDxfId="26" totalsRowDxfId="25">
      <calculatedColumnFormula>IFERROR(tbl_AufmassLos1[[#This Row],[Fläche_qm]]*tbl_AufmassLos1[[#This Row],[Reinigungs-tageJahr]],"")</calculatedColumnFormula>
    </tableColumn>
    <tableColumn id="11" name="qm Leistung pro Stunde" dataDxfId="24" totalsRowDxfId="23">
      <calculatedColumnFormula>IFERROR(VLOOKUP(tbl_AufmassLos1[[#This Row],[Reinigungs-gruppe]]&amp;tbl_AufmassLos1[[#This Row],[Reinigungs-tageJahr]],tbl_BasisLos1[],7,FALSE),"")</calculatedColumnFormula>
    </tableColumn>
    <tableColumn id="12" name="StundenJahr" totalsRowFunction="sum" dataDxfId="22" totalsRowDxfId="21">
      <calculatedColumnFormula>IFERROR(tbl_AufmassLos1[[#This Row],[Fläche_qm_Jahr]]/tbl_AufmassLos1[[#This Row],[qm Leistung pro Stunde]],"")</calculatedColumnFormula>
    </tableColumn>
    <tableColumn id="13" name="SVS" dataDxfId="20" totalsRowDxfId="19">
      <calculatedColumnFormula>IFERROR(VLOOKUP(tbl_AufmassLos1[[#This Row],[Reinigungs-gruppe]]&amp;tbl_AufmassLos1[[#This Row],[Reinigungs-tageJahr]],tbl_BasisLos1[],8,FALSE),"")</calculatedColumnFormula>
    </tableColumn>
    <tableColumn id="14" name="PreisJahr" totalsRowFunction="sum" dataDxfId="18" totalsRowDxfId="17">
      <calculatedColumnFormula>IFERROR(tbl_AufmassLos1[[#This Row],[StundenJahr]]*tbl_AufmassLos1[[#This Row],[SVS]],"")</calculatedColumnFormula>
    </tableColumn>
    <tableColumn id="7" name="PreisMon" totalsRowFunction="sum" dataDxfId="16" totalsRowDxfId="15">
      <calculatedColumnFormula>IFERROR(tbl_AufmassLos1[[#This Row],[PreisJahr]]/12,"")</calculatedColumnFormula>
    </tableColumn>
  </tableColumns>
  <tableStyleInfo name="TableStyleMedium6" showFirstColumn="0" showLastColumn="0" showRowStripes="1" showColumnStripes="0"/>
</table>
</file>

<file path=xl/theme/theme1.xml><?xml version="1.0" encoding="utf-8"?>
<a:theme xmlns:a="http://schemas.openxmlformats.org/drawingml/2006/main" name="Segment">
  <a:themeElements>
    <a:clrScheme name="Blau">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Segment">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egment">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2.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I33"/>
  <sheetViews>
    <sheetView showGridLines="0" tabSelected="1" zoomScale="90" zoomScaleNormal="90" zoomScaleSheetLayoutView="90" workbookViewId="0">
      <selection activeCell="B4" sqref="B4:C4"/>
    </sheetView>
  </sheetViews>
  <sheetFormatPr baseColWidth="10" defaultColWidth="11.42578125" defaultRowHeight="14.25" x14ac:dyDescent="0.25"/>
  <cols>
    <col min="1" max="1" width="18.42578125" style="74" customWidth="1"/>
    <col min="2" max="2" width="23.5703125" style="74" customWidth="1"/>
    <col min="3" max="3" width="45.42578125" style="74" customWidth="1"/>
    <col min="4" max="4" width="16.85546875" style="74" customWidth="1"/>
    <col min="5" max="5" width="29.5703125" style="74" customWidth="1"/>
    <col min="6" max="16384" width="11.42578125" style="74"/>
  </cols>
  <sheetData>
    <row r="1" spans="1:9" s="5" customFormat="1" ht="28.35" customHeight="1" x14ac:dyDescent="0.2">
      <c r="A1" s="21" t="s">
        <v>178</v>
      </c>
      <c r="B1" s="22"/>
      <c r="C1" s="22"/>
      <c r="D1" s="23"/>
      <c r="E1" s="24"/>
    </row>
    <row r="2" spans="1:9" s="5" customFormat="1" ht="14.25" customHeight="1" x14ac:dyDescent="0.2">
      <c r="A2" s="25" t="s">
        <v>690</v>
      </c>
      <c r="B2" s="55"/>
      <c r="C2" s="55"/>
      <c r="D2" s="55"/>
      <c r="E2" s="70"/>
    </row>
    <row r="3" spans="1:9" s="9" customFormat="1" ht="25.5" x14ac:dyDescent="0.25">
      <c r="A3" s="142" t="s">
        <v>114</v>
      </c>
      <c r="B3" s="486" t="s">
        <v>247</v>
      </c>
      <c r="C3" s="487"/>
      <c r="D3" s="215" t="s">
        <v>243</v>
      </c>
      <c r="E3" s="240" t="s">
        <v>2653</v>
      </c>
    </row>
    <row r="4" spans="1:9" s="9" customFormat="1" ht="15.75" x14ac:dyDescent="0.25">
      <c r="A4" s="142" t="s">
        <v>633</v>
      </c>
      <c r="B4" s="493"/>
      <c r="C4" s="493"/>
      <c r="D4" s="241"/>
      <c r="E4" s="242"/>
    </row>
    <row r="5" spans="1:9" s="5" customFormat="1" ht="17.100000000000001" customHeight="1" x14ac:dyDescent="0.2"/>
    <row r="6" spans="1:9" x14ac:dyDescent="0.25">
      <c r="A6" s="488" t="s">
        <v>694</v>
      </c>
      <c r="B6" s="489"/>
      <c r="C6" s="489"/>
      <c r="D6" s="489"/>
      <c r="E6" s="490"/>
    </row>
    <row r="7" spans="1:9" x14ac:dyDescent="0.25">
      <c r="A7" s="243"/>
      <c r="B7" s="57" t="s">
        <v>691</v>
      </c>
      <c r="C7" s="491" t="s">
        <v>693</v>
      </c>
      <c r="D7" s="491"/>
      <c r="E7" s="492"/>
    </row>
    <row r="8" spans="1:9" x14ac:dyDescent="0.2">
      <c r="A8" s="244"/>
      <c r="B8" s="57" t="s">
        <v>692</v>
      </c>
      <c r="C8" s="58" t="s">
        <v>695</v>
      </c>
      <c r="D8" s="245"/>
      <c r="E8" s="246"/>
    </row>
    <row r="9" spans="1:9" x14ac:dyDescent="0.25">
      <c r="A9" s="247"/>
      <c r="B9" s="248"/>
      <c r="C9" s="247"/>
      <c r="D9" s="247"/>
      <c r="E9" s="249"/>
    </row>
    <row r="10" spans="1:9" x14ac:dyDescent="0.25">
      <c r="A10" s="71"/>
      <c r="B10" s="72"/>
      <c r="C10" s="73"/>
      <c r="D10" s="73"/>
      <c r="E10" s="75"/>
    </row>
    <row r="11" spans="1:9" s="76" customFormat="1" ht="24" customHeight="1" x14ac:dyDescent="0.25">
      <c r="A11" s="243"/>
      <c r="B11" s="57" t="s">
        <v>696</v>
      </c>
      <c r="C11" s="481" t="s">
        <v>697</v>
      </c>
      <c r="D11" s="481"/>
      <c r="E11" s="482"/>
    </row>
    <row r="12" spans="1:9" s="76" customFormat="1" ht="15" customHeight="1" x14ac:dyDescent="0.25">
      <c r="A12" s="247"/>
      <c r="B12" s="248"/>
      <c r="C12" s="247"/>
      <c r="D12" s="247"/>
      <c r="E12" s="249"/>
    </row>
    <row r="13" spans="1:9" s="76" customFormat="1" ht="15" customHeight="1" x14ac:dyDescent="0.2">
      <c r="A13" s="71"/>
      <c r="B13" s="72"/>
      <c r="C13" s="73"/>
      <c r="D13" s="73"/>
      <c r="E13" s="75"/>
      <c r="I13" s="3"/>
    </row>
    <row r="14" spans="1:9" s="76" customFormat="1" ht="15" customHeight="1" x14ac:dyDescent="0.2">
      <c r="A14" s="243"/>
      <c r="B14" s="57" t="s">
        <v>696</v>
      </c>
      <c r="C14" s="58" t="s">
        <v>698</v>
      </c>
      <c r="D14" s="245"/>
      <c r="E14" s="246"/>
    </row>
    <row r="15" spans="1:9" s="76" customFormat="1" ht="15" customHeight="1" x14ac:dyDescent="0.25">
      <c r="A15" s="247"/>
      <c r="B15" s="248"/>
      <c r="C15" s="247"/>
      <c r="D15" s="247"/>
      <c r="E15" s="249"/>
    </row>
    <row r="16" spans="1:9" s="76" customFormat="1" ht="15" customHeight="1" x14ac:dyDescent="0.25">
      <c r="A16" s="71"/>
      <c r="B16" s="72"/>
      <c r="C16" s="73"/>
      <c r="D16" s="73"/>
      <c r="E16" s="75"/>
    </row>
    <row r="17" spans="1:9" s="76" customFormat="1" ht="15" customHeight="1" x14ac:dyDescent="0.25">
      <c r="A17" s="71"/>
      <c r="B17" s="72" t="s">
        <v>691</v>
      </c>
      <c r="C17" s="73" t="s">
        <v>699</v>
      </c>
      <c r="D17" s="73"/>
      <c r="E17" s="250"/>
    </row>
    <row r="18" spans="1:9" s="76" customFormat="1" ht="15" customHeight="1" x14ac:dyDescent="0.25">
      <c r="A18" s="251"/>
      <c r="B18" s="252"/>
      <c r="C18" s="251"/>
      <c r="D18" s="251"/>
      <c r="E18" s="253"/>
    </row>
    <row r="19" spans="1:9" s="76" customFormat="1" ht="15" customHeight="1" x14ac:dyDescent="0.25">
      <c r="A19" s="71"/>
      <c r="B19" s="72"/>
      <c r="C19" s="73"/>
      <c r="D19" s="73"/>
      <c r="E19" s="75"/>
    </row>
    <row r="20" spans="1:9" s="76" customFormat="1" ht="15" customHeight="1" x14ac:dyDescent="0.25">
      <c r="A20" s="71"/>
      <c r="B20" s="72" t="s">
        <v>691</v>
      </c>
      <c r="C20" s="73" t="s">
        <v>700</v>
      </c>
      <c r="D20" s="73"/>
      <c r="E20" s="75"/>
    </row>
    <row r="21" spans="1:9" s="76" customFormat="1" ht="15" customHeight="1" x14ac:dyDescent="0.25">
      <c r="A21" s="71"/>
      <c r="B21" s="72" t="s">
        <v>692</v>
      </c>
      <c r="C21" s="73" t="s">
        <v>701</v>
      </c>
      <c r="D21" s="73"/>
      <c r="E21" s="75"/>
    </row>
    <row r="22" spans="1:9" s="76" customFormat="1" ht="15" customHeight="1" x14ac:dyDescent="0.25">
      <c r="A22" s="254"/>
      <c r="B22" s="255"/>
      <c r="C22" s="256"/>
      <c r="D22" s="256"/>
      <c r="E22" s="257"/>
    </row>
    <row r="23" spans="1:9" s="76" customFormat="1" ht="15" customHeight="1" x14ac:dyDescent="0.25">
      <c r="A23" s="258"/>
      <c r="B23" s="259"/>
      <c r="C23" s="260"/>
      <c r="D23" s="260"/>
      <c r="E23" s="261"/>
    </row>
    <row r="24" spans="1:9" s="76" customFormat="1" ht="15" customHeight="1" x14ac:dyDescent="0.25">
      <c r="A24" s="71"/>
      <c r="B24" s="72" t="s">
        <v>691</v>
      </c>
      <c r="C24" s="73" t="s">
        <v>703</v>
      </c>
      <c r="D24" s="73"/>
      <c r="E24" s="75"/>
    </row>
    <row r="25" spans="1:9" s="76" customFormat="1" ht="15" customHeight="1" x14ac:dyDescent="0.25">
      <c r="A25" s="77"/>
      <c r="B25" s="72" t="s">
        <v>692</v>
      </c>
      <c r="C25" s="73" t="s">
        <v>704</v>
      </c>
      <c r="D25" s="73"/>
      <c r="E25" s="75"/>
    </row>
    <row r="26" spans="1:9" x14ac:dyDescent="0.25">
      <c r="A26" s="77"/>
      <c r="B26" s="72" t="s">
        <v>702</v>
      </c>
      <c r="C26" s="73" t="s">
        <v>705</v>
      </c>
      <c r="D26" s="73"/>
      <c r="E26" s="75"/>
    </row>
    <row r="27" spans="1:9" x14ac:dyDescent="0.25">
      <c r="A27" s="262"/>
      <c r="B27" s="252"/>
      <c r="C27" s="251"/>
      <c r="D27" s="251"/>
      <c r="E27" s="263"/>
    </row>
    <row r="28" spans="1:9" x14ac:dyDescent="0.25">
      <c r="A28" s="71"/>
      <c r="B28" s="72"/>
      <c r="C28" s="73"/>
      <c r="D28" s="73"/>
      <c r="E28" s="75"/>
      <c r="I28" s="73"/>
    </row>
    <row r="29" spans="1:9" x14ac:dyDescent="0.25">
      <c r="A29" s="71"/>
      <c r="B29" s="72" t="s">
        <v>696</v>
      </c>
      <c r="C29" s="73" t="s">
        <v>706</v>
      </c>
      <c r="D29" s="73"/>
      <c r="E29" s="75"/>
    </row>
    <row r="30" spans="1:9" x14ac:dyDescent="0.25">
      <c r="A30" s="251"/>
      <c r="B30" s="252"/>
      <c r="C30" s="251"/>
      <c r="D30" s="251"/>
      <c r="E30" s="253"/>
    </row>
    <row r="31" spans="1:9" x14ac:dyDescent="0.25">
      <c r="A31" s="73"/>
      <c r="B31" s="72"/>
      <c r="C31" s="73"/>
      <c r="D31" s="73"/>
      <c r="E31" s="76"/>
    </row>
    <row r="32" spans="1:9" x14ac:dyDescent="0.25">
      <c r="A32" s="73"/>
      <c r="B32" s="72"/>
      <c r="C32" s="73"/>
      <c r="D32" s="73"/>
      <c r="E32" s="76"/>
      <c r="G32" s="73"/>
    </row>
    <row r="33" spans="1:5" ht="55.5" customHeight="1" x14ac:dyDescent="0.25">
      <c r="A33" s="483"/>
      <c r="B33" s="484"/>
      <c r="C33" s="484"/>
      <c r="D33" s="484"/>
      <c r="E33" s="485"/>
    </row>
  </sheetData>
  <sheetProtection algorithmName="SHA-512" hashValue="XZQf+Txh2XRbFa7ueleZip1md5clOjTQgG3pmKthlzjGCkIdlqYE2K4/uVUkzFAGI04CsT3E1USZbbCIVpIDEA==" saltValue="uggbhjrZ/aV/YEMxO9BYgw==" spinCount="100000" sheet="1" objects="1" scenarios="1" selectLockedCells="1"/>
  <mergeCells count="6">
    <mergeCell ref="C11:E11"/>
    <mergeCell ref="A33:E33"/>
    <mergeCell ref="B3:C3"/>
    <mergeCell ref="A6:E6"/>
    <mergeCell ref="C7:E7"/>
    <mergeCell ref="B4:C4"/>
  </mergeCells>
  <phoneticPr fontId="0" type="noConversion"/>
  <printOptions horizontalCentered="1"/>
  <pageMargins left="0.59055118110236227" right="0.19685039370078741" top="0.59055118110236227" bottom="0.39370078740157483" header="0" footer="0.19685039370078741"/>
  <pageSetup paperSize="9" scale="75" firstPageNumber="0" orientation="portrait" r:id="rId1"/>
  <headerFooter alignWithMargins="0">
    <oddFooter>&amp;R&amp;"Arial,Standard"&amp;9Seite &amp;P von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80"/>
  <sheetViews>
    <sheetView showGridLines="0" topLeftCell="A2" zoomScaleNormal="100" zoomScaleSheetLayoutView="100" workbookViewId="0">
      <selection activeCell="C26" sqref="C26:F26"/>
    </sheetView>
  </sheetViews>
  <sheetFormatPr baseColWidth="10" defaultColWidth="11.42578125" defaultRowHeight="14.25" x14ac:dyDescent="0.2"/>
  <cols>
    <col min="1" max="1" width="3.5703125" style="78" customWidth="1"/>
    <col min="2" max="2" width="47.42578125" style="78" customWidth="1"/>
    <col min="3" max="4" width="22.5703125" style="78" customWidth="1"/>
    <col min="5" max="6" width="11.5703125" style="78" customWidth="1"/>
    <col min="7" max="7" width="11.140625" style="78" customWidth="1"/>
    <col min="8" max="16384" width="11.42578125" style="78"/>
  </cols>
  <sheetData>
    <row r="1" spans="1:7" s="82" customFormat="1" ht="25.5" customHeight="1" x14ac:dyDescent="0.2">
      <c r="A1" s="21" t="str">
        <f>'Inhaltsverz. u allg Hin.Los3   '!A1</f>
        <v>Vergabe Unterhaltsreinigung</v>
      </c>
      <c r="B1" s="26"/>
      <c r="C1" s="22"/>
      <c r="D1" s="16"/>
      <c r="E1" s="15"/>
      <c r="F1" s="679"/>
      <c r="G1" s="679"/>
    </row>
    <row r="2" spans="1:7" s="82" customFormat="1" ht="12" customHeight="1" x14ac:dyDescent="0.25">
      <c r="A2" s="55" t="str">
        <f>'Inhaltsverz. u allg Hin.Los3   '!A2</f>
        <v>Anhang Los 3 (EXCEL-Teil)</v>
      </c>
      <c r="B2" s="15"/>
      <c r="C2" s="15"/>
      <c r="D2" s="15"/>
      <c r="E2" s="15"/>
      <c r="F2" s="679"/>
      <c r="G2" s="679"/>
    </row>
    <row r="3" spans="1:7" s="82" customFormat="1" ht="51" x14ac:dyDescent="0.25">
      <c r="A3" s="654" t="s">
        <v>114</v>
      </c>
      <c r="B3" s="655"/>
      <c r="C3" s="681" t="str">
        <f>'Inhaltsverz. u allg Hin.Los3   '!B3</f>
        <v>Stadt Krefeld</v>
      </c>
      <c r="D3" s="487"/>
      <c r="E3" s="217" t="str">
        <f>'Inhaltsverz. u allg Hin.Los3   '!D3</f>
        <v>Vergabenummer/   Aktenzeichen:</v>
      </c>
      <c r="F3" s="229" t="str">
        <f>'Inhaltsverz. u allg Hin.Los3   '!E3</f>
        <v>2025-ZGM-6011-Kaz-0001</v>
      </c>
    </row>
    <row r="4" spans="1:7" s="84" customFormat="1" ht="15.75" customHeight="1" x14ac:dyDescent="0.25">
      <c r="A4" s="558" t="s">
        <v>715</v>
      </c>
      <c r="B4" s="558"/>
      <c r="C4" s="558"/>
      <c r="D4" s="558"/>
      <c r="E4" s="558"/>
      <c r="F4" s="558"/>
      <c r="G4" s="558"/>
    </row>
    <row r="5" spans="1:7" s="84" customFormat="1" ht="6.75" customHeight="1" x14ac:dyDescent="0.25">
      <c r="A5" s="85"/>
      <c r="B5" s="85"/>
      <c r="C5" s="85"/>
      <c r="D5" s="85"/>
      <c r="E5" s="85"/>
      <c r="F5" s="85"/>
    </row>
    <row r="6" spans="1:7" x14ac:dyDescent="0.2">
      <c r="A6" s="491" t="s">
        <v>46</v>
      </c>
      <c r="B6" s="491"/>
      <c r="C6" s="491"/>
      <c r="D6" s="491"/>
      <c r="E6" s="491"/>
      <c r="F6" s="491"/>
    </row>
    <row r="7" spans="1:7" ht="6.75" customHeight="1" x14ac:dyDescent="0.2">
      <c r="A7" s="2"/>
      <c r="B7" s="73"/>
      <c r="C7" s="86"/>
      <c r="D7" s="86"/>
      <c r="E7" s="86"/>
      <c r="F7" s="5"/>
    </row>
    <row r="8" spans="1:7" ht="15.75" customHeight="1" x14ac:dyDescent="0.2">
      <c r="A8" s="680" t="s">
        <v>121</v>
      </c>
      <c r="B8" s="680"/>
      <c r="C8" s="680"/>
      <c r="D8" s="680"/>
      <c r="E8" s="680"/>
      <c r="F8" s="680"/>
    </row>
    <row r="9" spans="1:7" ht="6.75" customHeight="1" x14ac:dyDescent="0.2">
      <c r="A9" s="3"/>
      <c r="B9" s="3"/>
      <c r="C9" s="3"/>
      <c r="D9" s="3"/>
      <c r="E9" s="3"/>
      <c r="F9" s="3"/>
    </row>
    <row r="10" spans="1:7" ht="45" customHeight="1" x14ac:dyDescent="0.2">
      <c r="A10" s="682" t="s">
        <v>602</v>
      </c>
      <c r="B10" s="682"/>
      <c r="C10" s="682"/>
      <c r="D10" s="682"/>
      <c r="E10" s="682"/>
      <c r="F10" s="682"/>
    </row>
    <row r="11" spans="1:7" ht="6.75" customHeight="1" x14ac:dyDescent="0.2">
      <c r="A11" s="6"/>
      <c r="B11" s="6"/>
      <c r="C11" s="6"/>
      <c r="D11" s="6"/>
      <c r="E11" s="6"/>
      <c r="F11" s="6"/>
    </row>
    <row r="12" spans="1:7" x14ac:dyDescent="0.2">
      <c r="A12" s="87" t="s">
        <v>122</v>
      </c>
      <c r="B12" s="88"/>
      <c r="C12" s="88"/>
      <c r="D12" s="88"/>
      <c r="E12" s="88"/>
      <c r="F12" s="6"/>
    </row>
    <row r="13" spans="1:7" ht="6.75" customHeight="1" x14ac:dyDescent="0.2">
      <c r="A13" s="87"/>
      <c r="B13" s="88"/>
      <c r="C13" s="88"/>
      <c r="D13" s="88"/>
      <c r="E13" s="88"/>
      <c r="F13" s="6"/>
    </row>
    <row r="14" spans="1:7" ht="113.1" customHeight="1" x14ac:dyDescent="0.2">
      <c r="A14" s="671" t="s">
        <v>246</v>
      </c>
      <c r="B14" s="671"/>
      <c r="C14" s="671"/>
      <c r="D14" s="671"/>
      <c r="E14" s="671"/>
      <c r="F14" s="671"/>
    </row>
    <row r="15" spans="1:7" x14ac:dyDescent="0.2">
      <c r="A15" s="89" t="s">
        <v>123</v>
      </c>
      <c r="B15" s="89"/>
      <c r="C15" s="89"/>
      <c r="D15" s="89"/>
      <c r="E15" s="89"/>
      <c r="F15" s="6"/>
    </row>
    <row r="16" spans="1:7" x14ac:dyDescent="0.2">
      <c r="A16" s="89" t="s">
        <v>124</v>
      </c>
      <c r="B16" s="90"/>
      <c r="C16" s="90"/>
      <c r="D16" s="90"/>
      <c r="E16" s="90"/>
      <c r="F16" s="6"/>
    </row>
    <row r="17" spans="1:6" ht="14.25" customHeight="1" x14ac:dyDescent="0.2">
      <c r="A17" s="683" t="s">
        <v>125</v>
      </c>
      <c r="B17" s="683"/>
      <c r="C17" s="683"/>
      <c r="D17" s="683"/>
      <c r="E17" s="683"/>
      <c r="F17" s="683"/>
    </row>
    <row r="18" spans="1:6" ht="6.75" customHeight="1" x14ac:dyDescent="0.2">
      <c r="A18" s="5"/>
      <c r="B18" s="5"/>
      <c r="C18" s="5"/>
      <c r="D18" s="5"/>
      <c r="E18" s="5"/>
      <c r="F18" s="5"/>
    </row>
    <row r="19" spans="1:6" ht="15.75" customHeight="1" x14ac:dyDescent="0.2">
      <c r="A19" s="593" t="s">
        <v>663</v>
      </c>
      <c r="B19" s="593"/>
      <c r="C19" s="593"/>
      <c r="D19" s="593"/>
      <c r="E19" s="593"/>
      <c r="F19" s="593"/>
    </row>
    <row r="20" spans="1:6" ht="14.25" customHeight="1" x14ac:dyDescent="0.2">
      <c r="A20" s="670" t="s">
        <v>126</v>
      </c>
      <c r="B20" s="670"/>
      <c r="C20" s="670"/>
      <c r="D20" s="670"/>
      <c r="E20" s="670"/>
      <c r="F20" s="670"/>
    </row>
    <row r="21" spans="1:6" ht="10.5" customHeight="1" x14ac:dyDescent="0.2">
      <c r="A21" s="93"/>
      <c r="B21" s="93"/>
      <c r="C21" s="93"/>
      <c r="D21" s="93"/>
      <c r="E21" s="93"/>
      <c r="F21" s="93"/>
    </row>
    <row r="22" spans="1:6" ht="42.75" customHeight="1" x14ac:dyDescent="0.2">
      <c r="A22" s="93"/>
      <c r="B22" s="93"/>
      <c r="C22" s="661" t="s">
        <v>127</v>
      </c>
      <c r="D22" s="662"/>
      <c r="E22" s="662"/>
      <c r="F22" s="663"/>
    </row>
    <row r="23" spans="1:6" ht="8.25" customHeight="1" x14ac:dyDescent="0.2">
      <c r="A23" s="94"/>
      <c r="B23" s="94"/>
      <c r="C23" s="228"/>
      <c r="D23" s="95"/>
      <c r="E23" s="95"/>
      <c r="F23" s="96"/>
    </row>
    <row r="24" spans="1:6" ht="20.100000000000001" customHeight="1" x14ac:dyDescent="0.2">
      <c r="A24" s="97" t="s">
        <v>128</v>
      </c>
      <c r="B24" s="97" t="s">
        <v>129</v>
      </c>
      <c r="C24" s="672"/>
      <c r="D24" s="673"/>
      <c r="E24" s="673"/>
      <c r="F24" s="674"/>
    </row>
    <row r="25" spans="1:6" ht="41.25" customHeight="1" x14ac:dyDescent="0.2">
      <c r="A25" s="97" t="s">
        <v>2652</v>
      </c>
      <c r="B25" s="275" t="s">
        <v>2668</v>
      </c>
      <c r="C25" s="452"/>
      <c r="D25" s="453">
        <f>'SVS UR Los 3'!D60:E60</f>
        <v>0</v>
      </c>
      <c r="E25" s="453"/>
      <c r="F25" s="454"/>
    </row>
    <row r="26" spans="1:6" ht="24.95" customHeight="1" x14ac:dyDescent="0.2">
      <c r="A26" s="97" t="s">
        <v>130</v>
      </c>
      <c r="B26" s="275" t="s">
        <v>131</v>
      </c>
      <c r="C26" s="672"/>
      <c r="D26" s="673"/>
      <c r="E26" s="673"/>
      <c r="F26" s="674"/>
    </row>
    <row r="27" spans="1:6" ht="20.100000000000001" customHeight="1" x14ac:dyDescent="0.2">
      <c r="A27" s="97" t="s">
        <v>132</v>
      </c>
      <c r="B27" s="97" t="s">
        <v>655</v>
      </c>
      <c r="C27" s="672"/>
      <c r="D27" s="673"/>
      <c r="E27" s="673"/>
      <c r="F27" s="674"/>
    </row>
    <row r="28" spans="1:6" ht="20.100000000000001" customHeight="1" x14ac:dyDescent="0.2">
      <c r="A28" s="97" t="s">
        <v>133</v>
      </c>
      <c r="B28" s="97" t="s">
        <v>656</v>
      </c>
      <c r="C28" s="672"/>
      <c r="D28" s="673"/>
      <c r="E28" s="673"/>
      <c r="F28" s="674"/>
    </row>
    <row r="29" spans="1:6" ht="20.100000000000001" customHeight="1" x14ac:dyDescent="0.2">
      <c r="A29" s="97" t="s">
        <v>134</v>
      </c>
      <c r="B29" s="97" t="s">
        <v>657</v>
      </c>
      <c r="C29" s="672"/>
      <c r="D29" s="673"/>
      <c r="E29" s="673"/>
      <c r="F29" s="674"/>
    </row>
    <row r="30" spans="1:6" ht="20.100000000000001" customHeight="1" x14ac:dyDescent="0.2">
      <c r="A30" s="97" t="s">
        <v>135</v>
      </c>
      <c r="B30" s="97" t="s">
        <v>658</v>
      </c>
      <c r="C30" s="672"/>
      <c r="D30" s="673"/>
      <c r="E30" s="673"/>
      <c r="F30" s="674"/>
    </row>
    <row r="31" spans="1:6" ht="20.100000000000001" customHeight="1" x14ac:dyDescent="0.2">
      <c r="A31" s="97" t="s">
        <v>634</v>
      </c>
      <c r="B31" s="97" t="s">
        <v>659</v>
      </c>
      <c r="C31" s="672"/>
      <c r="D31" s="673"/>
      <c r="E31" s="673"/>
      <c r="F31" s="674"/>
    </row>
    <row r="32" spans="1:6" ht="20.100000000000001" customHeight="1" x14ac:dyDescent="0.2">
      <c r="A32" s="97" t="s">
        <v>635</v>
      </c>
      <c r="B32" s="97" t="s">
        <v>660</v>
      </c>
      <c r="C32" s="672"/>
      <c r="D32" s="673"/>
      <c r="E32" s="673"/>
      <c r="F32" s="674"/>
    </row>
    <row r="33" spans="1:6" ht="20.100000000000001" customHeight="1" x14ac:dyDescent="0.2">
      <c r="A33" s="97" t="s">
        <v>636</v>
      </c>
      <c r="B33" s="276" t="s">
        <v>684</v>
      </c>
      <c r="C33" s="672"/>
      <c r="D33" s="673"/>
      <c r="E33" s="673"/>
      <c r="F33" s="674"/>
    </row>
    <row r="34" spans="1:6" ht="20.100000000000001" customHeight="1" x14ac:dyDescent="0.2">
      <c r="A34" s="97" t="s">
        <v>637</v>
      </c>
      <c r="B34" s="275" t="s">
        <v>683</v>
      </c>
      <c r="C34" s="672"/>
      <c r="D34" s="673"/>
      <c r="E34" s="673"/>
      <c r="F34" s="674"/>
    </row>
    <row r="35" spans="1:6" ht="20.100000000000001" customHeight="1" x14ac:dyDescent="0.2">
      <c r="A35" s="97" t="s">
        <v>664</v>
      </c>
      <c r="B35" s="275" t="s">
        <v>685</v>
      </c>
      <c r="C35" s="672"/>
      <c r="D35" s="673"/>
      <c r="E35" s="673"/>
      <c r="F35" s="674"/>
    </row>
    <row r="36" spans="1:6" ht="25.5" x14ac:dyDescent="0.2">
      <c r="A36" s="97" t="s">
        <v>665</v>
      </c>
      <c r="B36" s="275" t="s">
        <v>661</v>
      </c>
      <c r="C36" s="672"/>
      <c r="D36" s="673"/>
      <c r="E36" s="673"/>
      <c r="F36" s="674"/>
    </row>
    <row r="37" spans="1:6" ht="25.5" x14ac:dyDescent="0.2">
      <c r="A37" s="97" t="s">
        <v>666</v>
      </c>
      <c r="B37" s="275" t="s">
        <v>662</v>
      </c>
      <c r="C37" s="672"/>
      <c r="D37" s="673"/>
      <c r="E37" s="673"/>
      <c r="F37" s="674"/>
    </row>
    <row r="38" spans="1:6" ht="6.75" customHeight="1" x14ac:dyDescent="0.2">
      <c r="A38" s="5"/>
      <c r="B38" s="98"/>
      <c r="C38" s="99"/>
      <c r="D38" s="100"/>
      <c r="E38" s="100"/>
      <c r="F38" s="100"/>
    </row>
    <row r="39" spans="1:6" ht="14.1" customHeight="1" x14ac:dyDescent="0.2">
      <c r="B39" s="98"/>
      <c r="C39" s="98"/>
      <c r="D39" s="98"/>
      <c r="E39" s="98"/>
      <c r="F39" s="98"/>
    </row>
    <row r="40" spans="1:6" ht="15" customHeight="1" x14ac:dyDescent="0.2">
      <c r="A40" s="593" t="s">
        <v>677</v>
      </c>
      <c r="B40" s="593"/>
      <c r="C40" s="98"/>
      <c r="D40" s="98"/>
      <c r="E40" s="98"/>
      <c r="F40" s="98"/>
    </row>
    <row r="41" spans="1:6" ht="15.6" customHeight="1" x14ac:dyDescent="0.2">
      <c r="A41" s="670" t="s">
        <v>126</v>
      </c>
      <c r="B41" s="670"/>
      <c r="C41" s="670"/>
      <c r="D41" s="670"/>
      <c r="E41" s="670"/>
      <c r="F41" s="670"/>
    </row>
    <row r="42" spans="1:6" ht="6.75" customHeight="1" x14ac:dyDescent="0.2">
      <c r="A42" s="5"/>
      <c r="B42" s="98"/>
      <c r="C42" s="98"/>
      <c r="D42" s="98"/>
      <c r="E42" s="98"/>
      <c r="F42" s="98"/>
    </row>
    <row r="43" spans="1:6" ht="42.6" customHeight="1" x14ac:dyDescent="0.2">
      <c r="A43" s="93"/>
      <c r="B43" s="93"/>
      <c r="C43" s="661" t="s">
        <v>2538</v>
      </c>
      <c r="D43" s="662"/>
      <c r="E43" s="662"/>
      <c r="F43" s="663"/>
    </row>
    <row r="44" spans="1:6" ht="8.1" customHeight="1" x14ac:dyDescent="0.2">
      <c r="A44" s="94"/>
      <c r="B44" s="94"/>
      <c r="C44" s="228"/>
      <c r="D44" s="95"/>
      <c r="E44" s="95"/>
      <c r="F44" s="96"/>
    </row>
    <row r="45" spans="1:6" ht="20.100000000000001" customHeight="1" x14ac:dyDescent="0.2">
      <c r="A45" s="97" t="s">
        <v>128</v>
      </c>
      <c r="B45" s="97" t="s">
        <v>675</v>
      </c>
      <c r="C45" s="675"/>
      <c r="D45" s="676"/>
      <c r="E45" s="676"/>
      <c r="F45" s="677"/>
    </row>
    <row r="46" spans="1:6" ht="24.95" customHeight="1" x14ac:dyDescent="0.2">
      <c r="A46" s="97" t="s">
        <v>130</v>
      </c>
      <c r="B46" s="275" t="s">
        <v>676</v>
      </c>
      <c r="C46" s="675"/>
      <c r="D46" s="676"/>
      <c r="E46" s="676"/>
      <c r="F46" s="677"/>
    </row>
    <row r="47" spans="1:6" ht="6.75" customHeight="1" x14ac:dyDescent="0.2">
      <c r="A47" s="5"/>
      <c r="B47" s="98"/>
      <c r="C47" s="678"/>
      <c r="D47" s="678"/>
      <c r="E47" s="678"/>
      <c r="F47" s="678"/>
    </row>
    <row r="48" spans="1:6" x14ac:dyDescent="0.2">
      <c r="A48" s="5"/>
      <c r="B48" s="98"/>
      <c r="C48" s="101"/>
      <c r="D48" s="101"/>
      <c r="E48" s="101"/>
      <c r="F48" s="101"/>
    </row>
    <row r="49" spans="1:6" ht="15.75" customHeight="1" x14ac:dyDescent="0.2">
      <c r="A49" s="593" t="s">
        <v>678</v>
      </c>
      <c r="B49" s="593"/>
      <c r="C49" s="91"/>
      <c r="D49" s="91"/>
      <c r="E49" s="91"/>
      <c r="F49" s="92"/>
    </row>
    <row r="50" spans="1:6" ht="15.75" customHeight="1" x14ac:dyDescent="0.2">
      <c r="A50" s="670" t="s">
        <v>137</v>
      </c>
      <c r="B50" s="670"/>
      <c r="C50" s="670"/>
      <c r="D50" s="670"/>
      <c r="E50" s="670"/>
      <c r="F50" s="670"/>
    </row>
    <row r="51" spans="1:6" ht="6.75" customHeight="1" x14ac:dyDescent="0.2">
      <c r="A51" s="5"/>
      <c r="B51" s="98"/>
      <c r="C51" s="105"/>
      <c r="D51" s="105"/>
      <c r="E51" s="105"/>
      <c r="F51" s="105"/>
    </row>
    <row r="52" spans="1:6" ht="26.45" customHeight="1" x14ac:dyDescent="0.2">
      <c r="A52" s="93"/>
      <c r="B52" s="93"/>
      <c r="C52" s="277" t="s">
        <v>680</v>
      </c>
      <c r="D52" s="277" t="s">
        <v>681</v>
      </c>
      <c r="E52" s="666" t="s">
        <v>682</v>
      </c>
      <c r="F52" s="666"/>
    </row>
    <row r="53" spans="1:6" ht="6.75" customHeight="1" x14ac:dyDescent="0.2">
      <c r="A53" s="106" t="s">
        <v>138</v>
      </c>
      <c r="B53" s="106"/>
      <c r="C53" s="230"/>
      <c r="D53" s="107"/>
      <c r="E53" s="107"/>
      <c r="F53" s="107"/>
    </row>
    <row r="54" spans="1:6" ht="19.5" customHeight="1" x14ac:dyDescent="0.2">
      <c r="A54" s="97" t="s">
        <v>128</v>
      </c>
      <c r="B54" s="275" t="s">
        <v>638</v>
      </c>
      <c r="C54" s="287"/>
      <c r="D54" s="287"/>
      <c r="E54" s="664"/>
      <c r="F54" s="665"/>
    </row>
    <row r="55" spans="1:6" ht="19.5" customHeight="1" x14ac:dyDescent="0.2">
      <c r="A55" s="97" t="s">
        <v>130</v>
      </c>
      <c r="B55" s="275" t="s">
        <v>679</v>
      </c>
      <c r="C55" s="287"/>
      <c r="D55" s="287"/>
      <c r="E55" s="664"/>
      <c r="F55" s="665"/>
    </row>
    <row r="56" spans="1:6" ht="19.5" customHeight="1" x14ac:dyDescent="0.2">
      <c r="A56" s="97" t="s">
        <v>132</v>
      </c>
      <c r="B56" s="275" t="s">
        <v>639</v>
      </c>
      <c r="C56" s="287"/>
      <c r="D56" s="287"/>
      <c r="E56" s="664"/>
      <c r="F56" s="665"/>
    </row>
    <row r="57" spans="1:6" ht="19.5" customHeight="1" x14ac:dyDescent="0.2">
      <c r="A57" s="97" t="s">
        <v>133</v>
      </c>
      <c r="B57" s="275" t="s">
        <v>640</v>
      </c>
      <c r="C57" s="287"/>
      <c r="D57" s="287"/>
      <c r="E57" s="664"/>
      <c r="F57" s="665"/>
    </row>
    <row r="58" spans="1:6" ht="19.5" customHeight="1" x14ac:dyDescent="0.2">
      <c r="A58" s="97" t="s">
        <v>134</v>
      </c>
      <c r="B58" s="275" t="s">
        <v>641</v>
      </c>
      <c r="C58" s="287"/>
      <c r="D58" s="287"/>
      <c r="E58" s="664"/>
      <c r="F58" s="665"/>
    </row>
    <row r="59" spans="1:6" ht="19.5" customHeight="1" x14ac:dyDescent="0.2">
      <c r="A59" s="97" t="s">
        <v>135</v>
      </c>
      <c r="B59" s="275" t="s">
        <v>642</v>
      </c>
      <c r="C59" s="287"/>
      <c r="D59" s="287"/>
      <c r="E59" s="664"/>
      <c r="F59" s="665"/>
    </row>
    <row r="60" spans="1:6" ht="24.95" customHeight="1" x14ac:dyDescent="0.2">
      <c r="A60" s="97" t="s">
        <v>634</v>
      </c>
      <c r="B60" s="275" t="s">
        <v>643</v>
      </c>
      <c r="C60" s="287"/>
      <c r="D60" s="287"/>
      <c r="E60" s="664"/>
      <c r="F60" s="665"/>
    </row>
    <row r="61" spans="1:6" ht="19.5" customHeight="1" x14ac:dyDescent="0.2">
      <c r="A61" s="97" t="s">
        <v>635</v>
      </c>
      <c r="B61" s="275" t="s">
        <v>644</v>
      </c>
      <c r="C61" s="287"/>
      <c r="D61" s="287"/>
      <c r="E61" s="664"/>
      <c r="F61" s="665"/>
    </row>
    <row r="62" spans="1:6" ht="24.95" customHeight="1" x14ac:dyDescent="0.2">
      <c r="A62" s="97" t="s">
        <v>636</v>
      </c>
      <c r="B62" s="275" t="s">
        <v>645</v>
      </c>
      <c r="C62" s="287"/>
      <c r="D62" s="287"/>
      <c r="E62" s="664"/>
      <c r="F62" s="665"/>
    </row>
    <row r="63" spans="1:6" ht="19.5" customHeight="1" x14ac:dyDescent="0.2">
      <c r="A63" s="97" t="s">
        <v>637</v>
      </c>
      <c r="B63" s="275" t="s">
        <v>2540</v>
      </c>
      <c r="C63" s="287"/>
      <c r="D63" s="287"/>
      <c r="E63" s="664"/>
      <c r="F63" s="665"/>
    </row>
    <row r="64" spans="1:6" ht="19.5" customHeight="1" x14ac:dyDescent="0.2">
      <c r="A64" s="97" t="s">
        <v>664</v>
      </c>
      <c r="B64" s="275" t="s">
        <v>646</v>
      </c>
      <c r="C64" s="287"/>
      <c r="D64" s="287"/>
      <c r="E64" s="664"/>
      <c r="F64" s="665"/>
    </row>
    <row r="65" spans="1:6" ht="19.5" customHeight="1" x14ac:dyDescent="0.2">
      <c r="A65" s="97" t="s">
        <v>665</v>
      </c>
      <c r="B65" s="275" t="s">
        <v>647</v>
      </c>
      <c r="C65" s="287"/>
      <c r="D65" s="287"/>
      <c r="E65" s="664"/>
      <c r="F65" s="665"/>
    </row>
    <row r="66" spans="1:6" ht="19.5" customHeight="1" x14ac:dyDescent="0.2">
      <c r="A66" s="97" t="s">
        <v>666</v>
      </c>
      <c r="B66" s="275" t="s">
        <v>648</v>
      </c>
      <c r="C66" s="287"/>
      <c r="D66" s="287"/>
      <c r="E66" s="664"/>
      <c r="F66" s="665"/>
    </row>
    <row r="67" spans="1:6" ht="19.5" customHeight="1" x14ac:dyDescent="0.2">
      <c r="A67" s="97" t="s">
        <v>667</v>
      </c>
      <c r="B67" s="275" t="s">
        <v>649</v>
      </c>
      <c r="C67" s="287"/>
      <c r="D67" s="287"/>
      <c r="E67" s="664"/>
      <c r="F67" s="665"/>
    </row>
    <row r="68" spans="1:6" ht="19.5" customHeight="1" x14ac:dyDescent="0.2">
      <c r="A68" s="97" t="s">
        <v>668</v>
      </c>
      <c r="B68" s="275" t="s">
        <v>650</v>
      </c>
      <c r="C68" s="287"/>
      <c r="D68" s="287"/>
      <c r="E68" s="664"/>
      <c r="F68" s="665"/>
    </row>
    <row r="69" spans="1:6" ht="19.5" customHeight="1" x14ac:dyDescent="0.2">
      <c r="A69" s="97" t="s">
        <v>669</v>
      </c>
      <c r="B69" s="275" t="s">
        <v>651</v>
      </c>
      <c r="C69" s="287"/>
      <c r="D69" s="287"/>
      <c r="E69" s="664"/>
      <c r="F69" s="665"/>
    </row>
    <row r="70" spans="1:6" ht="19.5" customHeight="1" x14ac:dyDescent="0.2">
      <c r="A70" s="97" t="s">
        <v>670</v>
      </c>
      <c r="B70" s="275" t="s">
        <v>652</v>
      </c>
      <c r="C70" s="287"/>
      <c r="D70" s="287"/>
      <c r="E70" s="664"/>
      <c r="F70" s="665"/>
    </row>
    <row r="71" spans="1:6" ht="19.5" customHeight="1" x14ac:dyDescent="0.2">
      <c r="A71" s="97" t="s">
        <v>671</v>
      </c>
      <c r="B71" s="275" t="s">
        <v>653</v>
      </c>
      <c r="C71" s="287"/>
      <c r="D71" s="287"/>
      <c r="E71" s="664"/>
      <c r="F71" s="665"/>
    </row>
    <row r="72" spans="1:6" ht="19.5" customHeight="1" x14ac:dyDescent="0.2">
      <c r="A72" s="97" t="s">
        <v>672</v>
      </c>
      <c r="B72" s="275" t="s">
        <v>654</v>
      </c>
      <c r="C72" s="287"/>
      <c r="D72" s="287"/>
      <c r="E72" s="664"/>
      <c r="F72" s="665"/>
    </row>
    <row r="73" spans="1:6" ht="19.5" customHeight="1" x14ac:dyDescent="0.2">
      <c r="A73" s="97" t="s">
        <v>673</v>
      </c>
      <c r="B73" s="275" t="s">
        <v>2539</v>
      </c>
      <c r="C73" s="287"/>
      <c r="D73" s="287"/>
      <c r="E73" s="664"/>
      <c r="F73" s="665"/>
    </row>
    <row r="74" spans="1:6" ht="6.95" customHeight="1" x14ac:dyDescent="0.2">
      <c r="A74" s="108"/>
      <c r="B74" s="108"/>
      <c r="C74" s="668"/>
      <c r="D74" s="668"/>
      <c r="E74" s="668"/>
      <c r="F74" s="668"/>
    </row>
    <row r="75" spans="1:6" ht="19.5" customHeight="1" x14ac:dyDescent="0.2">
      <c r="A75" s="108"/>
      <c r="B75" s="108" t="s">
        <v>674</v>
      </c>
      <c r="C75" s="101"/>
      <c r="D75" s="101"/>
      <c r="E75" s="101"/>
      <c r="F75" s="101"/>
    </row>
    <row r="76" spans="1:6" x14ac:dyDescent="0.2">
      <c r="A76" s="5"/>
      <c r="B76" s="5"/>
      <c r="C76" s="5"/>
      <c r="D76" s="5"/>
      <c r="E76" s="5"/>
      <c r="F76" s="5"/>
    </row>
    <row r="77" spans="1:6" ht="14.25" customHeight="1" x14ac:dyDescent="0.2">
      <c r="A77" s="669" t="s">
        <v>2666</v>
      </c>
      <c r="B77" s="669"/>
      <c r="C77" s="669"/>
      <c r="D77" s="669"/>
      <c r="E77" s="669"/>
      <c r="F77" s="669"/>
    </row>
    <row r="79" spans="1:6" x14ac:dyDescent="0.2">
      <c r="A79" s="667"/>
      <c r="B79" s="667"/>
      <c r="C79" s="667"/>
      <c r="D79" s="667"/>
      <c r="E79" s="667"/>
      <c r="F79" s="667"/>
    </row>
    <row r="80" spans="1:6" x14ac:dyDescent="0.2">
      <c r="F80" s="226"/>
    </row>
  </sheetData>
  <sheetProtection algorithmName="SHA-512" hashValue="Bn213mqEK1omI3L6AkKQsX3hgq04gDS0AG8ybuErr/IK+ZTIw5CYapy7zr9e/i7ii4yVWe7QrLLPqpVTjMPdJA==" saltValue="rynqntcXaDrrybZIwWlPNw==" spinCount="100000" sheet="1" objects="1" scenarios="1" selectLockedCells="1"/>
  <mergeCells count="58">
    <mergeCell ref="C35:F35"/>
    <mergeCell ref="C36:F36"/>
    <mergeCell ref="C32:F32"/>
    <mergeCell ref="C33:F33"/>
    <mergeCell ref="C34:F34"/>
    <mergeCell ref="A19:F19"/>
    <mergeCell ref="C30:F30"/>
    <mergeCell ref="F1:G2"/>
    <mergeCell ref="A4:G4"/>
    <mergeCell ref="A6:F6"/>
    <mergeCell ref="A8:F8"/>
    <mergeCell ref="A3:B3"/>
    <mergeCell ref="C3:D3"/>
    <mergeCell ref="A10:F10"/>
    <mergeCell ref="A17:F17"/>
    <mergeCell ref="A20:F20"/>
    <mergeCell ref="A49:B49"/>
    <mergeCell ref="A50:F50"/>
    <mergeCell ref="A14:F14"/>
    <mergeCell ref="C22:F22"/>
    <mergeCell ref="C24:F24"/>
    <mergeCell ref="C26:F26"/>
    <mergeCell ref="C27:F27"/>
    <mergeCell ref="C31:F31"/>
    <mergeCell ref="C46:F46"/>
    <mergeCell ref="C28:F28"/>
    <mergeCell ref="C47:F47"/>
    <mergeCell ref="C45:F45"/>
    <mergeCell ref="C29:F29"/>
    <mergeCell ref="A40:B40"/>
    <mergeCell ref="A41:F41"/>
    <mergeCell ref="C37:F37"/>
    <mergeCell ref="A79:F79"/>
    <mergeCell ref="E71:F71"/>
    <mergeCell ref="E72:F72"/>
    <mergeCell ref="E73:F73"/>
    <mergeCell ref="E63:F63"/>
    <mergeCell ref="C74:D74"/>
    <mergeCell ref="E74:F74"/>
    <mergeCell ref="E66:F66"/>
    <mergeCell ref="E67:F67"/>
    <mergeCell ref="E68:F68"/>
    <mergeCell ref="E69:F69"/>
    <mergeCell ref="E70:F70"/>
    <mergeCell ref="E64:F64"/>
    <mergeCell ref="E65:F65"/>
    <mergeCell ref="A77:F77"/>
    <mergeCell ref="C43:F43"/>
    <mergeCell ref="E60:F60"/>
    <mergeCell ref="E62:F62"/>
    <mergeCell ref="E61:F61"/>
    <mergeCell ref="E58:F58"/>
    <mergeCell ref="E59:F59"/>
    <mergeCell ref="E55:F55"/>
    <mergeCell ref="E56:F56"/>
    <mergeCell ref="E57:F57"/>
    <mergeCell ref="E52:F52"/>
    <mergeCell ref="E54:F54"/>
  </mergeCells>
  <pageMargins left="0.59055118110236227" right="0.19685039370078741" top="0.59055118110236227" bottom="0.39370078740157483" header="0" footer="0.31496062992125984"/>
  <pageSetup paperSize="9" scale="70" orientation="portrait" r:id="rId1"/>
  <headerFooter>
    <oddFooter xml:space="preserve">&amp;R&amp;"Arial,Standard"&amp;9Seite &amp;P von &amp;N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567"/>
  <sheetViews>
    <sheetView showGridLines="0" topLeftCell="G1" zoomScaleNormal="100" zoomScaleSheetLayoutView="100" workbookViewId="0">
      <selection activeCell="I18" sqref="I18"/>
    </sheetView>
  </sheetViews>
  <sheetFormatPr baseColWidth="10" defaultColWidth="24.5703125" defaultRowHeight="12.75" x14ac:dyDescent="0.2"/>
  <cols>
    <col min="1" max="1" width="25.5703125" style="5" customWidth="1"/>
    <col min="2" max="2" width="20.5703125" style="278" customWidth="1"/>
    <col min="3" max="3" width="25.140625" style="5" customWidth="1"/>
    <col min="4" max="4" width="13.140625" style="6" customWidth="1"/>
    <col min="5" max="5" width="10.85546875" style="6" customWidth="1"/>
    <col min="6" max="6" width="33.5703125" style="6" customWidth="1"/>
    <col min="7" max="7" width="20" style="6" bestFit="1" customWidth="1"/>
    <col min="8" max="8" width="12.85546875" style="6" hidden="1" customWidth="1"/>
    <col min="9" max="9" width="13.85546875" style="6" customWidth="1"/>
    <col min="10" max="10" width="13.42578125" style="50" bestFit="1" customWidth="1"/>
    <col min="11" max="13" width="10.140625" style="28" customWidth="1"/>
    <col min="14" max="14" width="14.5703125" style="140" customWidth="1"/>
    <col min="15" max="15" width="11.42578125" style="140" customWidth="1"/>
    <col min="16" max="16" width="14.5703125" style="140" customWidth="1"/>
    <col min="17" max="17" width="18.5703125" style="5" bestFit="1" customWidth="1"/>
    <col min="18" max="18" width="18.85546875" style="5" customWidth="1"/>
    <col min="19" max="19" width="15.42578125" style="41" bestFit="1" customWidth="1"/>
    <col min="20" max="20" width="14.42578125" style="5" bestFit="1" customWidth="1"/>
    <col min="21" max="21" width="15.5703125" style="46" customWidth="1"/>
    <col min="22" max="22" width="12.42578125" style="46" bestFit="1" customWidth="1"/>
    <col min="23" max="16384" width="24.5703125" style="5"/>
  </cols>
  <sheetData>
    <row r="1" spans="1:22" ht="28.35" customHeight="1" x14ac:dyDescent="0.2">
      <c r="A1" s="15" t="str">
        <f>'Inhaltsverz. u allg Hin.Los3   '!A1</f>
        <v>Vergabe Unterhaltsreinigung</v>
      </c>
      <c r="B1" s="280"/>
      <c r="C1" s="15"/>
      <c r="D1" s="16"/>
      <c r="E1" s="16"/>
      <c r="F1" s="16"/>
      <c r="G1" s="16"/>
      <c r="H1" s="16"/>
      <c r="I1" s="16"/>
      <c r="J1" s="49"/>
      <c r="K1" s="27"/>
      <c r="L1" s="27"/>
      <c r="M1" s="27"/>
      <c r="N1" s="17"/>
      <c r="O1" s="17"/>
      <c r="P1" s="17"/>
      <c r="Q1" s="18"/>
      <c r="R1" s="18"/>
      <c r="S1" s="37"/>
      <c r="T1" s="18"/>
      <c r="U1" s="42"/>
      <c r="V1" s="42"/>
    </row>
    <row r="2" spans="1:22" x14ac:dyDescent="0.2">
      <c r="A2" s="165" t="str">
        <f>'Inhaltsverz. u allg Hin.Los3   '!A2</f>
        <v>Anhang Los 3 (EXCEL-Teil)</v>
      </c>
      <c r="B2" s="282"/>
      <c r="C2" s="165"/>
      <c r="D2" s="49"/>
      <c r="E2" s="49"/>
      <c r="F2" s="49"/>
      <c r="G2" s="49"/>
      <c r="H2" s="49"/>
      <c r="I2" s="49"/>
      <c r="J2" s="49"/>
      <c r="K2" s="49"/>
      <c r="L2" s="49"/>
      <c r="M2" s="49"/>
      <c r="N2" s="49"/>
      <c r="O2" s="49"/>
      <c r="P2" s="49"/>
      <c r="Q2" s="49"/>
      <c r="R2" s="49"/>
      <c r="S2" s="49"/>
      <c r="T2" s="49"/>
      <c r="U2" s="49"/>
      <c r="V2" s="49"/>
    </row>
    <row r="3" spans="1:22" s="9" customFormat="1" ht="15.75" x14ac:dyDescent="0.25">
      <c r="A3" s="142" t="s">
        <v>114</v>
      </c>
      <c r="B3" s="283"/>
      <c r="C3" s="142"/>
      <c r="D3" s="685" t="str">
        <f>'Inhaltsverz. u allg Hin.Los3   '!B3</f>
        <v>Stadt Krefeld</v>
      </c>
      <c r="E3" s="686"/>
      <c r="F3" s="686"/>
      <c r="G3" s="686"/>
      <c r="H3" s="686"/>
      <c r="I3" s="686"/>
      <c r="J3" s="686"/>
      <c r="K3" s="686"/>
      <c r="L3" s="686"/>
      <c r="M3" s="686"/>
      <c r="N3" s="687"/>
      <c r="O3" s="231"/>
      <c r="P3" s="231"/>
      <c r="Q3" s="689" t="str">
        <f>'Inhaltsverz. u allg Hin.Los3   '!D3</f>
        <v>Vergabenummer/   Aktenzeichen:</v>
      </c>
      <c r="R3" s="690"/>
      <c r="S3" s="690"/>
      <c r="T3" s="690"/>
      <c r="U3" s="688" t="str">
        <f>'Inhaltsverz. u allg Hin.Los3   '!E3</f>
        <v>2025-ZGM-6011-Kaz-0001</v>
      </c>
      <c r="V3" s="688"/>
    </row>
    <row r="4" spans="1:22" ht="17.100000000000001" customHeight="1" x14ac:dyDescent="0.2">
      <c r="A4" s="684" t="s">
        <v>716</v>
      </c>
      <c r="B4" s="684"/>
      <c r="C4" s="684"/>
      <c r="D4" s="684"/>
      <c r="E4" s="684"/>
      <c r="F4" s="684"/>
      <c r="G4" s="684"/>
      <c r="H4" s="684"/>
      <c r="I4" s="684"/>
      <c r="J4" s="684"/>
      <c r="K4" s="684"/>
      <c r="L4" s="684"/>
      <c r="M4" s="684"/>
      <c r="N4" s="684"/>
      <c r="O4" s="684"/>
      <c r="P4" s="684"/>
      <c r="Q4" s="684"/>
      <c r="R4" s="684"/>
      <c r="S4" s="684"/>
      <c r="T4" s="684"/>
      <c r="U4" s="489"/>
      <c r="V4" s="684"/>
    </row>
    <row r="5" spans="1:22" s="4" customFormat="1" ht="13.35" customHeight="1" x14ac:dyDescent="0.2">
      <c r="A5" s="143"/>
      <c r="B5" s="284"/>
      <c r="C5" s="143"/>
      <c r="D5" s="8"/>
      <c r="E5" s="7"/>
      <c r="F5" s="3"/>
      <c r="G5" s="3"/>
      <c r="H5" s="3"/>
      <c r="I5" s="3"/>
      <c r="J5" s="51"/>
      <c r="K5" s="29"/>
      <c r="L5" s="29"/>
      <c r="M5" s="29"/>
      <c r="N5" s="105"/>
      <c r="O5" s="105"/>
      <c r="P5" s="105"/>
      <c r="S5" s="38"/>
      <c r="U5" s="43"/>
      <c r="V5" s="43"/>
    </row>
    <row r="6" spans="1:22" s="4" customFormat="1" ht="18.75" customHeight="1" x14ac:dyDescent="0.2">
      <c r="A6" s="144" t="s">
        <v>116</v>
      </c>
      <c r="B6" s="285"/>
      <c r="C6" s="144"/>
      <c r="D6" s="19"/>
      <c r="E6" s="19"/>
      <c r="F6" s="19"/>
      <c r="G6" s="19"/>
      <c r="H6" s="19"/>
      <c r="I6" s="48"/>
      <c r="J6" s="52"/>
      <c r="K6" s="30"/>
      <c r="L6" s="30"/>
      <c r="M6" s="30"/>
      <c r="N6" s="30"/>
      <c r="O6" s="30"/>
      <c r="P6" s="30"/>
      <c r="Q6" s="14" t="s">
        <v>115</v>
      </c>
      <c r="R6" s="13"/>
      <c r="S6" s="39"/>
      <c r="T6" s="12"/>
      <c r="U6" s="44"/>
      <c r="V6" s="44"/>
    </row>
    <row r="7" spans="1:22" s="4" customFormat="1" ht="4.5" customHeight="1" x14ac:dyDescent="0.2">
      <c r="A7" s="145"/>
      <c r="B7" s="279"/>
      <c r="C7" s="145"/>
      <c r="D7" s="2"/>
      <c r="E7" s="2"/>
      <c r="F7" s="3"/>
      <c r="G7" s="3"/>
      <c r="H7" s="3"/>
      <c r="I7" s="3"/>
      <c r="J7" s="51"/>
      <c r="K7" s="29"/>
      <c r="L7" s="29"/>
      <c r="M7" s="29"/>
      <c r="N7" s="105"/>
      <c r="O7" s="105"/>
      <c r="P7" s="105"/>
      <c r="S7" s="38"/>
      <c r="U7" s="43"/>
      <c r="V7" s="43"/>
    </row>
    <row r="8" spans="1:22" ht="25.5" x14ac:dyDescent="0.2">
      <c r="A8" s="146" t="s">
        <v>89</v>
      </c>
      <c r="B8" s="286" t="s">
        <v>2542</v>
      </c>
      <c r="C8" s="146" t="s">
        <v>249</v>
      </c>
      <c r="D8" s="11" t="s">
        <v>76</v>
      </c>
      <c r="E8" s="11" t="s">
        <v>111</v>
      </c>
      <c r="F8" s="10" t="s">
        <v>108</v>
      </c>
      <c r="G8" s="10" t="s">
        <v>146</v>
      </c>
      <c r="H8" s="10" t="s">
        <v>150</v>
      </c>
      <c r="I8" s="11" t="s">
        <v>77</v>
      </c>
      <c r="J8" s="53" t="s">
        <v>112</v>
      </c>
      <c r="K8" s="31" t="s">
        <v>192</v>
      </c>
      <c r="L8" s="31" t="s">
        <v>248</v>
      </c>
      <c r="M8" s="31" t="s">
        <v>47</v>
      </c>
      <c r="N8" s="31" t="s">
        <v>193</v>
      </c>
      <c r="O8" s="31" t="s">
        <v>717</v>
      </c>
      <c r="P8" s="31" t="s">
        <v>718</v>
      </c>
      <c r="Q8" s="36" t="s">
        <v>113</v>
      </c>
      <c r="R8" s="35" t="s">
        <v>136</v>
      </c>
      <c r="S8" s="40" t="s">
        <v>242</v>
      </c>
      <c r="T8" s="34" t="s">
        <v>158</v>
      </c>
      <c r="U8" s="45" t="s">
        <v>110</v>
      </c>
      <c r="V8" s="47" t="s">
        <v>109</v>
      </c>
    </row>
    <row r="9" spans="1:22" x14ac:dyDescent="0.2">
      <c r="A9" s="288" t="s">
        <v>2553</v>
      </c>
      <c r="B9" s="289">
        <v>702790006</v>
      </c>
      <c r="C9" s="288" t="s">
        <v>2503</v>
      </c>
      <c r="D9" s="290" t="s">
        <v>250</v>
      </c>
      <c r="E9" s="465" t="s">
        <v>363</v>
      </c>
      <c r="F9" s="291" t="s">
        <v>401</v>
      </c>
      <c r="G9" s="306" t="s">
        <v>686</v>
      </c>
      <c r="H9" s="288"/>
      <c r="I9" s="288" t="s">
        <v>437</v>
      </c>
      <c r="J9" s="292">
        <v>17.309999999999999</v>
      </c>
      <c r="K9" s="293" t="s">
        <v>236</v>
      </c>
      <c r="L9" s="293" t="s">
        <v>163</v>
      </c>
      <c r="M9" s="289" t="s">
        <v>481</v>
      </c>
      <c r="N9" s="294">
        <v>225</v>
      </c>
      <c r="O9" s="295">
        <v>16.09</v>
      </c>
      <c r="P9" s="295">
        <v>16.09</v>
      </c>
      <c r="Q9" s="461">
        <f>IFERROR(tbl_AufmassLos1[[#This Row],[Fläche_qm]]*tbl_AufmassLos1[[#This Row],[Reinigungs-tageJahr]],"")</f>
        <v>3894.7499999999995</v>
      </c>
      <c r="R9" s="174">
        <f>IFERROR(VLOOKUP(tbl_AufmassLos1[[#This Row],[Reinigungs-gruppe]]&amp;tbl_AufmassLos1[[#This Row],[Reinigungs-tageJahr]],tbl_BasisLos1[],7,FALSE),"")</f>
        <v>0</v>
      </c>
      <c r="S9" s="461" t="str">
        <f>IFERROR(tbl_AufmassLos1[[#This Row],[Fläche_qm_Jahr]]/tbl_AufmassLos1[[#This Row],[qm Leistung pro Stunde]],"")</f>
        <v/>
      </c>
      <c r="T9" s="175">
        <f>IFERROR(VLOOKUP(tbl_AufmassLos1[[#This Row],[Reinigungs-gruppe]]&amp;tbl_AufmassLos1[[#This Row],[Reinigungs-tageJahr]],tbl_BasisLos1[],8,FALSE),"")</f>
        <v>0</v>
      </c>
      <c r="U9" s="176" t="str">
        <f>IFERROR(tbl_AufmassLos1[[#This Row],[StundenJahr]]*tbl_AufmassLos1[[#This Row],[SVS]],"")</f>
        <v/>
      </c>
      <c r="V9" s="176" t="str">
        <f>IFERROR(tbl_AufmassLos1[[#This Row],[PreisJahr]]/12,"")</f>
        <v/>
      </c>
    </row>
    <row r="10" spans="1:22" x14ac:dyDescent="0.2">
      <c r="A10" s="288" t="s">
        <v>2553</v>
      </c>
      <c r="B10" s="289">
        <v>702790006</v>
      </c>
      <c r="C10" s="288" t="s">
        <v>2503</v>
      </c>
      <c r="D10" s="290" t="s">
        <v>250</v>
      </c>
      <c r="E10" s="465" t="s">
        <v>364</v>
      </c>
      <c r="F10" s="291" t="s">
        <v>2077</v>
      </c>
      <c r="G10" s="306" t="s">
        <v>686</v>
      </c>
      <c r="H10" s="288"/>
      <c r="I10" s="288" t="s">
        <v>437</v>
      </c>
      <c r="J10" s="292">
        <v>16.53</v>
      </c>
      <c r="K10" s="293" t="s">
        <v>234</v>
      </c>
      <c r="L10" s="293" t="s">
        <v>163</v>
      </c>
      <c r="M10" s="289" t="s">
        <v>479</v>
      </c>
      <c r="N10" s="294">
        <v>49</v>
      </c>
      <c r="O10" s="295">
        <v>6.9</v>
      </c>
      <c r="P10" s="295"/>
      <c r="Q10" s="461">
        <f>IFERROR(tbl_AufmassLos1[[#This Row],[Fläche_qm]]*tbl_AufmassLos1[[#This Row],[Reinigungs-tageJahr]],"")</f>
        <v>809.97</v>
      </c>
      <c r="R10" s="174">
        <f>IFERROR(VLOOKUP(tbl_AufmassLos1[[#This Row],[Reinigungs-gruppe]]&amp;tbl_AufmassLos1[[#This Row],[Reinigungs-tageJahr]],tbl_BasisLos1[],7,FALSE),"")</f>
        <v>0</v>
      </c>
      <c r="S10" s="461" t="str">
        <f>IFERROR(tbl_AufmassLos1[[#This Row],[Fläche_qm_Jahr]]/tbl_AufmassLos1[[#This Row],[qm Leistung pro Stunde]],"")</f>
        <v/>
      </c>
      <c r="T10" s="175">
        <f>IFERROR(VLOOKUP(tbl_AufmassLos1[[#This Row],[Reinigungs-gruppe]]&amp;tbl_AufmassLos1[[#This Row],[Reinigungs-tageJahr]],tbl_BasisLos1[],8,FALSE),"")</f>
        <v>0</v>
      </c>
      <c r="U10" s="176" t="str">
        <f>IFERROR(tbl_AufmassLos1[[#This Row],[StundenJahr]]*tbl_AufmassLos1[[#This Row],[SVS]],"")</f>
        <v/>
      </c>
      <c r="V10" s="176" t="str">
        <f>IFERROR(tbl_AufmassLos1[[#This Row],[PreisJahr]]/12,"")</f>
        <v/>
      </c>
    </row>
    <row r="11" spans="1:22" x14ac:dyDescent="0.2">
      <c r="A11" s="288" t="s">
        <v>2553</v>
      </c>
      <c r="B11" s="289">
        <v>702790006</v>
      </c>
      <c r="C11" s="288" t="s">
        <v>2503</v>
      </c>
      <c r="D11" s="290" t="s">
        <v>250</v>
      </c>
      <c r="E11" s="465" t="s">
        <v>365</v>
      </c>
      <c r="F11" s="291" t="s">
        <v>382</v>
      </c>
      <c r="G11" s="306" t="s">
        <v>686</v>
      </c>
      <c r="H11" s="288"/>
      <c r="I11" s="288" t="s">
        <v>443</v>
      </c>
      <c r="J11" s="292">
        <v>7.2</v>
      </c>
      <c r="K11" s="293" t="s">
        <v>451</v>
      </c>
      <c r="L11" s="293" t="s">
        <v>163</v>
      </c>
      <c r="M11" s="289" t="s">
        <v>481</v>
      </c>
      <c r="N11" s="294">
        <v>225</v>
      </c>
      <c r="O11" s="295">
        <v>3</v>
      </c>
      <c r="P11" s="295"/>
      <c r="Q11" s="461">
        <f>IFERROR(tbl_AufmassLos1[[#This Row],[Fläche_qm]]*tbl_AufmassLos1[[#This Row],[Reinigungs-tageJahr]],"")</f>
        <v>1620</v>
      </c>
      <c r="R11" s="174">
        <f>IFERROR(VLOOKUP(tbl_AufmassLos1[[#This Row],[Reinigungs-gruppe]]&amp;tbl_AufmassLos1[[#This Row],[Reinigungs-tageJahr]],tbl_BasisLos1[],7,FALSE),"")</f>
        <v>0</v>
      </c>
      <c r="S11" s="461" t="str">
        <f>IFERROR(tbl_AufmassLos1[[#This Row],[Fläche_qm_Jahr]]/tbl_AufmassLos1[[#This Row],[qm Leistung pro Stunde]],"")</f>
        <v/>
      </c>
      <c r="T11" s="175">
        <f>IFERROR(VLOOKUP(tbl_AufmassLos1[[#This Row],[Reinigungs-gruppe]]&amp;tbl_AufmassLos1[[#This Row],[Reinigungs-tageJahr]],tbl_BasisLos1[],8,FALSE),"")</f>
        <v>0</v>
      </c>
      <c r="U11" s="176" t="str">
        <f>IFERROR(tbl_AufmassLos1[[#This Row],[StundenJahr]]*tbl_AufmassLos1[[#This Row],[SVS]],"")</f>
        <v/>
      </c>
      <c r="V11" s="176" t="str">
        <f>IFERROR(tbl_AufmassLos1[[#This Row],[PreisJahr]]/12,"")</f>
        <v/>
      </c>
    </row>
    <row r="12" spans="1:22" x14ac:dyDescent="0.2">
      <c r="A12" s="288" t="s">
        <v>2553</v>
      </c>
      <c r="B12" s="289">
        <v>702790006</v>
      </c>
      <c r="C12" s="288" t="s">
        <v>2503</v>
      </c>
      <c r="D12" s="290" t="s">
        <v>250</v>
      </c>
      <c r="E12" s="465" t="s">
        <v>366</v>
      </c>
      <c r="F12" s="291" t="s">
        <v>381</v>
      </c>
      <c r="G12" s="306" t="s">
        <v>686</v>
      </c>
      <c r="H12" s="288"/>
      <c r="I12" s="288" t="s">
        <v>443</v>
      </c>
      <c r="J12" s="292">
        <v>8.07</v>
      </c>
      <c r="K12" s="293" t="s">
        <v>451</v>
      </c>
      <c r="L12" s="293" t="s">
        <v>163</v>
      </c>
      <c r="M12" s="289" t="s">
        <v>481</v>
      </c>
      <c r="N12" s="294">
        <v>225</v>
      </c>
      <c r="O12" s="295">
        <v>3</v>
      </c>
      <c r="P12" s="295"/>
      <c r="Q12" s="461">
        <f>IFERROR(tbl_AufmassLos1[[#This Row],[Fläche_qm]]*tbl_AufmassLos1[[#This Row],[Reinigungs-tageJahr]],"")</f>
        <v>1815.75</v>
      </c>
      <c r="R12" s="174">
        <f>IFERROR(VLOOKUP(tbl_AufmassLos1[[#This Row],[Reinigungs-gruppe]]&amp;tbl_AufmassLos1[[#This Row],[Reinigungs-tageJahr]],tbl_BasisLos1[],7,FALSE),"")</f>
        <v>0</v>
      </c>
      <c r="S12" s="461" t="str">
        <f>IFERROR(tbl_AufmassLos1[[#This Row],[Fläche_qm_Jahr]]/tbl_AufmassLos1[[#This Row],[qm Leistung pro Stunde]],"")</f>
        <v/>
      </c>
      <c r="T12" s="175">
        <f>IFERROR(VLOOKUP(tbl_AufmassLos1[[#This Row],[Reinigungs-gruppe]]&amp;tbl_AufmassLos1[[#This Row],[Reinigungs-tageJahr]],tbl_BasisLos1[],8,FALSE),"")</f>
        <v>0</v>
      </c>
      <c r="U12" s="176" t="str">
        <f>IFERROR(tbl_AufmassLos1[[#This Row],[StundenJahr]]*tbl_AufmassLos1[[#This Row],[SVS]],"")</f>
        <v/>
      </c>
      <c r="V12" s="176" t="str">
        <f>IFERROR(tbl_AufmassLos1[[#This Row],[PreisJahr]]/12,"")</f>
        <v/>
      </c>
    </row>
    <row r="13" spans="1:22" x14ac:dyDescent="0.2">
      <c r="A13" s="288" t="s">
        <v>2553</v>
      </c>
      <c r="B13" s="289">
        <v>702790006</v>
      </c>
      <c r="C13" s="288" t="s">
        <v>2503</v>
      </c>
      <c r="D13" s="290" t="s">
        <v>250</v>
      </c>
      <c r="E13" s="465" t="s">
        <v>367</v>
      </c>
      <c r="F13" s="291" t="s">
        <v>371</v>
      </c>
      <c r="G13" s="306" t="s">
        <v>686</v>
      </c>
      <c r="H13" s="288"/>
      <c r="I13" s="288" t="s">
        <v>437</v>
      </c>
      <c r="J13" s="292">
        <v>32.880000000000003</v>
      </c>
      <c r="K13" s="293" t="s">
        <v>237</v>
      </c>
      <c r="L13" s="293" t="s">
        <v>163</v>
      </c>
      <c r="M13" s="289" t="s">
        <v>481</v>
      </c>
      <c r="N13" s="294">
        <v>225</v>
      </c>
      <c r="O13" s="295">
        <v>5.17</v>
      </c>
      <c r="P13" s="295"/>
      <c r="Q13" s="462">
        <f>IFERROR(tbl_AufmassLos1[[#This Row],[Fläche_qm]]*tbl_AufmassLos1[[#This Row],[Reinigungs-tageJahr]],"")</f>
        <v>7398.0000000000009</v>
      </c>
      <c r="R13" s="161">
        <f>IFERROR(VLOOKUP(tbl_AufmassLos1[[#This Row],[Reinigungs-gruppe]]&amp;tbl_AufmassLos1[[#This Row],[Reinigungs-tageJahr]],tbl_BasisLos1[],7,FALSE),"")</f>
        <v>0</v>
      </c>
      <c r="S13" s="464" t="str">
        <f>IFERROR(tbl_AufmassLos1[[#This Row],[Fläche_qm_Jahr]]/tbl_AufmassLos1[[#This Row],[qm Leistung pro Stunde]],"")</f>
        <v/>
      </c>
      <c r="T13" s="167">
        <f>IFERROR(VLOOKUP(tbl_AufmassLos1[[#This Row],[Reinigungs-gruppe]]&amp;tbl_AufmassLos1[[#This Row],[Reinigungs-tageJahr]],tbl_BasisLos1[],8,FALSE),"")</f>
        <v>0</v>
      </c>
      <c r="U13" s="168" t="str">
        <f>IFERROR(tbl_AufmassLos1[[#This Row],[StundenJahr]]*tbl_AufmassLos1[[#This Row],[SVS]],"")</f>
        <v/>
      </c>
      <c r="V13" s="169" t="str">
        <f>IFERROR(tbl_AufmassLos1[[#This Row],[PreisJahr]]/12,"")</f>
        <v/>
      </c>
    </row>
    <row r="14" spans="1:22" x14ac:dyDescent="0.2">
      <c r="A14" s="288" t="s">
        <v>2553</v>
      </c>
      <c r="B14" s="289">
        <v>702790006</v>
      </c>
      <c r="C14" s="288" t="s">
        <v>2503</v>
      </c>
      <c r="D14" s="290" t="s">
        <v>250</v>
      </c>
      <c r="E14" s="465" t="s">
        <v>910</v>
      </c>
      <c r="F14" s="291" t="s">
        <v>420</v>
      </c>
      <c r="G14" s="306" t="s">
        <v>686</v>
      </c>
      <c r="H14" s="288"/>
      <c r="I14" s="288" t="s">
        <v>437</v>
      </c>
      <c r="J14" s="292">
        <v>59.45</v>
      </c>
      <c r="K14" s="293" t="s">
        <v>237</v>
      </c>
      <c r="L14" s="293" t="s">
        <v>163</v>
      </c>
      <c r="M14" s="289" t="s">
        <v>481</v>
      </c>
      <c r="N14" s="294">
        <v>225</v>
      </c>
      <c r="O14" s="295">
        <v>11.17</v>
      </c>
      <c r="P14" s="295"/>
      <c r="Q14" s="462">
        <f>IFERROR(tbl_AufmassLos1[[#This Row],[Fläche_qm]]*tbl_AufmassLos1[[#This Row],[Reinigungs-tageJahr]],"")</f>
        <v>13376.25</v>
      </c>
      <c r="R14" s="161">
        <f>IFERROR(VLOOKUP(tbl_AufmassLos1[[#This Row],[Reinigungs-gruppe]]&amp;tbl_AufmassLos1[[#This Row],[Reinigungs-tageJahr]],tbl_BasisLos1[],7,FALSE),"")</f>
        <v>0</v>
      </c>
      <c r="S14" s="464" t="str">
        <f>IFERROR(tbl_AufmassLos1[[#This Row],[Fläche_qm_Jahr]]/tbl_AufmassLos1[[#This Row],[qm Leistung pro Stunde]],"")</f>
        <v/>
      </c>
      <c r="T14" s="167">
        <f>IFERROR(VLOOKUP(tbl_AufmassLos1[[#This Row],[Reinigungs-gruppe]]&amp;tbl_AufmassLos1[[#This Row],[Reinigungs-tageJahr]],tbl_BasisLos1[],8,FALSE),"")</f>
        <v>0</v>
      </c>
      <c r="U14" s="168" t="str">
        <f>IFERROR(tbl_AufmassLos1[[#This Row],[StundenJahr]]*tbl_AufmassLos1[[#This Row],[SVS]],"")</f>
        <v/>
      </c>
      <c r="V14" s="169" t="str">
        <f>IFERROR(tbl_AufmassLos1[[#This Row],[PreisJahr]]/12,"")</f>
        <v/>
      </c>
    </row>
    <row r="15" spans="1:22" x14ac:dyDescent="0.2">
      <c r="A15" s="288" t="s">
        <v>2553</v>
      </c>
      <c r="B15" s="289">
        <v>702790006</v>
      </c>
      <c r="C15" s="288" t="s">
        <v>2503</v>
      </c>
      <c r="D15" s="290" t="s">
        <v>250</v>
      </c>
      <c r="E15" s="465" t="s">
        <v>911</v>
      </c>
      <c r="F15" s="291" t="s">
        <v>2071</v>
      </c>
      <c r="G15" s="306" t="s">
        <v>686</v>
      </c>
      <c r="H15" s="288"/>
      <c r="I15" s="288" t="s">
        <v>437</v>
      </c>
      <c r="J15" s="292">
        <v>20.07</v>
      </c>
      <c r="K15" s="293" t="s">
        <v>237</v>
      </c>
      <c r="L15" s="293" t="s">
        <v>163</v>
      </c>
      <c r="M15" s="289" t="s">
        <v>481</v>
      </c>
      <c r="N15" s="294">
        <v>225</v>
      </c>
      <c r="O15" s="295">
        <v>3.34</v>
      </c>
      <c r="P15" s="295"/>
      <c r="Q15" s="462">
        <f>IFERROR(tbl_AufmassLos1[[#This Row],[Fläche_qm]]*tbl_AufmassLos1[[#This Row],[Reinigungs-tageJahr]],"")</f>
        <v>4515.75</v>
      </c>
      <c r="R15" s="161">
        <f>IFERROR(VLOOKUP(tbl_AufmassLos1[[#This Row],[Reinigungs-gruppe]]&amp;tbl_AufmassLos1[[#This Row],[Reinigungs-tageJahr]],tbl_BasisLos1[],7,FALSE),"")</f>
        <v>0</v>
      </c>
      <c r="S15" s="464" t="str">
        <f>IFERROR(tbl_AufmassLos1[[#This Row],[Fläche_qm_Jahr]]/tbl_AufmassLos1[[#This Row],[qm Leistung pro Stunde]],"")</f>
        <v/>
      </c>
      <c r="T15" s="167">
        <f>IFERROR(VLOOKUP(tbl_AufmassLos1[[#This Row],[Reinigungs-gruppe]]&amp;tbl_AufmassLos1[[#This Row],[Reinigungs-tageJahr]],tbl_BasisLos1[],8,FALSE),"")</f>
        <v>0</v>
      </c>
      <c r="U15" s="168" t="str">
        <f>IFERROR(tbl_AufmassLos1[[#This Row],[StundenJahr]]*tbl_AufmassLos1[[#This Row],[SVS]],"")</f>
        <v/>
      </c>
      <c r="V15" s="169" t="str">
        <f>IFERROR(tbl_AufmassLos1[[#This Row],[PreisJahr]]/12,"")</f>
        <v/>
      </c>
    </row>
    <row r="16" spans="1:22" x14ac:dyDescent="0.2">
      <c r="A16" s="288" t="s">
        <v>2553</v>
      </c>
      <c r="B16" s="289">
        <v>702790006</v>
      </c>
      <c r="C16" s="288" t="s">
        <v>2503</v>
      </c>
      <c r="D16" s="290" t="s">
        <v>250</v>
      </c>
      <c r="E16" s="465" t="s">
        <v>923</v>
      </c>
      <c r="F16" s="291" t="s">
        <v>428</v>
      </c>
      <c r="G16" s="306" t="s">
        <v>686</v>
      </c>
      <c r="H16" s="288"/>
      <c r="I16" s="288" t="s">
        <v>437</v>
      </c>
      <c r="J16" s="292">
        <v>1.2</v>
      </c>
      <c r="K16" s="293" t="s">
        <v>457</v>
      </c>
      <c r="L16" s="293" t="s">
        <v>163</v>
      </c>
      <c r="M16" s="289" t="s">
        <v>480</v>
      </c>
      <c r="N16" s="294">
        <v>12</v>
      </c>
      <c r="O16" s="295">
        <v>0</v>
      </c>
      <c r="P16" s="295"/>
      <c r="Q16" s="461">
        <f>IFERROR(tbl_AufmassLos1[[#This Row],[Fläche_qm]]*tbl_AufmassLos1[[#This Row],[Reinigungs-tageJahr]],"")</f>
        <v>14.399999999999999</v>
      </c>
      <c r="R16" s="174">
        <f>IFERROR(VLOOKUP(tbl_AufmassLos1[[#This Row],[Reinigungs-gruppe]]&amp;tbl_AufmassLos1[[#This Row],[Reinigungs-tageJahr]],tbl_BasisLos1[],7,FALSE),"")</f>
        <v>0</v>
      </c>
      <c r="S16" s="461" t="str">
        <f>IFERROR(tbl_AufmassLos1[[#This Row],[Fläche_qm_Jahr]]/tbl_AufmassLos1[[#This Row],[qm Leistung pro Stunde]],"")</f>
        <v/>
      </c>
      <c r="T16" s="175">
        <f>IFERROR(VLOOKUP(tbl_AufmassLos1[[#This Row],[Reinigungs-gruppe]]&amp;tbl_AufmassLos1[[#This Row],[Reinigungs-tageJahr]],tbl_BasisLos1[],8,FALSE),"")</f>
        <v>0</v>
      </c>
      <c r="U16" s="176" t="str">
        <f>IFERROR(tbl_AufmassLos1[[#This Row],[StundenJahr]]*tbl_AufmassLos1[[#This Row],[SVS]],"")</f>
        <v/>
      </c>
      <c r="V16" s="176" t="str">
        <f>IFERROR(tbl_AufmassLos1[[#This Row],[PreisJahr]]/12,"")</f>
        <v/>
      </c>
    </row>
    <row r="17" spans="1:22" x14ac:dyDescent="0.2">
      <c r="A17" s="288" t="s">
        <v>2553</v>
      </c>
      <c r="B17" s="289">
        <v>702790006</v>
      </c>
      <c r="C17" s="288" t="s">
        <v>2503</v>
      </c>
      <c r="D17" s="290" t="s">
        <v>250</v>
      </c>
      <c r="E17" s="465" t="s">
        <v>924</v>
      </c>
      <c r="F17" s="291" t="s">
        <v>387</v>
      </c>
      <c r="G17" s="306" t="s">
        <v>686</v>
      </c>
      <c r="H17" s="288"/>
      <c r="I17" s="288" t="s">
        <v>437</v>
      </c>
      <c r="J17" s="292">
        <v>1.69</v>
      </c>
      <c r="K17" s="293" t="s">
        <v>457</v>
      </c>
      <c r="L17" s="293" t="s">
        <v>163</v>
      </c>
      <c r="M17" s="289" t="s">
        <v>480</v>
      </c>
      <c r="N17" s="294">
        <v>12</v>
      </c>
      <c r="O17" s="295">
        <v>0</v>
      </c>
      <c r="P17" s="295"/>
      <c r="Q17" s="461">
        <f>IFERROR(tbl_AufmassLos1[[#This Row],[Fläche_qm]]*tbl_AufmassLos1[[#This Row],[Reinigungs-tageJahr]],"")</f>
        <v>20.28</v>
      </c>
      <c r="R17" s="174">
        <f>IFERROR(VLOOKUP(tbl_AufmassLos1[[#This Row],[Reinigungs-gruppe]]&amp;tbl_AufmassLos1[[#This Row],[Reinigungs-tageJahr]],tbl_BasisLos1[],7,FALSE),"")</f>
        <v>0</v>
      </c>
      <c r="S17" s="461" t="str">
        <f>IFERROR(tbl_AufmassLos1[[#This Row],[Fläche_qm_Jahr]]/tbl_AufmassLos1[[#This Row],[qm Leistung pro Stunde]],"")</f>
        <v/>
      </c>
      <c r="T17" s="175">
        <f>IFERROR(VLOOKUP(tbl_AufmassLos1[[#This Row],[Reinigungs-gruppe]]&amp;tbl_AufmassLos1[[#This Row],[Reinigungs-tageJahr]],tbl_BasisLos1[],8,FALSE),"")</f>
        <v>0</v>
      </c>
      <c r="U17" s="176" t="str">
        <f>IFERROR(tbl_AufmassLos1[[#This Row],[StundenJahr]]*tbl_AufmassLos1[[#This Row],[SVS]],"")</f>
        <v/>
      </c>
      <c r="V17" s="176" t="str">
        <f>IFERROR(tbl_AufmassLos1[[#This Row],[PreisJahr]]/12,"")</f>
        <v/>
      </c>
    </row>
    <row r="18" spans="1:22" x14ac:dyDescent="0.2">
      <c r="A18" s="288" t="s">
        <v>2553</v>
      </c>
      <c r="B18" s="289">
        <v>702790006</v>
      </c>
      <c r="C18" s="288" t="s">
        <v>2503</v>
      </c>
      <c r="D18" s="290" t="s">
        <v>250</v>
      </c>
      <c r="E18" s="465" t="s">
        <v>912</v>
      </c>
      <c r="F18" s="291" t="s">
        <v>2072</v>
      </c>
      <c r="G18" s="306" t="s">
        <v>686</v>
      </c>
      <c r="H18" s="288"/>
      <c r="I18" s="288" t="s">
        <v>437</v>
      </c>
      <c r="J18" s="292">
        <v>54.2</v>
      </c>
      <c r="K18" s="293" t="s">
        <v>237</v>
      </c>
      <c r="L18" s="293" t="s">
        <v>163</v>
      </c>
      <c r="M18" s="289" t="s">
        <v>481</v>
      </c>
      <c r="N18" s="294">
        <v>225</v>
      </c>
      <c r="O18" s="295">
        <v>11.17</v>
      </c>
      <c r="P18" s="295"/>
      <c r="Q18" s="462">
        <f>IFERROR(tbl_AufmassLos1[[#This Row],[Fläche_qm]]*tbl_AufmassLos1[[#This Row],[Reinigungs-tageJahr]],"")</f>
        <v>12195</v>
      </c>
      <c r="R18" s="161">
        <f>IFERROR(VLOOKUP(tbl_AufmassLos1[[#This Row],[Reinigungs-gruppe]]&amp;tbl_AufmassLos1[[#This Row],[Reinigungs-tageJahr]],tbl_BasisLos1[],7,FALSE),"")</f>
        <v>0</v>
      </c>
      <c r="S18" s="464" t="str">
        <f>IFERROR(tbl_AufmassLos1[[#This Row],[Fläche_qm_Jahr]]/tbl_AufmassLos1[[#This Row],[qm Leistung pro Stunde]],"")</f>
        <v/>
      </c>
      <c r="T18" s="167">
        <f>IFERROR(VLOOKUP(tbl_AufmassLos1[[#This Row],[Reinigungs-gruppe]]&amp;tbl_AufmassLos1[[#This Row],[Reinigungs-tageJahr]],tbl_BasisLos1[],8,FALSE),"")</f>
        <v>0</v>
      </c>
      <c r="U18" s="168" t="str">
        <f>IFERROR(tbl_AufmassLos1[[#This Row],[StundenJahr]]*tbl_AufmassLos1[[#This Row],[SVS]],"")</f>
        <v/>
      </c>
      <c r="V18" s="169" t="str">
        <f>IFERROR(tbl_AufmassLos1[[#This Row],[PreisJahr]]/12,"")</f>
        <v/>
      </c>
    </row>
    <row r="19" spans="1:22" x14ac:dyDescent="0.2">
      <c r="A19" s="288" t="s">
        <v>2553</v>
      </c>
      <c r="B19" s="289">
        <v>702790006</v>
      </c>
      <c r="C19" s="288" t="s">
        <v>2503</v>
      </c>
      <c r="D19" s="290" t="s">
        <v>250</v>
      </c>
      <c r="E19" s="465" t="s">
        <v>913</v>
      </c>
      <c r="F19" s="291" t="s">
        <v>2073</v>
      </c>
      <c r="G19" s="306" t="s">
        <v>686</v>
      </c>
      <c r="H19" s="288"/>
      <c r="I19" s="288" t="s">
        <v>437</v>
      </c>
      <c r="J19" s="292">
        <v>20.07</v>
      </c>
      <c r="K19" s="293" t="s">
        <v>237</v>
      </c>
      <c r="L19" s="293" t="s">
        <v>163</v>
      </c>
      <c r="M19" s="289" t="s">
        <v>481</v>
      </c>
      <c r="N19" s="294">
        <v>225</v>
      </c>
      <c r="O19" s="295">
        <v>3.34</v>
      </c>
      <c r="P19" s="295"/>
      <c r="Q19" s="461">
        <f>IFERROR(tbl_AufmassLos1[[#This Row],[Fläche_qm]]*tbl_AufmassLos1[[#This Row],[Reinigungs-tageJahr]],"")</f>
        <v>4515.75</v>
      </c>
      <c r="R19" s="174">
        <f>IFERROR(VLOOKUP(tbl_AufmassLos1[[#This Row],[Reinigungs-gruppe]]&amp;tbl_AufmassLos1[[#This Row],[Reinigungs-tageJahr]],tbl_BasisLos1[],7,FALSE),"")</f>
        <v>0</v>
      </c>
      <c r="S19" s="461" t="str">
        <f>IFERROR(tbl_AufmassLos1[[#This Row],[Fläche_qm_Jahr]]/tbl_AufmassLos1[[#This Row],[qm Leistung pro Stunde]],"")</f>
        <v/>
      </c>
      <c r="T19" s="175">
        <f>IFERROR(VLOOKUP(tbl_AufmassLos1[[#This Row],[Reinigungs-gruppe]]&amp;tbl_AufmassLos1[[#This Row],[Reinigungs-tageJahr]],tbl_BasisLos1[],8,FALSE),"")</f>
        <v>0</v>
      </c>
      <c r="U19" s="176" t="str">
        <f>IFERROR(tbl_AufmassLos1[[#This Row],[StundenJahr]]*tbl_AufmassLos1[[#This Row],[SVS]],"")</f>
        <v/>
      </c>
      <c r="V19" s="176" t="str">
        <f>IFERROR(tbl_AufmassLos1[[#This Row],[PreisJahr]]/12,"")</f>
        <v/>
      </c>
    </row>
    <row r="20" spans="1:22" x14ac:dyDescent="0.2">
      <c r="A20" s="288" t="s">
        <v>2553</v>
      </c>
      <c r="B20" s="289">
        <v>702790006</v>
      </c>
      <c r="C20" s="288" t="s">
        <v>2503</v>
      </c>
      <c r="D20" s="290" t="s">
        <v>250</v>
      </c>
      <c r="E20" s="465" t="s">
        <v>919</v>
      </c>
      <c r="F20" s="291" t="s">
        <v>2078</v>
      </c>
      <c r="G20" s="306" t="s">
        <v>686</v>
      </c>
      <c r="H20" s="288"/>
      <c r="I20" s="288" t="s">
        <v>443</v>
      </c>
      <c r="J20" s="292">
        <v>3.38</v>
      </c>
      <c r="K20" s="293" t="s">
        <v>451</v>
      </c>
      <c r="L20" s="293" t="s">
        <v>163</v>
      </c>
      <c r="M20" s="289" t="s">
        <v>481</v>
      </c>
      <c r="N20" s="294">
        <v>225</v>
      </c>
      <c r="O20" s="295">
        <v>0</v>
      </c>
      <c r="P20" s="295"/>
      <c r="Q20" s="461">
        <f>IFERROR(tbl_AufmassLos1[[#This Row],[Fläche_qm]]*tbl_AufmassLos1[[#This Row],[Reinigungs-tageJahr]],"")</f>
        <v>760.5</v>
      </c>
      <c r="R20" s="174">
        <f>IFERROR(VLOOKUP(tbl_AufmassLos1[[#This Row],[Reinigungs-gruppe]]&amp;tbl_AufmassLos1[[#This Row],[Reinigungs-tageJahr]],tbl_BasisLos1[],7,FALSE),"")</f>
        <v>0</v>
      </c>
      <c r="S20" s="461" t="str">
        <f>IFERROR(tbl_AufmassLos1[[#This Row],[Fläche_qm_Jahr]]/tbl_AufmassLos1[[#This Row],[qm Leistung pro Stunde]],"")</f>
        <v/>
      </c>
      <c r="T20" s="175">
        <f>IFERROR(VLOOKUP(tbl_AufmassLos1[[#This Row],[Reinigungs-gruppe]]&amp;tbl_AufmassLos1[[#This Row],[Reinigungs-tageJahr]],tbl_BasisLos1[],8,FALSE),"")</f>
        <v>0</v>
      </c>
      <c r="U20" s="176" t="str">
        <f>IFERROR(tbl_AufmassLos1[[#This Row],[StundenJahr]]*tbl_AufmassLos1[[#This Row],[SVS]],"")</f>
        <v/>
      </c>
      <c r="V20" s="176" t="str">
        <f>IFERROR(tbl_AufmassLos1[[#This Row],[PreisJahr]]/12,"")</f>
        <v/>
      </c>
    </row>
    <row r="21" spans="1:22" x14ac:dyDescent="0.2">
      <c r="A21" s="288" t="s">
        <v>2553</v>
      </c>
      <c r="B21" s="289">
        <v>702790006</v>
      </c>
      <c r="C21" s="288" t="s">
        <v>2503</v>
      </c>
      <c r="D21" s="290" t="s">
        <v>250</v>
      </c>
      <c r="E21" s="465" t="s">
        <v>922</v>
      </c>
      <c r="F21" s="291" t="s">
        <v>383</v>
      </c>
      <c r="G21" s="306" t="s">
        <v>686</v>
      </c>
      <c r="H21" s="288"/>
      <c r="I21" s="288" t="s">
        <v>443</v>
      </c>
      <c r="J21" s="292">
        <v>22.27</v>
      </c>
      <c r="K21" s="293" t="s">
        <v>198</v>
      </c>
      <c r="L21" s="293" t="s">
        <v>163</v>
      </c>
      <c r="M21" s="289" t="s">
        <v>481</v>
      </c>
      <c r="N21" s="294">
        <v>225</v>
      </c>
      <c r="O21" s="295">
        <v>4.6100000000000003</v>
      </c>
      <c r="P21" s="295"/>
      <c r="Q21" s="461">
        <f>IFERROR(tbl_AufmassLos1[[#This Row],[Fläche_qm]]*tbl_AufmassLos1[[#This Row],[Reinigungs-tageJahr]],"")</f>
        <v>5010.75</v>
      </c>
      <c r="R21" s="174">
        <f>IFERROR(VLOOKUP(tbl_AufmassLos1[[#This Row],[Reinigungs-gruppe]]&amp;tbl_AufmassLos1[[#This Row],[Reinigungs-tageJahr]],tbl_BasisLos1[],7,FALSE),"")</f>
        <v>0</v>
      </c>
      <c r="S21" s="461" t="str">
        <f>IFERROR(tbl_AufmassLos1[[#This Row],[Fläche_qm_Jahr]]/tbl_AufmassLos1[[#This Row],[qm Leistung pro Stunde]],"")</f>
        <v/>
      </c>
      <c r="T21" s="175">
        <f>IFERROR(VLOOKUP(tbl_AufmassLos1[[#This Row],[Reinigungs-gruppe]]&amp;tbl_AufmassLos1[[#This Row],[Reinigungs-tageJahr]],tbl_BasisLos1[],8,FALSE),"")</f>
        <v>0</v>
      </c>
      <c r="U21" s="176" t="str">
        <f>IFERROR(tbl_AufmassLos1[[#This Row],[StundenJahr]]*tbl_AufmassLos1[[#This Row],[SVS]],"")</f>
        <v/>
      </c>
      <c r="V21" s="176" t="str">
        <f>IFERROR(tbl_AufmassLos1[[#This Row],[PreisJahr]]/12,"")</f>
        <v/>
      </c>
    </row>
    <row r="22" spans="1:22" x14ac:dyDescent="0.2">
      <c r="A22" s="288" t="s">
        <v>2553</v>
      </c>
      <c r="B22" s="289">
        <v>702790006</v>
      </c>
      <c r="C22" s="288" t="s">
        <v>2503</v>
      </c>
      <c r="D22" s="290" t="s">
        <v>250</v>
      </c>
      <c r="E22" s="465" t="s">
        <v>914</v>
      </c>
      <c r="F22" s="291" t="s">
        <v>2074</v>
      </c>
      <c r="G22" s="306" t="s">
        <v>686</v>
      </c>
      <c r="H22" s="288"/>
      <c r="I22" s="288" t="s">
        <v>437</v>
      </c>
      <c r="J22" s="292">
        <v>46.87</v>
      </c>
      <c r="K22" s="293" t="s">
        <v>237</v>
      </c>
      <c r="L22" s="293" t="s">
        <v>163</v>
      </c>
      <c r="M22" s="289" t="s">
        <v>481</v>
      </c>
      <c r="N22" s="294">
        <v>225</v>
      </c>
      <c r="O22" s="295">
        <v>11.17</v>
      </c>
      <c r="P22" s="295"/>
      <c r="Q22" s="461">
        <f>IFERROR(tbl_AufmassLos1[[#This Row],[Fläche_qm]]*tbl_AufmassLos1[[#This Row],[Reinigungs-tageJahr]],"")</f>
        <v>10545.75</v>
      </c>
      <c r="R22" s="174">
        <f>IFERROR(VLOOKUP(tbl_AufmassLos1[[#This Row],[Reinigungs-gruppe]]&amp;tbl_AufmassLos1[[#This Row],[Reinigungs-tageJahr]],tbl_BasisLos1[],7,FALSE),"")</f>
        <v>0</v>
      </c>
      <c r="S22" s="461" t="str">
        <f>IFERROR(tbl_AufmassLos1[[#This Row],[Fläche_qm_Jahr]]/tbl_AufmassLos1[[#This Row],[qm Leistung pro Stunde]],"")</f>
        <v/>
      </c>
      <c r="T22" s="175">
        <f>IFERROR(VLOOKUP(tbl_AufmassLos1[[#This Row],[Reinigungs-gruppe]]&amp;tbl_AufmassLos1[[#This Row],[Reinigungs-tageJahr]],tbl_BasisLos1[],8,FALSE),"")</f>
        <v>0</v>
      </c>
      <c r="U22" s="176" t="str">
        <f>IFERROR(tbl_AufmassLos1[[#This Row],[StundenJahr]]*tbl_AufmassLos1[[#This Row],[SVS]],"")</f>
        <v/>
      </c>
      <c r="V22" s="176" t="str">
        <f>IFERROR(tbl_AufmassLos1[[#This Row],[PreisJahr]]/12,"")</f>
        <v/>
      </c>
    </row>
    <row r="23" spans="1:22" x14ac:dyDescent="0.2">
      <c r="A23" s="288" t="s">
        <v>2553</v>
      </c>
      <c r="B23" s="289">
        <v>702790006</v>
      </c>
      <c r="C23" s="288" t="s">
        <v>2503</v>
      </c>
      <c r="D23" s="290" t="s">
        <v>250</v>
      </c>
      <c r="E23" s="465" t="s">
        <v>915</v>
      </c>
      <c r="F23" s="291" t="s">
        <v>2075</v>
      </c>
      <c r="G23" s="306" t="s">
        <v>686</v>
      </c>
      <c r="H23" s="288"/>
      <c r="I23" s="288" t="s">
        <v>437</v>
      </c>
      <c r="J23" s="292">
        <v>22.27</v>
      </c>
      <c r="K23" s="293" t="s">
        <v>237</v>
      </c>
      <c r="L23" s="293" t="s">
        <v>163</v>
      </c>
      <c r="M23" s="289" t="s">
        <v>481</v>
      </c>
      <c r="N23" s="294">
        <v>225</v>
      </c>
      <c r="O23" s="295">
        <v>4.6100000000000003</v>
      </c>
      <c r="P23" s="295"/>
      <c r="Q23" s="461">
        <f>IFERROR(tbl_AufmassLos1[[#This Row],[Fläche_qm]]*tbl_AufmassLos1[[#This Row],[Reinigungs-tageJahr]],"")</f>
        <v>5010.75</v>
      </c>
      <c r="R23" s="174">
        <f>IFERROR(VLOOKUP(tbl_AufmassLos1[[#This Row],[Reinigungs-gruppe]]&amp;tbl_AufmassLos1[[#This Row],[Reinigungs-tageJahr]],tbl_BasisLos1[],7,FALSE),"")</f>
        <v>0</v>
      </c>
      <c r="S23" s="461" t="str">
        <f>IFERROR(tbl_AufmassLos1[[#This Row],[Fläche_qm_Jahr]]/tbl_AufmassLos1[[#This Row],[qm Leistung pro Stunde]],"")</f>
        <v/>
      </c>
      <c r="T23" s="175">
        <f>IFERROR(VLOOKUP(tbl_AufmassLos1[[#This Row],[Reinigungs-gruppe]]&amp;tbl_AufmassLos1[[#This Row],[Reinigungs-tageJahr]],tbl_BasisLos1[],8,FALSE),"")</f>
        <v>0</v>
      </c>
      <c r="U23" s="176" t="str">
        <f>IFERROR(tbl_AufmassLos1[[#This Row],[StundenJahr]]*tbl_AufmassLos1[[#This Row],[SVS]],"")</f>
        <v/>
      </c>
      <c r="V23" s="176" t="str">
        <f>IFERROR(tbl_AufmassLos1[[#This Row],[PreisJahr]]/12,"")</f>
        <v/>
      </c>
    </row>
    <row r="24" spans="1:22" x14ac:dyDescent="0.2">
      <c r="A24" s="288" t="s">
        <v>2553</v>
      </c>
      <c r="B24" s="289">
        <v>702790006</v>
      </c>
      <c r="C24" s="288" t="s">
        <v>2503</v>
      </c>
      <c r="D24" s="290" t="s">
        <v>250</v>
      </c>
      <c r="E24" s="465" t="s">
        <v>916</v>
      </c>
      <c r="F24" s="291" t="s">
        <v>2076</v>
      </c>
      <c r="G24" s="306" t="s">
        <v>686</v>
      </c>
      <c r="H24" s="288"/>
      <c r="I24" s="288" t="s">
        <v>437</v>
      </c>
      <c r="J24" s="292">
        <v>47.56</v>
      </c>
      <c r="K24" s="293" t="s">
        <v>237</v>
      </c>
      <c r="L24" s="293" t="s">
        <v>163</v>
      </c>
      <c r="M24" s="289" t="s">
        <v>481</v>
      </c>
      <c r="N24" s="294">
        <v>225</v>
      </c>
      <c r="O24" s="295">
        <v>11.17</v>
      </c>
      <c r="P24" s="295"/>
      <c r="Q24" s="461">
        <f>IFERROR(tbl_AufmassLos1[[#This Row],[Fläche_qm]]*tbl_AufmassLos1[[#This Row],[Reinigungs-tageJahr]],"")</f>
        <v>10701</v>
      </c>
      <c r="R24" s="174">
        <f>IFERROR(VLOOKUP(tbl_AufmassLos1[[#This Row],[Reinigungs-gruppe]]&amp;tbl_AufmassLos1[[#This Row],[Reinigungs-tageJahr]],tbl_BasisLos1[],7,FALSE),"")</f>
        <v>0</v>
      </c>
      <c r="S24" s="461" t="str">
        <f>IFERROR(tbl_AufmassLos1[[#This Row],[Fläche_qm_Jahr]]/tbl_AufmassLos1[[#This Row],[qm Leistung pro Stunde]],"")</f>
        <v/>
      </c>
      <c r="T24" s="175">
        <f>IFERROR(VLOOKUP(tbl_AufmassLos1[[#This Row],[Reinigungs-gruppe]]&amp;tbl_AufmassLos1[[#This Row],[Reinigungs-tageJahr]],tbl_BasisLos1[],8,FALSE),"")</f>
        <v>0</v>
      </c>
      <c r="U24" s="176" t="str">
        <f>IFERROR(tbl_AufmassLos1[[#This Row],[StundenJahr]]*tbl_AufmassLos1[[#This Row],[SVS]],"")</f>
        <v/>
      </c>
      <c r="V24" s="176" t="str">
        <f>IFERROR(tbl_AufmassLos1[[#This Row],[PreisJahr]]/12,"")</f>
        <v/>
      </c>
    </row>
    <row r="25" spans="1:22" x14ac:dyDescent="0.2">
      <c r="A25" s="288" t="s">
        <v>2553</v>
      </c>
      <c r="B25" s="289">
        <v>702790006</v>
      </c>
      <c r="C25" s="288" t="s">
        <v>2503</v>
      </c>
      <c r="D25" s="290" t="s">
        <v>250</v>
      </c>
      <c r="E25" s="465" t="s">
        <v>920</v>
      </c>
      <c r="F25" s="291" t="s">
        <v>2079</v>
      </c>
      <c r="G25" s="306" t="s">
        <v>686</v>
      </c>
      <c r="H25" s="288"/>
      <c r="I25" s="288" t="s">
        <v>443</v>
      </c>
      <c r="J25" s="292">
        <v>7.03</v>
      </c>
      <c r="K25" s="293" t="s">
        <v>451</v>
      </c>
      <c r="L25" s="293" t="s">
        <v>163</v>
      </c>
      <c r="M25" s="289" t="s">
        <v>481</v>
      </c>
      <c r="N25" s="294">
        <v>225</v>
      </c>
      <c r="O25" s="295">
        <v>0</v>
      </c>
      <c r="P25" s="295"/>
      <c r="Q25" s="461">
        <f>IFERROR(tbl_AufmassLos1[[#This Row],[Fläche_qm]]*tbl_AufmassLos1[[#This Row],[Reinigungs-tageJahr]],"")</f>
        <v>1581.75</v>
      </c>
      <c r="R25" s="174">
        <f>IFERROR(VLOOKUP(tbl_AufmassLos1[[#This Row],[Reinigungs-gruppe]]&amp;tbl_AufmassLos1[[#This Row],[Reinigungs-tageJahr]],tbl_BasisLos1[],7,FALSE),"")</f>
        <v>0</v>
      </c>
      <c r="S25" s="461" t="str">
        <f>IFERROR(tbl_AufmassLos1[[#This Row],[Fläche_qm_Jahr]]/tbl_AufmassLos1[[#This Row],[qm Leistung pro Stunde]],"")</f>
        <v/>
      </c>
      <c r="T25" s="175">
        <f>IFERROR(VLOOKUP(tbl_AufmassLos1[[#This Row],[Reinigungs-gruppe]]&amp;tbl_AufmassLos1[[#This Row],[Reinigungs-tageJahr]],tbl_BasisLos1[],8,FALSE),"")</f>
        <v>0</v>
      </c>
      <c r="U25" s="176" t="str">
        <f>IFERROR(tbl_AufmassLos1[[#This Row],[StundenJahr]]*tbl_AufmassLos1[[#This Row],[SVS]],"")</f>
        <v/>
      </c>
      <c r="V25" s="176" t="str">
        <f>IFERROR(tbl_AufmassLos1[[#This Row],[PreisJahr]]/12,"")</f>
        <v/>
      </c>
    </row>
    <row r="26" spans="1:22" x14ac:dyDescent="0.2">
      <c r="A26" s="288" t="s">
        <v>2553</v>
      </c>
      <c r="B26" s="289">
        <v>702790006</v>
      </c>
      <c r="C26" s="288" t="s">
        <v>2503</v>
      </c>
      <c r="D26" s="290" t="s">
        <v>250</v>
      </c>
      <c r="E26" s="465" t="s">
        <v>921</v>
      </c>
      <c r="F26" s="291" t="s">
        <v>2080</v>
      </c>
      <c r="G26" s="306" t="s">
        <v>686</v>
      </c>
      <c r="H26" s="288"/>
      <c r="I26" s="288" t="s">
        <v>443</v>
      </c>
      <c r="J26" s="292">
        <v>7.05</v>
      </c>
      <c r="K26" s="293" t="s">
        <v>451</v>
      </c>
      <c r="L26" s="293" t="s">
        <v>163</v>
      </c>
      <c r="M26" s="289" t="s">
        <v>481</v>
      </c>
      <c r="N26" s="294">
        <v>225</v>
      </c>
      <c r="O26" s="295">
        <v>0</v>
      </c>
      <c r="P26" s="295"/>
      <c r="Q26" s="461">
        <f>IFERROR(tbl_AufmassLos1[[#This Row],[Fläche_qm]]*tbl_AufmassLos1[[#This Row],[Reinigungs-tageJahr]],"")</f>
        <v>1586.25</v>
      </c>
      <c r="R26" s="174">
        <f>IFERROR(VLOOKUP(tbl_AufmassLos1[[#This Row],[Reinigungs-gruppe]]&amp;tbl_AufmassLos1[[#This Row],[Reinigungs-tageJahr]],tbl_BasisLos1[],7,FALSE),"")</f>
        <v>0</v>
      </c>
      <c r="S26" s="461" t="str">
        <f>IFERROR(tbl_AufmassLos1[[#This Row],[Fläche_qm_Jahr]]/tbl_AufmassLos1[[#This Row],[qm Leistung pro Stunde]],"")</f>
        <v/>
      </c>
      <c r="T26" s="175">
        <f>IFERROR(VLOOKUP(tbl_AufmassLos1[[#This Row],[Reinigungs-gruppe]]&amp;tbl_AufmassLos1[[#This Row],[Reinigungs-tageJahr]],tbl_BasisLos1[],8,FALSE),"")</f>
        <v>0</v>
      </c>
      <c r="U26" s="176" t="str">
        <f>IFERROR(tbl_AufmassLos1[[#This Row],[StundenJahr]]*tbl_AufmassLos1[[#This Row],[SVS]],"")</f>
        <v/>
      </c>
      <c r="V26" s="176" t="str">
        <f>IFERROR(tbl_AufmassLos1[[#This Row],[PreisJahr]]/12,"")</f>
        <v/>
      </c>
    </row>
    <row r="27" spans="1:22" x14ac:dyDescent="0.2">
      <c r="A27" s="288" t="s">
        <v>2553</v>
      </c>
      <c r="B27" s="289">
        <v>702790006</v>
      </c>
      <c r="C27" s="288" t="s">
        <v>2503</v>
      </c>
      <c r="D27" s="290" t="s">
        <v>250</v>
      </c>
      <c r="E27" s="465" t="s">
        <v>925</v>
      </c>
      <c r="F27" s="291" t="s">
        <v>418</v>
      </c>
      <c r="G27" s="306" t="s">
        <v>686</v>
      </c>
      <c r="H27" s="288"/>
      <c r="I27" s="288" t="s">
        <v>437</v>
      </c>
      <c r="J27" s="292">
        <v>16.53</v>
      </c>
      <c r="K27" s="293" t="s">
        <v>457</v>
      </c>
      <c r="L27" s="293" t="s">
        <v>163</v>
      </c>
      <c r="M27" s="289" t="s">
        <v>480</v>
      </c>
      <c r="N27" s="294">
        <v>12</v>
      </c>
      <c r="O27" s="295">
        <v>8.34</v>
      </c>
      <c r="P27" s="295"/>
      <c r="Q27" s="461">
        <f>IFERROR(tbl_AufmassLos1[[#This Row],[Fläche_qm]]*tbl_AufmassLos1[[#This Row],[Reinigungs-tageJahr]],"")</f>
        <v>198.36</v>
      </c>
      <c r="R27" s="174">
        <f>IFERROR(VLOOKUP(tbl_AufmassLos1[[#This Row],[Reinigungs-gruppe]]&amp;tbl_AufmassLos1[[#This Row],[Reinigungs-tageJahr]],tbl_BasisLos1[],7,FALSE),"")</f>
        <v>0</v>
      </c>
      <c r="S27" s="461" t="str">
        <f>IFERROR(tbl_AufmassLos1[[#This Row],[Fläche_qm_Jahr]]/tbl_AufmassLos1[[#This Row],[qm Leistung pro Stunde]],"")</f>
        <v/>
      </c>
      <c r="T27" s="175">
        <f>IFERROR(VLOOKUP(tbl_AufmassLos1[[#This Row],[Reinigungs-gruppe]]&amp;tbl_AufmassLos1[[#This Row],[Reinigungs-tageJahr]],tbl_BasisLos1[],8,FALSE),"")</f>
        <v>0</v>
      </c>
      <c r="U27" s="176" t="str">
        <f>IFERROR(tbl_AufmassLos1[[#This Row],[StundenJahr]]*tbl_AufmassLos1[[#This Row],[SVS]],"")</f>
        <v/>
      </c>
      <c r="V27" s="176" t="str">
        <f>IFERROR(tbl_AufmassLos1[[#This Row],[PreisJahr]]/12,"")</f>
        <v/>
      </c>
    </row>
    <row r="28" spans="1:22" x14ac:dyDescent="0.2">
      <c r="A28" s="288" t="s">
        <v>2553</v>
      </c>
      <c r="B28" s="289">
        <v>702790006</v>
      </c>
      <c r="C28" s="288" t="s">
        <v>2503</v>
      </c>
      <c r="D28" s="290" t="s">
        <v>250</v>
      </c>
      <c r="E28" s="465" t="s">
        <v>917</v>
      </c>
      <c r="F28" s="291" t="s">
        <v>374</v>
      </c>
      <c r="G28" s="306" t="s">
        <v>686</v>
      </c>
      <c r="H28" s="288"/>
      <c r="I28" s="288" t="s">
        <v>437</v>
      </c>
      <c r="J28" s="292">
        <v>22.19</v>
      </c>
      <c r="K28" s="293" t="s">
        <v>450</v>
      </c>
      <c r="L28" s="293" t="s">
        <v>163</v>
      </c>
      <c r="M28" s="289" t="s">
        <v>484</v>
      </c>
      <c r="N28" s="294">
        <v>112.5</v>
      </c>
      <c r="O28" s="295">
        <v>8.34</v>
      </c>
      <c r="P28" s="295"/>
      <c r="Q28" s="461">
        <f>IFERROR(tbl_AufmassLos1[[#This Row],[Fläche_qm]]*tbl_AufmassLos1[[#This Row],[Reinigungs-tageJahr]],"")</f>
        <v>2496.375</v>
      </c>
      <c r="R28" s="174">
        <f>IFERROR(VLOOKUP(tbl_AufmassLos1[[#This Row],[Reinigungs-gruppe]]&amp;tbl_AufmassLos1[[#This Row],[Reinigungs-tageJahr]],tbl_BasisLos1[],7,FALSE),"")</f>
        <v>0</v>
      </c>
      <c r="S28" s="461" t="str">
        <f>IFERROR(tbl_AufmassLos1[[#This Row],[Fläche_qm_Jahr]]/tbl_AufmassLos1[[#This Row],[qm Leistung pro Stunde]],"")</f>
        <v/>
      </c>
      <c r="T28" s="175">
        <f>IFERROR(VLOOKUP(tbl_AufmassLos1[[#This Row],[Reinigungs-gruppe]]&amp;tbl_AufmassLos1[[#This Row],[Reinigungs-tageJahr]],tbl_BasisLos1[],8,FALSE),"")</f>
        <v>0</v>
      </c>
      <c r="U28" s="176" t="str">
        <f>IFERROR(tbl_AufmassLos1[[#This Row],[StundenJahr]]*tbl_AufmassLos1[[#This Row],[SVS]],"")</f>
        <v/>
      </c>
      <c r="V28" s="176" t="str">
        <f>IFERROR(tbl_AufmassLos1[[#This Row],[PreisJahr]]/12,"")</f>
        <v/>
      </c>
    </row>
    <row r="29" spans="1:22" x14ac:dyDescent="0.2">
      <c r="A29" s="288" t="s">
        <v>2553</v>
      </c>
      <c r="B29" s="289">
        <v>702790006</v>
      </c>
      <c r="C29" s="288" t="s">
        <v>2503</v>
      </c>
      <c r="D29" s="290" t="s">
        <v>250</v>
      </c>
      <c r="E29" s="465" t="s">
        <v>918</v>
      </c>
      <c r="F29" s="291" t="s">
        <v>380</v>
      </c>
      <c r="G29" s="306" t="s">
        <v>686</v>
      </c>
      <c r="H29" s="288"/>
      <c r="I29" s="288" t="s">
        <v>437</v>
      </c>
      <c r="J29" s="292">
        <v>89.7</v>
      </c>
      <c r="K29" s="293" t="s">
        <v>262</v>
      </c>
      <c r="L29" s="293" t="s">
        <v>163</v>
      </c>
      <c r="M29" s="289" t="s">
        <v>481</v>
      </c>
      <c r="N29" s="294">
        <v>225</v>
      </c>
      <c r="O29" s="295">
        <v>0</v>
      </c>
      <c r="P29" s="295"/>
      <c r="Q29" s="461">
        <f>IFERROR(tbl_AufmassLos1[[#This Row],[Fläche_qm]]*tbl_AufmassLos1[[#This Row],[Reinigungs-tageJahr]],"")</f>
        <v>20182.5</v>
      </c>
      <c r="R29" s="174">
        <f>IFERROR(VLOOKUP(tbl_AufmassLos1[[#This Row],[Reinigungs-gruppe]]&amp;tbl_AufmassLos1[[#This Row],[Reinigungs-tageJahr]],tbl_BasisLos1[],7,FALSE),"")</f>
        <v>0</v>
      </c>
      <c r="S29" s="461" t="str">
        <f>IFERROR(tbl_AufmassLos1[[#This Row],[Fläche_qm_Jahr]]/tbl_AufmassLos1[[#This Row],[qm Leistung pro Stunde]],"")</f>
        <v/>
      </c>
      <c r="T29" s="175">
        <f>IFERROR(VLOOKUP(tbl_AufmassLos1[[#This Row],[Reinigungs-gruppe]]&amp;tbl_AufmassLos1[[#This Row],[Reinigungs-tageJahr]],tbl_BasisLos1[],8,FALSE),"")</f>
        <v>0</v>
      </c>
      <c r="U29" s="176" t="str">
        <f>IFERROR(tbl_AufmassLos1[[#This Row],[StundenJahr]]*tbl_AufmassLos1[[#This Row],[SVS]],"")</f>
        <v/>
      </c>
      <c r="V29" s="176" t="str">
        <f>IFERROR(tbl_AufmassLos1[[#This Row],[PreisJahr]]/12,"")</f>
        <v/>
      </c>
    </row>
    <row r="30" spans="1:22" x14ac:dyDescent="0.2">
      <c r="A30" s="288" t="s">
        <v>2547</v>
      </c>
      <c r="B30" s="289" t="s">
        <v>2545</v>
      </c>
      <c r="C30" s="288" t="s">
        <v>2509</v>
      </c>
      <c r="D30" s="290" t="s">
        <v>250</v>
      </c>
      <c r="E30" s="465" t="s">
        <v>949</v>
      </c>
      <c r="F30" s="291" t="s">
        <v>733</v>
      </c>
      <c r="G30" s="306" t="s">
        <v>687</v>
      </c>
      <c r="H30" s="288"/>
      <c r="I30" s="288" t="s">
        <v>437</v>
      </c>
      <c r="J30" s="292">
        <v>48.83</v>
      </c>
      <c r="K30" s="293" t="s">
        <v>237</v>
      </c>
      <c r="L30" s="293" t="s">
        <v>163</v>
      </c>
      <c r="M30" s="289" t="s">
        <v>481</v>
      </c>
      <c r="N30" s="294">
        <v>225</v>
      </c>
      <c r="O30" s="295">
        <v>15.57</v>
      </c>
      <c r="P30" s="295"/>
      <c r="Q30" s="461">
        <f>IFERROR(tbl_AufmassLos1[[#This Row],[Fläche_qm]]*tbl_AufmassLos1[[#This Row],[Reinigungs-tageJahr]],"")</f>
        <v>10986.75</v>
      </c>
      <c r="R30" s="174">
        <f>IFERROR(VLOOKUP(tbl_AufmassLos1[[#This Row],[Reinigungs-gruppe]]&amp;tbl_AufmassLos1[[#This Row],[Reinigungs-tageJahr]],tbl_BasisLos1[],7,FALSE),"")</f>
        <v>0</v>
      </c>
      <c r="S30" s="461" t="str">
        <f>IFERROR(tbl_AufmassLos1[[#This Row],[Fläche_qm_Jahr]]/tbl_AufmassLos1[[#This Row],[qm Leistung pro Stunde]],"")</f>
        <v/>
      </c>
      <c r="T30" s="175">
        <f>IFERROR(VLOOKUP(tbl_AufmassLos1[[#This Row],[Reinigungs-gruppe]]&amp;tbl_AufmassLos1[[#This Row],[Reinigungs-tageJahr]],tbl_BasisLos1[],8,FALSE),"")</f>
        <v>0</v>
      </c>
      <c r="U30" s="176" t="str">
        <f>IFERROR(tbl_AufmassLos1[[#This Row],[StundenJahr]]*tbl_AufmassLos1[[#This Row],[SVS]],"")</f>
        <v/>
      </c>
      <c r="V30" s="176" t="str">
        <f>IFERROR(tbl_AufmassLos1[[#This Row],[PreisJahr]]/12,"")</f>
        <v/>
      </c>
    </row>
    <row r="31" spans="1:22" x14ac:dyDescent="0.2">
      <c r="A31" s="288" t="s">
        <v>2547</v>
      </c>
      <c r="B31" s="289" t="s">
        <v>2545</v>
      </c>
      <c r="C31" s="288" t="s">
        <v>2509</v>
      </c>
      <c r="D31" s="290" t="s">
        <v>250</v>
      </c>
      <c r="E31" s="465" t="s">
        <v>950</v>
      </c>
      <c r="F31" s="291" t="s">
        <v>2081</v>
      </c>
      <c r="G31" s="306" t="s">
        <v>687</v>
      </c>
      <c r="H31" s="288"/>
      <c r="I31" s="288" t="s">
        <v>437</v>
      </c>
      <c r="J31" s="292">
        <v>44.55</v>
      </c>
      <c r="K31" s="293" t="s">
        <v>237</v>
      </c>
      <c r="L31" s="293" t="s">
        <v>163</v>
      </c>
      <c r="M31" s="289" t="s">
        <v>481</v>
      </c>
      <c r="N31" s="294">
        <v>225</v>
      </c>
      <c r="O31" s="295">
        <v>16.71</v>
      </c>
      <c r="P31" s="295"/>
      <c r="Q31" s="461">
        <f>IFERROR(tbl_AufmassLos1[[#This Row],[Fläche_qm]]*tbl_AufmassLos1[[#This Row],[Reinigungs-tageJahr]],"")</f>
        <v>10023.75</v>
      </c>
      <c r="R31" s="174">
        <f>IFERROR(VLOOKUP(tbl_AufmassLos1[[#This Row],[Reinigungs-gruppe]]&amp;tbl_AufmassLos1[[#This Row],[Reinigungs-tageJahr]],tbl_BasisLos1[],7,FALSE),"")</f>
        <v>0</v>
      </c>
      <c r="S31" s="461" t="str">
        <f>IFERROR(tbl_AufmassLos1[[#This Row],[Fläche_qm_Jahr]]/tbl_AufmassLos1[[#This Row],[qm Leistung pro Stunde]],"")</f>
        <v/>
      </c>
      <c r="T31" s="175">
        <f>IFERROR(VLOOKUP(tbl_AufmassLos1[[#This Row],[Reinigungs-gruppe]]&amp;tbl_AufmassLos1[[#This Row],[Reinigungs-tageJahr]],tbl_BasisLos1[],8,FALSE),"")</f>
        <v>0</v>
      </c>
      <c r="U31" s="176" t="str">
        <f>IFERROR(tbl_AufmassLos1[[#This Row],[StundenJahr]]*tbl_AufmassLos1[[#This Row],[SVS]],"")</f>
        <v/>
      </c>
      <c r="V31" s="176" t="str">
        <f>IFERROR(tbl_AufmassLos1[[#This Row],[PreisJahr]]/12,"")</f>
        <v/>
      </c>
    </row>
    <row r="32" spans="1:22" x14ac:dyDescent="0.2">
      <c r="A32" s="288" t="s">
        <v>2547</v>
      </c>
      <c r="B32" s="289" t="s">
        <v>2545</v>
      </c>
      <c r="C32" s="288" t="s">
        <v>2509</v>
      </c>
      <c r="D32" s="290" t="s">
        <v>250</v>
      </c>
      <c r="E32" s="465" t="s">
        <v>952</v>
      </c>
      <c r="F32" s="291" t="s">
        <v>2083</v>
      </c>
      <c r="G32" s="306" t="s">
        <v>687</v>
      </c>
      <c r="H32" s="288"/>
      <c r="I32" s="288" t="s">
        <v>437</v>
      </c>
      <c r="J32" s="292">
        <v>22.68</v>
      </c>
      <c r="K32" s="293" t="s">
        <v>237</v>
      </c>
      <c r="L32" s="293" t="s">
        <v>163</v>
      </c>
      <c r="M32" s="289" t="s">
        <v>481</v>
      </c>
      <c r="N32" s="294">
        <v>225</v>
      </c>
      <c r="O32" s="295">
        <v>22.68</v>
      </c>
      <c r="P32" s="295"/>
      <c r="Q32" s="461">
        <f>IFERROR(tbl_AufmassLos1[[#This Row],[Fläche_qm]]*tbl_AufmassLos1[[#This Row],[Reinigungs-tageJahr]],"")</f>
        <v>5103</v>
      </c>
      <c r="R32" s="174">
        <f>IFERROR(VLOOKUP(tbl_AufmassLos1[[#This Row],[Reinigungs-gruppe]]&amp;tbl_AufmassLos1[[#This Row],[Reinigungs-tageJahr]],tbl_BasisLos1[],7,FALSE),"")</f>
        <v>0</v>
      </c>
      <c r="S32" s="461" t="str">
        <f>IFERROR(tbl_AufmassLos1[[#This Row],[Fläche_qm_Jahr]]/tbl_AufmassLos1[[#This Row],[qm Leistung pro Stunde]],"")</f>
        <v/>
      </c>
      <c r="T32" s="175">
        <f>IFERROR(VLOOKUP(tbl_AufmassLos1[[#This Row],[Reinigungs-gruppe]]&amp;tbl_AufmassLos1[[#This Row],[Reinigungs-tageJahr]],tbl_BasisLos1[],8,FALSE),"")</f>
        <v>0</v>
      </c>
      <c r="U32" s="176" t="str">
        <f>IFERROR(tbl_AufmassLos1[[#This Row],[StundenJahr]]*tbl_AufmassLos1[[#This Row],[SVS]],"")</f>
        <v/>
      </c>
      <c r="V32" s="176" t="str">
        <f>IFERROR(tbl_AufmassLos1[[#This Row],[PreisJahr]]/12,"")</f>
        <v/>
      </c>
    </row>
    <row r="33" spans="1:22" x14ac:dyDescent="0.2">
      <c r="A33" s="288" t="s">
        <v>2547</v>
      </c>
      <c r="B33" s="289" t="s">
        <v>2545</v>
      </c>
      <c r="C33" s="288" t="s">
        <v>2509</v>
      </c>
      <c r="D33" s="290" t="s">
        <v>250</v>
      </c>
      <c r="E33" s="465" t="s">
        <v>973</v>
      </c>
      <c r="F33" s="291" t="s">
        <v>2079</v>
      </c>
      <c r="G33" s="306" t="s">
        <v>687</v>
      </c>
      <c r="H33" s="288"/>
      <c r="I33" s="288" t="s">
        <v>443</v>
      </c>
      <c r="J33" s="292">
        <v>34.33</v>
      </c>
      <c r="K33" s="293" t="s">
        <v>451</v>
      </c>
      <c r="L33" s="293" t="s">
        <v>163</v>
      </c>
      <c r="M33" s="289" t="s">
        <v>481</v>
      </c>
      <c r="N33" s="294">
        <v>225</v>
      </c>
      <c r="O33" s="295">
        <v>7.76</v>
      </c>
      <c r="P33" s="295"/>
      <c r="Q33" s="461">
        <f>IFERROR(tbl_AufmassLos1[[#This Row],[Fläche_qm]]*tbl_AufmassLos1[[#This Row],[Reinigungs-tageJahr]],"")</f>
        <v>7724.25</v>
      </c>
      <c r="R33" s="174">
        <f>IFERROR(VLOOKUP(tbl_AufmassLos1[[#This Row],[Reinigungs-gruppe]]&amp;tbl_AufmassLos1[[#This Row],[Reinigungs-tageJahr]],tbl_BasisLos1[],7,FALSE),"")</f>
        <v>0</v>
      </c>
      <c r="S33" s="461" t="str">
        <f>IFERROR(tbl_AufmassLos1[[#This Row],[Fläche_qm_Jahr]]/tbl_AufmassLos1[[#This Row],[qm Leistung pro Stunde]],"")</f>
        <v/>
      </c>
      <c r="T33" s="175">
        <f>IFERROR(VLOOKUP(tbl_AufmassLos1[[#This Row],[Reinigungs-gruppe]]&amp;tbl_AufmassLos1[[#This Row],[Reinigungs-tageJahr]],tbl_BasisLos1[],8,FALSE),"")</f>
        <v>0</v>
      </c>
      <c r="U33" s="176" t="str">
        <f>IFERROR(tbl_AufmassLos1[[#This Row],[StundenJahr]]*tbl_AufmassLos1[[#This Row],[SVS]],"")</f>
        <v/>
      </c>
      <c r="V33" s="176" t="str">
        <f>IFERROR(tbl_AufmassLos1[[#This Row],[PreisJahr]]/12,"")</f>
        <v/>
      </c>
    </row>
    <row r="34" spans="1:22" x14ac:dyDescent="0.2">
      <c r="A34" s="288" t="s">
        <v>2547</v>
      </c>
      <c r="B34" s="289" t="s">
        <v>2545</v>
      </c>
      <c r="C34" s="288" t="s">
        <v>2509</v>
      </c>
      <c r="D34" s="290" t="s">
        <v>250</v>
      </c>
      <c r="E34" s="465" t="s">
        <v>974</v>
      </c>
      <c r="F34" s="291" t="s">
        <v>422</v>
      </c>
      <c r="G34" s="306" t="s">
        <v>687</v>
      </c>
      <c r="H34" s="288"/>
      <c r="I34" s="288" t="s">
        <v>443</v>
      </c>
      <c r="J34" s="292">
        <v>4.29</v>
      </c>
      <c r="K34" s="293" t="s">
        <v>451</v>
      </c>
      <c r="L34" s="293" t="s">
        <v>163</v>
      </c>
      <c r="M34" s="289" t="s">
        <v>481</v>
      </c>
      <c r="N34" s="294">
        <v>225</v>
      </c>
      <c r="O34" s="295">
        <v>1.94</v>
      </c>
      <c r="P34" s="295"/>
      <c r="Q34" s="461">
        <f>IFERROR(tbl_AufmassLos1[[#This Row],[Fläche_qm]]*tbl_AufmassLos1[[#This Row],[Reinigungs-tageJahr]],"")</f>
        <v>965.25</v>
      </c>
      <c r="R34" s="174">
        <f>IFERROR(VLOOKUP(tbl_AufmassLos1[[#This Row],[Reinigungs-gruppe]]&amp;tbl_AufmassLos1[[#This Row],[Reinigungs-tageJahr]],tbl_BasisLos1[],7,FALSE),"")</f>
        <v>0</v>
      </c>
      <c r="S34" s="461" t="str">
        <f>IFERROR(tbl_AufmassLos1[[#This Row],[Fläche_qm_Jahr]]/tbl_AufmassLos1[[#This Row],[qm Leistung pro Stunde]],"")</f>
        <v/>
      </c>
      <c r="T34" s="175">
        <f>IFERROR(VLOOKUP(tbl_AufmassLos1[[#This Row],[Reinigungs-gruppe]]&amp;tbl_AufmassLos1[[#This Row],[Reinigungs-tageJahr]],tbl_BasisLos1[],8,FALSE),"")</f>
        <v>0</v>
      </c>
      <c r="U34" s="176" t="str">
        <f>IFERROR(tbl_AufmassLos1[[#This Row],[StundenJahr]]*tbl_AufmassLos1[[#This Row],[SVS]],"")</f>
        <v/>
      </c>
      <c r="V34" s="176" t="str">
        <f>IFERROR(tbl_AufmassLos1[[#This Row],[PreisJahr]]/12,"")</f>
        <v/>
      </c>
    </row>
    <row r="35" spans="1:22" x14ac:dyDescent="0.2">
      <c r="A35" s="288" t="s">
        <v>2547</v>
      </c>
      <c r="B35" s="289" t="s">
        <v>2545</v>
      </c>
      <c r="C35" s="288" t="s">
        <v>2509</v>
      </c>
      <c r="D35" s="290" t="s">
        <v>250</v>
      </c>
      <c r="E35" s="465" t="s">
        <v>951</v>
      </c>
      <c r="F35" s="291" t="s">
        <v>2082</v>
      </c>
      <c r="G35" s="306" t="s">
        <v>687</v>
      </c>
      <c r="H35" s="288"/>
      <c r="I35" s="288" t="s">
        <v>437</v>
      </c>
      <c r="J35" s="292">
        <v>44.22</v>
      </c>
      <c r="K35" s="293" t="s">
        <v>237</v>
      </c>
      <c r="L35" s="293" t="s">
        <v>163</v>
      </c>
      <c r="M35" s="289" t="s">
        <v>481</v>
      </c>
      <c r="N35" s="294">
        <v>225</v>
      </c>
      <c r="O35" s="295">
        <v>16.71</v>
      </c>
      <c r="P35" s="295"/>
      <c r="Q35" s="461">
        <f>IFERROR(tbl_AufmassLos1[[#This Row],[Fläche_qm]]*tbl_AufmassLos1[[#This Row],[Reinigungs-tageJahr]],"")</f>
        <v>9949.5</v>
      </c>
      <c r="R35" s="174">
        <f>IFERROR(VLOOKUP(tbl_AufmassLos1[[#This Row],[Reinigungs-gruppe]]&amp;tbl_AufmassLos1[[#This Row],[Reinigungs-tageJahr]],tbl_BasisLos1[],7,FALSE),"")</f>
        <v>0</v>
      </c>
      <c r="S35" s="461" t="str">
        <f>IFERROR(tbl_AufmassLos1[[#This Row],[Fläche_qm_Jahr]]/tbl_AufmassLos1[[#This Row],[qm Leistung pro Stunde]],"")</f>
        <v/>
      </c>
      <c r="T35" s="175">
        <f>IFERROR(VLOOKUP(tbl_AufmassLos1[[#This Row],[Reinigungs-gruppe]]&amp;tbl_AufmassLos1[[#This Row],[Reinigungs-tageJahr]],tbl_BasisLos1[],8,FALSE),"")</f>
        <v>0</v>
      </c>
      <c r="U35" s="176" t="str">
        <f>IFERROR(tbl_AufmassLos1[[#This Row],[StundenJahr]]*tbl_AufmassLos1[[#This Row],[SVS]],"")</f>
        <v/>
      </c>
      <c r="V35" s="176" t="str">
        <f>IFERROR(tbl_AufmassLos1[[#This Row],[PreisJahr]]/12,"")</f>
        <v/>
      </c>
    </row>
    <row r="36" spans="1:22" x14ac:dyDescent="0.2">
      <c r="A36" s="288" t="s">
        <v>2547</v>
      </c>
      <c r="B36" s="289" t="s">
        <v>2545</v>
      </c>
      <c r="C36" s="288" t="s">
        <v>2509</v>
      </c>
      <c r="D36" s="290" t="s">
        <v>250</v>
      </c>
      <c r="E36" s="465" t="s">
        <v>951</v>
      </c>
      <c r="F36" s="291" t="s">
        <v>383</v>
      </c>
      <c r="G36" s="306" t="s">
        <v>687</v>
      </c>
      <c r="H36" s="288"/>
      <c r="I36" s="288" t="s">
        <v>443</v>
      </c>
      <c r="J36" s="292">
        <v>28.1</v>
      </c>
      <c r="K36" s="293" t="s">
        <v>198</v>
      </c>
      <c r="L36" s="293" t="s">
        <v>163</v>
      </c>
      <c r="M36" s="289" t="s">
        <v>481</v>
      </c>
      <c r="N36" s="294">
        <v>225</v>
      </c>
      <c r="O36" s="295">
        <v>4.82</v>
      </c>
      <c r="P36" s="295"/>
      <c r="Q36" s="461">
        <f>IFERROR(tbl_AufmassLos1[[#This Row],[Fläche_qm]]*tbl_AufmassLos1[[#This Row],[Reinigungs-tageJahr]],"")</f>
        <v>6322.5</v>
      </c>
      <c r="R36" s="174">
        <f>IFERROR(VLOOKUP(tbl_AufmassLos1[[#This Row],[Reinigungs-gruppe]]&amp;tbl_AufmassLos1[[#This Row],[Reinigungs-tageJahr]],tbl_BasisLos1[],7,FALSE),"")</f>
        <v>0</v>
      </c>
      <c r="S36" s="461" t="str">
        <f>IFERROR(tbl_AufmassLos1[[#This Row],[Fläche_qm_Jahr]]/tbl_AufmassLos1[[#This Row],[qm Leistung pro Stunde]],"")</f>
        <v/>
      </c>
      <c r="T36" s="175">
        <f>IFERROR(VLOOKUP(tbl_AufmassLos1[[#This Row],[Reinigungs-gruppe]]&amp;tbl_AufmassLos1[[#This Row],[Reinigungs-tageJahr]],tbl_BasisLos1[],8,FALSE),"")</f>
        <v>0</v>
      </c>
      <c r="U36" s="176" t="str">
        <f>IFERROR(tbl_AufmassLos1[[#This Row],[StundenJahr]]*tbl_AufmassLos1[[#This Row],[SVS]],"")</f>
        <v/>
      </c>
      <c r="V36" s="176" t="str">
        <f>IFERROR(tbl_AufmassLos1[[#This Row],[PreisJahr]]/12,"")</f>
        <v/>
      </c>
    </row>
    <row r="37" spans="1:22" x14ac:dyDescent="0.2">
      <c r="A37" s="288" t="s">
        <v>2547</v>
      </c>
      <c r="B37" s="289" t="s">
        <v>2545</v>
      </c>
      <c r="C37" s="288" t="s">
        <v>2509</v>
      </c>
      <c r="D37" s="290" t="s">
        <v>250</v>
      </c>
      <c r="E37" s="465" t="s">
        <v>984</v>
      </c>
      <c r="F37" s="291" t="s">
        <v>409</v>
      </c>
      <c r="G37" s="306" t="s">
        <v>687</v>
      </c>
      <c r="H37" s="288"/>
      <c r="I37" s="288" t="s">
        <v>437</v>
      </c>
      <c r="J37" s="292">
        <v>15.26</v>
      </c>
      <c r="K37" s="293" t="s">
        <v>457</v>
      </c>
      <c r="L37" s="293" t="s">
        <v>163</v>
      </c>
      <c r="M37" s="289" t="s">
        <v>480</v>
      </c>
      <c r="N37" s="294">
        <v>12</v>
      </c>
      <c r="O37" s="295">
        <v>4</v>
      </c>
      <c r="P37" s="295"/>
      <c r="Q37" s="461">
        <f>IFERROR(tbl_AufmassLos1[[#This Row],[Fläche_qm]]*tbl_AufmassLos1[[#This Row],[Reinigungs-tageJahr]],"")</f>
        <v>183.12</v>
      </c>
      <c r="R37" s="174">
        <f>IFERROR(VLOOKUP(tbl_AufmassLos1[[#This Row],[Reinigungs-gruppe]]&amp;tbl_AufmassLos1[[#This Row],[Reinigungs-tageJahr]],tbl_BasisLos1[],7,FALSE),"")</f>
        <v>0</v>
      </c>
      <c r="S37" s="461" t="str">
        <f>IFERROR(tbl_AufmassLos1[[#This Row],[Fläche_qm_Jahr]]/tbl_AufmassLos1[[#This Row],[qm Leistung pro Stunde]],"")</f>
        <v/>
      </c>
      <c r="T37" s="175">
        <f>IFERROR(VLOOKUP(tbl_AufmassLos1[[#This Row],[Reinigungs-gruppe]]&amp;tbl_AufmassLos1[[#This Row],[Reinigungs-tageJahr]],tbl_BasisLos1[],8,FALSE),"")</f>
        <v>0</v>
      </c>
      <c r="U37" s="176" t="str">
        <f>IFERROR(tbl_AufmassLos1[[#This Row],[StundenJahr]]*tbl_AufmassLos1[[#This Row],[SVS]],"")</f>
        <v/>
      </c>
      <c r="V37" s="176" t="str">
        <f>IFERROR(tbl_AufmassLos1[[#This Row],[PreisJahr]]/12,"")</f>
        <v/>
      </c>
    </row>
    <row r="38" spans="1:22" x14ac:dyDescent="0.2">
      <c r="A38" s="288" t="s">
        <v>2547</v>
      </c>
      <c r="B38" s="289" t="s">
        <v>2545</v>
      </c>
      <c r="C38" s="288" t="s">
        <v>2509</v>
      </c>
      <c r="D38" s="290" t="s">
        <v>250</v>
      </c>
      <c r="E38" s="465" t="s">
        <v>963</v>
      </c>
      <c r="F38" s="291" t="s">
        <v>374</v>
      </c>
      <c r="G38" s="306" t="s">
        <v>687</v>
      </c>
      <c r="H38" s="288"/>
      <c r="I38" s="288" t="s">
        <v>437</v>
      </c>
      <c r="J38" s="292">
        <v>48.93</v>
      </c>
      <c r="K38" s="293" t="s">
        <v>450</v>
      </c>
      <c r="L38" s="293" t="s">
        <v>163</v>
      </c>
      <c r="M38" s="289" t="s">
        <v>484</v>
      </c>
      <c r="N38" s="294">
        <v>112.5</v>
      </c>
      <c r="O38" s="295">
        <v>14.37</v>
      </c>
      <c r="P38" s="295"/>
      <c r="Q38" s="461">
        <f>IFERROR(tbl_AufmassLos1[[#This Row],[Fläche_qm]]*tbl_AufmassLos1[[#This Row],[Reinigungs-tageJahr]],"")</f>
        <v>5504.625</v>
      </c>
      <c r="R38" s="174">
        <f>IFERROR(VLOOKUP(tbl_AufmassLos1[[#This Row],[Reinigungs-gruppe]]&amp;tbl_AufmassLos1[[#This Row],[Reinigungs-tageJahr]],tbl_BasisLos1[],7,FALSE),"")</f>
        <v>0</v>
      </c>
      <c r="S38" s="461" t="str">
        <f>IFERROR(tbl_AufmassLos1[[#This Row],[Fläche_qm_Jahr]]/tbl_AufmassLos1[[#This Row],[qm Leistung pro Stunde]],"")</f>
        <v/>
      </c>
      <c r="T38" s="175">
        <f>IFERROR(VLOOKUP(tbl_AufmassLos1[[#This Row],[Reinigungs-gruppe]]&amp;tbl_AufmassLos1[[#This Row],[Reinigungs-tageJahr]],tbl_BasisLos1[],8,FALSE),"")</f>
        <v>0</v>
      </c>
      <c r="U38" s="176" t="str">
        <f>IFERROR(tbl_AufmassLos1[[#This Row],[StundenJahr]]*tbl_AufmassLos1[[#This Row],[SVS]],"")</f>
        <v/>
      </c>
      <c r="V38" s="176" t="str">
        <f>IFERROR(tbl_AufmassLos1[[#This Row],[PreisJahr]]/12,"")</f>
        <v/>
      </c>
    </row>
    <row r="39" spans="1:22" x14ac:dyDescent="0.2">
      <c r="A39" s="288" t="s">
        <v>2547</v>
      </c>
      <c r="B39" s="289" t="s">
        <v>2545</v>
      </c>
      <c r="C39" s="288" t="s">
        <v>2509</v>
      </c>
      <c r="D39" s="290" t="s">
        <v>250</v>
      </c>
      <c r="E39" s="465" t="s">
        <v>968</v>
      </c>
      <c r="F39" s="291" t="s">
        <v>380</v>
      </c>
      <c r="G39" s="306" t="s">
        <v>687</v>
      </c>
      <c r="H39" s="288"/>
      <c r="I39" s="288" t="s">
        <v>437</v>
      </c>
      <c r="J39" s="292">
        <v>13.42</v>
      </c>
      <c r="K39" s="293" t="s">
        <v>262</v>
      </c>
      <c r="L39" s="293" t="s">
        <v>163</v>
      </c>
      <c r="M39" s="289" t="s">
        <v>481</v>
      </c>
      <c r="N39" s="294">
        <v>225</v>
      </c>
      <c r="O39" s="295">
        <v>2.91</v>
      </c>
      <c r="P39" s="295"/>
      <c r="Q39" s="461">
        <f>IFERROR(tbl_AufmassLos1[[#This Row],[Fläche_qm]]*tbl_AufmassLos1[[#This Row],[Reinigungs-tageJahr]],"")</f>
        <v>3019.5</v>
      </c>
      <c r="R39" s="174">
        <f>IFERROR(VLOOKUP(tbl_AufmassLos1[[#This Row],[Reinigungs-gruppe]]&amp;tbl_AufmassLos1[[#This Row],[Reinigungs-tageJahr]],tbl_BasisLos1[],7,FALSE),"")</f>
        <v>0</v>
      </c>
      <c r="S39" s="461" t="str">
        <f>IFERROR(tbl_AufmassLos1[[#This Row],[Fläche_qm_Jahr]]/tbl_AufmassLos1[[#This Row],[qm Leistung pro Stunde]],"")</f>
        <v/>
      </c>
      <c r="T39" s="175">
        <f>IFERROR(VLOOKUP(tbl_AufmassLos1[[#This Row],[Reinigungs-gruppe]]&amp;tbl_AufmassLos1[[#This Row],[Reinigungs-tageJahr]],tbl_BasisLos1[],8,FALSE),"")</f>
        <v>0</v>
      </c>
      <c r="U39" s="176" t="str">
        <f>IFERROR(tbl_AufmassLos1[[#This Row],[StundenJahr]]*tbl_AufmassLos1[[#This Row],[SVS]],"")</f>
        <v/>
      </c>
      <c r="V39" s="176" t="str">
        <f>IFERROR(tbl_AufmassLos1[[#This Row],[PreisJahr]]/12,"")</f>
        <v/>
      </c>
    </row>
    <row r="40" spans="1:22" x14ac:dyDescent="0.2">
      <c r="A40" s="288" t="s">
        <v>2547</v>
      </c>
      <c r="B40" s="289" t="s">
        <v>2545</v>
      </c>
      <c r="C40" s="288" t="s">
        <v>2509</v>
      </c>
      <c r="D40" s="290" t="s">
        <v>250</v>
      </c>
      <c r="E40" s="465" t="s">
        <v>969</v>
      </c>
      <c r="F40" s="291" t="s">
        <v>380</v>
      </c>
      <c r="G40" s="306" t="s">
        <v>687</v>
      </c>
      <c r="H40" s="288"/>
      <c r="I40" s="288" t="s">
        <v>437</v>
      </c>
      <c r="J40" s="292">
        <v>32.96</v>
      </c>
      <c r="K40" s="293" t="s">
        <v>262</v>
      </c>
      <c r="L40" s="293" t="s">
        <v>163</v>
      </c>
      <c r="M40" s="289" t="s">
        <v>481</v>
      </c>
      <c r="N40" s="294">
        <v>225</v>
      </c>
      <c r="O40" s="295">
        <v>23.31</v>
      </c>
      <c r="P40" s="295"/>
      <c r="Q40" s="461">
        <f>IFERROR(tbl_AufmassLos1[[#This Row],[Fläche_qm]]*tbl_AufmassLos1[[#This Row],[Reinigungs-tageJahr]],"")</f>
        <v>7416</v>
      </c>
      <c r="R40" s="174">
        <f>IFERROR(VLOOKUP(tbl_AufmassLos1[[#This Row],[Reinigungs-gruppe]]&amp;tbl_AufmassLos1[[#This Row],[Reinigungs-tageJahr]],tbl_BasisLos1[],7,FALSE),"")</f>
        <v>0</v>
      </c>
      <c r="S40" s="461" t="str">
        <f>IFERROR(tbl_AufmassLos1[[#This Row],[Fläche_qm_Jahr]]/tbl_AufmassLos1[[#This Row],[qm Leistung pro Stunde]],"")</f>
        <v/>
      </c>
      <c r="T40" s="175">
        <f>IFERROR(VLOOKUP(tbl_AufmassLos1[[#This Row],[Reinigungs-gruppe]]&amp;tbl_AufmassLos1[[#This Row],[Reinigungs-tageJahr]],tbl_BasisLos1[],8,FALSE),"")</f>
        <v>0</v>
      </c>
      <c r="U40" s="176" t="str">
        <f>IFERROR(tbl_AufmassLos1[[#This Row],[StundenJahr]]*tbl_AufmassLos1[[#This Row],[SVS]],"")</f>
        <v/>
      </c>
      <c r="V40" s="176" t="str">
        <f>IFERROR(tbl_AufmassLos1[[#This Row],[PreisJahr]]/12,"")</f>
        <v/>
      </c>
    </row>
    <row r="41" spans="1:22" x14ac:dyDescent="0.2">
      <c r="A41" s="288" t="s">
        <v>2547</v>
      </c>
      <c r="B41" s="289" t="s">
        <v>2545</v>
      </c>
      <c r="C41" s="288" t="s">
        <v>2509</v>
      </c>
      <c r="D41" s="290" t="s">
        <v>250</v>
      </c>
      <c r="E41" s="465" t="s">
        <v>958</v>
      </c>
      <c r="F41" s="291" t="s">
        <v>2089</v>
      </c>
      <c r="G41" s="306" t="s">
        <v>688</v>
      </c>
      <c r="H41" s="288"/>
      <c r="I41" s="288" t="s">
        <v>437</v>
      </c>
      <c r="J41" s="292">
        <v>18.03</v>
      </c>
      <c r="K41" s="293" t="s">
        <v>237</v>
      </c>
      <c r="L41" s="293" t="s">
        <v>163</v>
      </c>
      <c r="M41" s="289" t="s">
        <v>481</v>
      </c>
      <c r="N41" s="294">
        <v>225</v>
      </c>
      <c r="O41" s="295">
        <v>6.7</v>
      </c>
      <c r="P41" s="295"/>
      <c r="Q41" s="461">
        <f>IFERROR(tbl_AufmassLos1[[#This Row],[Fläche_qm]]*tbl_AufmassLos1[[#This Row],[Reinigungs-tageJahr]],"")</f>
        <v>4056.7500000000005</v>
      </c>
      <c r="R41" s="174">
        <f>IFERROR(VLOOKUP(tbl_AufmassLos1[[#This Row],[Reinigungs-gruppe]]&amp;tbl_AufmassLos1[[#This Row],[Reinigungs-tageJahr]],tbl_BasisLos1[],7,FALSE),"")</f>
        <v>0</v>
      </c>
      <c r="S41" s="461" t="str">
        <f>IFERROR(tbl_AufmassLos1[[#This Row],[Fläche_qm_Jahr]]/tbl_AufmassLos1[[#This Row],[qm Leistung pro Stunde]],"")</f>
        <v/>
      </c>
      <c r="T41" s="175">
        <f>IFERROR(VLOOKUP(tbl_AufmassLos1[[#This Row],[Reinigungs-gruppe]]&amp;tbl_AufmassLos1[[#This Row],[Reinigungs-tageJahr]],tbl_BasisLos1[],8,FALSE),"")</f>
        <v>0</v>
      </c>
      <c r="U41" s="176" t="str">
        <f>IFERROR(tbl_AufmassLos1[[#This Row],[StundenJahr]]*tbl_AufmassLos1[[#This Row],[SVS]],"")</f>
        <v/>
      </c>
      <c r="V41" s="176" t="str">
        <f>IFERROR(tbl_AufmassLos1[[#This Row],[PreisJahr]]/12,"")</f>
        <v/>
      </c>
    </row>
    <row r="42" spans="1:22" x14ac:dyDescent="0.2">
      <c r="A42" s="288" t="s">
        <v>2547</v>
      </c>
      <c r="B42" s="289" t="s">
        <v>2545</v>
      </c>
      <c r="C42" s="288" t="s">
        <v>2509</v>
      </c>
      <c r="D42" s="290" t="s">
        <v>250</v>
      </c>
      <c r="E42" s="465" t="s">
        <v>988</v>
      </c>
      <c r="F42" s="291" t="s">
        <v>409</v>
      </c>
      <c r="G42" s="306" t="s">
        <v>688</v>
      </c>
      <c r="H42" s="288"/>
      <c r="I42" s="288" t="s">
        <v>437</v>
      </c>
      <c r="J42" s="292">
        <v>6.11</v>
      </c>
      <c r="K42" s="293" t="s">
        <v>457</v>
      </c>
      <c r="L42" s="293" t="s">
        <v>163</v>
      </c>
      <c r="M42" s="289" t="s">
        <v>480</v>
      </c>
      <c r="N42" s="294">
        <v>12</v>
      </c>
      <c r="O42" s="295">
        <v>0</v>
      </c>
      <c r="P42" s="295"/>
      <c r="Q42" s="461">
        <f>IFERROR(tbl_AufmassLos1[[#This Row],[Fläche_qm]]*tbl_AufmassLos1[[#This Row],[Reinigungs-tageJahr]],"")</f>
        <v>73.320000000000007</v>
      </c>
      <c r="R42" s="174">
        <f>IFERROR(VLOOKUP(tbl_AufmassLos1[[#This Row],[Reinigungs-gruppe]]&amp;tbl_AufmassLos1[[#This Row],[Reinigungs-tageJahr]],tbl_BasisLos1[],7,FALSE),"")</f>
        <v>0</v>
      </c>
      <c r="S42" s="461" t="str">
        <f>IFERROR(tbl_AufmassLos1[[#This Row],[Fläche_qm_Jahr]]/tbl_AufmassLos1[[#This Row],[qm Leistung pro Stunde]],"")</f>
        <v/>
      </c>
      <c r="T42" s="175">
        <f>IFERROR(VLOOKUP(tbl_AufmassLos1[[#This Row],[Reinigungs-gruppe]]&amp;tbl_AufmassLos1[[#This Row],[Reinigungs-tageJahr]],tbl_BasisLos1[],8,FALSE),"")</f>
        <v>0</v>
      </c>
      <c r="U42" s="176" t="str">
        <f>IFERROR(tbl_AufmassLos1[[#This Row],[StundenJahr]]*tbl_AufmassLos1[[#This Row],[SVS]],"")</f>
        <v/>
      </c>
      <c r="V42" s="176" t="str">
        <f>IFERROR(tbl_AufmassLos1[[#This Row],[PreisJahr]]/12,"")</f>
        <v/>
      </c>
    </row>
    <row r="43" spans="1:22" x14ac:dyDescent="0.2">
      <c r="A43" s="288" t="s">
        <v>2547</v>
      </c>
      <c r="B43" s="289" t="s">
        <v>2545</v>
      </c>
      <c r="C43" s="288" t="s">
        <v>2509</v>
      </c>
      <c r="D43" s="290" t="s">
        <v>250</v>
      </c>
      <c r="E43" s="465" t="s">
        <v>979</v>
      </c>
      <c r="F43" s="291" t="s">
        <v>2079</v>
      </c>
      <c r="G43" s="306" t="s">
        <v>688</v>
      </c>
      <c r="H43" s="288"/>
      <c r="I43" s="288" t="s">
        <v>443</v>
      </c>
      <c r="J43" s="292">
        <v>4.83</v>
      </c>
      <c r="K43" s="293" t="s">
        <v>451</v>
      </c>
      <c r="L43" s="293" t="s">
        <v>163</v>
      </c>
      <c r="M43" s="289" t="s">
        <v>481</v>
      </c>
      <c r="N43" s="294">
        <v>225</v>
      </c>
      <c r="O43" s="295">
        <v>0</v>
      </c>
      <c r="P43" s="295"/>
      <c r="Q43" s="461">
        <f>IFERROR(tbl_AufmassLos1[[#This Row],[Fläche_qm]]*tbl_AufmassLos1[[#This Row],[Reinigungs-tageJahr]],"")</f>
        <v>1086.75</v>
      </c>
      <c r="R43" s="174">
        <f>IFERROR(VLOOKUP(tbl_AufmassLos1[[#This Row],[Reinigungs-gruppe]]&amp;tbl_AufmassLos1[[#This Row],[Reinigungs-tageJahr]],tbl_BasisLos1[],7,FALSE),"")</f>
        <v>0</v>
      </c>
      <c r="S43" s="461" t="str">
        <f>IFERROR(tbl_AufmassLos1[[#This Row],[Fläche_qm_Jahr]]/tbl_AufmassLos1[[#This Row],[qm Leistung pro Stunde]],"")</f>
        <v/>
      </c>
      <c r="T43" s="175">
        <f>IFERROR(VLOOKUP(tbl_AufmassLos1[[#This Row],[Reinigungs-gruppe]]&amp;tbl_AufmassLos1[[#This Row],[Reinigungs-tageJahr]],tbl_BasisLos1[],8,FALSE),"")</f>
        <v>0</v>
      </c>
      <c r="U43" s="176" t="str">
        <f>IFERROR(tbl_AufmassLos1[[#This Row],[StundenJahr]]*tbl_AufmassLos1[[#This Row],[SVS]],"")</f>
        <v/>
      </c>
      <c r="V43" s="176" t="str">
        <f>IFERROR(tbl_AufmassLos1[[#This Row],[PreisJahr]]/12,"")</f>
        <v/>
      </c>
    </row>
    <row r="44" spans="1:22" x14ac:dyDescent="0.2">
      <c r="A44" s="288" t="s">
        <v>2547</v>
      </c>
      <c r="B44" s="289" t="s">
        <v>2545</v>
      </c>
      <c r="C44" s="288" t="s">
        <v>2509</v>
      </c>
      <c r="D44" s="290" t="s">
        <v>250</v>
      </c>
      <c r="E44" s="465" t="s">
        <v>957</v>
      </c>
      <c r="F44" s="291" t="s">
        <v>2088</v>
      </c>
      <c r="G44" s="306" t="s">
        <v>688</v>
      </c>
      <c r="H44" s="288"/>
      <c r="I44" s="288" t="s">
        <v>437</v>
      </c>
      <c r="J44" s="292">
        <v>45.83</v>
      </c>
      <c r="K44" s="293" t="s">
        <v>237</v>
      </c>
      <c r="L44" s="293" t="s">
        <v>163</v>
      </c>
      <c r="M44" s="289" t="s">
        <v>481</v>
      </c>
      <c r="N44" s="294">
        <v>225</v>
      </c>
      <c r="O44" s="295">
        <v>9.64</v>
      </c>
      <c r="P44" s="295"/>
      <c r="Q44" s="461">
        <f>IFERROR(tbl_AufmassLos1[[#This Row],[Fläche_qm]]*tbl_AufmassLos1[[#This Row],[Reinigungs-tageJahr]],"")</f>
        <v>10311.75</v>
      </c>
      <c r="R44" s="174">
        <f>IFERROR(VLOOKUP(tbl_AufmassLos1[[#This Row],[Reinigungs-gruppe]]&amp;tbl_AufmassLos1[[#This Row],[Reinigungs-tageJahr]],tbl_BasisLos1[],7,FALSE),"")</f>
        <v>0</v>
      </c>
      <c r="S44" s="461" t="str">
        <f>IFERROR(tbl_AufmassLos1[[#This Row],[Fläche_qm_Jahr]]/tbl_AufmassLos1[[#This Row],[qm Leistung pro Stunde]],"")</f>
        <v/>
      </c>
      <c r="T44" s="175">
        <f>IFERROR(VLOOKUP(tbl_AufmassLos1[[#This Row],[Reinigungs-gruppe]]&amp;tbl_AufmassLos1[[#This Row],[Reinigungs-tageJahr]],tbl_BasisLos1[],8,FALSE),"")</f>
        <v>0</v>
      </c>
      <c r="U44" s="176" t="str">
        <f>IFERROR(tbl_AufmassLos1[[#This Row],[StundenJahr]]*tbl_AufmassLos1[[#This Row],[SVS]],"")</f>
        <v/>
      </c>
      <c r="V44" s="176" t="str">
        <f>IFERROR(tbl_AufmassLos1[[#This Row],[PreisJahr]]/12,"")</f>
        <v/>
      </c>
    </row>
    <row r="45" spans="1:22" x14ac:dyDescent="0.2">
      <c r="A45" s="288" t="s">
        <v>2547</v>
      </c>
      <c r="B45" s="289" t="s">
        <v>2545</v>
      </c>
      <c r="C45" s="288" t="s">
        <v>2509</v>
      </c>
      <c r="D45" s="290" t="s">
        <v>250</v>
      </c>
      <c r="E45" s="465" t="s">
        <v>987</v>
      </c>
      <c r="F45" s="291" t="s">
        <v>409</v>
      </c>
      <c r="G45" s="306" t="s">
        <v>688</v>
      </c>
      <c r="H45" s="288"/>
      <c r="I45" s="288" t="s">
        <v>437</v>
      </c>
      <c r="J45" s="292">
        <v>6.18</v>
      </c>
      <c r="K45" s="293" t="s">
        <v>457</v>
      </c>
      <c r="L45" s="293" t="s">
        <v>163</v>
      </c>
      <c r="M45" s="289" t="s">
        <v>480</v>
      </c>
      <c r="N45" s="294">
        <v>12</v>
      </c>
      <c r="O45" s="295">
        <v>1.5</v>
      </c>
      <c r="P45" s="295"/>
      <c r="Q45" s="461">
        <f>IFERROR(tbl_AufmassLos1[[#This Row],[Fläche_qm]]*tbl_AufmassLos1[[#This Row],[Reinigungs-tageJahr]],"")</f>
        <v>74.16</v>
      </c>
      <c r="R45" s="174">
        <f>IFERROR(VLOOKUP(tbl_AufmassLos1[[#This Row],[Reinigungs-gruppe]]&amp;tbl_AufmassLos1[[#This Row],[Reinigungs-tageJahr]],tbl_BasisLos1[],7,FALSE),"")</f>
        <v>0</v>
      </c>
      <c r="S45" s="461" t="str">
        <f>IFERROR(tbl_AufmassLos1[[#This Row],[Fläche_qm_Jahr]]/tbl_AufmassLos1[[#This Row],[qm Leistung pro Stunde]],"")</f>
        <v/>
      </c>
      <c r="T45" s="175">
        <f>IFERROR(VLOOKUP(tbl_AufmassLos1[[#This Row],[Reinigungs-gruppe]]&amp;tbl_AufmassLos1[[#This Row],[Reinigungs-tageJahr]],tbl_BasisLos1[],8,FALSE),"")</f>
        <v>0</v>
      </c>
      <c r="U45" s="176" t="str">
        <f>IFERROR(tbl_AufmassLos1[[#This Row],[StundenJahr]]*tbl_AufmassLos1[[#This Row],[SVS]],"")</f>
        <v/>
      </c>
      <c r="V45" s="176" t="str">
        <f>IFERROR(tbl_AufmassLos1[[#This Row],[PreisJahr]]/12,"")</f>
        <v/>
      </c>
    </row>
    <row r="46" spans="1:22" x14ac:dyDescent="0.2">
      <c r="A46" s="288" t="s">
        <v>2547</v>
      </c>
      <c r="B46" s="289" t="s">
        <v>2545</v>
      </c>
      <c r="C46" s="288" t="s">
        <v>2509</v>
      </c>
      <c r="D46" s="290" t="s">
        <v>250</v>
      </c>
      <c r="E46" s="465" t="s">
        <v>955</v>
      </c>
      <c r="F46" s="291" t="s">
        <v>2086</v>
      </c>
      <c r="G46" s="306" t="s">
        <v>688</v>
      </c>
      <c r="H46" s="288"/>
      <c r="I46" s="288" t="s">
        <v>437</v>
      </c>
      <c r="J46" s="292">
        <v>46</v>
      </c>
      <c r="K46" s="293" t="s">
        <v>237</v>
      </c>
      <c r="L46" s="293" t="s">
        <v>163</v>
      </c>
      <c r="M46" s="289" t="s">
        <v>481</v>
      </c>
      <c r="N46" s="294">
        <v>225</v>
      </c>
      <c r="O46" s="295">
        <v>14.46</v>
      </c>
      <c r="P46" s="295"/>
      <c r="Q46" s="461">
        <f>IFERROR(tbl_AufmassLos1[[#This Row],[Fläche_qm]]*tbl_AufmassLos1[[#This Row],[Reinigungs-tageJahr]],"")</f>
        <v>10350</v>
      </c>
      <c r="R46" s="174">
        <f>IFERROR(VLOOKUP(tbl_AufmassLos1[[#This Row],[Reinigungs-gruppe]]&amp;tbl_AufmassLos1[[#This Row],[Reinigungs-tageJahr]],tbl_BasisLos1[],7,FALSE),"")</f>
        <v>0</v>
      </c>
      <c r="S46" s="461" t="str">
        <f>IFERROR(tbl_AufmassLos1[[#This Row],[Fläche_qm_Jahr]]/tbl_AufmassLos1[[#This Row],[qm Leistung pro Stunde]],"")</f>
        <v/>
      </c>
      <c r="T46" s="175">
        <f>IFERROR(VLOOKUP(tbl_AufmassLos1[[#This Row],[Reinigungs-gruppe]]&amp;tbl_AufmassLos1[[#This Row],[Reinigungs-tageJahr]],tbl_BasisLos1[],8,FALSE),"")</f>
        <v>0</v>
      </c>
      <c r="U46" s="176" t="str">
        <f>IFERROR(tbl_AufmassLos1[[#This Row],[StundenJahr]]*tbl_AufmassLos1[[#This Row],[SVS]],"")</f>
        <v/>
      </c>
      <c r="V46" s="176" t="str">
        <f>IFERROR(tbl_AufmassLos1[[#This Row],[PreisJahr]]/12,"")</f>
        <v/>
      </c>
    </row>
    <row r="47" spans="1:22" x14ac:dyDescent="0.2">
      <c r="A47" s="288" t="s">
        <v>2547</v>
      </c>
      <c r="B47" s="289" t="s">
        <v>2545</v>
      </c>
      <c r="C47" s="288" t="s">
        <v>2509</v>
      </c>
      <c r="D47" s="290" t="s">
        <v>250</v>
      </c>
      <c r="E47" s="465" t="s">
        <v>956</v>
      </c>
      <c r="F47" s="291" t="s">
        <v>2087</v>
      </c>
      <c r="G47" s="306" t="s">
        <v>688</v>
      </c>
      <c r="H47" s="288"/>
      <c r="I47" s="288" t="s">
        <v>437</v>
      </c>
      <c r="J47" s="292">
        <v>18.03</v>
      </c>
      <c r="K47" s="293" t="s">
        <v>237</v>
      </c>
      <c r="L47" s="293" t="s">
        <v>163</v>
      </c>
      <c r="M47" s="289" t="s">
        <v>481</v>
      </c>
      <c r="N47" s="294">
        <v>225</v>
      </c>
      <c r="O47" s="295">
        <v>11.78</v>
      </c>
      <c r="P47" s="295"/>
      <c r="Q47" s="461">
        <f>IFERROR(tbl_AufmassLos1[[#This Row],[Fläche_qm]]*tbl_AufmassLos1[[#This Row],[Reinigungs-tageJahr]],"")</f>
        <v>4056.7500000000005</v>
      </c>
      <c r="R47" s="174">
        <f>IFERROR(VLOOKUP(tbl_AufmassLos1[[#This Row],[Reinigungs-gruppe]]&amp;tbl_AufmassLos1[[#This Row],[Reinigungs-tageJahr]],tbl_BasisLos1[],7,FALSE),"")</f>
        <v>0</v>
      </c>
      <c r="S47" s="461" t="str">
        <f>IFERROR(tbl_AufmassLos1[[#This Row],[Fläche_qm_Jahr]]/tbl_AufmassLos1[[#This Row],[qm Leistung pro Stunde]],"")</f>
        <v/>
      </c>
      <c r="T47" s="175">
        <f>IFERROR(VLOOKUP(tbl_AufmassLos1[[#This Row],[Reinigungs-gruppe]]&amp;tbl_AufmassLos1[[#This Row],[Reinigungs-tageJahr]],tbl_BasisLos1[],8,FALSE),"")</f>
        <v>0</v>
      </c>
      <c r="U47" s="176" t="str">
        <f>IFERROR(tbl_AufmassLos1[[#This Row],[StundenJahr]]*tbl_AufmassLos1[[#This Row],[SVS]],"")</f>
        <v/>
      </c>
      <c r="V47" s="176" t="str">
        <f>IFERROR(tbl_AufmassLos1[[#This Row],[PreisJahr]]/12,"")</f>
        <v/>
      </c>
    </row>
    <row r="48" spans="1:22" x14ac:dyDescent="0.2">
      <c r="A48" s="288" t="s">
        <v>2547</v>
      </c>
      <c r="B48" s="289" t="s">
        <v>2545</v>
      </c>
      <c r="C48" s="288" t="s">
        <v>2509</v>
      </c>
      <c r="D48" s="290" t="s">
        <v>250</v>
      </c>
      <c r="E48" s="465" t="s">
        <v>978</v>
      </c>
      <c r="F48" s="291" t="s">
        <v>2079</v>
      </c>
      <c r="G48" s="306" t="s">
        <v>688</v>
      </c>
      <c r="H48" s="288"/>
      <c r="I48" s="288" t="s">
        <v>443</v>
      </c>
      <c r="J48" s="292">
        <v>9.0399999999999991</v>
      </c>
      <c r="K48" s="293" t="s">
        <v>451</v>
      </c>
      <c r="L48" s="293" t="s">
        <v>163</v>
      </c>
      <c r="M48" s="289" t="s">
        <v>481</v>
      </c>
      <c r="N48" s="294">
        <v>225</v>
      </c>
      <c r="O48" s="295">
        <v>1.92</v>
      </c>
      <c r="P48" s="295"/>
      <c r="Q48" s="461">
        <f>IFERROR(tbl_AufmassLos1[[#This Row],[Fläche_qm]]*tbl_AufmassLos1[[#This Row],[Reinigungs-tageJahr]],"")</f>
        <v>2033.9999999999998</v>
      </c>
      <c r="R48" s="174">
        <f>IFERROR(VLOOKUP(tbl_AufmassLos1[[#This Row],[Reinigungs-gruppe]]&amp;tbl_AufmassLos1[[#This Row],[Reinigungs-tageJahr]],tbl_BasisLos1[],7,FALSE),"")</f>
        <v>0</v>
      </c>
      <c r="S48" s="461" t="str">
        <f>IFERROR(tbl_AufmassLos1[[#This Row],[Fläche_qm_Jahr]]/tbl_AufmassLos1[[#This Row],[qm Leistung pro Stunde]],"")</f>
        <v/>
      </c>
      <c r="T48" s="175">
        <f>IFERROR(VLOOKUP(tbl_AufmassLos1[[#This Row],[Reinigungs-gruppe]]&amp;tbl_AufmassLos1[[#This Row],[Reinigungs-tageJahr]],tbl_BasisLos1[],8,FALSE),"")</f>
        <v>0</v>
      </c>
      <c r="U48" s="176" t="str">
        <f>IFERROR(tbl_AufmassLos1[[#This Row],[StundenJahr]]*tbl_AufmassLos1[[#This Row],[SVS]],"")</f>
        <v/>
      </c>
      <c r="V48" s="176" t="str">
        <f>IFERROR(tbl_AufmassLos1[[#This Row],[PreisJahr]]/12,"")</f>
        <v/>
      </c>
    </row>
    <row r="49" spans="1:22" x14ac:dyDescent="0.2">
      <c r="A49" s="288" t="s">
        <v>2547</v>
      </c>
      <c r="B49" s="289" t="s">
        <v>2545</v>
      </c>
      <c r="C49" s="288" t="s">
        <v>2509</v>
      </c>
      <c r="D49" s="290" t="s">
        <v>250</v>
      </c>
      <c r="E49" s="465" t="s">
        <v>964</v>
      </c>
      <c r="F49" s="291" t="s">
        <v>2093</v>
      </c>
      <c r="G49" s="306" t="s">
        <v>688</v>
      </c>
      <c r="H49" s="288"/>
      <c r="I49" s="288" t="s">
        <v>437</v>
      </c>
      <c r="J49" s="292">
        <v>12.19</v>
      </c>
      <c r="K49" s="293" t="s">
        <v>234</v>
      </c>
      <c r="L49" s="293" t="s">
        <v>163</v>
      </c>
      <c r="M49" s="289" t="s">
        <v>479</v>
      </c>
      <c r="N49" s="294">
        <v>49</v>
      </c>
      <c r="O49" s="295">
        <v>2</v>
      </c>
      <c r="P49" s="295"/>
      <c r="Q49" s="461">
        <f>IFERROR(tbl_AufmassLos1[[#This Row],[Fläche_qm]]*tbl_AufmassLos1[[#This Row],[Reinigungs-tageJahr]],"")</f>
        <v>597.30999999999995</v>
      </c>
      <c r="R49" s="174">
        <f>IFERROR(VLOOKUP(tbl_AufmassLos1[[#This Row],[Reinigungs-gruppe]]&amp;tbl_AufmassLos1[[#This Row],[Reinigungs-tageJahr]],tbl_BasisLos1[],7,FALSE),"")</f>
        <v>0</v>
      </c>
      <c r="S49" s="461" t="str">
        <f>IFERROR(tbl_AufmassLos1[[#This Row],[Fläche_qm_Jahr]]/tbl_AufmassLos1[[#This Row],[qm Leistung pro Stunde]],"")</f>
        <v/>
      </c>
      <c r="T49" s="175">
        <f>IFERROR(VLOOKUP(tbl_AufmassLos1[[#This Row],[Reinigungs-gruppe]]&amp;tbl_AufmassLos1[[#This Row],[Reinigungs-tageJahr]],tbl_BasisLos1[],8,FALSE),"")</f>
        <v>0</v>
      </c>
      <c r="U49" s="176" t="str">
        <f>IFERROR(tbl_AufmassLos1[[#This Row],[StundenJahr]]*tbl_AufmassLos1[[#This Row],[SVS]],"")</f>
        <v/>
      </c>
      <c r="V49" s="176" t="str">
        <f>IFERROR(tbl_AufmassLos1[[#This Row],[PreisJahr]]/12,"")</f>
        <v/>
      </c>
    </row>
    <row r="50" spans="1:22" x14ac:dyDescent="0.2">
      <c r="A50" s="288" t="s">
        <v>2547</v>
      </c>
      <c r="B50" s="289" t="s">
        <v>2545</v>
      </c>
      <c r="C50" s="288" t="s">
        <v>2509</v>
      </c>
      <c r="D50" s="290" t="s">
        <v>250</v>
      </c>
      <c r="E50" s="465" t="s">
        <v>965</v>
      </c>
      <c r="F50" s="291" t="s">
        <v>401</v>
      </c>
      <c r="G50" s="306" t="s">
        <v>688</v>
      </c>
      <c r="H50" s="288"/>
      <c r="I50" s="288" t="s">
        <v>437</v>
      </c>
      <c r="J50" s="292">
        <v>4.4000000000000004</v>
      </c>
      <c r="K50" s="293" t="s">
        <v>236</v>
      </c>
      <c r="L50" s="293" t="s">
        <v>163</v>
      </c>
      <c r="M50" s="289" t="s">
        <v>481</v>
      </c>
      <c r="N50" s="294">
        <v>225</v>
      </c>
      <c r="O50" s="295">
        <v>16.309999999999999</v>
      </c>
      <c r="P50" s="295"/>
      <c r="Q50" s="461">
        <f>IFERROR(tbl_AufmassLos1[[#This Row],[Fläche_qm]]*tbl_AufmassLos1[[#This Row],[Reinigungs-tageJahr]],"")</f>
        <v>990.00000000000011</v>
      </c>
      <c r="R50" s="174">
        <f>IFERROR(VLOOKUP(tbl_AufmassLos1[[#This Row],[Reinigungs-gruppe]]&amp;tbl_AufmassLos1[[#This Row],[Reinigungs-tageJahr]],tbl_BasisLos1[],7,FALSE),"")</f>
        <v>0</v>
      </c>
      <c r="S50" s="461" t="str">
        <f>IFERROR(tbl_AufmassLos1[[#This Row],[Fläche_qm_Jahr]]/tbl_AufmassLos1[[#This Row],[qm Leistung pro Stunde]],"")</f>
        <v/>
      </c>
      <c r="T50" s="175">
        <f>IFERROR(VLOOKUP(tbl_AufmassLos1[[#This Row],[Reinigungs-gruppe]]&amp;tbl_AufmassLos1[[#This Row],[Reinigungs-tageJahr]],tbl_BasisLos1[],8,FALSE),"")</f>
        <v>0</v>
      </c>
      <c r="U50" s="176" t="str">
        <f>IFERROR(tbl_AufmassLos1[[#This Row],[StundenJahr]]*tbl_AufmassLos1[[#This Row],[SVS]],"")</f>
        <v/>
      </c>
      <c r="V50" s="176" t="str">
        <f>IFERROR(tbl_AufmassLos1[[#This Row],[PreisJahr]]/12,"")</f>
        <v/>
      </c>
    </row>
    <row r="51" spans="1:22" x14ac:dyDescent="0.2">
      <c r="A51" s="288" t="s">
        <v>2547</v>
      </c>
      <c r="B51" s="289" t="s">
        <v>2545</v>
      </c>
      <c r="C51" s="288" t="s">
        <v>2509</v>
      </c>
      <c r="D51" s="290" t="s">
        <v>250</v>
      </c>
      <c r="E51" s="465" t="s">
        <v>967</v>
      </c>
      <c r="F51" s="291" t="s">
        <v>2094</v>
      </c>
      <c r="G51" s="306" t="s">
        <v>688</v>
      </c>
      <c r="H51" s="288"/>
      <c r="I51" s="288" t="s">
        <v>437</v>
      </c>
      <c r="J51" s="292">
        <v>80.099999999999994</v>
      </c>
      <c r="K51" s="293" t="s">
        <v>262</v>
      </c>
      <c r="L51" s="293" t="s">
        <v>163</v>
      </c>
      <c r="M51" s="289" t="s">
        <v>481</v>
      </c>
      <c r="N51" s="294">
        <v>225</v>
      </c>
      <c r="O51" s="295">
        <v>12.52</v>
      </c>
      <c r="P51" s="295"/>
      <c r="Q51" s="461">
        <f>IFERROR(tbl_AufmassLos1[[#This Row],[Fläche_qm]]*tbl_AufmassLos1[[#This Row],[Reinigungs-tageJahr]],"")</f>
        <v>18022.5</v>
      </c>
      <c r="R51" s="174">
        <f>IFERROR(VLOOKUP(tbl_AufmassLos1[[#This Row],[Reinigungs-gruppe]]&amp;tbl_AufmassLos1[[#This Row],[Reinigungs-tageJahr]],tbl_BasisLos1[],7,FALSE),"")</f>
        <v>0</v>
      </c>
      <c r="S51" s="461" t="str">
        <f>IFERROR(tbl_AufmassLos1[[#This Row],[Fläche_qm_Jahr]]/tbl_AufmassLos1[[#This Row],[qm Leistung pro Stunde]],"")</f>
        <v/>
      </c>
      <c r="T51" s="175">
        <f>IFERROR(VLOOKUP(tbl_AufmassLos1[[#This Row],[Reinigungs-gruppe]]&amp;tbl_AufmassLos1[[#This Row],[Reinigungs-tageJahr]],tbl_BasisLos1[],8,FALSE),"")</f>
        <v>0</v>
      </c>
      <c r="U51" s="176" t="str">
        <f>IFERROR(tbl_AufmassLos1[[#This Row],[StundenJahr]]*tbl_AufmassLos1[[#This Row],[SVS]],"")</f>
        <v/>
      </c>
      <c r="V51" s="176" t="str">
        <f>IFERROR(tbl_AufmassLos1[[#This Row],[PreisJahr]]/12,"")</f>
        <v/>
      </c>
    </row>
    <row r="52" spans="1:22" x14ac:dyDescent="0.2">
      <c r="A52" s="288" t="s">
        <v>2547</v>
      </c>
      <c r="B52" s="289" t="s">
        <v>2545</v>
      </c>
      <c r="C52" s="288" t="s">
        <v>2509</v>
      </c>
      <c r="D52" s="290" t="s">
        <v>250</v>
      </c>
      <c r="E52" s="465" t="s">
        <v>966</v>
      </c>
      <c r="F52" s="291" t="s">
        <v>375</v>
      </c>
      <c r="G52" s="306" t="s">
        <v>686</v>
      </c>
      <c r="H52" s="288"/>
      <c r="I52" s="288" t="s">
        <v>437</v>
      </c>
      <c r="J52" s="292">
        <v>9.4600000000000009</v>
      </c>
      <c r="K52" s="293" t="s">
        <v>236</v>
      </c>
      <c r="L52" s="293" t="s">
        <v>163</v>
      </c>
      <c r="M52" s="289" t="s">
        <v>481</v>
      </c>
      <c r="N52" s="294">
        <v>225</v>
      </c>
      <c r="O52" s="295">
        <v>5.8</v>
      </c>
      <c r="P52" s="295"/>
      <c r="Q52" s="461">
        <f>IFERROR(tbl_AufmassLos1[[#This Row],[Fläche_qm]]*tbl_AufmassLos1[[#This Row],[Reinigungs-tageJahr]],"")</f>
        <v>2128.5</v>
      </c>
      <c r="R52" s="174">
        <f>IFERROR(VLOOKUP(tbl_AufmassLos1[[#This Row],[Reinigungs-gruppe]]&amp;tbl_AufmassLos1[[#This Row],[Reinigungs-tageJahr]],tbl_BasisLos1[],7,FALSE),"")</f>
        <v>0</v>
      </c>
      <c r="S52" s="461" t="str">
        <f>IFERROR(tbl_AufmassLos1[[#This Row],[Fläche_qm_Jahr]]/tbl_AufmassLos1[[#This Row],[qm Leistung pro Stunde]],"")</f>
        <v/>
      </c>
      <c r="T52" s="175">
        <f>IFERROR(VLOOKUP(tbl_AufmassLos1[[#This Row],[Reinigungs-gruppe]]&amp;tbl_AufmassLos1[[#This Row],[Reinigungs-tageJahr]],tbl_BasisLos1[],8,FALSE),"")</f>
        <v>0</v>
      </c>
      <c r="U52" s="176" t="str">
        <f>IFERROR(tbl_AufmassLos1[[#This Row],[StundenJahr]]*tbl_AufmassLos1[[#This Row],[SVS]],"")</f>
        <v/>
      </c>
      <c r="V52" s="176" t="str">
        <f>IFERROR(tbl_AufmassLos1[[#This Row],[PreisJahr]]/12,"")</f>
        <v/>
      </c>
    </row>
    <row r="53" spans="1:22" x14ac:dyDescent="0.2">
      <c r="A53" s="288" t="s">
        <v>2547</v>
      </c>
      <c r="B53" s="289" t="s">
        <v>2545</v>
      </c>
      <c r="C53" s="288" t="s">
        <v>2509</v>
      </c>
      <c r="D53" s="290" t="s">
        <v>250</v>
      </c>
      <c r="E53" s="465" t="s">
        <v>970</v>
      </c>
      <c r="F53" s="291" t="s">
        <v>380</v>
      </c>
      <c r="G53" s="306" t="s">
        <v>688</v>
      </c>
      <c r="H53" s="288"/>
      <c r="I53" s="288" t="s">
        <v>437</v>
      </c>
      <c r="J53" s="292">
        <v>38.28</v>
      </c>
      <c r="K53" s="293" t="s">
        <v>262</v>
      </c>
      <c r="L53" s="293" t="s">
        <v>163</v>
      </c>
      <c r="M53" s="289" t="s">
        <v>481</v>
      </c>
      <c r="N53" s="294">
        <v>225</v>
      </c>
      <c r="O53" s="295">
        <v>7.94</v>
      </c>
      <c r="P53" s="295"/>
      <c r="Q53" s="461">
        <f>IFERROR(tbl_AufmassLos1[[#This Row],[Fläche_qm]]*tbl_AufmassLos1[[#This Row],[Reinigungs-tageJahr]],"")</f>
        <v>8613</v>
      </c>
      <c r="R53" s="174">
        <f>IFERROR(VLOOKUP(tbl_AufmassLos1[[#This Row],[Reinigungs-gruppe]]&amp;tbl_AufmassLos1[[#This Row],[Reinigungs-tageJahr]],tbl_BasisLos1[],7,FALSE),"")</f>
        <v>0</v>
      </c>
      <c r="S53" s="461" t="str">
        <f>IFERROR(tbl_AufmassLos1[[#This Row],[Fläche_qm_Jahr]]/tbl_AufmassLos1[[#This Row],[qm Leistung pro Stunde]],"")</f>
        <v/>
      </c>
      <c r="T53" s="175">
        <f>IFERROR(VLOOKUP(tbl_AufmassLos1[[#This Row],[Reinigungs-gruppe]]&amp;tbl_AufmassLos1[[#This Row],[Reinigungs-tageJahr]],tbl_BasisLos1[],8,FALSE),"")</f>
        <v>0</v>
      </c>
      <c r="U53" s="176" t="str">
        <f>IFERROR(tbl_AufmassLos1[[#This Row],[StundenJahr]]*tbl_AufmassLos1[[#This Row],[SVS]],"")</f>
        <v/>
      </c>
      <c r="V53" s="176" t="str">
        <f>IFERROR(tbl_AufmassLos1[[#This Row],[PreisJahr]]/12,"")</f>
        <v/>
      </c>
    </row>
    <row r="54" spans="1:22" x14ac:dyDescent="0.2">
      <c r="A54" s="288" t="s">
        <v>2547</v>
      </c>
      <c r="B54" s="289" t="s">
        <v>2545</v>
      </c>
      <c r="C54" s="288" t="s">
        <v>2509</v>
      </c>
      <c r="D54" s="290" t="s">
        <v>250</v>
      </c>
      <c r="E54" s="465" t="s">
        <v>971</v>
      </c>
      <c r="F54" s="291" t="s">
        <v>725</v>
      </c>
      <c r="G54" s="306" t="s">
        <v>686</v>
      </c>
      <c r="H54" s="288"/>
      <c r="I54" s="288" t="s">
        <v>437</v>
      </c>
      <c r="J54" s="292">
        <v>20.85</v>
      </c>
      <c r="K54" s="293" t="s">
        <v>262</v>
      </c>
      <c r="L54" s="293" t="s">
        <v>163</v>
      </c>
      <c r="M54" s="289" t="s">
        <v>481</v>
      </c>
      <c r="N54" s="294">
        <v>225</v>
      </c>
      <c r="O54" s="295">
        <v>4.09</v>
      </c>
      <c r="P54" s="295"/>
      <c r="Q54" s="461">
        <f>IFERROR(tbl_AufmassLos1[[#This Row],[Fläche_qm]]*tbl_AufmassLos1[[#This Row],[Reinigungs-tageJahr]],"")</f>
        <v>4691.25</v>
      </c>
      <c r="R54" s="174">
        <f>IFERROR(VLOOKUP(tbl_AufmassLos1[[#This Row],[Reinigungs-gruppe]]&amp;tbl_AufmassLos1[[#This Row],[Reinigungs-tageJahr]],tbl_BasisLos1[],7,FALSE),"")</f>
        <v>0</v>
      </c>
      <c r="S54" s="461" t="str">
        <f>IFERROR(tbl_AufmassLos1[[#This Row],[Fläche_qm_Jahr]]/tbl_AufmassLos1[[#This Row],[qm Leistung pro Stunde]],"")</f>
        <v/>
      </c>
      <c r="T54" s="175">
        <f>IFERROR(VLOOKUP(tbl_AufmassLos1[[#This Row],[Reinigungs-gruppe]]&amp;tbl_AufmassLos1[[#This Row],[Reinigungs-tageJahr]],tbl_BasisLos1[],8,FALSE),"")</f>
        <v>0</v>
      </c>
      <c r="U54" s="176" t="str">
        <f>IFERROR(tbl_AufmassLos1[[#This Row],[StundenJahr]]*tbl_AufmassLos1[[#This Row],[SVS]],"")</f>
        <v/>
      </c>
      <c r="V54" s="176" t="str">
        <f>IFERROR(tbl_AufmassLos1[[#This Row],[PreisJahr]]/12,"")</f>
        <v/>
      </c>
    </row>
    <row r="55" spans="1:22" x14ac:dyDescent="0.2">
      <c r="A55" s="288" t="s">
        <v>2547</v>
      </c>
      <c r="B55" s="289" t="s">
        <v>2545</v>
      </c>
      <c r="C55" s="288" t="s">
        <v>2509</v>
      </c>
      <c r="D55" s="290" t="s">
        <v>250</v>
      </c>
      <c r="E55" s="465" t="s">
        <v>972</v>
      </c>
      <c r="F55" s="291" t="s">
        <v>379</v>
      </c>
      <c r="G55" s="306" t="s">
        <v>686</v>
      </c>
      <c r="H55" s="288"/>
      <c r="I55" s="288" t="s">
        <v>437</v>
      </c>
      <c r="J55" s="292">
        <v>11.55</v>
      </c>
      <c r="K55" s="293" t="s">
        <v>262</v>
      </c>
      <c r="L55" s="293" t="s">
        <v>163</v>
      </c>
      <c r="M55" s="289" t="s">
        <v>481</v>
      </c>
      <c r="N55" s="294">
        <v>225</v>
      </c>
      <c r="O55" s="295">
        <v>6.41</v>
      </c>
      <c r="P55" s="295"/>
      <c r="Q55" s="461">
        <f>IFERROR(tbl_AufmassLos1[[#This Row],[Fläche_qm]]*tbl_AufmassLos1[[#This Row],[Reinigungs-tageJahr]],"")</f>
        <v>2598.75</v>
      </c>
      <c r="R55" s="174">
        <f>IFERROR(VLOOKUP(tbl_AufmassLos1[[#This Row],[Reinigungs-gruppe]]&amp;tbl_AufmassLos1[[#This Row],[Reinigungs-tageJahr]],tbl_BasisLos1[],7,FALSE),"")</f>
        <v>0</v>
      </c>
      <c r="S55" s="461" t="str">
        <f>IFERROR(tbl_AufmassLos1[[#This Row],[Fläche_qm_Jahr]]/tbl_AufmassLos1[[#This Row],[qm Leistung pro Stunde]],"")</f>
        <v/>
      </c>
      <c r="T55" s="175">
        <f>IFERROR(VLOOKUP(tbl_AufmassLos1[[#This Row],[Reinigungs-gruppe]]&amp;tbl_AufmassLos1[[#This Row],[Reinigungs-tageJahr]],tbl_BasisLos1[],8,FALSE),"")</f>
        <v>0</v>
      </c>
      <c r="U55" s="176" t="str">
        <f>IFERROR(tbl_AufmassLos1[[#This Row],[StundenJahr]]*tbl_AufmassLos1[[#This Row],[SVS]],"")</f>
        <v/>
      </c>
      <c r="V55" s="176" t="str">
        <f>IFERROR(tbl_AufmassLos1[[#This Row],[PreisJahr]]/12,"")</f>
        <v/>
      </c>
    </row>
    <row r="56" spans="1:22" x14ac:dyDescent="0.2">
      <c r="A56" s="288" t="s">
        <v>2547</v>
      </c>
      <c r="B56" s="289" t="s">
        <v>2545</v>
      </c>
      <c r="C56" s="288" t="s">
        <v>2509</v>
      </c>
      <c r="D56" s="290" t="s">
        <v>250</v>
      </c>
      <c r="E56" s="465" t="s">
        <v>982</v>
      </c>
      <c r="F56" s="291" t="s">
        <v>395</v>
      </c>
      <c r="G56" s="306" t="s">
        <v>688</v>
      </c>
      <c r="H56" s="288"/>
      <c r="I56" s="288" t="s">
        <v>443</v>
      </c>
      <c r="J56" s="292">
        <v>9.35</v>
      </c>
      <c r="K56" s="293" t="s">
        <v>454</v>
      </c>
      <c r="L56" s="293" t="s">
        <v>163</v>
      </c>
      <c r="M56" s="289" t="s">
        <v>481</v>
      </c>
      <c r="N56" s="294">
        <v>225</v>
      </c>
      <c r="O56" s="295">
        <v>1.8</v>
      </c>
      <c r="P56" s="295"/>
      <c r="Q56" s="461">
        <f>IFERROR(tbl_AufmassLos1[[#This Row],[Fläche_qm]]*tbl_AufmassLos1[[#This Row],[Reinigungs-tageJahr]],"")</f>
        <v>2103.75</v>
      </c>
      <c r="R56" s="174">
        <f>IFERROR(VLOOKUP(tbl_AufmassLos1[[#This Row],[Reinigungs-gruppe]]&amp;tbl_AufmassLos1[[#This Row],[Reinigungs-tageJahr]],tbl_BasisLos1[],7,FALSE),"")</f>
        <v>0</v>
      </c>
      <c r="S56" s="461" t="str">
        <f>IFERROR(tbl_AufmassLos1[[#This Row],[Fläche_qm_Jahr]]/tbl_AufmassLos1[[#This Row],[qm Leistung pro Stunde]],"")</f>
        <v/>
      </c>
      <c r="T56" s="175">
        <f>IFERROR(VLOOKUP(tbl_AufmassLos1[[#This Row],[Reinigungs-gruppe]]&amp;tbl_AufmassLos1[[#This Row],[Reinigungs-tageJahr]],tbl_BasisLos1[],8,FALSE),"")</f>
        <v>0</v>
      </c>
      <c r="U56" s="176" t="str">
        <f>IFERROR(tbl_AufmassLos1[[#This Row],[StundenJahr]]*tbl_AufmassLos1[[#This Row],[SVS]],"")</f>
        <v/>
      </c>
      <c r="V56" s="176" t="str">
        <f>IFERROR(tbl_AufmassLos1[[#This Row],[PreisJahr]]/12,"")</f>
        <v/>
      </c>
    </row>
    <row r="57" spans="1:22" x14ac:dyDescent="0.2">
      <c r="A57" s="288" t="s">
        <v>2547</v>
      </c>
      <c r="B57" s="289" t="s">
        <v>2545</v>
      </c>
      <c r="C57" s="288" t="s">
        <v>2509</v>
      </c>
      <c r="D57" s="290" t="s">
        <v>250</v>
      </c>
      <c r="E57" s="465" t="s">
        <v>954</v>
      </c>
      <c r="F57" s="291" t="s">
        <v>2085</v>
      </c>
      <c r="G57" s="306" t="s">
        <v>688</v>
      </c>
      <c r="H57" s="288"/>
      <c r="I57" s="288" t="s">
        <v>437</v>
      </c>
      <c r="J57" s="292">
        <v>18.09</v>
      </c>
      <c r="K57" s="293" t="s">
        <v>237</v>
      </c>
      <c r="L57" s="293" t="s">
        <v>163</v>
      </c>
      <c r="M57" s="289" t="s">
        <v>481</v>
      </c>
      <c r="N57" s="294">
        <v>225</v>
      </c>
      <c r="O57" s="295">
        <v>8.91</v>
      </c>
      <c r="P57" s="295"/>
      <c r="Q57" s="461">
        <f>IFERROR(tbl_AufmassLos1[[#This Row],[Fläche_qm]]*tbl_AufmassLos1[[#This Row],[Reinigungs-tageJahr]],"")</f>
        <v>4070.25</v>
      </c>
      <c r="R57" s="174">
        <f>IFERROR(VLOOKUP(tbl_AufmassLos1[[#This Row],[Reinigungs-gruppe]]&amp;tbl_AufmassLos1[[#This Row],[Reinigungs-tageJahr]],tbl_BasisLos1[],7,FALSE),"")</f>
        <v>0</v>
      </c>
      <c r="S57" s="461" t="str">
        <f>IFERROR(tbl_AufmassLos1[[#This Row],[Fläche_qm_Jahr]]/tbl_AufmassLos1[[#This Row],[qm Leistung pro Stunde]],"")</f>
        <v/>
      </c>
      <c r="T57" s="175">
        <f>IFERROR(VLOOKUP(tbl_AufmassLos1[[#This Row],[Reinigungs-gruppe]]&amp;tbl_AufmassLos1[[#This Row],[Reinigungs-tageJahr]],tbl_BasisLos1[],8,FALSE),"")</f>
        <v>0</v>
      </c>
      <c r="U57" s="176" t="str">
        <f>IFERROR(tbl_AufmassLos1[[#This Row],[StundenJahr]]*tbl_AufmassLos1[[#This Row],[SVS]],"")</f>
        <v/>
      </c>
      <c r="V57" s="176" t="str">
        <f>IFERROR(tbl_AufmassLos1[[#This Row],[PreisJahr]]/12,"")</f>
        <v/>
      </c>
    </row>
    <row r="58" spans="1:22" x14ac:dyDescent="0.2">
      <c r="A58" s="288" t="s">
        <v>2547</v>
      </c>
      <c r="B58" s="289" t="s">
        <v>2545</v>
      </c>
      <c r="C58" s="288" t="s">
        <v>2509</v>
      </c>
      <c r="D58" s="290" t="s">
        <v>250</v>
      </c>
      <c r="E58" s="465" t="s">
        <v>953</v>
      </c>
      <c r="F58" s="291" t="s">
        <v>2084</v>
      </c>
      <c r="G58" s="306" t="s">
        <v>688</v>
      </c>
      <c r="H58" s="288"/>
      <c r="I58" s="288" t="s">
        <v>437</v>
      </c>
      <c r="J58" s="292">
        <v>45.7</v>
      </c>
      <c r="K58" s="293" t="s">
        <v>237</v>
      </c>
      <c r="L58" s="293" t="s">
        <v>163</v>
      </c>
      <c r="M58" s="289" t="s">
        <v>481</v>
      </c>
      <c r="N58" s="294">
        <v>225</v>
      </c>
      <c r="O58" s="295">
        <v>14.65</v>
      </c>
      <c r="P58" s="295"/>
      <c r="Q58" s="461">
        <f>IFERROR(tbl_AufmassLos1[[#This Row],[Fläche_qm]]*tbl_AufmassLos1[[#This Row],[Reinigungs-tageJahr]],"")</f>
        <v>10282.5</v>
      </c>
      <c r="R58" s="174">
        <f>IFERROR(VLOOKUP(tbl_AufmassLos1[[#This Row],[Reinigungs-gruppe]]&amp;tbl_AufmassLos1[[#This Row],[Reinigungs-tageJahr]],tbl_BasisLos1[],7,FALSE),"")</f>
        <v>0</v>
      </c>
      <c r="S58" s="461" t="str">
        <f>IFERROR(tbl_AufmassLos1[[#This Row],[Fläche_qm_Jahr]]/tbl_AufmassLos1[[#This Row],[qm Leistung pro Stunde]],"")</f>
        <v/>
      </c>
      <c r="T58" s="175">
        <f>IFERROR(VLOOKUP(tbl_AufmassLos1[[#This Row],[Reinigungs-gruppe]]&amp;tbl_AufmassLos1[[#This Row],[Reinigungs-tageJahr]],tbl_BasisLos1[],8,FALSE),"")</f>
        <v>0</v>
      </c>
      <c r="U58" s="176" t="str">
        <f>IFERROR(tbl_AufmassLos1[[#This Row],[StundenJahr]]*tbl_AufmassLos1[[#This Row],[SVS]],"")</f>
        <v/>
      </c>
      <c r="V58" s="176" t="str">
        <f>IFERROR(tbl_AufmassLos1[[#This Row],[PreisJahr]]/12,"")</f>
        <v/>
      </c>
    </row>
    <row r="59" spans="1:22" x14ac:dyDescent="0.2">
      <c r="A59" s="288" t="s">
        <v>2547</v>
      </c>
      <c r="B59" s="289" t="s">
        <v>2545</v>
      </c>
      <c r="C59" s="288" t="s">
        <v>2509</v>
      </c>
      <c r="D59" s="290" t="s">
        <v>250</v>
      </c>
      <c r="E59" s="465" t="s">
        <v>975</v>
      </c>
      <c r="F59" s="291" t="s">
        <v>2079</v>
      </c>
      <c r="G59" s="306" t="s">
        <v>688</v>
      </c>
      <c r="H59" s="288"/>
      <c r="I59" s="288" t="s">
        <v>443</v>
      </c>
      <c r="J59" s="292">
        <v>9.06</v>
      </c>
      <c r="K59" s="293" t="s">
        <v>451</v>
      </c>
      <c r="L59" s="293" t="s">
        <v>163</v>
      </c>
      <c r="M59" s="289" t="s">
        <v>481</v>
      </c>
      <c r="N59" s="294">
        <v>225</v>
      </c>
      <c r="O59" s="295">
        <v>1.92</v>
      </c>
      <c r="P59" s="295"/>
      <c r="Q59" s="461">
        <f>IFERROR(tbl_AufmassLos1[[#This Row],[Fläche_qm]]*tbl_AufmassLos1[[#This Row],[Reinigungs-tageJahr]],"")</f>
        <v>2038.5</v>
      </c>
      <c r="R59" s="174">
        <f>IFERROR(VLOOKUP(tbl_AufmassLos1[[#This Row],[Reinigungs-gruppe]]&amp;tbl_AufmassLos1[[#This Row],[Reinigungs-tageJahr]],tbl_BasisLos1[],7,FALSE),"")</f>
        <v>0</v>
      </c>
      <c r="S59" s="461" t="str">
        <f>IFERROR(tbl_AufmassLos1[[#This Row],[Fläche_qm_Jahr]]/tbl_AufmassLos1[[#This Row],[qm Leistung pro Stunde]],"")</f>
        <v/>
      </c>
      <c r="T59" s="175">
        <f>IFERROR(VLOOKUP(tbl_AufmassLos1[[#This Row],[Reinigungs-gruppe]]&amp;tbl_AufmassLos1[[#This Row],[Reinigungs-tageJahr]],tbl_BasisLos1[],8,FALSE),"")</f>
        <v>0</v>
      </c>
      <c r="U59" s="176" t="str">
        <f>IFERROR(tbl_AufmassLos1[[#This Row],[StundenJahr]]*tbl_AufmassLos1[[#This Row],[SVS]],"")</f>
        <v/>
      </c>
      <c r="V59" s="176" t="str">
        <f>IFERROR(tbl_AufmassLos1[[#This Row],[PreisJahr]]/12,"")</f>
        <v/>
      </c>
    </row>
    <row r="60" spans="1:22" x14ac:dyDescent="0.2">
      <c r="A60" s="288" t="s">
        <v>2547</v>
      </c>
      <c r="B60" s="289" t="s">
        <v>2545</v>
      </c>
      <c r="C60" s="288" t="s">
        <v>2509</v>
      </c>
      <c r="D60" s="290" t="s">
        <v>250</v>
      </c>
      <c r="E60" s="465" t="s">
        <v>985</v>
      </c>
      <c r="F60" s="291" t="s">
        <v>409</v>
      </c>
      <c r="G60" s="306" t="s">
        <v>688</v>
      </c>
      <c r="H60" s="288"/>
      <c r="I60" s="288" t="s">
        <v>437</v>
      </c>
      <c r="J60" s="292">
        <v>4.8499999999999996</v>
      </c>
      <c r="K60" s="293" t="s">
        <v>457</v>
      </c>
      <c r="L60" s="293" t="s">
        <v>163</v>
      </c>
      <c r="M60" s="289" t="s">
        <v>480</v>
      </c>
      <c r="N60" s="294">
        <v>12</v>
      </c>
      <c r="O60" s="295">
        <v>1.5</v>
      </c>
      <c r="P60" s="295"/>
      <c r="Q60" s="461">
        <f>IFERROR(tbl_AufmassLos1[[#This Row],[Fläche_qm]]*tbl_AufmassLos1[[#This Row],[Reinigungs-tageJahr]],"")</f>
        <v>58.199999999999996</v>
      </c>
      <c r="R60" s="174">
        <f>IFERROR(VLOOKUP(tbl_AufmassLos1[[#This Row],[Reinigungs-gruppe]]&amp;tbl_AufmassLos1[[#This Row],[Reinigungs-tageJahr]],tbl_BasisLos1[],7,FALSE),"")</f>
        <v>0</v>
      </c>
      <c r="S60" s="461" t="str">
        <f>IFERROR(tbl_AufmassLos1[[#This Row],[Fläche_qm_Jahr]]/tbl_AufmassLos1[[#This Row],[qm Leistung pro Stunde]],"")</f>
        <v/>
      </c>
      <c r="T60" s="175">
        <f>IFERROR(VLOOKUP(tbl_AufmassLos1[[#This Row],[Reinigungs-gruppe]]&amp;tbl_AufmassLos1[[#This Row],[Reinigungs-tageJahr]],tbl_BasisLos1[],8,FALSE),"")</f>
        <v>0</v>
      </c>
      <c r="U60" s="176" t="str">
        <f>IFERROR(tbl_AufmassLos1[[#This Row],[StundenJahr]]*tbl_AufmassLos1[[#This Row],[SVS]],"")</f>
        <v/>
      </c>
      <c r="V60" s="176" t="str">
        <f>IFERROR(tbl_AufmassLos1[[#This Row],[PreisJahr]]/12,"")</f>
        <v/>
      </c>
    </row>
    <row r="61" spans="1:22" x14ac:dyDescent="0.2">
      <c r="A61" s="288" t="s">
        <v>2547</v>
      </c>
      <c r="B61" s="289" t="s">
        <v>2545</v>
      </c>
      <c r="C61" s="288" t="s">
        <v>2509</v>
      </c>
      <c r="D61" s="290" t="s">
        <v>250</v>
      </c>
      <c r="E61" s="465" t="s">
        <v>976</v>
      </c>
      <c r="F61" s="291" t="s">
        <v>2095</v>
      </c>
      <c r="G61" s="306" t="s">
        <v>688</v>
      </c>
      <c r="H61" s="288"/>
      <c r="I61" s="288" t="s">
        <v>443</v>
      </c>
      <c r="J61" s="292">
        <v>1.52</v>
      </c>
      <c r="K61" s="293" t="s">
        <v>451</v>
      </c>
      <c r="L61" s="293" t="s">
        <v>163</v>
      </c>
      <c r="M61" s="289" t="s">
        <v>481</v>
      </c>
      <c r="N61" s="294">
        <v>225</v>
      </c>
      <c r="O61" s="295">
        <v>0</v>
      </c>
      <c r="P61" s="295"/>
      <c r="Q61" s="461">
        <f>IFERROR(tbl_AufmassLos1[[#This Row],[Fläche_qm]]*tbl_AufmassLos1[[#This Row],[Reinigungs-tageJahr]],"")</f>
        <v>342</v>
      </c>
      <c r="R61" s="174">
        <f>IFERROR(VLOOKUP(tbl_AufmassLos1[[#This Row],[Reinigungs-gruppe]]&amp;tbl_AufmassLos1[[#This Row],[Reinigungs-tageJahr]],tbl_BasisLos1[],7,FALSE),"")</f>
        <v>0</v>
      </c>
      <c r="S61" s="461" t="str">
        <f>IFERROR(tbl_AufmassLos1[[#This Row],[Fläche_qm_Jahr]]/tbl_AufmassLos1[[#This Row],[qm Leistung pro Stunde]],"")</f>
        <v/>
      </c>
      <c r="T61" s="175">
        <f>IFERROR(VLOOKUP(tbl_AufmassLos1[[#This Row],[Reinigungs-gruppe]]&amp;tbl_AufmassLos1[[#This Row],[Reinigungs-tageJahr]],tbl_BasisLos1[],8,FALSE),"")</f>
        <v>0</v>
      </c>
      <c r="U61" s="176" t="str">
        <f>IFERROR(tbl_AufmassLos1[[#This Row],[StundenJahr]]*tbl_AufmassLos1[[#This Row],[SVS]],"")</f>
        <v/>
      </c>
      <c r="V61" s="176" t="str">
        <f>IFERROR(tbl_AufmassLos1[[#This Row],[PreisJahr]]/12,"")</f>
        <v/>
      </c>
    </row>
    <row r="62" spans="1:22" x14ac:dyDescent="0.2">
      <c r="A62" s="288" t="s">
        <v>2547</v>
      </c>
      <c r="B62" s="289" t="s">
        <v>2545</v>
      </c>
      <c r="C62" s="288" t="s">
        <v>2509</v>
      </c>
      <c r="D62" s="290" t="s">
        <v>250</v>
      </c>
      <c r="E62" s="465" t="s">
        <v>977</v>
      </c>
      <c r="F62" s="291" t="s">
        <v>2080</v>
      </c>
      <c r="G62" s="306" t="s">
        <v>688</v>
      </c>
      <c r="H62" s="288"/>
      <c r="I62" s="288" t="s">
        <v>443</v>
      </c>
      <c r="J62" s="292">
        <v>2.5</v>
      </c>
      <c r="K62" s="293" t="s">
        <v>451</v>
      </c>
      <c r="L62" s="293" t="s">
        <v>163</v>
      </c>
      <c r="M62" s="289" t="s">
        <v>481</v>
      </c>
      <c r="N62" s="294">
        <v>225</v>
      </c>
      <c r="O62" s="295">
        <v>0</v>
      </c>
      <c r="P62" s="295"/>
      <c r="Q62" s="461">
        <f>IFERROR(tbl_AufmassLos1[[#This Row],[Fläche_qm]]*tbl_AufmassLos1[[#This Row],[Reinigungs-tageJahr]],"")</f>
        <v>562.5</v>
      </c>
      <c r="R62" s="174">
        <f>IFERROR(VLOOKUP(tbl_AufmassLos1[[#This Row],[Reinigungs-gruppe]]&amp;tbl_AufmassLos1[[#This Row],[Reinigungs-tageJahr]],tbl_BasisLos1[],7,FALSE),"")</f>
        <v>0</v>
      </c>
      <c r="S62" s="461" t="str">
        <f>IFERROR(tbl_AufmassLos1[[#This Row],[Fläche_qm_Jahr]]/tbl_AufmassLos1[[#This Row],[qm Leistung pro Stunde]],"")</f>
        <v/>
      </c>
      <c r="T62" s="175">
        <f>IFERROR(VLOOKUP(tbl_AufmassLos1[[#This Row],[Reinigungs-gruppe]]&amp;tbl_AufmassLos1[[#This Row],[Reinigungs-tageJahr]],tbl_BasisLos1[],8,FALSE),"")</f>
        <v>0</v>
      </c>
      <c r="U62" s="176" t="str">
        <f>IFERROR(tbl_AufmassLos1[[#This Row],[StundenJahr]]*tbl_AufmassLos1[[#This Row],[SVS]],"")</f>
        <v/>
      </c>
      <c r="V62" s="176" t="str">
        <f>IFERROR(tbl_AufmassLos1[[#This Row],[PreisJahr]]/12,"")</f>
        <v/>
      </c>
    </row>
    <row r="63" spans="1:22" x14ac:dyDescent="0.2">
      <c r="A63" s="288" t="s">
        <v>2547</v>
      </c>
      <c r="B63" s="289" t="s">
        <v>2545</v>
      </c>
      <c r="C63" s="288" t="s">
        <v>2509</v>
      </c>
      <c r="D63" s="290" t="s">
        <v>250</v>
      </c>
      <c r="E63" s="465" t="s">
        <v>986</v>
      </c>
      <c r="F63" s="291" t="s">
        <v>428</v>
      </c>
      <c r="G63" s="306" t="s">
        <v>688</v>
      </c>
      <c r="H63" s="288"/>
      <c r="I63" s="288" t="s">
        <v>437</v>
      </c>
      <c r="J63" s="292">
        <v>3.31</v>
      </c>
      <c r="K63" s="293" t="s">
        <v>457</v>
      </c>
      <c r="L63" s="293" t="s">
        <v>163</v>
      </c>
      <c r="M63" s="289" t="s">
        <v>480</v>
      </c>
      <c r="N63" s="294">
        <v>12</v>
      </c>
      <c r="O63" s="295">
        <v>0</v>
      </c>
      <c r="P63" s="295"/>
      <c r="Q63" s="461">
        <f>IFERROR(tbl_AufmassLos1[[#This Row],[Fläche_qm]]*tbl_AufmassLos1[[#This Row],[Reinigungs-tageJahr]],"")</f>
        <v>39.72</v>
      </c>
      <c r="R63" s="174">
        <f>IFERROR(VLOOKUP(tbl_AufmassLos1[[#This Row],[Reinigungs-gruppe]]&amp;tbl_AufmassLos1[[#This Row],[Reinigungs-tageJahr]],tbl_BasisLos1[],7,FALSE),"")</f>
        <v>0</v>
      </c>
      <c r="S63" s="461" t="str">
        <f>IFERROR(tbl_AufmassLos1[[#This Row],[Fläche_qm_Jahr]]/tbl_AufmassLos1[[#This Row],[qm Leistung pro Stunde]],"")</f>
        <v/>
      </c>
      <c r="T63" s="175">
        <f>IFERROR(VLOOKUP(tbl_AufmassLos1[[#This Row],[Reinigungs-gruppe]]&amp;tbl_AufmassLos1[[#This Row],[Reinigungs-tageJahr]],tbl_BasisLos1[],8,FALSE),"")</f>
        <v>0</v>
      </c>
      <c r="U63" s="176" t="str">
        <f>IFERROR(tbl_AufmassLos1[[#This Row],[StundenJahr]]*tbl_AufmassLos1[[#This Row],[SVS]],"")</f>
        <v/>
      </c>
      <c r="V63" s="176" t="str">
        <f>IFERROR(tbl_AufmassLos1[[#This Row],[PreisJahr]]/12,"")</f>
        <v/>
      </c>
    </row>
    <row r="64" spans="1:22" x14ac:dyDescent="0.2">
      <c r="A64" s="288" t="s">
        <v>2547</v>
      </c>
      <c r="B64" s="289" t="s">
        <v>2545</v>
      </c>
      <c r="C64" s="288" t="s">
        <v>2509</v>
      </c>
      <c r="D64" s="290" t="s">
        <v>250</v>
      </c>
      <c r="E64" s="465" t="s">
        <v>959</v>
      </c>
      <c r="F64" s="291" t="s">
        <v>2090</v>
      </c>
      <c r="G64" s="306" t="s">
        <v>686</v>
      </c>
      <c r="H64" s="288"/>
      <c r="I64" s="288" t="s">
        <v>437</v>
      </c>
      <c r="J64" s="292">
        <v>61.47</v>
      </c>
      <c r="K64" s="293" t="s">
        <v>237</v>
      </c>
      <c r="L64" s="293" t="s">
        <v>163</v>
      </c>
      <c r="M64" s="289" t="s">
        <v>481</v>
      </c>
      <c r="N64" s="294">
        <v>225</v>
      </c>
      <c r="O64" s="295">
        <v>26.14</v>
      </c>
      <c r="P64" s="295"/>
      <c r="Q64" s="461">
        <f>IFERROR(tbl_AufmassLos1[[#This Row],[Fläche_qm]]*tbl_AufmassLos1[[#This Row],[Reinigungs-tageJahr]],"")</f>
        <v>13830.75</v>
      </c>
      <c r="R64" s="174">
        <f>IFERROR(VLOOKUP(tbl_AufmassLos1[[#This Row],[Reinigungs-gruppe]]&amp;tbl_AufmassLos1[[#This Row],[Reinigungs-tageJahr]],tbl_BasisLos1[],7,FALSE),"")</f>
        <v>0</v>
      </c>
      <c r="S64" s="461" t="str">
        <f>IFERROR(tbl_AufmassLos1[[#This Row],[Fläche_qm_Jahr]]/tbl_AufmassLos1[[#This Row],[qm Leistung pro Stunde]],"")</f>
        <v/>
      </c>
      <c r="T64" s="175">
        <f>IFERROR(VLOOKUP(tbl_AufmassLos1[[#This Row],[Reinigungs-gruppe]]&amp;tbl_AufmassLos1[[#This Row],[Reinigungs-tageJahr]],tbl_BasisLos1[],8,FALSE),"")</f>
        <v>0</v>
      </c>
      <c r="U64" s="176" t="str">
        <f>IFERROR(tbl_AufmassLos1[[#This Row],[StundenJahr]]*tbl_AufmassLos1[[#This Row],[SVS]],"")</f>
        <v/>
      </c>
      <c r="V64" s="176" t="str">
        <f>IFERROR(tbl_AufmassLos1[[#This Row],[PreisJahr]]/12,"")</f>
        <v/>
      </c>
    </row>
    <row r="65" spans="1:22" x14ac:dyDescent="0.2">
      <c r="A65" s="288" t="s">
        <v>2547</v>
      </c>
      <c r="B65" s="289" t="s">
        <v>2545</v>
      </c>
      <c r="C65" s="288" t="s">
        <v>2509</v>
      </c>
      <c r="D65" s="290" t="s">
        <v>250</v>
      </c>
      <c r="E65" s="465" t="s">
        <v>960</v>
      </c>
      <c r="F65" s="291" t="s">
        <v>2091</v>
      </c>
      <c r="G65" s="306" t="s">
        <v>686</v>
      </c>
      <c r="H65" s="288"/>
      <c r="I65" s="288" t="s">
        <v>437</v>
      </c>
      <c r="J65" s="292">
        <v>18.41</v>
      </c>
      <c r="K65" s="293" t="s">
        <v>237</v>
      </c>
      <c r="L65" s="293" t="s">
        <v>163</v>
      </c>
      <c r="M65" s="289" t="s">
        <v>481</v>
      </c>
      <c r="N65" s="294">
        <v>225</v>
      </c>
      <c r="O65" s="295">
        <v>10.46</v>
      </c>
      <c r="P65" s="295"/>
      <c r="Q65" s="461">
        <f>IFERROR(tbl_AufmassLos1[[#This Row],[Fläche_qm]]*tbl_AufmassLos1[[#This Row],[Reinigungs-tageJahr]],"")</f>
        <v>4142.25</v>
      </c>
      <c r="R65" s="174">
        <f>IFERROR(VLOOKUP(tbl_AufmassLos1[[#This Row],[Reinigungs-gruppe]]&amp;tbl_AufmassLos1[[#This Row],[Reinigungs-tageJahr]],tbl_BasisLos1[],7,FALSE),"")</f>
        <v>0</v>
      </c>
      <c r="S65" s="461" t="str">
        <f>IFERROR(tbl_AufmassLos1[[#This Row],[Fläche_qm_Jahr]]/tbl_AufmassLos1[[#This Row],[qm Leistung pro Stunde]],"")</f>
        <v/>
      </c>
      <c r="T65" s="175">
        <f>IFERROR(VLOOKUP(tbl_AufmassLos1[[#This Row],[Reinigungs-gruppe]]&amp;tbl_AufmassLos1[[#This Row],[Reinigungs-tageJahr]],tbl_BasisLos1[],8,FALSE),"")</f>
        <v>0</v>
      </c>
      <c r="U65" s="176" t="str">
        <f>IFERROR(tbl_AufmassLos1[[#This Row],[StundenJahr]]*tbl_AufmassLos1[[#This Row],[SVS]],"")</f>
        <v/>
      </c>
      <c r="V65" s="176" t="str">
        <f>IFERROR(tbl_AufmassLos1[[#This Row],[PreisJahr]]/12,"")</f>
        <v/>
      </c>
    </row>
    <row r="66" spans="1:22" x14ac:dyDescent="0.2">
      <c r="A66" s="288" t="s">
        <v>2547</v>
      </c>
      <c r="B66" s="289" t="s">
        <v>2545</v>
      </c>
      <c r="C66" s="288" t="s">
        <v>2509</v>
      </c>
      <c r="D66" s="290" t="s">
        <v>250</v>
      </c>
      <c r="E66" s="465" t="s">
        <v>961</v>
      </c>
      <c r="F66" s="291" t="s">
        <v>2092</v>
      </c>
      <c r="G66" s="306" t="s">
        <v>686</v>
      </c>
      <c r="H66" s="288"/>
      <c r="I66" s="288" t="s">
        <v>437</v>
      </c>
      <c r="J66" s="292">
        <v>18.14</v>
      </c>
      <c r="K66" s="293" t="s">
        <v>487</v>
      </c>
      <c r="L66" s="293" t="s">
        <v>163</v>
      </c>
      <c r="M66" s="289" t="s">
        <v>484</v>
      </c>
      <c r="N66" s="294">
        <v>112.5</v>
      </c>
      <c r="O66" s="295">
        <v>2.88</v>
      </c>
      <c r="P66" s="295"/>
      <c r="Q66" s="461">
        <f>IFERROR(tbl_AufmassLos1[[#This Row],[Fläche_qm]]*tbl_AufmassLos1[[#This Row],[Reinigungs-tageJahr]],"")</f>
        <v>2040.75</v>
      </c>
      <c r="R66" s="174">
        <f>IFERROR(VLOOKUP(tbl_AufmassLos1[[#This Row],[Reinigungs-gruppe]]&amp;tbl_AufmassLos1[[#This Row],[Reinigungs-tageJahr]],tbl_BasisLos1[],7,FALSE),"")</f>
        <v>0</v>
      </c>
      <c r="S66" s="461" t="str">
        <f>IFERROR(tbl_AufmassLos1[[#This Row],[Fläche_qm_Jahr]]/tbl_AufmassLos1[[#This Row],[qm Leistung pro Stunde]],"")</f>
        <v/>
      </c>
      <c r="T66" s="175">
        <f>IFERROR(VLOOKUP(tbl_AufmassLos1[[#This Row],[Reinigungs-gruppe]]&amp;tbl_AufmassLos1[[#This Row],[Reinigungs-tageJahr]],tbl_BasisLos1[],8,FALSE),"")</f>
        <v>0</v>
      </c>
      <c r="U66" s="176" t="str">
        <f>IFERROR(tbl_AufmassLos1[[#This Row],[StundenJahr]]*tbl_AufmassLos1[[#This Row],[SVS]],"")</f>
        <v/>
      </c>
      <c r="V66" s="176" t="str">
        <f>IFERROR(tbl_AufmassLos1[[#This Row],[PreisJahr]]/12,"")</f>
        <v/>
      </c>
    </row>
    <row r="67" spans="1:22" x14ac:dyDescent="0.2">
      <c r="A67" s="288" t="s">
        <v>2547</v>
      </c>
      <c r="B67" s="289" t="s">
        <v>2545</v>
      </c>
      <c r="C67" s="288" t="s">
        <v>2509</v>
      </c>
      <c r="D67" s="290" t="s">
        <v>250</v>
      </c>
      <c r="E67" s="465" t="s">
        <v>983</v>
      </c>
      <c r="F67" s="291" t="s">
        <v>2096</v>
      </c>
      <c r="G67" s="306" t="s">
        <v>686</v>
      </c>
      <c r="H67" s="288"/>
      <c r="I67" s="288" t="s">
        <v>437</v>
      </c>
      <c r="J67" s="292">
        <v>19.88</v>
      </c>
      <c r="K67" s="293" t="s">
        <v>455</v>
      </c>
      <c r="L67" s="293" t="s">
        <v>163</v>
      </c>
      <c r="M67" s="289" t="s">
        <v>481</v>
      </c>
      <c r="N67" s="294">
        <v>225</v>
      </c>
      <c r="O67" s="295">
        <v>7.22</v>
      </c>
      <c r="P67" s="295"/>
      <c r="Q67" s="461">
        <f>IFERROR(tbl_AufmassLos1[[#This Row],[Fläche_qm]]*tbl_AufmassLos1[[#This Row],[Reinigungs-tageJahr]],"")</f>
        <v>4473</v>
      </c>
      <c r="R67" s="174">
        <f>IFERROR(VLOOKUP(tbl_AufmassLos1[[#This Row],[Reinigungs-gruppe]]&amp;tbl_AufmassLos1[[#This Row],[Reinigungs-tageJahr]],tbl_BasisLos1[],7,FALSE),"")</f>
        <v>0</v>
      </c>
      <c r="S67" s="461" t="str">
        <f>IFERROR(tbl_AufmassLos1[[#This Row],[Fläche_qm_Jahr]]/tbl_AufmassLos1[[#This Row],[qm Leistung pro Stunde]],"")</f>
        <v/>
      </c>
      <c r="T67" s="175">
        <f>IFERROR(VLOOKUP(tbl_AufmassLos1[[#This Row],[Reinigungs-gruppe]]&amp;tbl_AufmassLos1[[#This Row],[Reinigungs-tageJahr]],tbl_BasisLos1[],8,FALSE),"")</f>
        <v>0</v>
      </c>
      <c r="U67" s="176" t="str">
        <f>IFERROR(tbl_AufmassLos1[[#This Row],[StundenJahr]]*tbl_AufmassLos1[[#This Row],[SVS]],"")</f>
        <v/>
      </c>
      <c r="V67" s="176" t="str">
        <f>IFERROR(tbl_AufmassLos1[[#This Row],[PreisJahr]]/12,"")</f>
        <v/>
      </c>
    </row>
    <row r="68" spans="1:22" x14ac:dyDescent="0.2">
      <c r="A68" s="288" t="s">
        <v>2547</v>
      </c>
      <c r="B68" s="289" t="s">
        <v>2545</v>
      </c>
      <c r="C68" s="288" t="s">
        <v>2509</v>
      </c>
      <c r="D68" s="290" t="s">
        <v>250</v>
      </c>
      <c r="E68" s="465" t="s">
        <v>989</v>
      </c>
      <c r="F68" s="291" t="s">
        <v>409</v>
      </c>
      <c r="G68" s="306" t="s">
        <v>686</v>
      </c>
      <c r="H68" s="288"/>
      <c r="I68" s="288" t="s">
        <v>437</v>
      </c>
      <c r="J68" s="292">
        <v>7.3</v>
      </c>
      <c r="K68" s="293" t="s">
        <v>457</v>
      </c>
      <c r="L68" s="293" t="s">
        <v>163</v>
      </c>
      <c r="M68" s="289" t="s">
        <v>480</v>
      </c>
      <c r="N68" s="294">
        <v>12</v>
      </c>
      <c r="O68" s="295">
        <v>1.1000000000000001</v>
      </c>
      <c r="P68" s="295"/>
      <c r="Q68" s="461">
        <f>IFERROR(tbl_AufmassLos1[[#This Row],[Fläche_qm]]*tbl_AufmassLos1[[#This Row],[Reinigungs-tageJahr]],"")</f>
        <v>87.6</v>
      </c>
      <c r="R68" s="174">
        <f>IFERROR(VLOOKUP(tbl_AufmassLos1[[#This Row],[Reinigungs-gruppe]]&amp;tbl_AufmassLos1[[#This Row],[Reinigungs-tageJahr]],tbl_BasisLos1[],7,FALSE),"")</f>
        <v>0</v>
      </c>
      <c r="S68" s="461" t="str">
        <f>IFERROR(tbl_AufmassLos1[[#This Row],[Fläche_qm_Jahr]]/tbl_AufmassLos1[[#This Row],[qm Leistung pro Stunde]],"")</f>
        <v/>
      </c>
      <c r="T68" s="175">
        <f>IFERROR(VLOOKUP(tbl_AufmassLos1[[#This Row],[Reinigungs-gruppe]]&amp;tbl_AufmassLos1[[#This Row],[Reinigungs-tageJahr]],tbl_BasisLos1[],8,FALSE),"")</f>
        <v>0</v>
      </c>
      <c r="U68" s="176" t="str">
        <f>IFERROR(tbl_AufmassLos1[[#This Row],[StundenJahr]]*tbl_AufmassLos1[[#This Row],[SVS]],"")</f>
        <v/>
      </c>
      <c r="V68" s="176" t="str">
        <f>IFERROR(tbl_AufmassLos1[[#This Row],[PreisJahr]]/12,"")</f>
        <v/>
      </c>
    </row>
    <row r="69" spans="1:22" x14ac:dyDescent="0.2">
      <c r="A69" s="288" t="s">
        <v>2547</v>
      </c>
      <c r="B69" s="289" t="s">
        <v>2545</v>
      </c>
      <c r="C69" s="288" t="s">
        <v>2509</v>
      </c>
      <c r="D69" s="290" t="s">
        <v>250</v>
      </c>
      <c r="E69" s="465" t="s">
        <v>962</v>
      </c>
      <c r="F69" s="291" t="s">
        <v>388</v>
      </c>
      <c r="G69" s="306" t="s">
        <v>686</v>
      </c>
      <c r="H69" s="288"/>
      <c r="I69" s="288" t="s">
        <v>437</v>
      </c>
      <c r="J69" s="292">
        <v>19.41</v>
      </c>
      <c r="K69" s="293" t="s">
        <v>234</v>
      </c>
      <c r="L69" s="293" t="s">
        <v>163</v>
      </c>
      <c r="M69" s="289" t="s">
        <v>479</v>
      </c>
      <c r="N69" s="294">
        <v>49</v>
      </c>
      <c r="O69" s="295">
        <v>7.22</v>
      </c>
      <c r="P69" s="295"/>
      <c r="Q69" s="461">
        <f>IFERROR(tbl_AufmassLos1[[#This Row],[Fläche_qm]]*tbl_AufmassLos1[[#This Row],[Reinigungs-tageJahr]],"")</f>
        <v>951.09</v>
      </c>
      <c r="R69" s="174">
        <f>IFERROR(VLOOKUP(tbl_AufmassLos1[[#This Row],[Reinigungs-gruppe]]&amp;tbl_AufmassLos1[[#This Row],[Reinigungs-tageJahr]],tbl_BasisLos1[],7,FALSE),"")</f>
        <v>0</v>
      </c>
      <c r="S69" s="461" t="str">
        <f>IFERROR(tbl_AufmassLos1[[#This Row],[Fläche_qm_Jahr]]/tbl_AufmassLos1[[#This Row],[qm Leistung pro Stunde]],"")</f>
        <v/>
      </c>
      <c r="T69" s="175">
        <f>IFERROR(VLOOKUP(tbl_AufmassLos1[[#This Row],[Reinigungs-gruppe]]&amp;tbl_AufmassLos1[[#This Row],[Reinigungs-tageJahr]],tbl_BasisLos1[],8,FALSE),"")</f>
        <v>0</v>
      </c>
      <c r="U69" s="176" t="str">
        <f>IFERROR(tbl_AufmassLos1[[#This Row],[StundenJahr]]*tbl_AufmassLos1[[#This Row],[SVS]],"")</f>
        <v/>
      </c>
      <c r="V69" s="176" t="str">
        <f>IFERROR(tbl_AufmassLos1[[#This Row],[PreisJahr]]/12,"")</f>
        <v/>
      </c>
    </row>
    <row r="70" spans="1:22" x14ac:dyDescent="0.2">
      <c r="A70" s="288" t="s">
        <v>2547</v>
      </c>
      <c r="B70" s="289" t="s">
        <v>2545</v>
      </c>
      <c r="C70" s="288" t="s">
        <v>2509</v>
      </c>
      <c r="D70" s="290" t="s">
        <v>250</v>
      </c>
      <c r="E70" s="465" t="s">
        <v>981</v>
      </c>
      <c r="F70" s="291" t="s">
        <v>394</v>
      </c>
      <c r="G70" s="306" t="s">
        <v>686</v>
      </c>
      <c r="H70" s="288"/>
      <c r="I70" s="288" t="s">
        <v>443</v>
      </c>
      <c r="J70" s="292">
        <v>7.9</v>
      </c>
      <c r="K70" s="293" t="s">
        <v>451</v>
      </c>
      <c r="L70" s="293" t="s">
        <v>163</v>
      </c>
      <c r="M70" s="289" t="s">
        <v>481</v>
      </c>
      <c r="N70" s="294">
        <v>225</v>
      </c>
      <c r="O70" s="295">
        <v>0.95</v>
      </c>
      <c r="P70" s="295"/>
      <c r="Q70" s="461">
        <f>IFERROR(tbl_AufmassLos1[[#This Row],[Fläche_qm]]*tbl_AufmassLos1[[#This Row],[Reinigungs-tageJahr]],"")</f>
        <v>1777.5</v>
      </c>
      <c r="R70" s="174">
        <f>IFERROR(VLOOKUP(tbl_AufmassLos1[[#This Row],[Reinigungs-gruppe]]&amp;tbl_AufmassLos1[[#This Row],[Reinigungs-tageJahr]],tbl_BasisLos1[],7,FALSE),"")</f>
        <v>0</v>
      </c>
      <c r="S70" s="461" t="str">
        <f>IFERROR(tbl_AufmassLos1[[#This Row],[Fläche_qm_Jahr]]/tbl_AufmassLos1[[#This Row],[qm Leistung pro Stunde]],"")</f>
        <v/>
      </c>
      <c r="T70" s="175">
        <f>IFERROR(VLOOKUP(tbl_AufmassLos1[[#This Row],[Reinigungs-gruppe]]&amp;tbl_AufmassLos1[[#This Row],[Reinigungs-tageJahr]],tbl_BasisLos1[],8,FALSE),"")</f>
        <v>0</v>
      </c>
      <c r="U70" s="176" t="str">
        <f>IFERROR(tbl_AufmassLos1[[#This Row],[StundenJahr]]*tbl_AufmassLos1[[#This Row],[SVS]],"")</f>
        <v/>
      </c>
      <c r="V70" s="176" t="str">
        <f>IFERROR(tbl_AufmassLos1[[#This Row],[PreisJahr]]/12,"")</f>
        <v/>
      </c>
    </row>
    <row r="71" spans="1:22" x14ac:dyDescent="0.2">
      <c r="A71" s="288" t="s">
        <v>2547</v>
      </c>
      <c r="B71" s="289" t="s">
        <v>2545</v>
      </c>
      <c r="C71" s="288" t="s">
        <v>2509</v>
      </c>
      <c r="D71" s="290" t="s">
        <v>250</v>
      </c>
      <c r="E71" s="465" t="s">
        <v>980</v>
      </c>
      <c r="F71" s="291" t="s">
        <v>393</v>
      </c>
      <c r="G71" s="306" t="s">
        <v>686</v>
      </c>
      <c r="H71" s="288"/>
      <c r="I71" s="288" t="s">
        <v>443</v>
      </c>
      <c r="J71" s="292">
        <v>7.9</v>
      </c>
      <c r="K71" s="293" t="s">
        <v>451</v>
      </c>
      <c r="L71" s="293" t="s">
        <v>163</v>
      </c>
      <c r="M71" s="289" t="s">
        <v>481</v>
      </c>
      <c r="N71" s="294">
        <v>225</v>
      </c>
      <c r="O71" s="295">
        <v>1.76</v>
      </c>
      <c r="P71" s="295"/>
      <c r="Q71" s="461">
        <f>IFERROR(tbl_AufmassLos1[[#This Row],[Fläche_qm]]*tbl_AufmassLos1[[#This Row],[Reinigungs-tageJahr]],"")</f>
        <v>1777.5</v>
      </c>
      <c r="R71" s="174">
        <f>IFERROR(VLOOKUP(tbl_AufmassLos1[[#This Row],[Reinigungs-gruppe]]&amp;tbl_AufmassLos1[[#This Row],[Reinigungs-tageJahr]],tbl_BasisLos1[],7,FALSE),"")</f>
        <v>0</v>
      </c>
      <c r="S71" s="461" t="str">
        <f>IFERROR(tbl_AufmassLos1[[#This Row],[Fläche_qm_Jahr]]/tbl_AufmassLos1[[#This Row],[qm Leistung pro Stunde]],"")</f>
        <v/>
      </c>
      <c r="T71" s="175">
        <f>IFERROR(VLOOKUP(tbl_AufmassLos1[[#This Row],[Reinigungs-gruppe]]&amp;tbl_AufmassLos1[[#This Row],[Reinigungs-tageJahr]],tbl_BasisLos1[],8,FALSE),"")</f>
        <v>0</v>
      </c>
      <c r="U71" s="176" t="str">
        <f>IFERROR(tbl_AufmassLos1[[#This Row],[StundenJahr]]*tbl_AufmassLos1[[#This Row],[SVS]],"")</f>
        <v/>
      </c>
      <c r="V71" s="176" t="str">
        <f>IFERROR(tbl_AufmassLos1[[#This Row],[PreisJahr]]/12,"")</f>
        <v/>
      </c>
    </row>
    <row r="72" spans="1:22" x14ac:dyDescent="0.2">
      <c r="A72" s="288" t="s">
        <v>2554</v>
      </c>
      <c r="B72" s="289">
        <v>706370036</v>
      </c>
      <c r="C72" s="288" t="s">
        <v>2507</v>
      </c>
      <c r="D72" s="290" t="s">
        <v>251</v>
      </c>
      <c r="E72" s="465">
        <v>132</v>
      </c>
      <c r="F72" s="291" t="s">
        <v>400</v>
      </c>
      <c r="G72" s="306" t="s">
        <v>724</v>
      </c>
      <c r="H72" s="288"/>
      <c r="I72" s="288" t="s">
        <v>442</v>
      </c>
      <c r="J72" s="292">
        <v>74.45</v>
      </c>
      <c r="K72" s="293" t="s">
        <v>450</v>
      </c>
      <c r="L72" s="293" t="s">
        <v>163</v>
      </c>
      <c r="M72" s="289" t="s">
        <v>484</v>
      </c>
      <c r="N72" s="294">
        <v>96</v>
      </c>
      <c r="O72" s="295">
        <v>20.5</v>
      </c>
      <c r="P72" s="295"/>
      <c r="Q72" s="462">
        <f>IFERROR(tbl_AufmassLos1[[#This Row],[Fläche_qm]]*tbl_AufmassLos1[[#This Row],[Reinigungs-tageJahr]],"")</f>
        <v>7147.2000000000007</v>
      </c>
      <c r="R72" s="161">
        <f>IFERROR(VLOOKUP(tbl_AufmassLos1[[#This Row],[Reinigungs-gruppe]]&amp;tbl_AufmassLos1[[#This Row],[Reinigungs-tageJahr]],tbl_BasisLos1[],7,FALSE),"")</f>
        <v>0</v>
      </c>
      <c r="S72" s="464" t="str">
        <f>IFERROR(tbl_AufmassLos1[[#This Row],[Fläche_qm_Jahr]]/tbl_AufmassLos1[[#This Row],[qm Leistung pro Stunde]],"")</f>
        <v/>
      </c>
      <c r="T72" s="167">
        <f>IFERROR(VLOOKUP(tbl_AufmassLos1[[#This Row],[Reinigungs-gruppe]]&amp;tbl_AufmassLos1[[#This Row],[Reinigungs-tageJahr]],tbl_BasisLos1[],8,FALSE),"")</f>
        <v>0</v>
      </c>
      <c r="U72" s="168" t="str">
        <f>IFERROR(tbl_AufmassLos1[[#This Row],[StundenJahr]]*tbl_AufmassLos1[[#This Row],[SVS]],"")</f>
        <v/>
      </c>
      <c r="V72" s="169" t="str">
        <f>IFERROR(tbl_AufmassLos1[[#This Row],[PreisJahr]]/12,"")</f>
        <v/>
      </c>
    </row>
    <row r="73" spans="1:22" x14ac:dyDescent="0.2">
      <c r="A73" s="288" t="s">
        <v>2554</v>
      </c>
      <c r="B73" s="289">
        <v>706370036</v>
      </c>
      <c r="C73" s="288" t="s">
        <v>2507</v>
      </c>
      <c r="D73" s="290" t="s">
        <v>251</v>
      </c>
      <c r="E73" s="465">
        <v>134</v>
      </c>
      <c r="F73" s="291" t="s">
        <v>383</v>
      </c>
      <c r="G73" s="306" t="s">
        <v>724</v>
      </c>
      <c r="H73" s="288"/>
      <c r="I73" s="288" t="s">
        <v>442</v>
      </c>
      <c r="J73" s="292">
        <v>5.88</v>
      </c>
      <c r="K73" s="293" t="s">
        <v>198</v>
      </c>
      <c r="L73" s="293" t="s">
        <v>163</v>
      </c>
      <c r="M73" s="289" t="s">
        <v>481</v>
      </c>
      <c r="N73" s="294">
        <v>192</v>
      </c>
      <c r="O73" s="295">
        <v>0</v>
      </c>
      <c r="P73" s="295"/>
      <c r="Q73" s="462">
        <f>IFERROR(tbl_AufmassLos1[[#This Row],[Fläche_qm]]*tbl_AufmassLos1[[#This Row],[Reinigungs-tageJahr]],"")</f>
        <v>1128.96</v>
      </c>
      <c r="R73" s="161">
        <f>IFERROR(VLOOKUP(tbl_AufmassLos1[[#This Row],[Reinigungs-gruppe]]&amp;tbl_AufmassLos1[[#This Row],[Reinigungs-tageJahr]],tbl_BasisLos1[],7,FALSE),"")</f>
        <v>0</v>
      </c>
      <c r="S73" s="464" t="str">
        <f>IFERROR(tbl_AufmassLos1[[#This Row],[Fläche_qm_Jahr]]/tbl_AufmassLos1[[#This Row],[qm Leistung pro Stunde]],"")</f>
        <v/>
      </c>
      <c r="T73" s="167">
        <f>IFERROR(VLOOKUP(tbl_AufmassLos1[[#This Row],[Reinigungs-gruppe]]&amp;tbl_AufmassLos1[[#This Row],[Reinigungs-tageJahr]],tbl_BasisLos1[],8,FALSE),"")</f>
        <v>0</v>
      </c>
      <c r="U73" s="168" t="str">
        <f>IFERROR(tbl_AufmassLos1[[#This Row],[StundenJahr]]*tbl_AufmassLos1[[#This Row],[SVS]],"")</f>
        <v/>
      </c>
      <c r="V73" s="169" t="str">
        <f>IFERROR(tbl_AufmassLos1[[#This Row],[PreisJahr]]/12,"")</f>
        <v/>
      </c>
    </row>
    <row r="74" spans="1:22" x14ac:dyDescent="0.2">
      <c r="A74" s="288" t="s">
        <v>2554</v>
      </c>
      <c r="B74" s="289">
        <v>706370036</v>
      </c>
      <c r="C74" s="288" t="s">
        <v>2507</v>
      </c>
      <c r="D74" s="290" t="s">
        <v>251</v>
      </c>
      <c r="E74" s="465">
        <v>136</v>
      </c>
      <c r="F74" s="291" t="s">
        <v>388</v>
      </c>
      <c r="G74" s="306" t="s">
        <v>724</v>
      </c>
      <c r="H74" s="288"/>
      <c r="I74" s="288" t="s">
        <v>442</v>
      </c>
      <c r="J74" s="292">
        <v>32.03</v>
      </c>
      <c r="K74" s="293" t="s">
        <v>234</v>
      </c>
      <c r="L74" s="293" t="s">
        <v>163</v>
      </c>
      <c r="M74" s="289" t="s">
        <v>479</v>
      </c>
      <c r="N74" s="294">
        <v>38.4</v>
      </c>
      <c r="O74" s="295">
        <v>10.5</v>
      </c>
      <c r="P74" s="295"/>
      <c r="Q74" s="462">
        <f>IFERROR(tbl_AufmassLos1[[#This Row],[Fläche_qm]]*tbl_AufmassLos1[[#This Row],[Reinigungs-tageJahr]],"")</f>
        <v>1229.952</v>
      </c>
      <c r="R74" s="161">
        <f>IFERROR(VLOOKUP(tbl_AufmassLos1[[#This Row],[Reinigungs-gruppe]]&amp;tbl_AufmassLos1[[#This Row],[Reinigungs-tageJahr]],tbl_BasisLos1[],7,FALSE),"")</f>
        <v>0</v>
      </c>
      <c r="S74" s="464" t="str">
        <f>IFERROR(tbl_AufmassLos1[[#This Row],[Fläche_qm_Jahr]]/tbl_AufmassLos1[[#This Row],[qm Leistung pro Stunde]],"")</f>
        <v/>
      </c>
      <c r="T74" s="167">
        <f>IFERROR(VLOOKUP(tbl_AufmassLos1[[#This Row],[Reinigungs-gruppe]]&amp;tbl_AufmassLos1[[#This Row],[Reinigungs-tageJahr]],tbl_BasisLos1[],8,FALSE),"")</f>
        <v>0</v>
      </c>
      <c r="U74" s="168" t="str">
        <f>IFERROR(tbl_AufmassLos1[[#This Row],[StundenJahr]]*tbl_AufmassLos1[[#This Row],[SVS]],"")</f>
        <v/>
      </c>
      <c r="V74" s="169" t="str">
        <f>IFERROR(tbl_AufmassLos1[[#This Row],[PreisJahr]]/12,"")</f>
        <v/>
      </c>
    </row>
    <row r="75" spans="1:22" x14ac:dyDescent="0.2">
      <c r="A75" s="288" t="s">
        <v>2554</v>
      </c>
      <c r="B75" s="289">
        <v>706370036</v>
      </c>
      <c r="C75" s="288" t="s">
        <v>2507</v>
      </c>
      <c r="D75" s="290">
        <v>2</v>
      </c>
      <c r="E75" s="465">
        <v>234</v>
      </c>
      <c r="F75" s="291" t="s">
        <v>2017</v>
      </c>
      <c r="G75" s="306" t="s">
        <v>724</v>
      </c>
      <c r="H75" s="288"/>
      <c r="I75" s="288" t="s">
        <v>441</v>
      </c>
      <c r="J75" s="292">
        <v>39.06</v>
      </c>
      <c r="K75" s="293" t="s">
        <v>461</v>
      </c>
      <c r="L75" s="293" t="s">
        <v>163</v>
      </c>
      <c r="M75" s="289" t="s">
        <v>484</v>
      </c>
      <c r="N75" s="294">
        <v>96</v>
      </c>
      <c r="O75" s="295">
        <v>7.2</v>
      </c>
      <c r="P75" s="295"/>
      <c r="Q75" s="462">
        <f>IFERROR(tbl_AufmassLos1[[#This Row],[Fläche_qm]]*tbl_AufmassLos1[[#This Row],[Reinigungs-tageJahr]],"")</f>
        <v>3749.76</v>
      </c>
      <c r="R75" s="161">
        <f>IFERROR(VLOOKUP(tbl_AufmassLos1[[#This Row],[Reinigungs-gruppe]]&amp;tbl_AufmassLos1[[#This Row],[Reinigungs-tageJahr]],tbl_BasisLos1[],7,FALSE),"")</f>
        <v>0</v>
      </c>
      <c r="S75" s="464" t="str">
        <f>IFERROR(tbl_AufmassLos1[[#This Row],[Fläche_qm_Jahr]]/tbl_AufmassLos1[[#This Row],[qm Leistung pro Stunde]],"")</f>
        <v/>
      </c>
      <c r="T75" s="167">
        <f>IFERROR(VLOOKUP(tbl_AufmassLos1[[#This Row],[Reinigungs-gruppe]]&amp;tbl_AufmassLos1[[#This Row],[Reinigungs-tageJahr]],tbl_BasisLos1[],8,FALSE),"")</f>
        <v>0</v>
      </c>
      <c r="U75" s="168" t="str">
        <f>IFERROR(tbl_AufmassLos1[[#This Row],[StundenJahr]]*tbl_AufmassLos1[[#This Row],[SVS]],"")</f>
        <v/>
      </c>
      <c r="V75" s="169" t="str">
        <f>IFERROR(tbl_AufmassLos1[[#This Row],[PreisJahr]]/12,"")</f>
        <v/>
      </c>
    </row>
    <row r="76" spans="1:22" x14ac:dyDescent="0.2">
      <c r="A76" s="288" t="s">
        <v>2554</v>
      </c>
      <c r="B76" s="289">
        <v>706370036</v>
      </c>
      <c r="C76" s="288" t="s">
        <v>2507</v>
      </c>
      <c r="D76" s="290" t="s">
        <v>250</v>
      </c>
      <c r="E76" s="465" t="s">
        <v>251</v>
      </c>
      <c r="F76" s="291" t="s">
        <v>2067</v>
      </c>
      <c r="G76" s="306" t="s">
        <v>728</v>
      </c>
      <c r="H76" s="288"/>
      <c r="I76" s="288" t="s">
        <v>442</v>
      </c>
      <c r="J76" s="292">
        <v>20.45</v>
      </c>
      <c r="K76" s="293" t="s">
        <v>461</v>
      </c>
      <c r="L76" s="293" t="s">
        <v>163</v>
      </c>
      <c r="M76" s="289" t="s">
        <v>484</v>
      </c>
      <c r="N76" s="294">
        <v>96</v>
      </c>
      <c r="O76" s="295">
        <v>6.2</v>
      </c>
      <c r="P76" s="295"/>
      <c r="Q76" s="462">
        <f>IFERROR(tbl_AufmassLos1[[#This Row],[Fläche_qm]]*tbl_AufmassLos1[[#This Row],[Reinigungs-tageJahr]],"")</f>
        <v>1963.1999999999998</v>
      </c>
      <c r="R76" s="161">
        <f>IFERROR(VLOOKUP(tbl_AufmassLos1[[#This Row],[Reinigungs-gruppe]]&amp;tbl_AufmassLos1[[#This Row],[Reinigungs-tageJahr]],tbl_BasisLos1[],7,FALSE),"")</f>
        <v>0</v>
      </c>
      <c r="S76" s="464" t="str">
        <f>IFERROR(tbl_AufmassLos1[[#This Row],[Fläche_qm_Jahr]]/tbl_AufmassLos1[[#This Row],[qm Leistung pro Stunde]],"")</f>
        <v/>
      </c>
      <c r="T76" s="167">
        <f>IFERROR(VLOOKUP(tbl_AufmassLos1[[#This Row],[Reinigungs-gruppe]]&amp;tbl_AufmassLos1[[#This Row],[Reinigungs-tageJahr]],tbl_BasisLos1[],8,FALSE),"")</f>
        <v>0</v>
      </c>
      <c r="U76" s="168" t="str">
        <f>IFERROR(tbl_AufmassLos1[[#This Row],[StundenJahr]]*tbl_AufmassLos1[[#This Row],[SVS]],"")</f>
        <v/>
      </c>
      <c r="V76" s="169" t="str">
        <f>IFERROR(tbl_AufmassLos1[[#This Row],[PreisJahr]]/12,"")</f>
        <v/>
      </c>
    </row>
    <row r="77" spans="1:22" x14ac:dyDescent="0.2">
      <c r="A77" s="288" t="s">
        <v>2554</v>
      </c>
      <c r="B77" s="289">
        <v>706370036</v>
      </c>
      <c r="C77" s="288" t="s">
        <v>2507</v>
      </c>
      <c r="D77" s="290" t="s">
        <v>251</v>
      </c>
      <c r="E77" s="465" t="s">
        <v>348</v>
      </c>
      <c r="F77" s="291" t="s">
        <v>2019</v>
      </c>
      <c r="G77" s="306" t="s">
        <v>724</v>
      </c>
      <c r="H77" s="288"/>
      <c r="I77" s="288" t="s">
        <v>441</v>
      </c>
      <c r="J77" s="292">
        <v>55.49</v>
      </c>
      <c r="K77" s="293" t="s">
        <v>461</v>
      </c>
      <c r="L77" s="293" t="s">
        <v>163</v>
      </c>
      <c r="M77" s="289" t="s">
        <v>484</v>
      </c>
      <c r="N77" s="294">
        <v>96</v>
      </c>
      <c r="O77" s="295">
        <v>14</v>
      </c>
      <c r="P77" s="295"/>
      <c r="Q77" s="462">
        <f>IFERROR(tbl_AufmassLos1[[#This Row],[Fläche_qm]]*tbl_AufmassLos1[[#This Row],[Reinigungs-tageJahr]],"")</f>
        <v>5327.04</v>
      </c>
      <c r="R77" s="161">
        <f>IFERROR(VLOOKUP(tbl_AufmassLos1[[#This Row],[Reinigungs-gruppe]]&amp;tbl_AufmassLos1[[#This Row],[Reinigungs-tageJahr]],tbl_BasisLos1[],7,FALSE),"")</f>
        <v>0</v>
      </c>
      <c r="S77" s="464" t="str">
        <f>IFERROR(tbl_AufmassLos1[[#This Row],[Fläche_qm_Jahr]]/tbl_AufmassLos1[[#This Row],[qm Leistung pro Stunde]],"")</f>
        <v/>
      </c>
      <c r="T77" s="167">
        <f>IFERROR(VLOOKUP(tbl_AufmassLos1[[#This Row],[Reinigungs-gruppe]]&amp;tbl_AufmassLos1[[#This Row],[Reinigungs-tageJahr]],tbl_BasisLos1[],8,FALSE),"")</f>
        <v>0</v>
      </c>
      <c r="U77" s="168" t="str">
        <f>IFERROR(tbl_AufmassLos1[[#This Row],[StundenJahr]]*tbl_AufmassLos1[[#This Row],[SVS]],"")</f>
        <v/>
      </c>
      <c r="V77" s="169" t="str">
        <f>IFERROR(tbl_AufmassLos1[[#This Row],[PreisJahr]]/12,"")</f>
        <v/>
      </c>
    </row>
    <row r="78" spans="1:22" x14ac:dyDescent="0.2">
      <c r="A78" s="288" t="s">
        <v>2554</v>
      </c>
      <c r="B78" s="289">
        <v>706370036</v>
      </c>
      <c r="C78" s="288" t="s">
        <v>2507</v>
      </c>
      <c r="D78" s="290" t="s">
        <v>251</v>
      </c>
      <c r="E78" s="465" t="s">
        <v>350</v>
      </c>
      <c r="F78" s="291" t="s">
        <v>2017</v>
      </c>
      <c r="G78" s="306" t="s">
        <v>724</v>
      </c>
      <c r="H78" s="288"/>
      <c r="I78" s="288" t="s">
        <v>441</v>
      </c>
      <c r="J78" s="292">
        <v>50.53</v>
      </c>
      <c r="K78" s="293" t="s">
        <v>461</v>
      </c>
      <c r="L78" s="293" t="s">
        <v>163</v>
      </c>
      <c r="M78" s="289" t="s">
        <v>484</v>
      </c>
      <c r="N78" s="294">
        <v>96</v>
      </c>
      <c r="O78" s="295">
        <v>14</v>
      </c>
      <c r="P78" s="295"/>
      <c r="Q78" s="462">
        <f>IFERROR(tbl_AufmassLos1[[#This Row],[Fläche_qm]]*tbl_AufmassLos1[[#This Row],[Reinigungs-tageJahr]],"")</f>
        <v>4850.88</v>
      </c>
      <c r="R78" s="161">
        <f>IFERROR(VLOOKUP(tbl_AufmassLos1[[#This Row],[Reinigungs-gruppe]]&amp;tbl_AufmassLos1[[#This Row],[Reinigungs-tageJahr]],tbl_BasisLos1[],7,FALSE),"")</f>
        <v>0</v>
      </c>
      <c r="S78" s="464" t="str">
        <f>IFERROR(tbl_AufmassLos1[[#This Row],[Fläche_qm_Jahr]]/tbl_AufmassLos1[[#This Row],[qm Leistung pro Stunde]],"")</f>
        <v/>
      </c>
      <c r="T78" s="167">
        <f>IFERROR(VLOOKUP(tbl_AufmassLos1[[#This Row],[Reinigungs-gruppe]]&amp;tbl_AufmassLos1[[#This Row],[Reinigungs-tageJahr]],tbl_BasisLos1[],8,FALSE),"")</f>
        <v>0</v>
      </c>
      <c r="U78" s="168" t="str">
        <f>IFERROR(tbl_AufmassLos1[[#This Row],[StundenJahr]]*tbl_AufmassLos1[[#This Row],[SVS]],"")</f>
        <v/>
      </c>
      <c r="V78" s="169" t="str">
        <f>IFERROR(tbl_AufmassLos1[[#This Row],[PreisJahr]]/12,"")</f>
        <v/>
      </c>
    </row>
    <row r="79" spans="1:22" x14ac:dyDescent="0.2">
      <c r="A79" s="288" t="s">
        <v>2554</v>
      </c>
      <c r="B79" s="289">
        <v>706370036</v>
      </c>
      <c r="C79" s="288" t="s">
        <v>2507</v>
      </c>
      <c r="D79" s="290" t="s">
        <v>251</v>
      </c>
      <c r="E79" s="465" t="s">
        <v>351</v>
      </c>
      <c r="F79" s="291" t="s">
        <v>2017</v>
      </c>
      <c r="G79" s="306" t="s">
        <v>724</v>
      </c>
      <c r="H79" s="288"/>
      <c r="I79" s="288" t="s">
        <v>441</v>
      </c>
      <c r="J79" s="292">
        <v>45.88</v>
      </c>
      <c r="K79" s="293" t="s">
        <v>461</v>
      </c>
      <c r="L79" s="293" t="s">
        <v>163</v>
      </c>
      <c r="M79" s="289" t="s">
        <v>484</v>
      </c>
      <c r="N79" s="294">
        <v>96</v>
      </c>
      <c r="O79" s="295">
        <v>10.8</v>
      </c>
      <c r="P79" s="295"/>
      <c r="Q79" s="462">
        <f>IFERROR(tbl_AufmassLos1[[#This Row],[Fläche_qm]]*tbl_AufmassLos1[[#This Row],[Reinigungs-tageJahr]],"")</f>
        <v>4404.4800000000005</v>
      </c>
      <c r="R79" s="161">
        <f>IFERROR(VLOOKUP(tbl_AufmassLos1[[#This Row],[Reinigungs-gruppe]]&amp;tbl_AufmassLos1[[#This Row],[Reinigungs-tageJahr]],tbl_BasisLos1[],7,FALSE),"")</f>
        <v>0</v>
      </c>
      <c r="S79" s="464" t="str">
        <f>IFERROR(tbl_AufmassLos1[[#This Row],[Fläche_qm_Jahr]]/tbl_AufmassLos1[[#This Row],[qm Leistung pro Stunde]],"")</f>
        <v/>
      </c>
      <c r="T79" s="167">
        <f>IFERROR(VLOOKUP(tbl_AufmassLos1[[#This Row],[Reinigungs-gruppe]]&amp;tbl_AufmassLos1[[#This Row],[Reinigungs-tageJahr]],tbl_BasisLos1[],8,FALSE),"")</f>
        <v>0</v>
      </c>
      <c r="U79" s="168" t="str">
        <f>IFERROR(tbl_AufmassLos1[[#This Row],[StundenJahr]]*tbl_AufmassLos1[[#This Row],[SVS]],"")</f>
        <v/>
      </c>
      <c r="V79" s="169" t="str">
        <f>IFERROR(tbl_AufmassLos1[[#This Row],[PreisJahr]]/12,"")</f>
        <v/>
      </c>
    </row>
    <row r="80" spans="1:22" x14ac:dyDescent="0.2">
      <c r="A80" s="288" t="s">
        <v>2554</v>
      </c>
      <c r="B80" s="289">
        <v>706370036</v>
      </c>
      <c r="C80" s="288" t="s">
        <v>2507</v>
      </c>
      <c r="D80" s="290" t="s">
        <v>251</v>
      </c>
      <c r="E80" s="465" t="s">
        <v>352</v>
      </c>
      <c r="F80" s="291" t="s">
        <v>2017</v>
      </c>
      <c r="G80" s="306" t="s">
        <v>724</v>
      </c>
      <c r="H80" s="288"/>
      <c r="I80" s="288" t="s">
        <v>441</v>
      </c>
      <c r="J80" s="292">
        <v>44.64</v>
      </c>
      <c r="K80" s="293" t="s">
        <v>461</v>
      </c>
      <c r="L80" s="293" t="s">
        <v>163</v>
      </c>
      <c r="M80" s="289" t="s">
        <v>484</v>
      </c>
      <c r="N80" s="294">
        <v>96</v>
      </c>
      <c r="O80" s="295">
        <v>10.5</v>
      </c>
      <c r="P80" s="295"/>
      <c r="Q80" s="462">
        <f>IFERROR(tbl_AufmassLos1[[#This Row],[Fläche_qm]]*tbl_AufmassLos1[[#This Row],[Reinigungs-tageJahr]],"")</f>
        <v>4285.4400000000005</v>
      </c>
      <c r="R80" s="161">
        <f>IFERROR(VLOOKUP(tbl_AufmassLos1[[#This Row],[Reinigungs-gruppe]]&amp;tbl_AufmassLos1[[#This Row],[Reinigungs-tageJahr]],tbl_BasisLos1[],7,FALSE),"")</f>
        <v>0</v>
      </c>
      <c r="S80" s="464" t="str">
        <f>IFERROR(tbl_AufmassLos1[[#This Row],[Fläche_qm_Jahr]]/tbl_AufmassLos1[[#This Row],[qm Leistung pro Stunde]],"")</f>
        <v/>
      </c>
      <c r="T80" s="167">
        <f>IFERROR(VLOOKUP(tbl_AufmassLos1[[#This Row],[Reinigungs-gruppe]]&amp;tbl_AufmassLos1[[#This Row],[Reinigungs-tageJahr]],tbl_BasisLos1[],8,FALSE),"")</f>
        <v>0</v>
      </c>
      <c r="U80" s="168" t="str">
        <f>IFERROR(tbl_AufmassLos1[[#This Row],[StundenJahr]]*tbl_AufmassLos1[[#This Row],[SVS]],"")</f>
        <v/>
      </c>
      <c r="V80" s="169" t="str">
        <f>IFERROR(tbl_AufmassLos1[[#This Row],[PreisJahr]]/12,"")</f>
        <v/>
      </c>
    </row>
    <row r="81" spans="1:22" x14ac:dyDescent="0.2">
      <c r="A81" s="288" t="s">
        <v>2554</v>
      </c>
      <c r="B81" s="289">
        <v>706370036</v>
      </c>
      <c r="C81" s="288" t="s">
        <v>2507</v>
      </c>
      <c r="D81" s="290" t="s">
        <v>251</v>
      </c>
      <c r="E81" s="465" t="s">
        <v>294</v>
      </c>
      <c r="F81" s="291" t="s">
        <v>2017</v>
      </c>
      <c r="G81" s="306" t="s">
        <v>724</v>
      </c>
      <c r="H81" s="288"/>
      <c r="I81" s="288" t="s">
        <v>441</v>
      </c>
      <c r="J81" s="292">
        <v>52.08</v>
      </c>
      <c r="K81" s="293" t="s">
        <v>461</v>
      </c>
      <c r="L81" s="293" t="s">
        <v>163</v>
      </c>
      <c r="M81" s="289" t="s">
        <v>484</v>
      </c>
      <c r="N81" s="294">
        <v>96</v>
      </c>
      <c r="O81" s="295">
        <v>10.8</v>
      </c>
      <c r="P81" s="295"/>
      <c r="Q81" s="462">
        <f>IFERROR(tbl_AufmassLos1[[#This Row],[Fläche_qm]]*tbl_AufmassLos1[[#This Row],[Reinigungs-tageJahr]],"")</f>
        <v>4999.68</v>
      </c>
      <c r="R81" s="161">
        <f>IFERROR(VLOOKUP(tbl_AufmassLos1[[#This Row],[Reinigungs-gruppe]]&amp;tbl_AufmassLos1[[#This Row],[Reinigungs-tageJahr]],tbl_BasisLos1[],7,FALSE),"")</f>
        <v>0</v>
      </c>
      <c r="S81" s="464" t="str">
        <f>IFERROR(tbl_AufmassLos1[[#This Row],[Fläche_qm_Jahr]]/tbl_AufmassLos1[[#This Row],[qm Leistung pro Stunde]],"")</f>
        <v/>
      </c>
      <c r="T81" s="167">
        <f>IFERROR(VLOOKUP(tbl_AufmassLos1[[#This Row],[Reinigungs-gruppe]]&amp;tbl_AufmassLos1[[#This Row],[Reinigungs-tageJahr]],tbl_BasisLos1[],8,FALSE),"")</f>
        <v>0</v>
      </c>
      <c r="U81" s="168" t="str">
        <f>IFERROR(tbl_AufmassLos1[[#This Row],[StundenJahr]]*tbl_AufmassLos1[[#This Row],[SVS]],"")</f>
        <v/>
      </c>
      <c r="V81" s="169" t="str">
        <f>IFERROR(tbl_AufmassLos1[[#This Row],[PreisJahr]]/12,"")</f>
        <v/>
      </c>
    </row>
    <row r="82" spans="1:22" x14ac:dyDescent="0.2">
      <c r="A82" s="288" t="s">
        <v>2554</v>
      </c>
      <c r="B82" s="289">
        <v>706370036</v>
      </c>
      <c r="C82" s="288" t="s">
        <v>2507</v>
      </c>
      <c r="D82" s="290" t="s">
        <v>251</v>
      </c>
      <c r="E82" s="465" t="s">
        <v>834</v>
      </c>
      <c r="F82" s="291" t="s">
        <v>405</v>
      </c>
      <c r="G82" s="306" t="s">
        <v>724</v>
      </c>
      <c r="H82" s="288"/>
      <c r="I82" s="288" t="s">
        <v>443</v>
      </c>
      <c r="J82" s="292">
        <v>17.98</v>
      </c>
      <c r="K82" s="293" t="s">
        <v>451</v>
      </c>
      <c r="L82" s="293" t="s">
        <v>163</v>
      </c>
      <c r="M82" s="289" t="s">
        <v>481</v>
      </c>
      <c r="N82" s="294">
        <v>192</v>
      </c>
      <c r="O82" s="295">
        <v>2.2999999999999998</v>
      </c>
      <c r="P82" s="295">
        <v>4</v>
      </c>
      <c r="Q82" s="462">
        <f>IFERROR(tbl_AufmassLos1[[#This Row],[Fläche_qm]]*tbl_AufmassLos1[[#This Row],[Reinigungs-tageJahr]],"")</f>
        <v>3452.16</v>
      </c>
      <c r="R82" s="161">
        <f>IFERROR(VLOOKUP(tbl_AufmassLos1[[#This Row],[Reinigungs-gruppe]]&amp;tbl_AufmassLos1[[#This Row],[Reinigungs-tageJahr]],tbl_BasisLos1[],7,FALSE),"")</f>
        <v>0</v>
      </c>
      <c r="S82" s="464" t="str">
        <f>IFERROR(tbl_AufmassLos1[[#This Row],[Fläche_qm_Jahr]]/tbl_AufmassLos1[[#This Row],[qm Leistung pro Stunde]],"")</f>
        <v/>
      </c>
      <c r="T82" s="167">
        <f>IFERROR(VLOOKUP(tbl_AufmassLos1[[#This Row],[Reinigungs-gruppe]]&amp;tbl_AufmassLos1[[#This Row],[Reinigungs-tageJahr]],tbl_BasisLos1[],8,FALSE),"")</f>
        <v>0</v>
      </c>
      <c r="U82" s="168" t="str">
        <f>IFERROR(tbl_AufmassLos1[[#This Row],[StundenJahr]]*tbl_AufmassLos1[[#This Row],[SVS]],"")</f>
        <v/>
      </c>
      <c r="V82" s="169" t="str">
        <f>IFERROR(tbl_AufmassLos1[[#This Row],[PreisJahr]]/12,"")</f>
        <v/>
      </c>
    </row>
    <row r="83" spans="1:22" x14ac:dyDescent="0.2">
      <c r="A83" s="288" t="s">
        <v>2554</v>
      </c>
      <c r="B83" s="289">
        <v>706370036</v>
      </c>
      <c r="C83" s="288" t="s">
        <v>2507</v>
      </c>
      <c r="D83" s="290" t="s">
        <v>251</v>
      </c>
      <c r="E83" s="465" t="s">
        <v>835</v>
      </c>
      <c r="F83" s="291" t="s">
        <v>436</v>
      </c>
      <c r="G83" s="306" t="s">
        <v>724</v>
      </c>
      <c r="H83" s="288"/>
      <c r="I83" s="288" t="s">
        <v>443</v>
      </c>
      <c r="J83" s="292">
        <v>24.18</v>
      </c>
      <c r="K83" s="293" t="s">
        <v>451</v>
      </c>
      <c r="L83" s="293" t="s">
        <v>163</v>
      </c>
      <c r="M83" s="289" t="s">
        <v>481</v>
      </c>
      <c r="N83" s="294">
        <v>192</v>
      </c>
      <c r="O83" s="295">
        <v>4.5999999999999996</v>
      </c>
      <c r="P83" s="295">
        <v>6</v>
      </c>
      <c r="Q83" s="462">
        <f>IFERROR(tbl_AufmassLos1[[#This Row],[Fläche_qm]]*tbl_AufmassLos1[[#This Row],[Reinigungs-tageJahr]],"")</f>
        <v>4642.5599999999995</v>
      </c>
      <c r="R83" s="161">
        <f>IFERROR(VLOOKUP(tbl_AufmassLos1[[#This Row],[Reinigungs-gruppe]]&amp;tbl_AufmassLos1[[#This Row],[Reinigungs-tageJahr]],tbl_BasisLos1[],7,FALSE),"")</f>
        <v>0</v>
      </c>
      <c r="S83" s="464" t="str">
        <f>IFERROR(tbl_AufmassLos1[[#This Row],[Fläche_qm_Jahr]]/tbl_AufmassLos1[[#This Row],[qm Leistung pro Stunde]],"")</f>
        <v/>
      </c>
      <c r="T83" s="167">
        <f>IFERROR(VLOOKUP(tbl_AufmassLos1[[#This Row],[Reinigungs-gruppe]]&amp;tbl_AufmassLos1[[#This Row],[Reinigungs-tageJahr]],tbl_BasisLos1[],8,FALSE),"")</f>
        <v>0</v>
      </c>
      <c r="U83" s="168" t="str">
        <f>IFERROR(tbl_AufmassLos1[[#This Row],[StundenJahr]]*tbl_AufmassLos1[[#This Row],[SVS]],"")</f>
        <v/>
      </c>
      <c r="V83" s="169" t="str">
        <f>IFERROR(tbl_AufmassLos1[[#This Row],[PreisJahr]]/12,"")</f>
        <v/>
      </c>
    </row>
    <row r="84" spans="1:22" x14ac:dyDescent="0.2">
      <c r="A84" s="288" t="s">
        <v>2554</v>
      </c>
      <c r="B84" s="289">
        <v>706370036</v>
      </c>
      <c r="C84" s="288" t="s">
        <v>2507</v>
      </c>
      <c r="D84" s="290" t="s">
        <v>251</v>
      </c>
      <c r="E84" s="465" t="s">
        <v>353</v>
      </c>
      <c r="F84" s="291" t="s">
        <v>380</v>
      </c>
      <c r="G84" s="306" t="s">
        <v>724</v>
      </c>
      <c r="H84" s="288"/>
      <c r="I84" s="288" t="s">
        <v>441</v>
      </c>
      <c r="J84" s="292">
        <v>21.7</v>
      </c>
      <c r="K84" s="293" t="s">
        <v>452</v>
      </c>
      <c r="L84" s="293" t="s">
        <v>163</v>
      </c>
      <c r="M84" s="289" t="s">
        <v>484</v>
      </c>
      <c r="N84" s="294">
        <v>96</v>
      </c>
      <c r="O84" s="295">
        <v>0</v>
      </c>
      <c r="P84" s="295"/>
      <c r="Q84" s="462">
        <f>IFERROR(tbl_AufmassLos1[[#This Row],[Fläche_qm]]*tbl_AufmassLos1[[#This Row],[Reinigungs-tageJahr]],"")</f>
        <v>2083.1999999999998</v>
      </c>
      <c r="R84" s="161">
        <f>IFERROR(VLOOKUP(tbl_AufmassLos1[[#This Row],[Reinigungs-gruppe]]&amp;tbl_AufmassLos1[[#This Row],[Reinigungs-tageJahr]],tbl_BasisLos1[],7,FALSE),"")</f>
        <v>0</v>
      </c>
      <c r="S84" s="464" t="str">
        <f>IFERROR(tbl_AufmassLos1[[#This Row],[Fläche_qm_Jahr]]/tbl_AufmassLos1[[#This Row],[qm Leistung pro Stunde]],"")</f>
        <v/>
      </c>
      <c r="T84" s="167">
        <f>IFERROR(VLOOKUP(tbl_AufmassLos1[[#This Row],[Reinigungs-gruppe]]&amp;tbl_AufmassLos1[[#This Row],[Reinigungs-tageJahr]],tbl_BasisLos1[],8,FALSE),"")</f>
        <v>0</v>
      </c>
      <c r="U84" s="168" t="str">
        <f>IFERROR(tbl_AufmassLos1[[#This Row],[StundenJahr]]*tbl_AufmassLos1[[#This Row],[SVS]],"")</f>
        <v/>
      </c>
      <c r="V84" s="169" t="str">
        <f>IFERROR(tbl_AufmassLos1[[#This Row],[PreisJahr]]/12,"")</f>
        <v/>
      </c>
    </row>
    <row r="85" spans="1:22" x14ac:dyDescent="0.2">
      <c r="A85" s="288" t="s">
        <v>2554</v>
      </c>
      <c r="B85" s="289">
        <v>706370036</v>
      </c>
      <c r="C85" s="288" t="s">
        <v>2507</v>
      </c>
      <c r="D85" s="290" t="s">
        <v>251</v>
      </c>
      <c r="E85" s="465" t="s">
        <v>827</v>
      </c>
      <c r="F85" s="291" t="s">
        <v>388</v>
      </c>
      <c r="G85" s="306" t="s">
        <v>724</v>
      </c>
      <c r="H85" s="288"/>
      <c r="I85" s="288" t="s">
        <v>441</v>
      </c>
      <c r="J85" s="292">
        <v>37.770000000000003</v>
      </c>
      <c r="K85" s="293" t="s">
        <v>234</v>
      </c>
      <c r="L85" s="293" t="s">
        <v>163</v>
      </c>
      <c r="M85" s="289" t="s">
        <v>479</v>
      </c>
      <c r="N85" s="294">
        <v>38.4</v>
      </c>
      <c r="O85" s="295">
        <v>7.6</v>
      </c>
      <c r="P85" s="295"/>
      <c r="Q85" s="462">
        <f>IFERROR(tbl_AufmassLos1[[#This Row],[Fläche_qm]]*tbl_AufmassLos1[[#This Row],[Reinigungs-tageJahr]],"")</f>
        <v>1450.3680000000002</v>
      </c>
      <c r="R85" s="161">
        <f>IFERROR(VLOOKUP(tbl_AufmassLos1[[#This Row],[Reinigungs-gruppe]]&amp;tbl_AufmassLos1[[#This Row],[Reinigungs-tageJahr]],tbl_BasisLos1[],7,FALSE),"")</f>
        <v>0</v>
      </c>
      <c r="S85" s="464" t="str">
        <f>IFERROR(tbl_AufmassLos1[[#This Row],[Fläche_qm_Jahr]]/tbl_AufmassLos1[[#This Row],[qm Leistung pro Stunde]],"")</f>
        <v/>
      </c>
      <c r="T85" s="167">
        <f>IFERROR(VLOOKUP(tbl_AufmassLos1[[#This Row],[Reinigungs-gruppe]]&amp;tbl_AufmassLos1[[#This Row],[Reinigungs-tageJahr]],tbl_BasisLos1[],8,FALSE),"")</f>
        <v>0</v>
      </c>
      <c r="U85" s="168" t="str">
        <f>IFERROR(tbl_AufmassLos1[[#This Row],[StundenJahr]]*tbl_AufmassLos1[[#This Row],[SVS]],"")</f>
        <v/>
      </c>
      <c r="V85" s="169" t="str">
        <f>IFERROR(tbl_AufmassLos1[[#This Row],[PreisJahr]]/12,"")</f>
        <v/>
      </c>
    </row>
    <row r="86" spans="1:22" x14ac:dyDescent="0.2">
      <c r="A86" s="288" t="s">
        <v>2554</v>
      </c>
      <c r="B86" s="289">
        <v>706370036</v>
      </c>
      <c r="C86" s="288" t="s">
        <v>2507</v>
      </c>
      <c r="D86" s="290" t="s">
        <v>251</v>
      </c>
      <c r="E86" s="465" t="s">
        <v>828</v>
      </c>
      <c r="F86" s="291" t="s">
        <v>2020</v>
      </c>
      <c r="G86" s="306" t="s">
        <v>724</v>
      </c>
      <c r="H86" s="288"/>
      <c r="I86" s="288" t="s">
        <v>445</v>
      </c>
      <c r="J86" s="292">
        <v>208.37</v>
      </c>
      <c r="K86" s="293" t="s">
        <v>499</v>
      </c>
      <c r="L86" s="293" t="s">
        <v>163</v>
      </c>
      <c r="M86" s="289" t="s">
        <v>484</v>
      </c>
      <c r="N86" s="294">
        <v>96</v>
      </c>
      <c r="O86" s="295">
        <v>24</v>
      </c>
      <c r="P86" s="295"/>
      <c r="Q86" s="462">
        <f>IFERROR(tbl_AufmassLos1[[#This Row],[Fläche_qm]]*tbl_AufmassLos1[[#This Row],[Reinigungs-tageJahr]],"")</f>
        <v>20003.52</v>
      </c>
      <c r="R86" s="161">
        <f>IFERROR(VLOOKUP(tbl_AufmassLos1[[#This Row],[Reinigungs-gruppe]]&amp;tbl_AufmassLos1[[#This Row],[Reinigungs-tageJahr]],tbl_BasisLos1[],7,FALSE),"")</f>
        <v>0</v>
      </c>
      <c r="S86" s="464" t="str">
        <f>IFERROR(tbl_AufmassLos1[[#This Row],[Fläche_qm_Jahr]]/tbl_AufmassLos1[[#This Row],[qm Leistung pro Stunde]],"")</f>
        <v/>
      </c>
      <c r="T86" s="167">
        <f>IFERROR(VLOOKUP(tbl_AufmassLos1[[#This Row],[Reinigungs-gruppe]]&amp;tbl_AufmassLos1[[#This Row],[Reinigungs-tageJahr]],tbl_BasisLos1[],8,FALSE),"")</f>
        <v>0</v>
      </c>
      <c r="U86" s="168" t="str">
        <f>IFERROR(tbl_AufmassLos1[[#This Row],[StundenJahr]]*tbl_AufmassLos1[[#This Row],[SVS]],"")</f>
        <v/>
      </c>
      <c r="V86" s="169" t="str">
        <f>IFERROR(tbl_AufmassLos1[[#This Row],[PreisJahr]]/12,"")</f>
        <v/>
      </c>
    </row>
    <row r="87" spans="1:22" x14ac:dyDescent="0.2">
      <c r="A87" s="288" t="s">
        <v>2554</v>
      </c>
      <c r="B87" s="289">
        <v>706370036</v>
      </c>
      <c r="C87" s="288" t="s">
        <v>2507</v>
      </c>
      <c r="D87" s="290" t="s">
        <v>251</v>
      </c>
      <c r="E87" s="465" t="s">
        <v>368</v>
      </c>
      <c r="F87" s="291" t="s">
        <v>2021</v>
      </c>
      <c r="G87" s="306" t="s">
        <v>724</v>
      </c>
      <c r="H87" s="288"/>
      <c r="I87" s="288" t="s">
        <v>445</v>
      </c>
      <c r="J87" s="292">
        <v>72.349999999999994</v>
      </c>
      <c r="K87" s="293" t="s">
        <v>461</v>
      </c>
      <c r="L87" s="293" t="s">
        <v>163</v>
      </c>
      <c r="M87" s="289" t="s">
        <v>484</v>
      </c>
      <c r="N87" s="294">
        <v>96</v>
      </c>
      <c r="O87" s="295">
        <v>0</v>
      </c>
      <c r="P87" s="295"/>
      <c r="Q87" s="462">
        <f>IFERROR(tbl_AufmassLos1[[#This Row],[Fläche_qm]]*tbl_AufmassLos1[[#This Row],[Reinigungs-tageJahr]],"")</f>
        <v>6945.5999999999995</v>
      </c>
      <c r="R87" s="161">
        <f>IFERROR(VLOOKUP(tbl_AufmassLos1[[#This Row],[Reinigungs-gruppe]]&amp;tbl_AufmassLos1[[#This Row],[Reinigungs-tageJahr]],tbl_BasisLos1[],7,FALSE),"")</f>
        <v>0</v>
      </c>
      <c r="S87" s="464" t="str">
        <f>IFERROR(tbl_AufmassLos1[[#This Row],[Fläche_qm_Jahr]]/tbl_AufmassLos1[[#This Row],[qm Leistung pro Stunde]],"")</f>
        <v/>
      </c>
      <c r="T87" s="167">
        <f>IFERROR(VLOOKUP(tbl_AufmassLos1[[#This Row],[Reinigungs-gruppe]]&amp;tbl_AufmassLos1[[#This Row],[Reinigungs-tageJahr]],tbl_BasisLos1[],8,FALSE),"")</f>
        <v>0</v>
      </c>
      <c r="U87" s="168" t="str">
        <f>IFERROR(tbl_AufmassLos1[[#This Row],[StundenJahr]]*tbl_AufmassLos1[[#This Row],[SVS]],"")</f>
        <v/>
      </c>
      <c r="V87" s="169" t="str">
        <f>IFERROR(tbl_AufmassLos1[[#This Row],[PreisJahr]]/12,"")</f>
        <v/>
      </c>
    </row>
    <row r="88" spans="1:22" x14ac:dyDescent="0.2">
      <c r="A88" s="288" t="s">
        <v>2554</v>
      </c>
      <c r="B88" s="289">
        <v>706370036</v>
      </c>
      <c r="C88" s="288" t="s">
        <v>2507</v>
      </c>
      <c r="D88" s="290" t="s">
        <v>251</v>
      </c>
      <c r="E88" s="465" t="s">
        <v>369</v>
      </c>
      <c r="F88" s="291" t="s">
        <v>2022</v>
      </c>
      <c r="G88" s="306" t="s">
        <v>724</v>
      </c>
      <c r="H88" s="288"/>
      <c r="I88" s="288" t="s">
        <v>445</v>
      </c>
      <c r="J88" s="292">
        <v>12</v>
      </c>
      <c r="K88" s="293" t="s">
        <v>464</v>
      </c>
      <c r="L88" s="293" t="s">
        <v>163</v>
      </c>
      <c r="M88" s="289" t="s">
        <v>479</v>
      </c>
      <c r="N88" s="294">
        <v>38.4</v>
      </c>
      <c r="O88" s="295">
        <v>0</v>
      </c>
      <c r="P88" s="295"/>
      <c r="Q88" s="462">
        <f>IFERROR(tbl_AufmassLos1[[#This Row],[Fläche_qm]]*tbl_AufmassLos1[[#This Row],[Reinigungs-tageJahr]],"")</f>
        <v>460.79999999999995</v>
      </c>
      <c r="R88" s="161">
        <f>IFERROR(VLOOKUP(tbl_AufmassLos1[[#This Row],[Reinigungs-gruppe]]&amp;tbl_AufmassLos1[[#This Row],[Reinigungs-tageJahr]],tbl_BasisLos1[],7,FALSE),"")</f>
        <v>0</v>
      </c>
      <c r="S88" s="464" t="str">
        <f>IFERROR(tbl_AufmassLos1[[#This Row],[Fläche_qm_Jahr]]/tbl_AufmassLos1[[#This Row],[qm Leistung pro Stunde]],"")</f>
        <v/>
      </c>
      <c r="T88" s="167">
        <f>IFERROR(VLOOKUP(tbl_AufmassLos1[[#This Row],[Reinigungs-gruppe]]&amp;tbl_AufmassLos1[[#This Row],[Reinigungs-tageJahr]],tbl_BasisLos1[],8,FALSE),"")</f>
        <v>0</v>
      </c>
      <c r="U88" s="168" t="str">
        <f>IFERROR(tbl_AufmassLos1[[#This Row],[StundenJahr]]*tbl_AufmassLos1[[#This Row],[SVS]],"")</f>
        <v/>
      </c>
      <c r="V88" s="169" t="str">
        <f>IFERROR(tbl_AufmassLos1[[#This Row],[PreisJahr]]/12,"")</f>
        <v/>
      </c>
    </row>
    <row r="89" spans="1:22" x14ac:dyDescent="0.2">
      <c r="A89" s="288" t="s">
        <v>2554</v>
      </c>
      <c r="B89" s="289">
        <v>706370036</v>
      </c>
      <c r="C89" s="288" t="s">
        <v>2507</v>
      </c>
      <c r="D89" s="290" t="s">
        <v>251</v>
      </c>
      <c r="E89" s="465" t="s">
        <v>830</v>
      </c>
      <c r="F89" s="291" t="s">
        <v>2024</v>
      </c>
      <c r="G89" s="306" t="s">
        <v>724</v>
      </c>
      <c r="H89" s="288"/>
      <c r="I89" s="288" t="s">
        <v>442</v>
      </c>
      <c r="J89" s="292">
        <v>72.61</v>
      </c>
      <c r="K89" s="293" t="s">
        <v>462</v>
      </c>
      <c r="L89" s="293" t="s">
        <v>163</v>
      </c>
      <c r="M89" s="289" t="s">
        <v>484</v>
      </c>
      <c r="N89" s="294">
        <v>96</v>
      </c>
      <c r="O89" s="295">
        <v>16</v>
      </c>
      <c r="P89" s="295"/>
      <c r="Q89" s="462">
        <f>IFERROR(tbl_AufmassLos1[[#This Row],[Fläche_qm]]*tbl_AufmassLos1[[#This Row],[Reinigungs-tageJahr]],"")</f>
        <v>6970.5599999999995</v>
      </c>
      <c r="R89" s="161">
        <f>IFERROR(VLOOKUP(tbl_AufmassLos1[[#This Row],[Reinigungs-gruppe]]&amp;tbl_AufmassLos1[[#This Row],[Reinigungs-tageJahr]],tbl_BasisLos1[],7,FALSE),"")</f>
        <v>0</v>
      </c>
      <c r="S89" s="464" t="str">
        <f>IFERROR(tbl_AufmassLos1[[#This Row],[Fläche_qm_Jahr]]/tbl_AufmassLos1[[#This Row],[qm Leistung pro Stunde]],"")</f>
        <v/>
      </c>
      <c r="T89" s="167">
        <f>IFERROR(VLOOKUP(tbl_AufmassLos1[[#This Row],[Reinigungs-gruppe]]&amp;tbl_AufmassLos1[[#This Row],[Reinigungs-tageJahr]],tbl_BasisLos1[],8,FALSE),"")</f>
        <v>0</v>
      </c>
      <c r="U89" s="168" t="str">
        <f>IFERROR(tbl_AufmassLos1[[#This Row],[StundenJahr]]*tbl_AufmassLos1[[#This Row],[SVS]],"")</f>
        <v/>
      </c>
      <c r="V89" s="169" t="str">
        <f>IFERROR(tbl_AufmassLos1[[#This Row],[PreisJahr]]/12,"")</f>
        <v/>
      </c>
    </row>
    <row r="90" spans="1:22" x14ac:dyDescent="0.2">
      <c r="A90" s="288" t="s">
        <v>2554</v>
      </c>
      <c r="B90" s="289">
        <v>706370036</v>
      </c>
      <c r="C90" s="288" t="s">
        <v>2507</v>
      </c>
      <c r="D90" s="290" t="s">
        <v>251</v>
      </c>
      <c r="E90" s="465" t="s">
        <v>833</v>
      </c>
      <c r="F90" s="291" t="s">
        <v>404</v>
      </c>
      <c r="G90" s="306" t="s">
        <v>724</v>
      </c>
      <c r="H90" s="288"/>
      <c r="I90" s="288" t="s">
        <v>443</v>
      </c>
      <c r="J90" s="292">
        <v>2.7</v>
      </c>
      <c r="K90" s="293" t="s">
        <v>451</v>
      </c>
      <c r="L90" s="293" t="s">
        <v>163</v>
      </c>
      <c r="M90" s="289" t="s">
        <v>481</v>
      </c>
      <c r="N90" s="294">
        <v>192</v>
      </c>
      <c r="O90" s="295">
        <v>4</v>
      </c>
      <c r="P90" s="295"/>
      <c r="Q90" s="462">
        <f>IFERROR(tbl_AufmassLos1[[#This Row],[Fläche_qm]]*tbl_AufmassLos1[[#This Row],[Reinigungs-tageJahr]],"")</f>
        <v>518.40000000000009</v>
      </c>
      <c r="R90" s="161">
        <f>IFERROR(VLOOKUP(tbl_AufmassLos1[[#This Row],[Reinigungs-gruppe]]&amp;tbl_AufmassLos1[[#This Row],[Reinigungs-tageJahr]],tbl_BasisLos1[],7,FALSE),"")</f>
        <v>0</v>
      </c>
      <c r="S90" s="464" t="str">
        <f>IFERROR(tbl_AufmassLos1[[#This Row],[Fläche_qm_Jahr]]/tbl_AufmassLos1[[#This Row],[qm Leistung pro Stunde]],"")</f>
        <v/>
      </c>
      <c r="T90" s="167">
        <f>IFERROR(VLOOKUP(tbl_AufmassLos1[[#This Row],[Reinigungs-gruppe]]&amp;tbl_AufmassLos1[[#This Row],[Reinigungs-tageJahr]],tbl_BasisLos1[],8,FALSE),"")</f>
        <v>0</v>
      </c>
      <c r="U90" s="168" t="str">
        <f>IFERROR(tbl_AufmassLos1[[#This Row],[StundenJahr]]*tbl_AufmassLos1[[#This Row],[SVS]],"")</f>
        <v/>
      </c>
      <c r="V90" s="169" t="str">
        <f>IFERROR(tbl_AufmassLos1[[#This Row],[PreisJahr]]/12,"")</f>
        <v/>
      </c>
    </row>
    <row r="91" spans="1:22" x14ac:dyDescent="0.2">
      <c r="A91" s="288" t="s">
        <v>2554</v>
      </c>
      <c r="B91" s="289">
        <v>706370036</v>
      </c>
      <c r="C91" s="288" t="s">
        <v>2507</v>
      </c>
      <c r="D91" s="290" t="s">
        <v>251</v>
      </c>
      <c r="E91" s="465" t="s">
        <v>843</v>
      </c>
      <c r="F91" s="291" t="s">
        <v>2030</v>
      </c>
      <c r="G91" s="306" t="s">
        <v>724</v>
      </c>
      <c r="H91" s="288"/>
      <c r="I91" s="288" t="s">
        <v>445</v>
      </c>
      <c r="J91" s="292">
        <v>33.85</v>
      </c>
      <c r="K91" s="293" t="s">
        <v>234</v>
      </c>
      <c r="L91" s="293" t="s">
        <v>163</v>
      </c>
      <c r="M91" s="289" t="s">
        <v>479</v>
      </c>
      <c r="N91" s="294">
        <v>38.4</v>
      </c>
      <c r="O91" s="295">
        <v>9.6</v>
      </c>
      <c r="P91" s="295"/>
      <c r="Q91" s="462">
        <f>IFERROR(tbl_AufmassLos1[[#This Row],[Fläche_qm]]*tbl_AufmassLos1[[#This Row],[Reinigungs-tageJahr]],"")</f>
        <v>1299.8399999999999</v>
      </c>
      <c r="R91" s="161">
        <f>IFERROR(VLOOKUP(tbl_AufmassLos1[[#This Row],[Reinigungs-gruppe]]&amp;tbl_AufmassLos1[[#This Row],[Reinigungs-tageJahr]],tbl_BasisLos1[],7,FALSE),"")</f>
        <v>0</v>
      </c>
      <c r="S91" s="464" t="str">
        <f>IFERROR(tbl_AufmassLos1[[#This Row],[Fläche_qm_Jahr]]/tbl_AufmassLos1[[#This Row],[qm Leistung pro Stunde]],"")</f>
        <v/>
      </c>
      <c r="T91" s="167">
        <f>IFERROR(VLOOKUP(tbl_AufmassLos1[[#This Row],[Reinigungs-gruppe]]&amp;tbl_AufmassLos1[[#This Row],[Reinigungs-tageJahr]],tbl_BasisLos1[],8,FALSE),"")</f>
        <v>0</v>
      </c>
      <c r="U91" s="168" t="str">
        <f>IFERROR(tbl_AufmassLos1[[#This Row],[StundenJahr]]*tbl_AufmassLos1[[#This Row],[SVS]],"")</f>
        <v/>
      </c>
      <c r="V91" s="169" t="str">
        <f>IFERROR(tbl_AufmassLos1[[#This Row],[PreisJahr]]/12,"")</f>
        <v/>
      </c>
    </row>
    <row r="92" spans="1:22" x14ac:dyDescent="0.2">
      <c r="A92" s="288" t="s">
        <v>2554</v>
      </c>
      <c r="B92" s="289">
        <v>706370036</v>
      </c>
      <c r="C92" s="288" t="s">
        <v>2507</v>
      </c>
      <c r="D92" s="290" t="s">
        <v>251</v>
      </c>
      <c r="E92" s="465" t="s">
        <v>844</v>
      </c>
      <c r="F92" s="291" t="s">
        <v>403</v>
      </c>
      <c r="G92" s="306" t="s">
        <v>724</v>
      </c>
      <c r="H92" s="288"/>
      <c r="I92" s="288" t="s">
        <v>443</v>
      </c>
      <c r="J92" s="292">
        <v>3.82</v>
      </c>
      <c r="K92" s="293" t="s">
        <v>451</v>
      </c>
      <c r="L92" s="293" t="s">
        <v>163</v>
      </c>
      <c r="M92" s="289" t="s">
        <v>481</v>
      </c>
      <c r="N92" s="294">
        <v>192</v>
      </c>
      <c r="O92" s="295">
        <v>4</v>
      </c>
      <c r="P92" s="295"/>
      <c r="Q92" s="462">
        <f>IFERROR(tbl_AufmassLos1[[#This Row],[Fläche_qm]]*tbl_AufmassLos1[[#This Row],[Reinigungs-tageJahr]],"")</f>
        <v>733.43999999999994</v>
      </c>
      <c r="R92" s="161">
        <f>IFERROR(VLOOKUP(tbl_AufmassLos1[[#This Row],[Reinigungs-gruppe]]&amp;tbl_AufmassLos1[[#This Row],[Reinigungs-tageJahr]],tbl_BasisLos1[],7,FALSE),"")</f>
        <v>0</v>
      </c>
      <c r="S92" s="464" t="str">
        <f>IFERROR(tbl_AufmassLos1[[#This Row],[Fläche_qm_Jahr]]/tbl_AufmassLos1[[#This Row],[qm Leistung pro Stunde]],"")</f>
        <v/>
      </c>
      <c r="T92" s="167">
        <f>IFERROR(VLOOKUP(tbl_AufmassLos1[[#This Row],[Reinigungs-gruppe]]&amp;tbl_AufmassLos1[[#This Row],[Reinigungs-tageJahr]],tbl_BasisLos1[],8,FALSE),"")</f>
        <v>0</v>
      </c>
      <c r="U92" s="168" t="str">
        <f>IFERROR(tbl_AufmassLos1[[#This Row],[StundenJahr]]*tbl_AufmassLos1[[#This Row],[SVS]],"")</f>
        <v/>
      </c>
      <c r="V92" s="169" t="str">
        <f>IFERROR(tbl_AufmassLos1[[#This Row],[PreisJahr]]/12,"")</f>
        <v/>
      </c>
    </row>
    <row r="93" spans="1:22" x14ac:dyDescent="0.2">
      <c r="A93" s="288" t="s">
        <v>2554</v>
      </c>
      <c r="B93" s="289">
        <v>706370036</v>
      </c>
      <c r="C93" s="288" t="s">
        <v>2507</v>
      </c>
      <c r="D93" s="290" t="s">
        <v>251</v>
      </c>
      <c r="E93" s="465" t="s">
        <v>837</v>
      </c>
      <c r="F93" s="291" t="s">
        <v>410</v>
      </c>
      <c r="G93" s="306" t="s">
        <v>724</v>
      </c>
      <c r="H93" s="288"/>
      <c r="I93" s="288" t="s">
        <v>442</v>
      </c>
      <c r="J93" s="292">
        <v>22.22</v>
      </c>
      <c r="K93" s="293" t="s">
        <v>478</v>
      </c>
      <c r="L93" s="293" t="s">
        <v>163</v>
      </c>
      <c r="M93" s="289" t="s">
        <v>484</v>
      </c>
      <c r="N93" s="294">
        <v>96</v>
      </c>
      <c r="O93" s="295">
        <v>4.5999999999999996</v>
      </c>
      <c r="P93" s="295"/>
      <c r="Q93" s="462">
        <f>IFERROR(tbl_AufmassLos1[[#This Row],[Fläche_qm]]*tbl_AufmassLos1[[#This Row],[Reinigungs-tageJahr]],"")</f>
        <v>2133.12</v>
      </c>
      <c r="R93" s="161">
        <f>IFERROR(VLOOKUP(tbl_AufmassLos1[[#This Row],[Reinigungs-gruppe]]&amp;tbl_AufmassLos1[[#This Row],[Reinigungs-tageJahr]],tbl_BasisLos1[],7,FALSE),"")</f>
        <v>0</v>
      </c>
      <c r="S93" s="464" t="str">
        <f>IFERROR(tbl_AufmassLos1[[#This Row],[Fläche_qm_Jahr]]/tbl_AufmassLos1[[#This Row],[qm Leistung pro Stunde]],"")</f>
        <v/>
      </c>
      <c r="T93" s="167">
        <f>IFERROR(VLOOKUP(tbl_AufmassLos1[[#This Row],[Reinigungs-gruppe]]&amp;tbl_AufmassLos1[[#This Row],[Reinigungs-tageJahr]],tbl_BasisLos1[],8,FALSE),"")</f>
        <v>0</v>
      </c>
      <c r="U93" s="168" t="str">
        <f>IFERROR(tbl_AufmassLos1[[#This Row],[StundenJahr]]*tbl_AufmassLos1[[#This Row],[SVS]],"")</f>
        <v/>
      </c>
      <c r="V93" s="169" t="str">
        <f>IFERROR(tbl_AufmassLos1[[#This Row],[PreisJahr]]/12,"")</f>
        <v/>
      </c>
    </row>
    <row r="94" spans="1:22" x14ac:dyDescent="0.2">
      <c r="A94" s="288" t="s">
        <v>2554</v>
      </c>
      <c r="B94" s="289">
        <v>706370036</v>
      </c>
      <c r="C94" s="288" t="s">
        <v>2507</v>
      </c>
      <c r="D94" s="290" t="s">
        <v>251</v>
      </c>
      <c r="E94" s="465" t="s">
        <v>842</v>
      </c>
      <c r="F94" s="291" t="s">
        <v>2029</v>
      </c>
      <c r="G94" s="306" t="s">
        <v>724</v>
      </c>
      <c r="H94" s="288"/>
      <c r="I94" s="288" t="s">
        <v>442</v>
      </c>
      <c r="J94" s="292">
        <v>25.2</v>
      </c>
      <c r="K94" s="293" t="s">
        <v>450</v>
      </c>
      <c r="L94" s="293" t="s">
        <v>163</v>
      </c>
      <c r="M94" s="289" t="s">
        <v>484</v>
      </c>
      <c r="N94" s="294">
        <v>96</v>
      </c>
      <c r="O94" s="295">
        <v>7.5</v>
      </c>
      <c r="P94" s="295"/>
      <c r="Q94" s="462">
        <f>IFERROR(tbl_AufmassLos1[[#This Row],[Fläche_qm]]*tbl_AufmassLos1[[#This Row],[Reinigungs-tageJahr]],"")</f>
        <v>2419.1999999999998</v>
      </c>
      <c r="R94" s="161">
        <f>IFERROR(VLOOKUP(tbl_AufmassLos1[[#This Row],[Reinigungs-gruppe]]&amp;tbl_AufmassLos1[[#This Row],[Reinigungs-tageJahr]],tbl_BasisLos1[],7,FALSE),"")</f>
        <v>0</v>
      </c>
      <c r="S94" s="464" t="str">
        <f>IFERROR(tbl_AufmassLos1[[#This Row],[Fläche_qm_Jahr]]/tbl_AufmassLos1[[#This Row],[qm Leistung pro Stunde]],"")</f>
        <v/>
      </c>
      <c r="T94" s="167">
        <f>IFERROR(VLOOKUP(tbl_AufmassLos1[[#This Row],[Reinigungs-gruppe]]&amp;tbl_AufmassLos1[[#This Row],[Reinigungs-tageJahr]],tbl_BasisLos1[],8,FALSE),"")</f>
        <v>0</v>
      </c>
      <c r="U94" s="168" t="str">
        <f>IFERROR(tbl_AufmassLos1[[#This Row],[StundenJahr]]*tbl_AufmassLos1[[#This Row],[SVS]],"")</f>
        <v/>
      </c>
      <c r="V94" s="169" t="str">
        <f>IFERROR(tbl_AufmassLos1[[#This Row],[PreisJahr]]/12,"")</f>
        <v/>
      </c>
    </row>
    <row r="95" spans="1:22" x14ac:dyDescent="0.2">
      <c r="A95" s="288" t="s">
        <v>2554</v>
      </c>
      <c r="B95" s="289">
        <v>706370036</v>
      </c>
      <c r="C95" s="288" t="s">
        <v>2507</v>
      </c>
      <c r="D95" s="290" t="s">
        <v>251</v>
      </c>
      <c r="E95" s="465" t="s">
        <v>838</v>
      </c>
      <c r="F95" s="291" t="s">
        <v>383</v>
      </c>
      <c r="G95" s="306" t="s">
        <v>724</v>
      </c>
      <c r="H95" s="288"/>
      <c r="I95" s="288" t="s">
        <v>441</v>
      </c>
      <c r="J95" s="292">
        <v>40.380000000000003</v>
      </c>
      <c r="K95" s="293" t="s">
        <v>198</v>
      </c>
      <c r="L95" s="293" t="s">
        <v>163</v>
      </c>
      <c r="M95" s="289" t="s">
        <v>481</v>
      </c>
      <c r="N95" s="294">
        <v>192</v>
      </c>
      <c r="O95" s="295">
        <v>10.5</v>
      </c>
      <c r="P95" s="295"/>
      <c r="Q95" s="462">
        <f>IFERROR(tbl_AufmassLos1[[#This Row],[Fläche_qm]]*tbl_AufmassLos1[[#This Row],[Reinigungs-tageJahr]],"")</f>
        <v>7752.9600000000009</v>
      </c>
      <c r="R95" s="161">
        <f>IFERROR(VLOOKUP(tbl_AufmassLos1[[#This Row],[Reinigungs-gruppe]]&amp;tbl_AufmassLos1[[#This Row],[Reinigungs-tageJahr]],tbl_BasisLos1[],7,FALSE),"")</f>
        <v>0</v>
      </c>
      <c r="S95" s="464" t="str">
        <f>IFERROR(tbl_AufmassLos1[[#This Row],[Fläche_qm_Jahr]]/tbl_AufmassLos1[[#This Row],[qm Leistung pro Stunde]],"")</f>
        <v/>
      </c>
      <c r="T95" s="167">
        <f>IFERROR(VLOOKUP(tbl_AufmassLos1[[#This Row],[Reinigungs-gruppe]]&amp;tbl_AufmassLos1[[#This Row],[Reinigungs-tageJahr]],tbl_BasisLos1[],8,FALSE),"")</f>
        <v>0</v>
      </c>
      <c r="U95" s="168" t="str">
        <f>IFERROR(tbl_AufmassLos1[[#This Row],[StundenJahr]]*tbl_AufmassLos1[[#This Row],[SVS]],"")</f>
        <v/>
      </c>
      <c r="V95" s="169" t="str">
        <f>IFERROR(tbl_AufmassLos1[[#This Row],[PreisJahr]]/12,"")</f>
        <v/>
      </c>
    </row>
    <row r="96" spans="1:22" x14ac:dyDescent="0.2">
      <c r="A96" s="288" t="s">
        <v>2554</v>
      </c>
      <c r="B96" s="289">
        <v>706370036</v>
      </c>
      <c r="C96" s="288" t="s">
        <v>2507</v>
      </c>
      <c r="D96" s="290" t="s">
        <v>251</v>
      </c>
      <c r="E96" s="465" t="s">
        <v>847</v>
      </c>
      <c r="F96" s="291" t="s">
        <v>2032</v>
      </c>
      <c r="G96" s="306" t="s">
        <v>724</v>
      </c>
      <c r="H96" s="288"/>
      <c r="I96" s="288" t="s">
        <v>2469</v>
      </c>
      <c r="J96" s="292">
        <v>25.2</v>
      </c>
      <c r="K96" s="293" t="s">
        <v>450</v>
      </c>
      <c r="L96" s="293" t="s">
        <v>163</v>
      </c>
      <c r="M96" s="289" t="s">
        <v>484</v>
      </c>
      <c r="N96" s="294">
        <v>96</v>
      </c>
      <c r="O96" s="295">
        <v>7.2</v>
      </c>
      <c r="P96" s="295"/>
      <c r="Q96" s="462">
        <f>IFERROR(tbl_AufmassLos1[[#This Row],[Fläche_qm]]*tbl_AufmassLos1[[#This Row],[Reinigungs-tageJahr]],"")</f>
        <v>2419.1999999999998</v>
      </c>
      <c r="R96" s="161">
        <f>IFERROR(VLOOKUP(tbl_AufmassLos1[[#This Row],[Reinigungs-gruppe]]&amp;tbl_AufmassLos1[[#This Row],[Reinigungs-tageJahr]],tbl_BasisLos1[],7,FALSE),"")</f>
        <v>0</v>
      </c>
      <c r="S96" s="464" t="str">
        <f>IFERROR(tbl_AufmassLos1[[#This Row],[Fläche_qm_Jahr]]/tbl_AufmassLos1[[#This Row],[qm Leistung pro Stunde]],"")</f>
        <v/>
      </c>
      <c r="T96" s="167">
        <f>IFERROR(VLOOKUP(tbl_AufmassLos1[[#This Row],[Reinigungs-gruppe]]&amp;tbl_AufmassLos1[[#This Row],[Reinigungs-tageJahr]],tbl_BasisLos1[],8,FALSE),"")</f>
        <v>0</v>
      </c>
      <c r="U96" s="168" t="str">
        <f>IFERROR(tbl_AufmassLos1[[#This Row],[StundenJahr]]*tbl_AufmassLos1[[#This Row],[SVS]],"")</f>
        <v/>
      </c>
      <c r="V96" s="169" t="str">
        <f>IFERROR(tbl_AufmassLos1[[#This Row],[PreisJahr]]/12,"")</f>
        <v/>
      </c>
    </row>
    <row r="97" spans="1:22" x14ac:dyDescent="0.2">
      <c r="A97" s="288" t="s">
        <v>2554</v>
      </c>
      <c r="B97" s="289">
        <v>706370036</v>
      </c>
      <c r="C97" s="288" t="s">
        <v>2507</v>
      </c>
      <c r="D97" s="290" t="s">
        <v>251</v>
      </c>
      <c r="E97" s="465" t="s">
        <v>841</v>
      </c>
      <c r="F97" s="291" t="s">
        <v>388</v>
      </c>
      <c r="G97" s="306" t="s">
        <v>724</v>
      </c>
      <c r="H97" s="288"/>
      <c r="I97" s="288" t="s">
        <v>441</v>
      </c>
      <c r="J97" s="292">
        <v>18.12</v>
      </c>
      <c r="K97" s="293" t="s">
        <v>234</v>
      </c>
      <c r="L97" s="293" t="s">
        <v>163</v>
      </c>
      <c r="M97" s="289" t="s">
        <v>479</v>
      </c>
      <c r="N97" s="294">
        <v>38.4</v>
      </c>
      <c r="O97" s="295">
        <v>2.2999999999999998</v>
      </c>
      <c r="P97" s="295"/>
      <c r="Q97" s="462">
        <f>IFERROR(tbl_AufmassLos1[[#This Row],[Fläche_qm]]*tbl_AufmassLos1[[#This Row],[Reinigungs-tageJahr]],"")</f>
        <v>695.80799999999999</v>
      </c>
      <c r="R97" s="161">
        <f>IFERROR(VLOOKUP(tbl_AufmassLos1[[#This Row],[Reinigungs-gruppe]]&amp;tbl_AufmassLos1[[#This Row],[Reinigungs-tageJahr]],tbl_BasisLos1[],7,FALSE),"")</f>
        <v>0</v>
      </c>
      <c r="S97" s="464" t="str">
        <f>IFERROR(tbl_AufmassLos1[[#This Row],[Fläche_qm_Jahr]]/tbl_AufmassLos1[[#This Row],[qm Leistung pro Stunde]],"")</f>
        <v/>
      </c>
      <c r="T97" s="167">
        <f>IFERROR(VLOOKUP(tbl_AufmassLos1[[#This Row],[Reinigungs-gruppe]]&amp;tbl_AufmassLos1[[#This Row],[Reinigungs-tageJahr]],tbl_BasisLos1[],8,FALSE),"")</f>
        <v>0</v>
      </c>
      <c r="U97" s="168" t="str">
        <f>IFERROR(tbl_AufmassLos1[[#This Row],[StundenJahr]]*tbl_AufmassLos1[[#This Row],[SVS]],"")</f>
        <v/>
      </c>
      <c r="V97" s="169" t="str">
        <f>IFERROR(tbl_AufmassLos1[[#This Row],[PreisJahr]]/12,"")</f>
        <v/>
      </c>
    </row>
    <row r="98" spans="1:22" x14ac:dyDescent="0.2">
      <c r="A98" s="288" t="s">
        <v>2554</v>
      </c>
      <c r="B98" s="289">
        <v>706370036</v>
      </c>
      <c r="C98" s="288" t="s">
        <v>2507</v>
      </c>
      <c r="D98" s="290" t="s">
        <v>251</v>
      </c>
      <c r="E98" s="465" t="s">
        <v>836</v>
      </c>
      <c r="F98" s="291" t="s">
        <v>2027</v>
      </c>
      <c r="G98" s="306" t="s">
        <v>724</v>
      </c>
      <c r="H98" s="288"/>
      <c r="I98" s="288" t="s">
        <v>442</v>
      </c>
      <c r="J98" s="292">
        <v>32.94</v>
      </c>
      <c r="K98" s="293" t="s">
        <v>234</v>
      </c>
      <c r="L98" s="293" t="s">
        <v>163</v>
      </c>
      <c r="M98" s="289" t="s">
        <v>479</v>
      </c>
      <c r="N98" s="294">
        <v>38.4</v>
      </c>
      <c r="O98" s="295">
        <v>7.2</v>
      </c>
      <c r="P98" s="295"/>
      <c r="Q98" s="462">
        <f>IFERROR(tbl_AufmassLos1[[#This Row],[Fläche_qm]]*tbl_AufmassLos1[[#This Row],[Reinigungs-tageJahr]],"")</f>
        <v>1264.896</v>
      </c>
      <c r="R98" s="161">
        <f>IFERROR(VLOOKUP(tbl_AufmassLos1[[#This Row],[Reinigungs-gruppe]]&amp;tbl_AufmassLos1[[#This Row],[Reinigungs-tageJahr]],tbl_BasisLos1[],7,FALSE),"")</f>
        <v>0</v>
      </c>
      <c r="S98" s="464" t="str">
        <f>IFERROR(tbl_AufmassLos1[[#This Row],[Fläche_qm_Jahr]]/tbl_AufmassLos1[[#This Row],[qm Leistung pro Stunde]],"")</f>
        <v/>
      </c>
      <c r="T98" s="167">
        <f>IFERROR(VLOOKUP(tbl_AufmassLos1[[#This Row],[Reinigungs-gruppe]]&amp;tbl_AufmassLos1[[#This Row],[Reinigungs-tageJahr]],tbl_BasisLos1[],8,FALSE),"")</f>
        <v>0</v>
      </c>
      <c r="U98" s="168" t="str">
        <f>IFERROR(tbl_AufmassLos1[[#This Row],[StundenJahr]]*tbl_AufmassLos1[[#This Row],[SVS]],"")</f>
        <v/>
      </c>
      <c r="V98" s="169" t="str">
        <f>IFERROR(tbl_AufmassLos1[[#This Row],[PreisJahr]]/12,"")</f>
        <v/>
      </c>
    </row>
    <row r="99" spans="1:22" x14ac:dyDescent="0.2">
      <c r="A99" s="288" t="s">
        <v>2554</v>
      </c>
      <c r="B99" s="289">
        <v>706370036</v>
      </c>
      <c r="C99" s="288" t="s">
        <v>2507</v>
      </c>
      <c r="D99" s="290" t="s">
        <v>251</v>
      </c>
      <c r="E99" s="465" t="s">
        <v>846</v>
      </c>
      <c r="F99" s="291" t="s">
        <v>2031</v>
      </c>
      <c r="G99" s="306" t="s">
        <v>724</v>
      </c>
      <c r="H99" s="288"/>
      <c r="I99" s="288" t="s">
        <v>441</v>
      </c>
      <c r="J99" s="292">
        <v>55.35</v>
      </c>
      <c r="K99" s="293" t="s">
        <v>461</v>
      </c>
      <c r="L99" s="293" t="s">
        <v>163</v>
      </c>
      <c r="M99" s="289" t="s">
        <v>484</v>
      </c>
      <c r="N99" s="294">
        <v>96</v>
      </c>
      <c r="O99" s="295">
        <v>14.4</v>
      </c>
      <c r="P99" s="295"/>
      <c r="Q99" s="462">
        <f>IFERROR(tbl_AufmassLos1[[#This Row],[Fläche_qm]]*tbl_AufmassLos1[[#This Row],[Reinigungs-tageJahr]],"")</f>
        <v>5313.6</v>
      </c>
      <c r="R99" s="161">
        <f>IFERROR(VLOOKUP(tbl_AufmassLos1[[#This Row],[Reinigungs-gruppe]]&amp;tbl_AufmassLos1[[#This Row],[Reinigungs-tageJahr]],tbl_BasisLos1[],7,FALSE),"")</f>
        <v>0</v>
      </c>
      <c r="S99" s="464" t="str">
        <f>IFERROR(tbl_AufmassLos1[[#This Row],[Fläche_qm_Jahr]]/tbl_AufmassLos1[[#This Row],[qm Leistung pro Stunde]],"")</f>
        <v/>
      </c>
      <c r="T99" s="167">
        <f>IFERROR(VLOOKUP(tbl_AufmassLos1[[#This Row],[Reinigungs-gruppe]]&amp;tbl_AufmassLos1[[#This Row],[Reinigungs-tageJahr]],tbl_BasisLos1[],8,FALSE),"")</f>
        <v>0</v>
      </c>
      <c r="U99" s="168" t="str">
        <f>IFERROR(tbl_AufmassLos1[[#This Row],[StundenJahr]]*tbl_AufmassLos1[[#This Row],[SVS]],"")</f>
        <v/>
      </c>
      <c r="V99" s="169" t="str">
        <f>IFERROR(tbl_AufmassLos1[[#This Row],[PreisJahr]]/12,"")</f>
        <v/>
      </c>
    </row>
    <row r="100" spans="1:22" x14ac:dyDescent="0.2">
      <c r="A100" s="288" t="s">
        <v>2554</v>
      </c>
      <c r="B100" s="289">
        <v>706370036</v>
      </c>
      <c r="C100" s="288" t="s">
        <v>2507</v>
      </c>
      <c r="D100" s="290" t="s">
        <v>251</v>
      </c>
      <c r="E100" s="465" t="s">
        <v>839</v>
      </c>
      <c r="F100" s="291" t="s">
        <v>2028</v>
      </c>
      <c r="G100" s="306" t="s">
        <v>724</v>
      </c>
      <c r="H100" s="288"/>
      <c r="I100" s="288" t="s">
        <v>442</v>
      </c>
      <c r="J100" s="292">
        <v>80.91</v>
      </c>
      <c r="K100" s="293" t="s">
        <v>450</v>
      </c>
      <c r="L100" s="293" t="s">
        <v>163</v>
      </c>
      <c r="M100" s="289" t="s">
        <v>484</v>
      </c>
      <c r="N100" s="294">
        <v>96</v>
      </c>
      <c r="O100" s="295">
        <v>20.5</v>
      </c>
      <c r="P100" s="295"/>
      <c r="Q100" s="462">
        <f>IFERROR(tbl_AufmassLos1[[#This Row],[Fläche_qm]]*tbl_AufmassLos1[[#This Row],[Reinigungs-tageJahr]],"")</f>
        <v>7767.36</v>
      </c>
      <c r="R100" s="161">
        <f>IFERROR(VLOOKUP(tbl_AufmassLos1[[#This Row],[Reinigungs-gruppe]]&amp;tbl_AufmassLos1[[#This Row],[Reinigungs-tageJahr]],tbl_BasisLos1[],7,FALSE),"")</f>
        <v>0</v>
      </c>
      <c r="S100" s="464" t="str">
        <f>IFERROR(tbl_AufmassLos1[[#This Row],[Fläche_qm_Jahr]]/tbl_AufmassLos1[[#This Row],[qm Leistung pro Stunde]],"")</f>
        <v/>
      </c>
      <c r="T100" s="167">
        <f>IFERROR(VLOOKUP(tbl_AufmassLos1[[#This Row],[Reinigungs-gruppe]]&amp;tbl_AufmassLos1[[#This Row],[Reinigungs-tageJahr]],tbl_BasisLos1[],8,FALSE),"")</f>
        <v>0</v>
      </c>
      <c r="U100" s="168" t="str">
        <f>IFERROR(tbl_AufmassLos1[[#This Row],[StundenJahr]]*tbl_AufmassLos1[[#This Row],[SVS]],"")</f>
        <v/>
      </c>
      <c r="V100" s="169" t="str">
        <f>IFERROR(tbl_AufmassLos1[[#This Row],[PreisJahr]]/12,"")</f>
        <v/>
      </c>
    </row>
    <row r="101" spans="1:22" x14ac:dyDescent="0.2">
      <c r="A101" s="288" t="s">
        <v>2554</v>
      </c>
      <c r="B101" s="289">
        <v>706370036</v>
      </c>
      <c r="C101" s="288" t="s">
        <v>2507</v>
      </c>
      <c r="D101" s="290" t="s">
        <v>251</v>
      </c>
      <c r="E101" s="465" t="s">
        <v>840</v>
      </c>
      <c r="F101" s="291" t="s">
        <v>403</v>
      </c>
      <c r="G101" s="306" t="s">
        <v>724</v>
      </c>
      <c r="H101" s="288"/>
      <c r="I101" s="288" t="s">
        <v>443</v>
      </c>
      <c r="J101" s="292">
        <v>6.43</v>
      </c>
      <c r="K101" s="293" t="s">
        <v>451</v>
      </c>
      <c r="L101" s="293" t="s">
        <v>163</v>
      </c>
      <c r="M101" s="289" t="s">
        <v>481</v>
      </c>
      <c r="N101" s="294">
        <v>192</v>
      </c>
      <c r="O101" s="295">
        <v>4</v>
      </c>
      <c r="P101" s="295"/>
      <c r="Q101" s="462">
        <f>IFERROR(tbl_AufmassLos1[[#This Row],[Fläche_qm]]*tbl_AufmassLos1[[#This Row],[Reinigungs-tageJahr]],"")</f>
        <v>1234.56</v>
      </c>
      <c r="R101" s="161">
        <f>IFERROR(VLOOKUP(tbl_AufmassLos1[[#This Row],[Reinigungs-gruppe]]&amp;tbl_AufmassLos1[[#This Row],[Reinigungs-tageJahr]],tbl_BasisLos1[],7,FALSE),"")</f>
        <v>0</v>
      </c>
      <c r="S101" s="464" t="str">
        <f>IFERROR(tbl_AufmassLos1[[#This Row],[Fläche_qm_Jahr]]/tbl_AufmassLos1[[#This Row],[qm Leistung pro Stunde]],"")</f>
        <v/>
      </c>
      <c r="T101" s="167">
        <f>IFERROR(VLOOKUP(tbl_AufmassLos1[[#This Row],[Reinigungs-gruppe]]&amp;tbl_AufmassLos1[[#This Row],[Reinigungs-tageJahr]],tbl_BasisLos1[],8,FALSE),"")</f>
        <v>0</v>
      </c>
      <c r="U101" s="168" t="str">
        <f>IFERROR(tbl_AufmassLos1[[#This Row],[StundenJahr]]*tbl_AufmassLos1[[#This Row],[SVS]],"")</f>
        <v/>
      </c>
      <c r="V101" s="169" t="str">
        <f>IFERROR(tbl_AufmassLos1[[#This Row],[PreisJahr]]/12,"")</f>
        <v/>
      </c>
    </row>
    <row r="102" spans="1:22" x14ac:dyDescent="0.2">
      <c r="A102" s="288" t="s">
        <v>2554</v>
      </c>
      <c r="B102" s="289">
        <v>706370036</v>
      </c>
      <c r="C102" s="288" t="s">
        <v>2507</v>
      </c>
      <c r="D102" s="290" t="s">
        <v>251</v>
      </c>
      <c r="E102" s="465" t="s">
        <v>829</v>
      </c>
      <c r="F102" s="291" t="s">
        <v>2023</v>
      </c>
      <c r="G102" s="306" t="s">
        <v>724</v>
      </c>
      <c r="H102" s="288"/>
      <c r="I102" s="288" t="s">
        <v>445</v>
      </c>
      <c r="J102" s="292">
        <v>2</v>
      </c>
      <c r="K102" s="293" t="s">
        <v>452</v>
      </c>
      <c r="L102" s="293" t="s">
        <v>163</v>
      </c>
      <c r="M102" s="289" t="s">
        <v>484</v>
      </c>
      <c r="N102" s="294">
        <v>96</v>
      </c>
      <c r="O102" s="295">
        <v>0</v>
      </c>
      <c r="P102" s="295"/>
      <c r="Q102" s="462">
        <f>IFERROR(tbl_AufmassLos1[[#This Row],[Fläche_qm]]*tbl_AufmassLos1[[#This Row],[Reinigungs-tageJahr]],"")</f>
        <v>192</v>
      </c>
      <c r="R102" s="161">
        <f>IFERROR(VLOOKUP(tbl_AufmassLos1[[#This Row],[Reinigungs-gruppe]]&amp;tbl_AufmassLos1[[#This Row],[Reinigungs-tageJahr]],tbl_BasisLos1[],7,FALSE),"")</f>
        <v>0</v>
      </c>
      <c r="S102" s="464" t="str">
        <f>IFERROR(tbl_AufmassLos1[[#This Row],[Fläche_qm_Jahr]]/tbl_AufmassLos1[[#This Row],[qm Leistung pro Stunde]],"")</f>
        <v/>
      </c>
      <c r="T102" s="167">
        <f>IFERROR(VLOOKUP(tbl_AufmassLos1[[#This Row],[Reinigungs-gruppe]]&amp;tbl_AufmassLos1[[#This Row],[Reinigungs-tageJahr]],tbl_BasisLos1[],8,FALSE),"")</f>
        <v>0</v>
      </c>
      <c r="U102" s="168" t="str">
        <f>IFERROR(tbl_AufmassLos1[[#This Row],[StundenJahr]]*tbl_AufmassLos1[[#This Row],[SVS]],"")</f>
        <v/>
      </c>
      <c r="V102" s="169" t="str">
        <f>IFERROR(tbl_AufmassLos1[[#This Row],[PreisJahr]]/12,"")</f>
        <v/>
      </c>
    </row>
    <row r="103" spans="1:22" x14ac:dyDescent="0.2">
      <c r="A103" s="288" t="s">
        <v>2554</v>
      </c>
      <c r="B103" s="289">
        <v>706370036</v>
      </c>
      <c r="C103" s="288" t="s">
        <v>2507</v>
      </c>
      <c r="D103" s="290" t="s">
        <v>251</v>
      </c>
      <c r="E103" s="465" t="s">
        <v>831</v>
      </c>
      <c r="F103" s="291" t="s">
        <v>2025</v>
      </c>
      <c r="G103" s="306" t="s">
        <v>724</v>
      </c>
      <c r="H103" s="288"/>
      <c r="I103" s="288" t="s">
        <v>443</v>
      </c>
      <c r="J103" s="292">
        <v>103.47</v>
      </c>
      <c r="K103" s="293" t="s">
        <v>452</v>
      </c>
      <c r="L103" s="293" t="s">
        <v>163</v>
      </c>
      <c r="M103" s="289" t="s">
        <v>484</v>
      </c>
      <c r="N103" s="294">
        <v>96</v>
      </c>
      <c r="O103" s="295">
        <v>13.5</v>
      </c>
      <c r="P103" s="295"/>
      <c r="Q103" s="462">
        <f>IFERROR(tbl_AufmassLos1[[#This Row],[Fläche_qm]]*tbl_AufmassLos1[[#This Row],[Reinigungs-tageJahr]],"")</f>
        <v>9933.119999999999</v>
      </c>
      <c r="R103" s="161">
        <f>IFERROR(VLOOKUP(tbl_AufmassLos1[[#This Row],[Reinigungs-gruppe]]&amp;tbl_AufmassLos1[[#This Row],[Reinigungs-tageJahr]],tbl_BasisLos1[],7,FALSE),"")</f>
        <v>0</v>
      </c>
      <c r="S103" s="464" t="str">
        <f>IFERROR(tbl_AufmassLos1[[#This Row],[Fläche_qm_Jahr]]/tbl_AufmassLos1[[#This Row],[qm Leistung pro Stunde]],"")</f>
        <v/>
      </c>
      <c r="T103" s="167">
        <f>IFERROR(VLOOKUP(tbl_AufmassLos1[[#This Row],[Reinigungs-gruppe]]&amp;tbl_AufmassLos1[[#This Row],[Reinigungs-tageJahr]],tbl_BasisLos1[],8,FALSE),"")</f>
        <v>0</v>
      </c>
      <c r="U103" s="168" t="str">
        <f>IFERROR(tbl_AufmassLos1[[#This Row],[StundenJahr]]*tbl_AufmassLos1[[#This Row],[SVS]],"")</f>
        <v/>
      </c>
      <c r="V103" s="169" t="str">
        <f>IFERROR(tbl_AufmassLos1[[#This Row],[PreisJahr]]/12,"")</f>
        <v/>
      </c>
    </row>
    <row r="104" spans="1:22" x14ac:dyDescent="0.2">
      <c r="A104" s="288" t="s">
        <v>2554</v>
      </c>
      <c r="B104" s="289">
        <v>706370036</v>
      </c>
      <c r="C104" s="288" t="s">
        <v>2507</v>
      </c>
      <c r="D104" s="290" t="s">
        <v>251</v>
      </c>
      <c r="E104" s="465" t="s">
        <v>832</v>
      </c>
      <c r="F104" s="291" t="s">
        <v>2026</v>
      </c>
      <c r="G104" s="306" t="s">
        <v>724</v>
      </c>
      <c r="H104" s="288"/>
      <c r="I104" s="288" t="s">
        <v>443</v>
      </c>
      <c r="J104" s="292">
        <v>34.409999999999997</v>
      </c>
      <c r="K104" s="293" t="s">
        <v>466</v>
      </c>
      <c r="L104" s="293" t="s">
        <v>163</v>
      </c>
      <c r="M104" s="289" t="s">
        <v>484</v>
      </c>
      <c r="N104" s="294">
        <v>96</v>
      </c>
      <c r="O104" s="295">
        <v>5.2</v>
      </c>
      <c r="P104" s="295"/>
      <c r="Q104" s="462">
        <f>IFERROR(tbl_AufmassLos1[[#This Row],[Fläche_qm]]*tbl_AufmassLos1[[#This Row],[Reinigungs-tageJahr]],"")</f>
        <v>3303.3599999999997</v>
      </c>
      <c r="R104" s="161">
        <f>IFERROR(VLOOKUP(tbl_AufmassLos1[[#This Row],[Reinigungs-gruppe]]&amp;tbl_AufmassLos1[[#This Row],[Reinigungs-tageJahr]],tbl_BasisLos1[],7,FALSE),"")</f>
        <v>0</v>
      </c>
      <c r="S104" s="464" t="str">
        <f>IFERROR(tbl_AufmassLos1[[#This Row],[Fläche_qm_Jahr]]/tbl_AufmassLos1[[#This Row],[qm Leistung pro Stunde]],"")</f>
        <v/>
      </c>
      <c r="T104" s="167">
        <f>IFERROR(VLOOKUP(tbl_AufmassLos1[[#This Row],[Reinigungs-gruppe]]&amp;tbl_AufmassLos1[[#This Row],[Reinigungs-tageJahr]],tbl_BasisLos1[],8,FALSE),"")</f>
        <v>0</v>
      </c>
      <c r="U104" s="168" t="str">
        <f>IFERROR(tbl_AufmassLos1[[#This Row],[StundenJahr]]*tbl_AufmassLos1[[#This Row],[SVS]],"")</f>
        <v/>
      </c>
      <c r="V104" s="169" t="str">
        <f>IFERROR(tbl_AufmassLos1[[#This Row],[PreisJahr]]/12,"")</f>
        <v/>
      </c>
    </row>
    <row r="105" spans="1:22" x14ac:dyDescent="0.2">
      <c r="A105" s="288" t="s">
        <v>2554</v>
      </c>
      <c r="B105" s="289">
        <v>706370036</v>
      </c>
      <c r="C105" s="288" t="s">
        <v>2507</v>
      </c>
      <c r="D105" s="290" t="s">
        <v>251</v>
      </c>
      <c r="E105" s="465" t="s">
        <v>845</v>
      </c>
      <c r="F105" s="291" t="s">
        <v>2026</v>
      </c>
      <c r="G105" s="306" t="s">
        <v>724</v>
      </c>
      <c r="H105" s="288"/>
      <c r="I105" s="288" t="s">
        <v>443</v>
      </c>
      <c r="J105" s="292">
        <v>29.17</v>
      </c>
      <c r="K105" s="293" t="s">
        <v>466</v>
      </c>
      <c r="L105" s="293" t="s">
        <v>163</v>
      </c>
      <c r="M105" s="289" t="s">
        <v>484</v>
      </c>
      <c r="N105" s="294">
        <v>96</v>
      </c>
      <c r="O105" s="295">
        <v>2.2999999999999998</v>
      </c>
      <c r="P105" s="295">
        <v>7</v>
      </c>
      <c r="Q105" s="462">
        <f>IFERROR(tbl_AufmassLos1[[#This Row],[Fläche_qm]]*tbl_AufmassLos1[[#This Row],[Reinigungs-tageJahr]],"")</f>
        <v>2800.32</v>
      </c>
      <c r="R105" s="161">
        <f>IFERROR(VLOOKUP(tbl_AufmassLos1[[#This Row],[Reinigungs-gruppe]]&amp;tbl_AufmassLos1[[#This Row],[Reinigungs-tageJahr]],tbl_BasisLos1[],7,FALSE),"")</f>
        <v>0</v>
      </c>
      <c r="S105" s="464" t="str">
        <f>IFERROR(tbl_AufmassLos1[[#This Row],[Fläche_qm_Jahr]]/tbl_AufmassLos1[[#This Row],[qm Leistung pro Stunde]],"")</f>
        <v/>
      </c>
      <c r="T105" s="167">
        <f>IFERROR(VLOOKUP(tbl_AufmassLos1[[#This Row],[Reinigungs-gruppe]]&amp;tbl_AufmassLos1[[#This Row],[Reinigungs-tageJahr]],tbl_BasisLos1[],8,FALSE),"")</f>
        <v>0</v>
      </c>
      <c r="U105" s="168" t="str">
        <f>IFERROR(tbl_AufmassLos1[[#This Row],[StundenJahr]]*tbl_AufmassLos1[[#This Row],[SVS]],"")</f>
        <v/>
      </c>
      <c r="V105" s="169" t="str">
        <f>IFERROR(tbl_AufmassLos1[[#This Row],[PreisJahr]]/12,"")</f>
        <v/>
      </c>
    </row>
    <row r="106" spans="1:22" x14ac:dyDescent="0.2">
      <c r="A106" s="288" t="s">
        <v>2554</v>
      </c>
      <c r="B106" s="289">
        <v>706370036</v>
      </c>
      <c r="C106" s="288" t="s">
        <v>2507</v>
      </c>
      <c r="D106" s="290">
        <v>1</v>
      </c>
      <c r="E106" s="465" t="s">
        <v>825</v>
      </c>
      <c r="F106" s="291" t="s">
        <v>402</v>
      </c>
      <c r="G106" s="306" t="s">
        <v>724</v>
      </c>
      <c r="H106" s="288"/>
      <c r="I106" s="288" t="s">
        <v>443</v>
      </c>
      <c r="J106" s="292">
        <v>168.23</v>
      </c>
      <c r="K106" s="293" t="s">
        <v>452</v>
      </c>
      <c r="L106" s="293" t="s">
        <v>163</v>
      </c>
      <c r="M106" s="289" t="s">
        <v>484</v>
      </c>
      <c r="N106" s="294">
        <v>96</v>
      </c>
      <c r="O106" s="295">
        <v>0</v>
      </c>
      <c r="P106" s="295">
        <v>21</v>
      </c>
      <c r="Q106" s="462">
        <f>IFERROR(tbl_AufmassLos1[[#This Row],[Fläche_qm]]*tbl_AufmassLos1[[#This Row],[Reinigungs-tageJahr]],"")</f>
        <v>16150.079999999998</v>
      </c>
      <c r="R106" s="161">
        <f>IFERROR(VLOOKUP(tbl_AufmassLos1[[#This Row],[Reinigungs-gruppe]]&amp;tbl_AufmassLos1[[#This Row],[Reinigungs-tageJahr]],tbl_BasisLos1[],7,FALSE),"")</f>
        <v>0</v>
      </c>
      <c r="S106" s="464" t="str">
        <f>IFERROR(tbl_AufmassLos1[[#This Row],[Fläche_qm_Jahr]]/tbl_AufmassLos1[[#This Row],[qm Leistung pro Stunde]],"")</f>
        <v/>
      </c>
      <c r="T106" s="167">
        <f>IFERROR(VLOOKUP(tbl_AufmassLos1[[#This Row],[Reinigungs-gruppe]]&amp;tbl_AufmassLos1[[#This Row],[Reinigungs-tageJahr]],tbl_BasisLos1[],8,FALSE),"")</f>
        <v>0</v>
      </c>
      <c r="U106" s="168" t="str">
        <f>IFERROR(tbl_AufmassLos1[[#This Row],[StundenJahr]]*tbl_AufmassLos1[[#This Row],[SVS]],"")</f>
        <v/>
      </c>
      <c r="V106" s="169" t="str">
        <f>IFERROR(tbl_AufmassLos1[[#This Row],[PreisJahr]]/12,"")</f>
        <v/>
      </c>
    </row>
    <row r="107" spans="1:22" x14ac:dyDescent="0.2">
      <c r="A107" s="288" t="s">
        <v>2554</v>
      </c>
      <c r="B107" s="289">
        <v>706370036</v>
      </c>
      <c r="C107" s="288" t="s">
        <v>2507</v>
      </c>
      <c r="D107" s="290">
        <v>1</v>
      </c>
      <c r="E107" s="465" t="s">
        <v>826</v>
      </c>
      <c r="F107" s="291" t="s">
        <v>2018</v>
      </c>
      <c r="G107" s="306" t="s">
        <v>724</v>
      </c>
      <c r="H107" s="288"/>
      <c r="I107" s="288" t="s">
        <v>443</v>
      </c>
      <c r="J107" s="292">
        <v>38.840000000000003</v>
      </c>
      <c r="K107" s="293" t="s">
        <v>466</v>
      </c>
      <c r="L107" s="293" t="s">
        <v>163</v>
      </c>
      <c r="M107" s="289" t="s">
        <v>484</v>
      </c>
      <c r="N107" s="294">
        <v>96</v>
      </c>
      <c r="O107" s="295">
        <v>7.6</v>
      </c>
      <c r="P107" s="295"/>
      <c r="Q107" s="462">
        <f>IFERROR(tbl_AufmassLos1[[#This Row],[Fläche_qm]]*tbl_AufmassLos1[[#This Row],[Reinigungs-tageJahr]],"")</f>
        <v>3728.6400000000003</v>
      </c>
      <c r="R107" s="161">
        <f>IFERROR(VLOOKUP(tbl_AufmassLos1[[#This Row],[Reinigungs-gruppe]]&amp;tbl_AufmassLos1[[#This Row],[Reinigungs-tageJahr]],tbl_BasisLos1[],7,FALSE),"")</f>
        <v>0</v>
      </c>
      <c r="S107" s="464" t="str">
        <f>IFERROR(tbl_AufmassLos1[[#This Row],[Fläche_qm_Jahr]]/tbl_AufmassLos1[[#This Row],[qm Leistung pro Stunde]],"")</f>
        <v/>
      </c>
      <c r="T107" s="167">
        <f>IFERROR(VLOOKUP(tbl_AufmassLos1[[#This Row],[Reinigungs-gruppe]]&amp;tbl_AufmassLos1[[#This Row],[Reinigungs-tageJahr]],tbl_BasisLos1[],8,FALSE),"")</f>
        <v>0</v>
      </c>
      <c r="U107" s="168" t="str">
        <f>IFERROR(tbl_AufmassLos1[[#This Row],[StundenJahr]]*tbl_AufmassLos1[[#This Row],[SVS]],"")</f>
        <v/>
      </c>
      <c r="V107" s="169" t="str">
        <f>IFERROR(tbl_AufmassLos1[[#This Row],[PreisJahr]]/12,"")</f>
        <v/>
      </c>
    </row>
    <row r="108" spans="1:22" x14ac:dyDescent="0.2">
      <c r="A108" s="288" t="s">
        <v>2554</v>
      </c>
      <c r="B108" s="289">
        <v>706370036</v>
      </c>
      <c r="C108" s="288" t="s">
        <v>2507</v>
      </c>
      <c r="D108" s="290" t="s">
        <v>250</v>
      </c>
      <c r="E108" s="465" t="s">
        <v>252</v>
      </c>
      <c r="F108" s="291" t="s">
        <v>2067</v>
      </c>
      <c r="G108" s="306" t="s">
        <v>728</v>
      </c>
      <c r="H108" s="288"/>
      <c r="I108" s="288" t="s">
        <v>442</v>
      </c>
      <c r="J108" s="292">
        <v>23.49</v>
      </c>
      <c r="K108" s="293" t="s">
        <v>461</v>
      </c>
      <c r="L108" s="293" t="s">
        <v>163</v>
      </c>
      <c r="M108" s="289" t="s">
        <v>484</v>
      </c>
      <c r="N108" s="294">
        <v>96</v>
      </c>
      <c r="O108" s="295">
        <v>4.5999999999999996</v>
      </c>
      <c r="P108" s="295"/>
      <c r="Q108" s="462">
        <f>IFERROR(tbl_AufmassLos1[[#This Row],[Fläche_qm]]*tbl_AufmassLos1[[#This Row],[Reinigungs-tageJahr]],"")</f>
        <v>2255.04</v>
      </c>
      <c r="R108" s="161">
        <f>IFERROR(VLOOKUP(tbl_AufmassLos1[[#This Row],[Reinigungs-gruppe]]&amp;tbl_AufmassLos1[[#This Row],[Reinigungs-tageJahr]],tbl_BasisLos1[],7,FALSE),"")</f>
        <v>0</v>
      </c>
      <c r="S108" s="464" t="str">
        <f>IFERROR(tbl_AufmassLos1[[#This Row],[Fläche_qm_Jahr]]/tbl_AufmassLos1[[#This Row],[qm Leistung pro Stunde]],"")</f>
        <v/>
      </c>
      <c r="T108" s="167">
        <f>IFERROR(VLOOKUP(tbl_AufmassLos1[[#This Row],[Reinigungs-gruppe]]&amp;tbl_AufmassLos1[[#This Row],[Reinigungs-tageJahr]],tbl_BasisLos1[],8,FALSE),"")</f>
        <v>0</v>
      </c>
      <c r="U108" s="168" t="str">
        <f>IFERROR(tbl_AufmassLos1[[#This Row],[StundenJahr]]*tbl_AufmassLos1[[#This Row],[SVS]],"")</f>
        <v/>
      </c>
      <c r="V108" s="169" t="str">
        <f>IFERROR(tbl_AufmassLos1[[#This Row],[PreisJahr]]/12,"")</f>
        <v/>
      </c>
    </row>
    <row r="109" spans="1:22" x14ac:dyDescent="0.2">
      <c r="A109" s="288" t="s">
        <v>2554</v>
      </c>
      <c r="B109" s="289">
        <v>706370036</v>
      </c>
      <c r="C109" s="288" t="s">
        <v>2507</v>
      </c>
      <c r="D109" s="290" t="s">
        <v>252</v>
      </c>
      <c r="E109" s="465" t="s">
        <v>286</v>
      </c>
      <c r="F109" s="291" t="s">
        <v>2017</v>
      </c>
      <c r="G109" s="306" t="s">
        <v>724</v>
      </c>
      <c r="H109" s="288"/>
      <c r="I109" s="288" t="s">
        <v>441</v>
      </c>
      <c r="J109" s="292">
        <v>50.43</v>
      </c>
      <c r="K109" s="293" t="s">
        <v>461</v>
      </c>
      <c r="L109" s="293" t="s">
        <v>163</v>
      </c>
      <c r="M109" s="289" t="s">
        <v>484</v>
      </c>
      <c r="N109" s="294">
        <v>96</v>
      </c>
      <c r="O109" s="295">
        <v>10.8</v>
      </c>
      <c r="P109" s="295"/>
      <c r="Q109" s="462">
        <f>IFERROR(tbl_AufmassLos1[[#This Row],[Fläche_qm]]*tbl_AufmassLos1[[#This Row],[Reinigungs-tageJahr]],"")</f>
        <v>4841.28</v>
      </c>
      <c r="R109" s="161">
        <f>IFERROR(VLOOKUP(tbl_AufmassLos1[[#This Row],[Reinigungs-gruppe]]&amp;tbl_AufmassLos1[[#This Row],[Reinigungs-tageJahr]],tbl_BasisLos1[],7,FALSE),"")</f>
        <v>0</v>
      </c>
      <c r="S109" s="464" t="str">
        <f>IFERROR(tbl_AufmassLos1[[#This Row],[Fläche_qm_Jahr]]/tbl_AufmassLos1[[#This Row],[qm Leistung pro Stunde]],"")</f>
        <v/>
      </c>
      <c r="T109" s="167">
        <f>IFERROR(VLOOKUP(tbl_AufmassLos1[[#This Row],[Reinigungs-gruppe]]&amp;tbl_AufmassLos1[[#This Row],[Reinigungs-tageJahr]],tbl_BasisLos1[],8,FALSE),"")</f>
        <v>0</v>
      </c>
      <c r="U109" s="168" t="str">
        <f>IFERROR(tbl_AufmassLos1[[#This Row],[StundenJahr]]*tbl_AufmassLos1[[#This Row],[SVS]],"")</f>
        <v/>
      </c>
      <c r="V109" s="169" t="str">
        <f>IFERROR(tbl_AufmassLos1[[#This Row],[PreisJahr]]/12,"")</f>
        <v/>
      </c>
    </row>
    <row r="110" spans="1:22" x14ac:dyDescent="0.2">
      <c r="A110" s="288" t="s">
        <v>2554</v>
      </c>
      <c r="B110" s="289">
        <v>706370036</v>
      </c>
      <c r="C110" s="288" t="s">
        <v>2507</v>
      </c>
      <c r="D110" s="290" t="s">
        <v>252</v>
      </c>
      <c r="E110" s="465" t="s">
        <v>304</v>
      </c>
      <c r="F110" s="291" t="s">
        <v>2017</v>
      </c>
      <c r="G110" s="306" t="s">
        <v>724</v>
      </c>
      <c r="H110" s="288"/>
      <c r="I110" s="288" t="s">
        <v>441</v>
      </c>
      <c r="J110" s="292">
        <v>45.2</v>
      </c>
      <c r="K110" s="293" t="s">
        <v>461</v>
      </c>
      <c r="L110" s="293" t="s">
        <v>163</v>
      </c>
      <c r="M110" s="289" t="s">
        <v>484</v>
      </c>
      <c r="N110" s="294">
        <v>96</v>
      </c>
      <c r="O110" s="295">
        <v>10.8</v>
      </c>
      <c r="P110" s="295"/>
      <c r="Q110" s="462">
        <f>IFERROR(tbl_AufmassLos1[[#This Row],[Fläche_qm]]*tbl_AufmassLos1[[#This Row],[Reinigungs-tageJahr]],"")</f>
        <v>4339.2000000000007</v>
      </c>
      <c r="R110" s="161">
        <f>IFERROR(VLOOKUP(tbl_AufmassLos1[[#This Row],[Reinigungs-gruppe]]&amp;tbl_AufmassLos1[[#This Row],[Reinigungs-tageJahr]],tbl_BasisLos1[],7,FALSE),"")</f>
        <v>0</v>
      </c>
      <c r="S110" s="464" t="str">
        <f>IFERROR(tbl_AufmassLos1[[#This Row],[Fläche_qm_Jahr]]/tbl_AufmassLos1[[#This Row],[qm Leistung pro Stunde]],"")</f>
        <v/>
      </c>
      <c r="T110" s="167">
        <f>IFERROR(VLOOKUP(tbl_AufmassLos1[[#This Row],[Reinigungs-gruppe]]&amp;tbl_AufmassLos1[[#This Row],[Reinigungs-tageJahr]],tbl_BasisLos1[],8,FALSE),"")</f>
        <v>0</v>
      </c>
      <c r="U110" s="168" t="str">
        <f>IFERROR(tbl_AufmassLos1[[#This Row],[StundenJahr]]*tbl_AufmassLos1[[#This Row],[SVS]],"")</f>
        <v/>
      </c>
      <c r="V110" s="169" t="str">
        <f>IFERROR(tbl_AufmassLos1[[#This Row],[PreisJahr]]/12,"")</f>
        <v/>
      </c>
    </row>
    <row r="111" spans="1:22" x14ac:dyDescent="0.2">
      <c r="A111" s="288" t="s">
        <v>2554</v>
      </c>
      <c r="B111" s="289">
        <v>706370036</v>
      </c>
      <c r="C111" s="288" t="s">
        <v>2507</v>
      </c>
      <c r="D111" s="290" t="s">
        <v>252</v>
      </c>
      <c r="E111" s="465" t="s">
        <v>306</v>
      </c>
      <c r="F111" s="291" t="s">
        <v>2017</v>
      </c>
      <c r="G111" s="306" t="s">
        <v>724</v>
      </c>
      <c r="H111" s="288"/>
      <c r="I111" s="288" t="s">
        <v>441</v>
      </c>
      <c r="J111" s="292">
        <v>44.89</v>
      </c>
      <c r="K111" s="293" t="s">
        <v>461</v>
      </c>
      <c r="L111" s="293" t="s">
        <v>163</v>
      </c>
      <c r="M111" s="289" t="s">
        <v>484</v>
      </c>
      <c r="N111" s="294">
        <v>96</v>
      </c>
      <c r="O111" s="295">
        <v>10.8</v>
      </c>
      <c r="P111" s="295"/>
      <c r="Q111" s="462">
        <f>IFERROR(tbl_AufmassLos1[[#This Row],[Fläche_qm]]*tbl_AufmassLos1[[#This Row],[Reinigungs-tageJahr]],"")</f>
        <v>4309.4400000000005</v>
      </c>
      <c r="R111" s="161">
        <f>IFERROR(VLOOKUP(tbl_AufmassLos1[[#This Row],[Reinigungs-gruppe]]&amp;tbl_AufmassLos1[[#This Row],[Reinigungs-tageJahr]],tbl_BasisLos1[],7,FALSE),"")</f>
        <v>0</v>
      </c>
      <c r="S111" s="464" t="str">
        <f>IFERROR(tbl_AufmassLos1[[#This Row],[Fläche_qm_Jahr]]/tbl_AufmassLos1[[#This Row],[qm Leistung pro Stunde]],"")</f>
        <v/>
      </c>
      <c r="T111" s="167">
        <f>IFERROR(VLOOKUP(tbl_AufmassLos1[[#This Row],[Reinigungs-gruppe]]&amp;tbl_AufmassLos1[[#This Row],[Reinigungs-tageJahr]],tbl_BasisLos1[],8,FALSE),"")</f>
        <v>0</v>
      </c>
      <c r="U111" s="168" t="str">
        <f>IFERROR(tbl_AufmassLos1[[#This Row],[StundenJahr]]*tbl_AufmassLos1[[#This Row],[SVS]],"")</f>
        <v/>
      </c>
      <c r="V111" s="169" t="str">
        <f>IFERROR(tbl_AufmassLos1[[#This Row],[PreisJahr]]/12,"")</f>
        <v/>
      </c>
    </row>
    <row r="112" spans="1:22" x14ac:dyDescent="0.2">
      <c r="A112" s="288" t="s">
        <v>2554</v>
      </c>
      <c r="B112" s="289">
        <v>706370036</v>
      </c>
      <c r="C112" s="288" t="s">
        <v>2507</v>
      </c>
      <c r="D112" s="290" t="s">
        <v>252</v>
      </c>
      <c r="E112" s="465" t="s">
        <v>289</v>
      </c>
      <c r="F112" s="291" t="s">
        <v>2017</v>
      </c>
      <c r="G112" s="306" t="s">
        <v>724</v>
      </c>
      <c r="H112" s="288"/>
      <c r="I112" s="288" t="s">
        <v>441</v>
      </c>
      <c r="J112" s="292">
        <v>52.27</v>
      </c>
      <c r="K112" s="293" t="s">
        <v>461</v>
      </c>
      <c r="L112" s="293" t="s">
        <v>163</v>
      </c>
      <c r="M112" s="289" t="s">
        <v>484</v>
      </c>
      <c r="N112" s="294">
        <v>96</v>
      </c>
      <c r="O112" s="295">
        <v>14.4</v>
      </c>
      <c r="P112" s="295"/>
      <c r="Q112" s="462">
        <f>IFERROR(tbl_AufmassLos1[[#This Row],[Fläche_qm]]*tbl_AufmassLos1[[#This Row],[Reinigungs-tageJahr]],"")</f>
        <v>5017.92</v>
      </c>
      <c r="R112" s="161">
        <f>IFERROR(VLOOKUP(tbl_AufmassLos1[[#This Row],[Reinigungs-gruppe]]&amp;tbl_AufmassLos1[[#This Row],[Reinigungs-tageJahr]],tbl_BasisLos1[],7,FALSE),"")</f>
        <v>0</v>
      </c>
      <c r="S112" s="464" t="str">
        <f>IFERROR(tbl_AufmassLos1[[#This Row],[Fläche_qm_Jahr]]/tbl_AufmassLos1[[#This Row],[qm Leistung pro Stunde]],"")</f>
        <v/>
      </c>
      <c r="T112" s="167">
        <f>IFERROR(VLOOKUP(tbl_AufmassLos1[[#This Row],[Reinigungs-gruppe]]&amp;tbl_AufmassLos1[[#This Row],[Reinigungs-tageJahr]],tbl_BasisLos1[],8,FALSE),"")</f>
        <v>0</v>
      </c>
      <c r="U112" s="168" t="str">
        <f>IFERROR(tbl_AufmassLos1[[#This Row],[StundenJahr]]*tbl_AufmassLos1[[#This Row],[SVS]],"")</f>
        <v/>
      </c>
      <c r="V112" s="169" t="str">
        <f>IFERROR(tbl_AufmassLos1[[#This Row],[PreisJahr]]/12,"")</f>
        <v/>
      </c>
    </row>
    <row r="113" spans="1:22" x14ac:dyDescent="0.2">
      <c r="A113" s="288" t="s">
        <v>2554</v>
      </c>
      <c r="B113" s="289">
        <v>706370036</v>
      </c>
      <c r="C113" s="288" t="s">
        <v>2507</v>
      </c>
      <c r="D113" s="290" t="s">
        <v>252</v>
      </c>
      <c r="E113" s="465" t="s">
        <v>291</v>
      </c>
      <c r="F113" s="291" t="s">
        <v>2017</v>
      </c>
      <c r="G113" s="306" t="s">
        <v>724</v>
      </c>
      <c r="H113" s="288"/>
      <c r="I113" s="288" t="s">
        <v>441</v>
      </c>
      <c r="J113" s="292">
        <v>64.64</v>
      </c>
      <c r="K113" s="293" t="s">
        <v>461</v>
      </c>
      <c r="L113" s="293" t="s">
        <v>163</v>
      </c>
      <c r="M113" s="289" t="s">
        <v>484</v>
      </c>
      <c r="N113" s="294">
        <v>96</v>
      </c>
      <c r="O113" s="295">
        <v>14</v>
      </c>
      <c r="P113" s="295"/>
      <c r="Q113" s="462">
        <f>IFERROR(tbl_AufmassLos1[[#This Row],[Fläche_qm]]*tbl_AufmassLos1[[#This Row],[Reinigungs-tageJahr]],"")</f>
        <v>6205.4400000000005</v>
      </c>
      <c r="R113" s="161">
        <f>IFERROR(VLOOKUP(tbl_AufmassLos1[[#This Row],[Reinigungs-gruppe]]&amp;tbl_AufmassLos1[[#This Row],[Reinigungs-tageJahr]],tbl_BasisLos1[],7,FALSE),"")</f>
        <v>0</v>
      </c>
      <c r="S113" s="464" t="str">
        <f>IFERROR(tbl_AufmassLos1[[#This Row],[Fläche_qm_Jahr]]/tbl_AufmassLos1[[#This Row],[qm Leistung pro Stunde]],"")</f>
        <v/>
      </c>
      <c r="T113" s="167">
        <f>IFERROR(VLOOKUP(tbl_AufmassLos1[[#This Row],[Reinigungs-gruppe]]&amp;tbl_AufmassLos1[[#This Row],[Reinigungs-tageJahr]],tbl_BasisLos1[],8,FALSE),"")</f>
        <v>0</v>
      </c>
      <c r="U113" s="168" t="str">
        <f>IFERROR(tbl_AufmassLos1[[#This Row],[StundenJahr]]*tbl_AufmassLos1[[#This Row],[SVS]],"")</f>
        <v/>
      </c>
      <c r="V113" s="169" t="str">
        <f>IFERROR(tbl_AufmassLos1[[#This Row],[PreisJahr]]/12,"")</f>
        <v/>
      </c>
    </row>
    <row r="114" spans="1:22" x14ac:dyDescent="0.2">
      <c r="A114" s="288" t="s">
        <v>2554</v>
      </c>
      <c r="B114" s="289">
        <v>706370036</v>
      </c>
      <c r="C114" s="288" t="s">
        <v>2507</v>
      </c>
      <c r="D114" s="290" t="s">
        <v>252</v>
      </c>
      <c r="E114" s="465" t="s">
        <v>855</v>
      </c>
      <c r="F114" s="291" t="s">
        <v>403</v>
      </c>
      <c r="G114" s="306" t="s">
        <v>724</v>
      </c>
      <c r="H114" s="288"/>
      <c r="I114" s="288" t="s">
        <v>443</v>
      </c>
      <c r="J114" s="292">
        <v>26.56</v>
      </c>
      <c r="K114" s="293" t="s">
        <v>451</v>
      </c>
      <c r="L114" s="293" t="s">
        <v>163</v>
      </c>
      <c r="M114" s="289" t="s">
        <v>481</v>
      </c>
      <c r="N114" s="294">
        <v>192</v>
      </c>
      <c r="O114" s="295">
        <v>4.5999999999999996</v>
      </c>
      <c r="P114" s="295">
        <v>6</v>
      </c>
      <c r="Q114" s="462">
        <f>IFERROR(tbl_AufmassLos1[[#This Row],[Fläche_qm]]*tbl_AufmassLos1[[#This Row],[Reinigungs-tageJahr]],"")</f>
        <v>5099.5199999999995</v>
      </c>
      <c r="R114" s="161">
        <f>IFERROR(VLOOKUP(tbl_AufmassLos1[[#This Row],[Reinigungs-gruppe]]&amp;tbl_AufmassLos1[[#This Row],[Reinigungs-tageJahr]],tbl_BasisLos1[],7,FALSE),"")</f>
        <v>0</v>
      </c>
      <c r="S114" s="464" t="str">
        <f>IFERROR(tbl_AufmassLos1[[#This Row],[Fläche_qm_Jahr]]/tbl_AufmassLos1[[#This Row],[qm Leistung pro Stunde]],"")</f>
        <v/>
      </c>
      <c r="T114" s="167">
        <f>IFERROR(VLOOKUP(tbl_AufmassLos1[[#This Row],[Reinigungs-gruppe]]&amp;tbl_AufmassLos1[[#This Row],[Reinigungs-tageJahr]],tbl_BasisLos1[],8,FALSE),"")</f>
        <v>0</v>
      </c>
      <c r="U114" s="168" t="str">
        <f>IFERROR(tbl_AufmassLos1[[#This Row],[StundenJahr]]*tbl_AufmassLos1[[#This Row],[SVS]],"")</f>
        <v/>
      </c>
      <c r="V114" s="169" t="str">
        <f>IFERROR(tbl_AufmassLos1[[#This Row],[PreisJahr]]/12,"")</f>
        <v/>
      </c>
    </row>
    <row r="115" spans="1:22" x14ac:dyDescent="0.2">
      <c r="A115" s="288" t="s">
        <v>2554</v>
      </c>
      <c r="B115" s="289">
        <v>706370036</v>
      </c>
      <c r="C115" s="288" t="s">
        <v>2507</v>
      </c>
      <c r="D115" s="290" t="s">
        <v>252</v>
      </c>
      <c r="E115" s="465" t="s">
        <v>856</v>
      </c>
      <c r="F115" s="291" t="s">
        <v>404</v>
      </c>
      <c r="G115" s="306" t="s">
        <v>724</v>
      </c>
      <c r="H115" s="288"/>
      <c r="I115" s="288" t="s">
        <v>443</v>
      </c>
      <c r="J115" s="292">
        <v>17.5</v>
      </c>
      <c r="K115" s="293" t="s">
        <v>451</v>
      </c>
      <c r="L115" s="293" t="s">
        <v>163</v>
      </c>
      <c r="M115" s="289" t="s">
        <v>481</v>
      </c>
      <c r="N115" s="294">
        <v>192</v>
      </c>
      <c r="O115" s="295">
        <v>2.2999999999999998</v>
      </c>
      <c r="P115" s="295">
        <v>4</v>
      </c>
      <c r="Q115" s="462">
        <f>IFERROR(tbl_AufmassLos1[[#This Row],[Fläche_qm]]*tbl_AufmassLos1[[#This Row],[Reinigungs-tageJahr]],"")</f>
        <v>3360</v>
      </c>
      <c r="R115" s="161">
        <f>IFERROR(VLOOKUP(tbl_AufmassLos1[[#This Row],[Reinigungs-gruppe]]&amp;tbl_AufmassLos1[[#This Row],[Reinigungs-tageJahr]],tbl_BasisLos1[],7,FALSE),"")</f>
        <v>0</v>
      </c>
      <c r="S115" s="464" t="str">
        <f>IFERROR(tbl_AufmassLos1[[#This Row],[Fläche_qm_Jahr]]/tbl_AufmassLos1[[#This Row],[qm Leistung pro Stunde]],"")</f>
        <v/>
      </c>
      <c r="T115" s="167">
        <f>IFERROR(VLOOKUP(tbl_AufmassLos1[[#This Row],[Reinigungs-gruppe]]&amp;tbl_AufmassLos1[[#This Row],[Reinigungs-tageJahr]],tbl_BasisLos1[],8,FALSE),"")</f>
        <v>0</v>
      </c>
      <c r="U115" s="168" t="str">
        <f>IFERROR(tbl_AufmassLos1[[#This Row],[StundenJahr]]*tbl_AufmassLos1[[#This Row],[SVS]],"")</f>
        <v/>
      </c>
      <c r="V115" s="169" t="str">
        <f>IFERROR(tbl_AufmassLos1[[#This Row],[PreisJahr]]/12,"")</f>
        <v/>
      </c>
    </row>
    <row r="116" spans="1:22" x14ac:dyDescent="0.2">
      <c r="A116" s="288" t="s">
        <v>2554</v>
      </c>
      <c r="B116" s="289">
        <v>706370036</v>
      </c>
      <c r="C116" s="288" t="s">
        <v>2507</v>
      </c>
      <c r="D116" s="290" t="s">
        <v>252</v>
      </c>
      <c r="E116" s="465" t="s">
        <v>850</v>
      </c>
      <c r="F116" s="291" t="s">
        <v>2017</v>
      </c>
      <c r="G116" s="306" t="s">
        <v>724</v>
      </c>
      <c r="H116" s="288"/>
      <c r="I116" s="288" t="s">
        <v>442</v>
      </c>
      <c r="J116" s="292">
        <v>55.49</v>
      </c>
      <c r="K116" s="293" t="s">
        <v>461</v>
      </c>
      <c r="L116" s="293" t="s">
        <v>163</v>
      </c>
      <c r="M116" s="289" t="s">
        <v>484</v>
      </c>
      <c r="N116" s="294">
        <v>96</v>
      </c>
      <c r="O116" s="295">
        <v>15.6</v>
      </c>
      <c r="P116" s="295"/>
      <c r="Q116" s="462">
        <f>IFERROR(tbl_AufmassLos1[[#This Row],[Fläche_qm]]*tbl_AufmassLos1[[#This Row],[Reinigungs-tageJahr]],"")</f>
        <v>5327.04</v>
      </c>
      <c r="R116" s="161">
        <f>IFERROR(VLOOKUP(tbl_AufmassLos1[[#This Row],[Reinigungs-gruppe]]&amp;tbl_AufmassLos1[[#This Row],[Reinigungs-tageJahr]],tbl_BasisLos1[],7,FALSE),"")</f>
        <v>0</v>
      </c>
      <c r="S116" s="464" t="str">
        <f>IFERROR(tbl_AufmassLos1[[#This Row],[Fläche_qm_Jahr]]/tbl_AufmassLos1[[#This Row],[qm Leistung pro Stunde]],"")</f>
        <v/>
      </c>
      <c r="T116" s="167">
        <f>IFERROR(VLOOKUP(tbl_AufmassLos1[[#This Row],[Reinigungs-gruppe]]&amp;tbl_AufmassLos1[[#This Row],[Reinigungs-tageJahr]],tbl_BasisLos1[],8,FALSE),"")</f>
        <v>0</v>
      </c>
      <c r="U116" s="168" t="str">
        <f>IFERROR(tbl_AufmassLos1[[#This Row],[StundenJahr]]*tbl_AufmassLos1[[#This Row],[SVS]],"")</f>
        <v/>
      </c>
      <c r="V116" s="169" t="str">
        <f>IFERROR(tbl_AufmassLos1[[#This Row],[PreisJahr]]/12,"")</f>
        <v/>
      </c>
    </row>
    <row r="117" spans="1:22" x14ac:dyDescent="0.2">
      <c r="A117" s="288" t="s">
        <v>2554</v>
      </c>
      <c r="B117" s="289">
        <v>706370036</v>
      </c>
      <c r="C117" s="288" t="s">
        <v>2507</v>
      </c>
      <c r="D117" s="290" t="s">
        <v>252</v>
      </c>
      <c r="E117" s="465" t="s">
        <v>851</v>
      </c>
      <c r="F117" s="291" t="s">
        <v>2017</v>
      </c>
      <c r="G117" s="306" t="s">
        <v>724</v>
      </c>
      <c r="H117" s="288"/>
      <c r="I117" s="288" t="s">
        <v>441</v>
      </c>
      <c r="J117" s="292">
        <v>14</v>
      </c>
      <c r="K117" s="293" t="s">
        <v>461</v>
      </c>
      <c r="L117" s="293" t="s">
        <v>163</v>
      </c>
      <c r="M117" s="289" t="s">
        <v>484</v>
      </c>
      <c r="N117" s="294">
        <v>96</v>
      </c>
      <c r="O117" s="295">
        <v>5.2</v>
      </c>
      <c r="P117" s="295"/>
      <c r="Q117" s="462">
        <f>IFERROR(tbl_AufmassLos1[[#This Row],[Fläche_qm]]*tbl_AufmassLos1[[#This Row],[Reinigungs-tageJahr]],"")</f>
        <v>1344</v>
      </c>
      <c r="R117" s="161">
        <f>IFERROR(VLOOKUP(tbl_AufmassLos1[[#This Row],[Reinigungs-gruppe]]&amp;tbl_AufmassLos1[[#This Row],[Reinigungs-tageJahr]],tbl_BasisLos1[],7,FALSE),"")</f>
        <v>0</v>
      </c>
      <c r="S117" s="464" t="str">
        <f>IFERROR(tbl_AufmassLos1[[#This Row],[Fläche_qm_Jahr]]/tbl_AufmassLos1[[#This Row],[qm Leistung pro Stunde]],"")</f>
        <v/>
      </c>
      <c r="T117" s="167">
        <f>IFERROR(VLOOKUP(tbl_AufmassLos1[[#This Row],[Reinigungs-gruppe]]&amp;tbl_AufmassLos1[[#This Row],[Reinigungs-tageJahr]],tbl_BasisLos1[],8,FALSE),"")</f>
        <v>0</v>
      </c>
      <c r="U117" s="168" t="str">
        <f>IFERROR(tbl_AufmassLos1[[#This Row],[StundenJahr]]*tbl_AufmassLos1[[#This Row],[SVS]],"")</f>
        <v/>
      </c>
      <c r="V117" s="169" t="str">
        <f>IFERROR(tbl_AufmassLos1[[#This Row],[PreisJahr]]/12,"")</f>
        <v/>
      </c>
    </row>
    <row r="118" spans="1:22" x14ac:dyDescent="0.2">
      <c r="A118" s="288" t="s">
        <v>2554</v>
      </c>
      <c r="B118" s="289">
        <v>706370036</v>
      </c>
      <c r="C118" s="288" t="s">
        <v>2507</v>
      </c>
      <c r="D118" s="290" t="s">
        <v>252</v>
      </c>
      <c r="E118" s="465" t="s">
        <v>852</v>
      </c>
      <c r="F118" s="291" t="s">
        <v>406</v>
      </c>
      <c r="G118" s="306" t="s">
        <v>724</v>
      </c>
      <c r="H118" s="288"/>
      <c r="I118" s="288" t="s">
        <v>443</v>
      </c>
      <c r="J118" s="292">
        <v>4.3499999999999996</v>
      </c>
      <c r="K118" s="293" t="s">
        <v>451</v>
      </c>
      <c r="L118" s="293" t="s">
        <v>163</v>
      </c>
      <c r="M118" s="289" t="s">
        <v>481</v>
      </c>
      <c r="N118" s="294">
        <v>192</v>
      </c>
      <c r="O118" s="295">
        <v>4</v>
      </c>
      <c r="P118" s="295"/>
      <c r="Q118" s="462">
        <f>IFERROR(tbl_AufmassLos1[[#This Row],[Fläche_qm]]*tbl_AufmassLos1[[#This Row],[Reinigungs-tageJahr]],"")</f>
        <v>835.19999999999993</v>
      </c>
      <c r="R118" s="161">
        <f>IFERROR(VLOOKUP(tbl_AufmassLos1[[#This Row],[Reinigungs-gruppe]]&amp;tbl_AufmassLos1[[#This Row],[Reinigungs-tageJahr]],tbl_BasisLos1[],7,FALSE),"")</f>
        <v>0</v>
      </c>
      <c r="S118" s="464" t="str">
        <f>IFERROR(tbl_AufmassLos1[[#This Row],[Fläche_qm_Jahr]]/tbl_AufmassLos1[[#This Row],[qm Leistung pro Stunde]],"")</f>
        <v/>
      </c>
      <c r="T118" s="167">
        <f>IFERROR(VLOOKUP(tbl_AufmassLos1[[#This Row],[Reinigungs-gruppe]]&amp;tbl_AufmassLos1[[#This Row],[Reinigungs-tageJahr]],tbl_BasisLos1[],8,FALSE),"")</f>
        <v>0</v>
      </c>
      <c r="U118" s="168" t="str">
        <f>IFERROR(tbl_AufmassLos1[[#This Row],[StundenJahr]]*tbl_AufmassLos1[[#This Row],[SVS]],"")</f>
        <v/>
      </c>
      <c r="V118" s="169" t="str">
        <f>IFERROR(tbl_AufmassLos1[[#This Row],[PreisJahr]]/12,"")</f>
        <v/>
      </c>
    </row>
    <row r="119" spans="1:22" x14ac:dyDescent="0.2">
      <c r="A119" s="288" t="s">
        <v>2554</v>
      </c>
      <c r="B119" s="289">
        <v>706370036</v>
      </c>
      <c r="C119" s="288" t="s">
        <v>2507</v>
      </c>
      <c r="D119" s="290" t="s">
        <v>252</v>
      </c>
      <c r="E119" s="465" t="s">
        <v>857</v>
      </c>
      <c r="F119" s="291" t="s">
        <v>2036</v>
      </c>
      <c r="G119" s="306" t="s">
        <v>724</v>
      </c>
      <c r="H119" s="288"/>
      <c r="I119" s="288" t="s">
        <v>445</v>
      </c>
      <c r="J119" s="292">
        <v>59.65</v>
      </c>
      <c r="K119" s="293" t="s">
        <v>459</v>
      </c>
      <c r="L119" s="293" t="s">
        <v>163</v>
      </c>
      <c r="M119" s="289" t="s">
        <v>479</v>
      </c>
      <c r="N119" s="294">
        <v>38.4</v>
      </c>
      <c r="O119" s="295">
        <v>0</v>
      </c>
      <c r="P119" s="295"/>
      <c r="Q119" s="462">
        <f>IFERROR(tbl_AufmassLos1[[#This Row],[Fläche_qm]]*tbl_AufmassLos1[[#This Row],[Reinigungs-tageJahr]],"")</f>
        <v>2290.56</v>
      </c>
      <c r="R119" s="161">
        <f>IFERROR(VLOOKUP(tbl_AufmassLos1[[#This Row],[Reinigungs-gruppe]]&amp;tbl_AufmassLos1[[#This Row],[Reinigungs-tageJahr]],tbl_BasisLos1[],7,FALSE),"")</f>
        <v>0</v>
      </c>
      <c r="S119" s="464" t="str">
        <f>IFERROR(tbl_AufmassLos1[[#This Row],[Fläche_qm_Jahr]]/tbl_AufmassLos1[[#This Row],[qm Leistung pro Stunde]],"")</f>
        <v/>
      </c>
      <c r="T119" s="167">
        <f>IFERROR(VLOOKUP(tbl_AufmassLos1[[#This Row],[Reinigungs-gruppe]]&amp;tbl_AufmassLos1[[#This Row],[Reinigungs-tageJahr]],tbl_BasisLos1[],8,FALSE),"")</f>
        <v>0</v>
      </c>
      <c r="U119" s="168" t="str">
        <f>IFERROR(tbl_AufmassLos1[[#This Row],[StundenJahr]]*tbl_AufmassLos1[[#This Row],[SVS]],"")</f>
        <v/>
      </c>
      <c r="V119" s="169" t="str">
        <f>IFERROR(tbl_AufmassLos1[[#This Row],[PreisJahr]]/12,"")</f>
        <v/>
      </c>
    </row>
    <row r="120" spans="1:22" x14ac:dyDescent="0.2">
      <c r="A120" s="288" t="s">
        <v>2554</v>
      </c>
      <c r="B120" s="289">
        <v>706370036</v>
      </c>
      <c r="C120" s="288" t="s">
        <v>2507</v>
      </c>
      <c r="D120" s="290" t="s">
        <v>252</v>
      </c>
      <c r="E120" s="465" t="s">
        <v>858</v>
      </c>
      <c r="F120" s="291" t="s">
        <v>2037</v>
      </c>
      <c r="G120" s="306" t="s">
        <v>724</v>
      </c>
      <c r="H120" s="288"/>
      <c r="I120" s="288" t="s">
        <v>441</v>
      </c>
      <c r="J120" s="292">
        <v>78.38</v>
      </c>
      <c r="K120" s="293" t="s">
        <v>461</v>
      </c>
      <c r="L120" s="293" t="s">
        <v>163</v>
      </c>
      <c r="M120" s="289" t="s">
        <v>484</v>
      </c>
      <c r="N120" s="294">
        <v>96</v>
      </c>
      <c r="O120" s="295">
        <v>14.4</v>
      </c>
      <c r="P120" s="295"/>
      <c r="Q120" s="462">
        <f>IFERROR(tbl_AufmassLos1[[#This Row],[Fläche_qm]]*tbl_AufmassLos1[[#This Row],[Reinigungs-tageJahr]],"")</f>
        <v>7524.48</v>
      </c>
      <c r="R120" s="161">
        <f>IFERROR(VLOOKUP(tbl_AufmassLos1[[#This Row],[Reinigungs-gruppe]]&amp;tbl_AufmassLos1[[#This Row],[Reinigungs-tageJahr]],tbl_BasisLos1[],7,FALSE),"")</f>
        <v>0</v>
      </c>
      <c r="S120" s="464" t="str">
        <f>IFERROR(tbl_AufmassLos1[[#This Row],[Fläche_qm_Jahr]]/tbl_AufmassLos1[[#This Row],[qm Leistung pro Stunde]],"")</f>
        <v/>
      </c>
      <c r="T120" s="167">
        <f>IFERROR(VLOOKUP(tbl_AufmassLos1[[#This Row],[Reinigungs-gruppe]]&amp;tbl_AufmassLos1[[#This Row],[Reinigungs-tageJahr]],tbl_BasisLos1[],8,FALSE),"")</f>
        <v>0</v>
      </c>
      <c r="U120" s="168" t="str">
        <f>IFERROR(tbl_AufmassLos1[[#This Row],[StundenJahr]]*tbl_AufmassLos1[[#This Row],[SVS]],"")</f>
        <v/>
      </c>
      <c r="V120" s="169" t="str">
        <f>IFERROR(tbl_AufmassLos1[[#This Row],[PreisJahr]]/12,"")</f>
        <v/>
      </c>
    </row>
    <row r="121" spans="1:22" x14ac:dyDescent="0.2">
      <c r="A121" s="288" t="s">
        <v>2554</v>
      </c>
      <c r="B121" s="289">
        <v>706370036</v>
      </c>
      <c r="C121" s="288" t="s">
        <v>2507</v>
      </c>
      <c r="D121" s="290" t="s">
        <v>252</v>
      </c>
      <c r="E121" s="465" t="s">
        <v>869</v>
      </c>
      <c r="F121" s="291" t="s">
        <v>2017</v>
      </c>
      <c r="G121" s="306" t="s">
        <v>724</v>
      </c>
      <c r="H121" s="288"/>
      <c r="I121" s="288" t="s">
        <v>441</v>
      </c>
      <c r="J121" s="292">
        <v>38.43</v>
      </c>
      <c r="K121" s="293" t="s">
        <v>461</v>
      </c>
      <c r="L121" s="293" t="s">
        <v>163</v>
      </c>
      <c r="M121" s="289" t="s">
        <v>484</v>
      </c>
      <c r="N121" s="294">
        <v>96</v>
      </c>
      <c r="O121" s="295">
        <v>10.6</v>
      </c>
      <c r="P121" s="295"/>
      <c r="Q121" s="462">
        <f>IFERROR(tbl_AufmassLos1[[#This Row],[Fläche_qm]]*tbl_AufmassLos1[[#This Row],[Reinigungs-tageJahr]],"")</f>
        <v>3689.2799999999997</v>
      </c>
      <c r="R121" s="161">
        <f>IFERROR(VLOOKUP(tbl_AufmassLos1[[#This Row],[Reinigungs-gruppe]]&amp;tbl_AufmassLos1[[#This Row],[Reinigungs-tageJahr]],tbl_BasisLos1[],7,FALSE),"")</f>
        <v>0</v>
      </c>
      <c r="S121" s="464" t="str">
        <f>IFERROR(tbl_AufmassLos1[[#This Row],[Fläche_qm_Jahr]]/tbl_AufmassLos1[[#This Row],[qm Leistung pro Stunde]],"")</f>
        <v/>
      </c>
      <c r="T121" s="167">
        <f>IFERROR(VLOOKUP(tbl_AufmassLos1[[#This Row],[Reinigungs-gruppe]]&amp;tbl_AufmassLos1[[#This Row],[Reinigungs-tageJahr]],tbl_BasisLos1[],8,FALSE),"")</f>
        <v>0</v>
      </c>
      <c r="U121" s="168" t="str">
        <f>IFERROR(tbl_AufmassLos1[[#This Row],[StundenJahr]]*tbl_AufmassLos1[[#This Row],[SVS]],"")</f>
        <v/>
      </c>
      <c r="V121" s="169" t="str">
        <f>IFERROR(tbl_AufmassLos1[[#This Row],[PreisJahr]]/12,"")</f>
        <v/>
      </c>
    </row>
    <row r="122" spans="1:22" x14ac:dyDescent="0.2">
      <c r="A122" s="288" t="s">
        <v>2554</v>
      </c>
      <c r="B122" s="289">
        <v>706370036</v>
      </c>
      <c r="C122" s="288" t="s">
        <v>2507</v>
      </c>
      <c r="D122" s="290" t="s">
        <v>252</v>
      </c>
      <c r="E122" s="465" t="s">
        <v>861</v>
      </c>
      <c r="F122" s="291" t="s">
        <v>2039</v>
      </c>
      <c r="G122" s="306" t="s">
        <v>724</v>
      </c>
      <c r="H122" s="288"/>
      <c r="I122" s="288" t="s">
        <v>441</v>
      </c>
      <c r="J122" s="292">
        <v>71.87</v>
      </c>
      <c r="K122" s="293" t="s">
        <v>462</v>
      </c>
      <c r="L122" s="293" t="s">
        <v>163</v>
      </c>
      <c r="M122" s="289" t="s">
        <v>484</v>
      </c>
      <c r="N122" s="294">
        <v>96</v>
      </c>
      <c r="O122" s="295">
        <v>14.4</v>
      </c>
      <c r="P122" s="295"/>
      <c r="Q122" s="462">
        <f>IFERROR(tbl_AufmassLos1[[#This Row],[Fläche_qm]]*tbl_AufmassLos1[[#This Row],[Reinigungs-tageJahr]],"")</f>
        <v>6899.52</v>
      </c>
      <c r="R122" s="161">
        <f>IFERROR(VLOOKUP(tbl_AufmassLos1[[#This Row],[Reinigungs-gruppe]]&amp;tbl_AufmassLos1[[#This Row],[Reinigungs-tageJahr]],tbl_BasisLos1[],7,FALSE),"")</f>
        <v>0</v>
      </c>
      <c r="S122" s="464" t="str">
        <f>IFERROR(tbl_AufmassLos1[[#This Row],[Fläche_qm_Jahr]]/tbl_AufmassLos1[[#This Row],[qm Leistung pro Stunde]],"")</f>
        <v/>
      </c>
      <c r="T122" s="167">
        <f>IFERROR(VLOOKUP(tbl_AufmassLos1[[#This Row],[Reinigungs-gruppe]]&amp;tbl_AufmassLos1[[#This Row],[Reinigungs-tageJahr]],tbl_BasisLos1[],8,FALSE),"")</f>
        <v>0</v>
      </c>
      <c r="U122" s="168" t="str">
        <f>IFERROR(tbl_AufmassLos1[[#This Row],[StundenJahr]]*tbl_AufmassLos1[[#This Row],[SVS]],"")</f>
        <v/>
      </c>
      <c r="V122" s="169" t="str">
        <f>IFERROR(tbl_AufmassLos1[[#This Row],[PreisJahr]]/12,"")</f>
        <v/>
      </c>
    </row>
    <row r="123" spans="1:22" x14ac:dyDescent="0.2">
      <c r="A123" s="288" t="s">
        <v>2554</v>
      </c>
      <c r="B123" s="289">
        <v>706370036</v>
      </c>
      <c r="C123" s="288" t="s">
        <v>2507</v>
      </c>
      <c r="D123" s="290" t="s">
        <v>252</v>
      </c>
      <c r="E123" s="465" t="s">
        <v>868</v>
      </c>
      <c r="F123" s="291" t="s">
        <v>2040</v>
      </c>
      <c r="G123" s="306" t="s">
        <v>724</v>
      </c>
      <c r="H123" s="288"/>
      <c r="I123" s="288" t="s">
        <v>441</v>
      </c>
      <c r="J123" s="292">
        <v>27.4</v>
      </c>
      <c r="K123" s="293" t="s">
        <v>461</v>
      </c>
      <c r="L123" s="293" t="s">
        <v>163</v>
      </c>
      <c r="M123" s="289" t="s">
        <v>484</v>
      </c>
      <c r="N123" s="294">
        <v>96</v>
      </c>
      <c r="O123" s="295">
        <v>7</v>
      </c>
      <c r="P123" s="295"/>
      <c r="Q123" s="462">
        <f>IFERROR(tbl_AufmassLos1[[#This Row],[Fläche_qm]]*tbl_AufmassLos1[[#This Row],[Reinigungs-tageJahr]],"")</f>
        <v>2630.3999999999996</v>
      </c>
      <c r="R123" s="161">
        <f>IFERROR(VLOOKUP(tbl_AufmassLos1[[#This Row],[Reinigungs-gruppe]]&amp;tbl_AufmassLos1[[#This Row],[Reinigungs-tageJahr]],tbl_BasisLos1[],7,FALSE),"")</f>
        <v>0</v>
      </c>
      <c r="S123" s="464" t="str">
        <f>IFERROR(tbl_AufmassLos1[[#This Row],[Fläche_qm_Jahr]]/tbl_AufmassLos1[[#This Row],[qm Leistung pro Stunde]],"")</f>
        <v/>
      </c>
      <c r="T123" s="167">
        <f>IFERROR(VLOOKUP(tbl_AufmassLos1[[#This Row],[Reinigungs-gruppe]]&amp;tbl_AufmassLos1[[#This Row],[Reinigungs-tageJahr]],tbl_BasisLos1[],8,FALSE),"")</f>
        <v>0</v>
      </c>
      <c r="U123" s="168" t="str">
        <f>IFERROR(tbl_AufmassLos1[[#This Row],[StundenJahr]]*tbl_AufmassLos1[[#This Row],[SVS]],"")</f>
        <v/>
      </c>
      <c r="V123" s="169" t="str">
        <f>IFERROR(tbl_AufmassLos1[[#This Row],[PreisJahr]]/12,"")</f>
        <v/>
      </c>
    </row>
    <row r="124" spans="1:22" x14ac:dyDescent="0.2">
      <c r="A124" s="288" t="s">
        <v>2554</v>
      </c>
      <c r="B124" s="289">
        <v>706370036</v>
      </c>
      <c r="C124" s="288" t="s">
        <v>2507</v>
      </c>
      <c r="D124" s="290" t="s">
        <v>252</v>
      </c>
      <c r="E124" s="465" t="s">
        <v>860</v>
      </c>
      <c r="F124" s="291" t="s">
        <v>2039</v>
      </c>
      <c r="G124" s="306" t="s">
        <v>724</v>
      </c>
      <c r="H124" s="288"/>
      <c r="I124" s="288" t="s">
        <v>441</v>
      </c>
      <c r="J124" s="292">
        <v>76</v>
      </c>
      <c r="K124" s="293" t="s">
        <v>462</v>
      </c>
      <c r="L124" s="293" t="s">
        <v>163</v>
      </c>
      <c r="M124" s="289" t="s">
        <v>484</v>
      </c>
      <c r="N124" s="294">
        <v>96</v>
      </c>
      <c r="O124" s="295">
        <v>10</v>
      </c>
      <c r="P124" s="295"/>
      <c r="Q124" s="462">
        <f>IFERROR(tbl_AufmassLos1[[#This Row],[Fläche_qm]]*tbl_AufmassLos1[[#This Row],[Reinigungs-tageJahr]],"")</f>
        <v>7296</v>
      </c>
      <c r="R124" s="161">
        <f>IFERROR(VLOOKUP(tbl_AufmassLos1[[#This Row],[Reinigungs-gruppe]]&amp;tbl_AufmassLos1[[#This Row],[Reinigungs-tageJahr]],tbl_BasisLos1[],7,FALSE),"")</f>
        <v>0</v>
      </c>
      <c r="S124" s="464" t="str">
        <f>IFERROR(tbl_AufmassLos1[[#This Row],[Fläche_qm_Jahr]]/tbl_AufmassLos1[[#This Row],[qm Leistung pro Stunde]],"")</f>
        <v/>
      </c>
      <c r="T124" s="167">
        <f>IFERROR(VLOOKUP(tbl_AufmassLos1[[#This Row],[Reinigungs-gruppe]]&amp;tbl_AufmassLos1[[#This Row],[Reinigungs-tageJahr]],tbl_BasisLos1[],8,FALSE),"")</f>
        <v>0</v>
      </c>
      <c r="U124" s="168" t="str">
        <f>IFERROR(tbl_AufmassLos1[[#This Row],[StundenJahr]]*tbl_AufmassLos1[[#This Row],[SVS]],"")</f>
        <v/>
      </c>
      <c r="V124" s="169" t="str">
        <f>IFERROR(tbl_AufmassLos1[[#This Row],[PreisJahr]]/12,"")</f>
        <v/>
      </c>
    </row>
    <row r="125" spans="1:22" x14ac:dyDescent="0.2">
      <c r="A125" s="288" t="s">
        <v>2554</v>
      </c>
      <c r="B125" s="289">
        <v>706370036</v>
      </c>
      <c r="C125" s="288" t="s">
        <v>2507</v>
      </c>
      <c r="D125" s="290" t="s">
        <v>252</v>
      </c>
      <c r="E125" s="465" t="s">
        <v>867</v>
      </c>
      <c r="F125" s="291" t="s">
        <v>399</v>
      </c>
      <c r="G125" s="306" t="s">
        <v>724</v>
      </c>
      <c r="H125" s="288"/>
      <c r="I125" s="288" t="s">
        <v>441</v>
      </c>
      <c r="J125" s="292">
        <v>75</v>
      </c>
      <c r="K125" s="293" t="s">
        <v>458</v>
      </c>
      <c r="L125" s="293" t="s">
        <v>163</v>
      </c>
      <c r="M125" s="289" t="s">
        <v>479</v>
      </c>
      <c r="N125" s="294">
        <v>38.4</v>
      </c>
      <c r="O125" s="295">
        <v>10.6</v>
      </c>
      <c r="P125" s="295">
        <v>10.6</v>
      </c>
      <c r="Q125" s="462">
        <f>IFERROR(tbl_AufmassLos1[[#This Row],[Fläche_qm]]*tbl_AufmassLos1[[#This Row],[Reinigungs-tageJahr]],"")</f>
        <v>2880</v>
      </c>
      <c r="R125" s="161">
        <f>IFERROR(VLOOKUP(tbl_AufmassLos1[[#This Row],[Reinigungs-gruppe]]&amp;tbl_AufmassLos1[[#This Row],[Reinigungs-tageJahr]],tbl_BasisLos1[],7,FALSE),"")</f>
        <v>0</v>
      </c>
      <c r="S125" s="464" t="str">
        <f>IFERROR(tbl_AufmassLos1[[#This Row],[Fläche_qm_Jahr]]/tbl_AufmassLos1[[#This Row],[qm Leistung pro Stunde]],"")</f>
        <v/>
      </c>
      <c r="T125" s="167">
        <f>IFERROR(VLOOKUP(tbl_AufmassLos1[[#This Row],[Reinigungs-gruppe]]&amp;tbl_AufmassLos1[[#This Row],[Reinigungs-tageJahr]],tbl_BasisLos1[],8,FALSE),"")</f>
        <v>0</v>
      </c>
      <c r="U125" s="168" t="str">
        <f>IFERROR(tbl_AufmassLos1[[#This Row],[StundenJahr]]*tbl_AufmassLos1[[#This Row],[SVS]],"")</f>
        <v/>
      </c>
      <c r="V125" s="169" t="str">
        <f>IFERROR(tbl_AufmassLos1[[#This Row],[PreisJahr]]/12,"")</f>
        <v/>
      </c>
    </row>
    <row r="126" spans="1:22" x14ac:dyDescent="0.2">
      <c r="A126" s="288" t="s">
        <v>2554</v>
      </c>
      <c r="B126" s="289">
        <v>706370036</v>
      </c>
      <c r="C126" s="288" t="s">
        <v>2507</v>
      </c>
      <c r="D126" s="290" t="s">
        <v>252</v>
      </c>
      <c r="E126" s="465" t="s">
        <v>862</v>
      </c>
      <c r="F126" s="291" t="s">
        <v>2017</v>
      </c>
      <c r="G126" s="306" t="s">
        <v>724</v>
      </c>
      <c r="H126" s="288"/>
      <c r="I126" s="288" t="s">
        <v>441</v>
      </c>
      <c r="J126" s="292">
        <v>64.48</v>
      </c>
      <c r="K126" s="293" t="s">
        <v>461</v>
      </c>
      <c r="L126" s="293" t="s">
        <v>163</v>
      </c>
      <c r="M126" s="289" t="s">
        <v>484</v>
      </c>
      <c r="N126" s="294">
        <v>96</v>
      </c>
      <c r="O126" s="295">
        <v>14.4</v>
      </c>
      <c r="P126" s="295"/>
      <c r="Q126" s="462">
        <f>IFERROR(tbl_AufmassLos1[[#This Row],[Fläche_qm]]*tbl_AufmassLos1[[#This Row],[Reinigungs-tageJahr]],"")</f>
        <v>6190.08</v>
      </c>
      <c r="R126" s="161">
        <f>IFERROR(VLOOKUP(tbl_AufmassLos1[[#This Row],[Reinigungs-gruppe]]&amp;tbl_AufmassLos1[[#This Row],[Reinigungs-tageJahr]],tbl_BasisLos1[],7,FALSE),"")</f>
        <v>0</v>
      </c>
      <c r="S126" s="464" t="str">
        <f>IFERROR(tbl_AufmassLos1[[#This Row],[Fläche_qm_Jahr]]/tbl_AufmassLos1[[#This Row],[qm Leistung pro Stunde]],"")</f>
        <v/>
      </c>
      <c r="T126" s="167">
        <f>IFERROR(VLOOKUP(tbl_AufmassLos1[[#This Row],[Reinigungs-gruppe]]&amp;tbl_AufmassLos1[[#This Row],[Reinigungs-tageJahr]],tbl_BasisLos1[],8,FALSE),"")</f>
        <v>0</v>
      </c>
      <c r="U126" s="168" t="str">
        <f>IFERROR(tbl_AufmassLos1[[#This Row],[StundenJahr]]*tbl_AufmassLos1[[#This Row],[SVS]],"")</f>
        <v/>
      </c>
      <c r="V126" s="169" t="str">
        <f>IFERROR(tbl_AufmassLos1[[#This Row],[PreisJahr]]/12,"")</f>
        <v/>
      </c>
    </row>
    <row r="127" spans="1:22" x14ac:dyDescent="0.2">
      <c r="A127" s="288" t="s">
        <v>2554</v>
      </c>
      <c r="B127" s="289">
        <v>706370036</v>
      </c>
      <c r="C127" s="288" t="s">
        <v>2507</v>
      </c>
      <c r="D127" s="290" t="s">
        <v>252</v>
      </c>
      <c r="E127" s="465" t="s">
        <v>866</v>
      </c>
      <c r="F127" s="291" t="s">
        <v>396</v>
      </c>
      <c r="G127" s="306" t="s">
        <v>724</v>
      </c>
      <c r="H127" s="288"/>
      <c r="I127" s="288" t="s">
        <v>441</v>
      </c>
      <c r="J127" s="292">
        <v>17.5</v>
      </c>
      <c r="K127" s="293" t="s">
        <v>457</v>
      </c>
      <c r="L127" s="293" t="s">
        <v>163</v>
      </c>
      <c r="M127" s="289" t="s">
        <v>480</v>
      </c>
      <c r="N127" s="294">
        <v>12</v>
      </c>
      <c r="O127" s="295">
        <v>8.1999999999999993</v>
      </c>
      <c r="P127" s="295"/>
      <c r="Q127" s="462">
        <f>IFERROR(tbl_AufmassLos1[[#This Row],[Fläche_qm]]*tbl_AufmassLos1[[#This Row],[Reinigungs-tageJahr]],"")</f>
        <v>210</v>
      </c>
      <c r="R127" s="161">
        <f>IFERROR(VLOOKUP(tbl_AufmassLos1[[#This Row],[Reinigungs-gruppe]]&amp;tbl_AufmassLos1[[#This Row],[Reinigungs-tageJahr]],tbl_BasisLos1[],7,FALSE),"")</f>
        <v>0</v>
      </c>
      <c r="S127" s="464" t="str">
        <f>IFERROR(tbl_AufmassLos1[[#This Row],[Fläche_qm_Jahr]]/tbl_AufmassLos1[[#This Row],[qm Leistung pro Stunde]],"")</f>
        <v/>
      </c>
      <c r="T127" s="167">
        <f>IFERROR(VLOOKUP(tbl_AufmassLos1[[#This Row],[Reinigungs-gruppe]]&amp;tbl_AufmassLos1[[#This Row],[Reinigungs-tageJahr]],tbl_BasisLos1[],8,FALSE),"")</f>
        <v>0</v>
      </c>
      <c r="U127" s="168" t="str">
        <f>IFERROR(tbl_AufmassLos1[[#This Row],[StundenJahr]]*tbl_AufmassLos1[[#This Row],[SVS]],"")</f>
        <v/>
      </c>
      <c r="V127" s="169" t="str">
        <f>IFERROR(tbl_AufmassLos1[[#This Row],[PreisJahr]]/12,"")</f>
        <v/>
      </c>
    </row>
    <row r="128" spans="1:22" x14ac:dyDescent="0.2">
      <c r="A128" s="288" t="s">
        <v>2554</v>
      </c>
      <c r="B128" s="289">
        <v>706370036</v>
      </c>
      <c r="C128" s="288" t="s">
        <v>2507</v>
      </c>
      <c r="D128" s="290" t="s">
        <v>252</v>
      </c>
      <c r="E128" s="465" t="s">
        <v>865</v>
      </c>
      <c r="F128" s="291" t="s">
        <v>382</v>
      </c>
      <c r="G128" s="306" t="s">
        <v>724</v>
      </c>
      <c r="H128" s="288"/>
      <c r="I128" s="288" t="s">
        <v>443</v>
      </c>
      <c r="J128" s="292">
        <v>5.29</v>
      </c>
      <c r="K128" s="293" t="s">
        <v>451</v>
      </c>
      <c r="L128" s="293" t="s">
        <v>163</v>
      </c>
      <c r="M128" s="289" t="s">
        <v>481</v>
      </c>
      <c r="N128" s="294">
        <v>192</v>
      </c>
      <c r="O128" s="295">
        <v>4</v>
      </c>
      <c r="P128" s="295"/>
      <c r="Q128" s="462">
        <f>IFERROR(tbl_AufmassLos1[[#This Row],[Fläche_qm]]*tbl_AufmassLos1[[#This Row],[Reinigungs-tageJahr]],"")</f>
        <v>1015.6800000000001</v>
      </c>
      <c r="R128" s="161">
        <f>IFERROR(VLOOKUP(tbl_AufmassLos1[[#This Row],[Reinigungs-gruppe]]&amp;tbl_AufmassLos1[[#This Row],[Reinigungs-tageJahr]],tbl_BasisLos1[],7,FALSE),"")</f>
        <v>0</v>
      </c>
      <c r="S128" s="464" t="str">
        <f>IFERROR(tbl_AufmassLos1[[#This Row],[Fläche_qm_Jahr]]/tbl_AufmassLos1[[#This Row],[qm Leistung pro Stunde]],"")</f>
        <v/>
      </c>
      <c r="T128" s="167">
        <f>IFERROR(VLOOKUP(tbl_AufmassLos1[[#This Row],[Reinigungs-gruppe]]&amp;tbl_AufmassLos1[[#This Row],[Reinigungs-tageJahr]],tbl_BasisLos1[],8,FALSE),"")</f>
        <v>0</v>
      </c>
      <c r="U128" s="168" t="str">
        <f>IFERROR(tbl_AufmassLos1[[#This Row],[StundenJahr]]*tbl_AufmassLos1[[#This Row],[SVS]],"")</f>
        <v/>
      </c>
      <c r="V128" s="169" t="str">
        <f>IFERROR(tbl_AufmassLos1[[#This Row],[PreisJahr]]/12,"")</f>
        <v/>
      </c>
    </row>
    <row r="129" spans="1:22" x14ac:dyDescent="0.2">
      <c r="A129" s="288" t="s">
        <v>2554</v>
      </c>
      <c r="B129" s="289">
        <v>706370036</v>
      </c>
      <c r="C129" s="288" t="s">
        <v>2507</v>
      </c>
      <c r="D129" s="290" t="s">
        <v>252</v>
      </c>
      <c r="E129" s="465" t="s">
        <v>863</v>
      </c>
      <c r="F129" s="291" t="s">
        <v>2017</v>
      </c>
      <c r="G129" s="306" t="s">
        <v>724</v>
      </c>
      <c r="H129" s="288"/>
      <c r="I129" s="288" t="s">
        <v>441</v>
      </c>
      <c r="J129" s="292">
        <v>55</v>
      </c>
      <c r="K129" s="293" t="s">
        <v>461</v>
      </c>
      <c r="L129" s="293" t="s">
        <v>163</v>
      </c>
      <c r="M129" s="289" t="s">
        <v>484</v>
      </c>
      <c r="N129" s="294">
        <v>96</v>
      </c>
      <c r="O129" s="295">
        <v>14</v>
      </c>
      <c r="P129" s="295">
        <v>19</v>
      </c>
      <c r="Q129" s="462">
        <f>IFERROR(tbl_AufmassLos1[[#This Row],[Fläche_qm]]*tbl_AufmassLos1[[#This Row],[Reinigungs-tageJahr]],"")</f>
        <v>5280</v>
      </c>
      <c r="R129" s="161">
        <f>IFERROR(VLOOKUP(tbl_AufmassLos1[[#This Row],[Reinigungs-gruppe]]&amp;tbl_AufmassLos1[[#This Row],[Reinigungs-tageJahr]],tbl_BasisLos1[],7,FALSE),"")</f>
        <v>0</v>
      </c>
      <c r="S129" s="464" t="str">
        <f>IFERROR(tbl_AufmassLos1[[#This Row],[Fläche_qm_Jahr]]/tbl_AufmassLos1[[#This Row],[qm Leistung pro Stunde]],"")</f>
        <v/>
      </c>
      <c r="T129" s="167">
        <f>IFERROR(VLOOKUP(tbl_AufmassLos1[[#This Row],[Reinigungs-gruppe]]&amp;tbl_AufmassLos1[[#This Row],[Reinigungs-tageJahr]],tbl_BasisLos1[],8,FALSE),"")</f>
        <v>0</v>
      </c>
      <c r="U129" s="168" t="str">
        <f>IFERROR(tbl_AufmassLos1[[#This Row],[StundenJahr]]*tbl_AufmassLos1[[#This Row],[SVS]],"")</f>
        <v/>
      </c>
      <c r="V129" s="169" t="str">
        <f>IFERROR(tbl_AufmassLos1[[#This Row],[PreisJahr]]/12,"")</f>
        <v/>
      </c>
    </row>
    <row r="130" spans="1:22" x14ac:dyDescent="0.2">
      <c r="A130" s="288" t="s">
        <v>2554</v>
      </c>
      <c r="B130" s="289">
        <v>706370036</v>
      </c>
      <c r="C130" s="288" t="s">
        <v>2507</v>
      </c>
      <c r="D130" s="290" t="s">
        <v>252</v>
      </c>
      <c r="E130" s="465" t="s">
        <v>864</v>
      </c>
      <c r="F130" s="291" t="s">
        <v>2017</v>
      </c>
      <c r="G130" s="306" t="s">
        <v>724</v>
      </c>
      <c r="H130" s="288"/>
      <c r="I130" s="288" t="s">
        <v>441</v>
      </c>
      <c r="J130" s="292">
        <v>54.68</v>
      </c>
      <c r="K130" s="293" t="s">
        <v>461</v>
      </c>
      <c r="L130" s="293" t="s">
        <v>163</v>
      </c>
      <c r="M130" s="289" t="s">
        <v>484</v>
      </c>
      <c r="N130" s="294">
        <v>96</v>
      </c>
      <c r="O130" s="295">
        <v>14</v>
      </c>
      <c r="P130" s="295"/>
      <c r="Q130" s="462">
        <f>IFERROR(tbl_AufmassLos1[[#This Row],[Fläche_qm]]*tbl_AufmassLos1[[#This Row],[Reinigungs-tageJahr]],"")</f>
        <v>5249.28</v>
      </c>
      <c r="R130" s="161">
        <f>IFERROR(VLOOKUP(tbl_AufmassLos1[[#This Row],[Reinigungs-gruppe]]&amp;tbl_AufmassLos1[[#This Row],[Reinigungs-tageJahr]],tbl_BasisLos1[],7,FALSE),"")</f>
        <v>0</v>
      </c>
      <c r="S130" s="464" t="str">
        <f>IFERROR(tbl_AufmassLos1[[#This Row],[Fläche_qm_Jahr]]/tbl_AufmassLos1[[#This Row],[qm Leistung pro Stunde]],"")</f>
        <v/>
      </c>
      <c r="T130" s="167">
        <f>IFERROR(VLOOKUP(tbl_AufmassLos1[[#This Row],[Reinigungs-gruppe]]&amp;tbl_AufmassLos1[[#This Row],[Reinigungs-tageJahr]],tbl_BasisLos1[],8,FALSE),"")</f>
        <v>0</v>
      </c>
      <c r="U130" s="168" t="str">
        <f>IFERROR(tbl_AufmassLos1[[#This Row],[StundenJahr]]*tbl_AufmassLos1[[#This Row],[SVS]],"")</f>
        <v/>
      </c>
      <c r="V130" s="169" t="str">
        <f>IFERROR(tbl_AufmassLos1[[#This Row],[PreisJahr]]/12,"")</f>
        <v/>
      </c>
    </row>
    <row r="131" spans="1:22" x14ac:dyDescent="0.2">
      <c r="A131" s="288" t="s">
        <v>2554</v>
      </c>
      <c r="B131" s="289">
        <v>706370036</v>
      </c>
      <c r="C131" s="288" t="s">
        <v>2507</v>
      </c>
      <c r="D131" s="290" t="s">
        <v>252</v>
      </c>
      <c r="E131" s="465" t="s">
        <v>853</v>
      </c>
      <c r="F131" s="291" t="s">
        <v>2034</v>
      </c>
      <c r="G131" s="306" t="s">
        <v>724</v>
      </c>
      <c r="H131" s="288"/>
      <c r="I131" s="288" t="s">
        <v>443</v>
      </c>
      <c r="J131" s="292">
        <v>78.400000000000006</v>
      </c>
      <c r="K131" s="293" t="s">
        <v>452</v>
      </c>
      <c r="L131" s="293" t="s">
        <v>163</v>
      </c>
      <c r="M131" s="289" t="s">
        <v>484</v>
      </c>
      <c r="N131" s="294">
        <v>96</v>
      </c>
      <c r="O131" s="295">
        <v>0</v>
      </c>
      <c r="P131" s="295">
        <v>17</v>
      </c>
      <c r="Q131" s="462">
        <f>IFERROR(tbl_AufmassLos1[[#This Row],[Fläche_qm]]*tbl_AufmassLos1[[#This Row],[Reinigungs-tageJahr]],"")</f>
        <v>7526.4000000000005</v>
      </c>
      <c r="R131" s="161">
        <f>IFERROR(VLOOKUP(tbl_AufmassLos1[[#This Row],[Reinigungs-gruppe]]&amp;tbl_AufmassLos1[[#This Row],[Reinigungs-tageJahr]],tbl_BasisLos1[],7,FALSE),"")</f>
        <v>0</v>
      </c>
      <c r="S131" s="464" t="str">
        <f>IFERROR(tbl_AufmassLos1[[#This Row],[Fläche_qm_Jahr]]/tbl_AufmassLos1[[#This Row],[qm Leistung pro Stunde]],"")</f>
        <v/>
      </c>
      <c r="T131" s="167">
        <f>IFERROR(VLOOKUP(tbl_AufmassLos1[[#This Row],[Reinigungs-gruppe]]&amp;tbl_AufmassLos1[[#This Row],[Reinigungs-tageJahr]],tbl_BasisLos1[],8,FALSE),"")</f>
        <v>0</v>
      </c>
      <c r="U131" s="168" t="str">
        <f>IFERROR(tbl_AufmassLos1[[#This Row],[StundenJahr]]*tbl_AufmassLos1[[#This Row],[SVS]],"")</f>
        <v/>
      </c>
      <c r="V131" s="169" t="str">
        <f>IFERROR(tbl_AufmassLos1[[#This Row],[PreisJahr]]/12,"")</f>
        <v/>
      </c>
    </row>
    <row r="132" spans="1:22" x14ac:dyDescent="0.2">
      <c r="A132" s="288" t="s">
        <v>2554</v>
      </c>
      <c r="B132" s="289">
        <v>706370036</v>
      </c>
      <c r="C132" s="288" t="s">
        <v>2507</v>
      </c>
      <c r="D132" s="290" t="s">
        <v>252</v>
      </c>
      <c r="E132" s="465" t="s">
        <v>854</v>
      </c>
      <c r="F132" s="291" t="s">
        <v>2035</v>
      </c>
      <c r="G132" s="306" t="s">
        <v>724</v>
      </c>
      <c r="H132" s="288"/>
      <c r="I132" s="288" t="s">
        <v>443</v>
      </c>
      <c r="J132" s="292">
        <v>34.619999999999997</v>
      </c>
      <c r="K132" s="293" t="s">
        <v>466</v>
      </c>
      <c r="L132" s="293" t="s">
        <v>163</v>
      </c>
      <c r="M132" s="289" t="s">
        <v>484</v>
      </c>
      <c r="N132" s="294">
        <v>96</v>
      </c>
      <c r="O132" s="295">
        <v>5.2</v>
      </c>
      <c r="P132" s="295"/>
      <c r="Q132" s="462">
        <f>IFERROR(tbl_AufmassLos1[[#This Row],[Fläche_qm]]*tbl_AufmassLos1[[#This Row],[Reinigungs-tageJahr]],"")</f>
        <v>3323.5199999999995</v>
      </c>
      <c r="R132" s="161">
        <f>IFERROR(VLOOKUP(tbl_AufmassLos1[[#This Row],[Reinigungs-gruppe]]&amp;tbl_AufmassLos1[[#This Row],[Reinigungs-tageJahr]],tbl_BasisLos1[],7,FALSE),"")</f>
        <v>0</v>
      </c>
      <c r="S132" s="464" t="str">
        <f>IFERROR(tbl_AufmassLos1[[#This Row],[Fläche_qm_Jahr]]/tbl_AufmassLos1[[#This Row],[qm Leistung pro Stunde]],"")</f>
        <v/>
      </c>
      <c r="T132" s="167">
        <f>IFERROR(VLOOKUP(tbl_AufmassLos1[[#This Row],[Reinigungs-gruppe]]&amp;tbl_AufmassLos1[[#This Row],[Reinigungs-tageJahr]],tbl_BasisLos1[],8,FALSE),"")</f>
        <v>0</v>
      </c>
      <c r="U132" s="168" t="str">
        <f>IFERROR(tbl_AufmassLos1[[#This Row],[StundenJahr]]*tbl_AufmassLos1[[#This Row],[SVS]],"")</f>
        <v/>
      </c>
      <c r="V132" s="169" t="str">
        <f>IFERROR(tbl_AufmassLos1[[#This Row],[PreisJahr]]/12,"")</f>
        <v/>
      </c>
    </row>
    <row r="133" spans="1:22" x14ac:dyDescent="0.2">
      <c r="A133" s="288" t="s">
        <v>2554</v>
      </c>
      <c r="B133" s="289">
        <v>706370036</v>
      </c>
      <c r="C133" s="288" t="s">
        <v>2507</v>
      </c>
      <c r="D133" s="290" t="s">
        <v>252</v>
      </c>
      <c r="E133" s="465" t="s">
        <v>859</v>
      </c>
      <c r="F133" s="291" t="s">
        <v>2038</v>
      </c>
      <c r="G133" s="306" t="s">
        <v>724</v>
      </c>
      <c r="H133" s="288"/>
      <c r="I133" s="288" t="s">
        <v>443</v>
      </c>
      <c r="J133" s="292">
        <v>131.52000000000001</v>
      </c>
      <c r="K133" s="293" t="s">
        <v>452</v>
      </c>
      <c r="L133" s="293" t="s">
        <v>163</v>
      </c>
      <c r="M133" s="289" t="s">
        <v>484</v>
      </c>
      <c r="N133" s="294">
        <v>96</v>
      </c>
      <c r="O133" s="295">
        <v>4.2</v>
      </c>
      <c r="P133" s="295"/>
      <c r="Q133" s="462">
        <f>IFERROR(tbl_AufmassLos1[[#This Row],[Fläche_qm]]*tbl_AufmassLos1[[#This Row],[Reinigungs-tageJahr]],"")</f>
        <v>12625.920000000002</v>
      </c>
      <c r="R133" s="161">
        <f>IFERROR(VLOOKUP(tbl_AufmassLos1[[#This Row],[Reinigungs-gruppe]]&amp;tbl_AufmassLos1[[#This Row],[Reinigungs-tageJahr]],tbl_BasisLos1[],7,FALSE),"")</f>
        <v>0</v>
      </c>
      <c r="S133" s="464" t="str">
        <f>IFERROR(tbl_AufmassLos1[[#This Row],[Fläche_qm_Jahr]]/tbl_AufmassLos1[[#This Row],[qm Leistung pro Stunde]],"")</f>
        <v/>
      </c>
      <c r="T133" s="167">
        <f>IFERROR(VLOOKUP(tbl_AufmassLos1[[#This Row],[Reinigungs-gruppe]]&amp;tbl_AufmassLos1[[#This Row],[Reinigungs-tageJahr]],tbl_BasisLos1[],8,FALSE),"")</f>
        <v>0</v>
      </c>
      <c r="U133" s="168" t="str">
        <f>IFERROR(tbl_AufmassLos1[[#This Row],[StundenJahr]]*tbl_AufmassLos1[[#This Row],[SVS]],"")</f>
        <v/>
      </c>
      <c r="V133" s="169" t="str">
        <f>IFERROR(tbl_AufmassLos1[[#This Row],[PreisJahr]]/12,"")</f>
        <v/>
      </c>
    </row>
    <row r="134" spans="1:22" x14ac:dyDescent="0.2">
      <c r="A134" s="288" t="s">
        <v>2554</v>
      </c>
      <c r="B134" s="289">
        <v>706370036</v>
      </c>
      <c r="C134" s="288" t="s">
        <v>2507</v>
      </c>
      <c r="D134" s="290" t="s">
        <v>252</v>
      </c>
      <c r="E134" s="465" t="s">
        <v>848</v>
      </c>
      <c r="F134" s="291" t="s">
        <v>402</v>
      </c>
      <c r="G134" s="306" t="s">
        <v>724</v>
      </c>
      <c r="H134" s="288"/>
      <c r="I134" s="288" t="s">
        <v>443</v>
      </c>
      <c r="J134" s="292">
        <v>174.17</v>
      </c>
      <c r="K134" s="293" t="s">
        <v>452</v>
      </c>
      <c r="L134" s="293" t="s">
        <v>163</v>
      </c>
      <c r="M134" s="289" t="s">
        <v>484</v>
      </c>
      <c r="N134" s="294">
        <v>96</v>
      </c>
      <c r="O134" s="295">
        <v>0</v>
      </c>
      <c r="P134" s="295">
        <v>14</v>
      </c>
      <c r="Q134" s="462">
        <f>IFERROR(tbl_AufmassLos1[[#This Row],[Fläche_qm]]*tbl_AufmassLos1[[#This Row],[Reinigungs-tageJahr]],"")</f>
        <v>16720.32</v>
      </c>
      <c r="R134" s="161">
        <f>IFERROR(VLOOKUP(tbl_AufmassLos1[[#This Row],[Reinigungs-gruppe]]&amp;tbl_AufmassLos1[[#This Row],[Reinigungs-tageJahr]],tbl_BasisLos1[],7,FALSE),"")</f>
        <v>0</v>
      </c>
      <c r="S134" s="464" t="str">
        <f>IFERROR(tbl_AufmassLos1[[#This Row],[Fläche_qm_Jahr]]/tbl_AufmassLos1[[#This Row],[qm Leistung pro Stunde]],"")</f>
        <v/>
      </c>
      <c r="T134" s="167">
        <f>IFERROR(VLOOKUP(tbl_AufmassLos1[[#This Row],[Reinigungs-gruppe]]&amp;tbl_AufmassLos1[[#This Row],[Reinigungs-tageJahr]],tbl_BasisLos1[],8,FALSE),"")</f>
        <v>0</v>
      </c>
      <c r="U134" s="168" t="str">
        <f>IFERROR(tbl_AufmassLos1[[#This Row],[StundenJahr]]*tbl_AufmassLos1[[#This Row],[SVS]],"")</f>
        <v/>
      </c>
      <c r="V134" s="169" t="str">
        <f>IFERROR(tbl_AufmassLos1[[#This Row],[PreisJahr]]/12,"")</f>
        <v/>
      </c>
    </row>
    <row r="135" spans="1:22" x14ac:dyDescent="0.2">
      <c r="A135" s="288" t="s">
        <v>2554</v>
      </c>
      <c r="B135" s="289">
        <v>706370036</v>
      </c>
      <c r="C135" s="288" t="s">
        <v>2507</v>
      </c>
      <c r="D135" s="290" t="s">
        <v>252</v>
      </c>
      <c r="E135" s="465" t="s">
        <v>848</v>
      </c>
      <c r="F135" s="291" t="s">
        <v>2035</v>
      </c>
      <c r="G135" s="306" t="s">
        <v>724</v>
      </c>
      <c r="H135" s="288"/>
      <c r="I135" s="288" t="s">
        <v>443</v>
      </c>
      <c r="J135" s="292">
        <v>29.12</v>
      </c>
      <c r="K135" s="293" t="s">
        <v>466</v>
      </c>
      <c r="L135" s="293" t="s">
        <v>163</v>
      </c>
      <c r="M135" s="289" t="s">
        <v>484</v>
      </c>
      <c r="N135" s="294">
        <v>96</v>
      </c>
      <c r="O135" s="295">
        <v>5.3</v>
      </c>
      <c r="P135" s="295"/>
      <c r="Q135" s="462">
        <f>IFERROR(tbl_AufmassLos1[[#This Row],[Fläche_qm]]*tbl_AufmassLos1[[#This Row],[Reinigungs-tageJahr]],"")</f>
        <v>2795.52</v>
      </c>
      <c r="R135" s="161">
        <f>IFERROR(VLOOKUP(tbl_AufmassLos1[[#This Row],[Reinigungs-gruppe]]&amp;tbl_AufmassLos1[[#This Row],[Reinigungs-tageJahr]],tbl_BasisLos1[],7,FALSE),"")</f>
        <v>0</v>
      </c>
      <c r="S135" s="464" t="str">
        <f>IFERROR(tbl_AufmassLos1[[#This Row],[Fläche_qm_Jahr]]/tbl_AufmassLos1[[#This Row],[qm Leistung pro Stunde]],"")</f>
        <v/>
      </c>
      <c r="T135" s="167">
        <f>IFERROR(VLOOKUP(tbl_AufmassLos1[[#This Row],[Reinigungs-gruppe]]&amp;tbl_AufmassLos1[[#This Row],[Reinigungs-tageJahr]],tbl_BasisLos1[],8,FALSE),"")</f>
        <v>0</v>
      </c>
      <c r="U135" s="168" t="str">
        <f>IFERROR(tbl_AufmassLos1[[#This Row],[StundenJahr]]*tbl_AufmassLos1[[#This Row],[SVS]],"")</f>
        <v/>
      </c>
      <c r="V135" s="169" t="str">
        <f>IFERROR(tbl_AufmassLos1[[#This Row],[PreisJahr]]/12,"")</f>
        <v/>
      </c>
    </row>
    <row r="136" spans="1:22" x14ac:dyDescent="0.2">
      <c r="A136" s="288" t="s">
        <v>2554</v>
      </c>
      <c r="B136" s="289">
        <v>706370036</v>
      </c>
      <c r="C136" s="288" t="s">
        <v>2507</v>
      </c>
      <c r="D136" s="290" t="s">
        <v>252</v>
      </c>
      <c r="E136" s="465" t="s">
        <v>849</v>
      </c>
      <c r="F136" s="291" t="s">
        <v>2033</v>
      </c>
      <c r="G136" s="306" t="s">
        <v>724</v>
      </c>
      <c r="H136" s="288"/>
      <c r="I136" s="288" t="s">
        <v>443</v>
      </c>
      <c r="J136" s="292">
        <v>40</v>
      </c>
      <c r="K136" s="293" t="s">
        <v>466</v>
      </c>
      <c r="L136" s="293" t="s">
        <v>163</v>
      </c>
      <c r="M136" s="289" t="s">
        <v>484</v>
      </c>
      <c r="N136" s="294">
        <v>96</v>
      </c>
      <c r="O136" s="295">
        <v>13.7</v>
      </c>
      <c r="P136" s="295"/>
      <c r="Q136" s="462">
        <f>IFERROR(tbl_AufmassLos1[[#This Row],[Fläche_qm]]*tbl_AufmassLos1[[#This Row],[Reinigungs-tageJahr]],"")</f>
        <v>3840</v>
      </c>
      <c r="R136" s="161">
        <f>IFERROR(VLOOKUP(tbl_AufmassLos1[[#This Row],[Reinigungs-gruppe]]&amp;tbl_AufmassLos1[[#This Row],[Reinigungs-tageJahr]],tbl_BasisLos1[],7,FALSE),"")</f>
        <v>0</v>
      </c>
      <c r="S136" s="464" t="str">
        <f>IFERROR(tbl_AufmassLos1[[#This Row],[Fläche_qm_Jahr]]/tbl_AufmassLos1[[#This Row],[qm Leistung pro Stunde]],"")</f>
        <v/>
      </c>
      <c r="T136" s="167">
        <f>IFERROR(VLOOKUP(tbl_AufmassLos1[[#This Row],[Reinigungs-gruppe]]&amp;tbl_AufmassLos1[[#This Row],[Reinigungs-tageJahr]],tbl_BasisLos1[],8,FALSE),"")</f>
        <v>0</v>
      </c>
      <c r="U136" s="168" t="str">
        <f>IFERROR(tbl_AufmassLos1[[#This Row],[StundenJahr]]*tbl_AufmassLos1[[#This Row],[SVS]],"")</f>
        <v/>
      </c>
      <c r="V136" s="169" t="str">
        <f>IFERROR(tbl_AufmassLos1[[#This Row],[PreisJahr]]/12,"")</f>
        <v/>
      </c>
    </row>
    <row r="137" spans="1:22" x14ac:dyDescent="0.2">
      <c r="A137" s="288" t="s">
        <v>2554</v>
      </c>
      <c r="B137" s="289">
        <v>706370036</v>
      </c>
      <c r="C137" s="288" t="s">
        <v>2507</v>
      </c>
      <c r="D137" s="290" t="s">
        <v>252</v>
      </c>
      <c r="E137" s="465" t="s">
        <v>849</v>
      </c>
      <c r="F137" s="291" t="s">
        <v>380</v>
      </c>
      <c r="G137" s="306" t="s">
        <v>724</v>
      </c>
      <c r="H137" s="288"/>
      <c r="I137" s="288" t="s">
        <v>441</v>
      </c>
      <c r="J137" s="292">
        <v>6.5</v>
      </c>
      <c r="K137" s="293" t="s">
        <v>452</v>
      </c>
      <c r="L137" s="293" t="s">
        <v>163</v>
      </c>
      <c r="M137" s="289" t="s">
        <v>484</v>
      </c>
      <c r="N137" s="294">
        <v>96</v>
      </c>
      <c r="O137" s="295">
        <v>0</v>
      </c>
      <c r="P137" s="295"/>
      <c r="Q137" s="462">
        <f>IFERROR(tbl_AufmassLos1[[#This Row],[Fläche_qm]]*tbl_AufmassLos1[[#This Row],[Reinigungs-tageJahr]],"")</f>
        <v>624</v>
      </c>
      <c r="R137" s="161">
        <f>IFERROR(VLOOKUP(tbl_AufmassLos1[[#This Row],[Reinigungs-gruppe]]&amp;tbl_AufmassLos1[[#This Row],[Reinigungs-tageJahr]],tbl_BasisLos1[],7,FALSE),"")</f>
        <v>0</v>
      </c>
      <c r="S137" s="464" t="str">
        <f>IFERROR(tbl_AufmassLos1[[#This Row],[Fläche_qm_Jahr]]/tbl_AufmassLos1[[#This Row],[qm Leistung pro Stunde]],"")</f>
        <v/>
      </c>
      <c r="T137" s="167">
        <f>IFERROR(VLOOKUP(tbl_AufmassLos1[[#This Row],[Reinigungs-gruppe]]&amp;tbl_AufmassLos1[[#This Row],[Reinigungs-tageJahr]],tbl_BasisLos1[],8,FALSE),"")</f>
        <v>0</v>
      </c>
      <c r="U137" s="168" t="str">
        <f>IFERROR(tbl_AufmassLos1[[#This Row],[StundenJahr]]*tbl_AufmassLos1[[#This Row],[SVS]],"")</f>
        <v/>
      </c>
      <c r="V137" s="169" t="str">
        <f>IFERROR(tbl_AufmassLos1[[#This Row],[PreisJahr]]/12,"")</f>
        <v/>
      </c>
    </row>
    <row r="138" spans="1:22" x14ac:dyDescent="0.2">
      <c r="A138" s="288" t="s">
        <v>2554</v>
      </c>
      <c r="B138" s="289">
        <v>706370036</v>
      </c>
      <c r="C138" s="288" t="s">
        <v>2507</v>
      </c>
      <c r="D138" s="290" t="s">
        <v>250</v>
      </c>
      <c r="E138" s="465" t="s">
        <v>257</v>
      </c>
      <c r="F138" s="291" t="s">
        <v>2067</v>
      </c>
      <c r="G138" s="306" t="s">
        <v>728</v>
      </c>
      <c r="H138" s="288"/>
      <c r="I138" s="288" t="s">
        <v>442</v>
      </c>
      <c r="J138" s="292">
        <v>14.16</v>
      </c>
      <c r="K138" s="293" t="s">
        <v>461</v>
      </c>
      <c r="L138" s="293" t="s">
        <v>163</v>
      </c>
      <c r="M138" s="289" t="s">
        <v>484</v>
      </c>
      <c r="N138" s="294">
        <v>96</v>
      </c>
      <c r="O138" s="295">
        <v>6.2</v>
      </c>
      <c r="P138" s="295"/>
      <c r="Q138" s="462">
        <f>IFERROR(tbl_AufmassLos1[[#This Row],[Fläche_qm]]*tbl_AufmassLos1[[#This Row],[Reinigungs-tageJahr]],"")</f>
        <v>1359.3600000000001</v>
      </c>
      <c r="R138" s="161">
        <f>IFERROR(VLOOKUP(tbl_AufmassLos1[[#This Row],[Reinigungs-gruppe]]&amp;tbl_AufmassLos1[[#This Row],[Reinigungs-tageJahr]],tbl_BasisLos1[],7,FALSE),"")</f>
        <v>0</v>
      </c>
      <c r="S138" s="464" t="str">
        <f>IFERROR(tbl_AufmassLos1[[#This Row],[Fläche_qm_Jahr]]/tbl_AufmassLos1[[#This Row],[qm Leistung pro Stunde]],"")</f>
        <v/>
      </c>
      <c r="T138" s="167">
        <f>IFERROR(VLOOKUP(tbl_AufmassLos1[[#This Row],[Reinigungs-gruppe]]&amp;tbl_AufmassLos1[[#This Row],[Reinigungs-tageJahr]],tbl_BasisLos1[],8,FALSE),"")</f>
        <v>0</v>
      </c>
      <c r="U138" s="168" t="str">
        <f>IFERROR(tbl_AufmassLos1[[#This Row],[StundenJahr]]*tbl_AufmassLos1[[#This Row],[SVS]],"")</f>
        <v/>
      </c>
      <c r="V138" s="169" t="str">
        <f>IFERROR(tbl_AufmassLos1[[#This Row],[PreisJahr]]/12,"")</f>
        <v/>
      </c>
    </row>
    <row r="139" spans="1:22" x14ac:dyDescent="0.2">
      <c r="A139" s="288" t="s">
        <v>2554</v>
      </c>
      <c r="B139" s="289">
        <v>706370036</v>
      </c>
      <c r="C139" s="288" t="s">
        <v>2507</v>
      </c>
      <c r="D139" s="290" t="s">
        <v>257</v>
      </c>
      <c r="E139" s="465" t="s">
        <v>276</v>
      </c>
      <c r="F139" s="291" t="s">
        <v>2017</v>
      </c>
      <c r="G139" s="306" t="s">
        <v>724</v>
      </c>
      <c r="H139" s="288"/>
      <c r="I139" s="288" t="s">
        <v>441</v>
      </c>
      <c r="J139" s="292">
        <v>66.95</v>
      </c>
      <c r="K139" s="293" t="s">
        <v>461</v>
      </c>
      <c r="L139" s="293" t="s">
        <v>163</v>
      </c>
      <c r="M139" s="289" t="s">
        <v>484</v>
      </c>
      <c r="N139" s="294">
        <v>96</v>
      </c>
      <c r="O139" s="295">
        <v>12.8</v>
      </c>
      <c r="P139" s="295"/>
      <c r="Q139" s="462">
        <f>IFERROR(tbl_AufmassLos1[[#This Row],[Fläche_qm]]*tbl_AufmassLos1[[#This Row],[Reinigungs-tageJahr]],"")</f>
        <v>6427.2000000000007</v>
      </c>
      <c r="R139" s="161">
        <f>IFERROR(VLOOKUP(tbl_AufmassLos1[[#This Row],[Reinigungs-gruppe]]&amp;tbl_AufmassLos1[[#This Row],[Reinigungs-tageJahr]],tbl_BasisLos1[],7,FALSE),"")</f>
        <v>0</v>
      </c>
      <c r="S139" s="464" t="str">
        <f>IFERROR(tbl_AufmassLos1[[#This Row],[Fläche_qm_Jahr]]/tbl_AufmassLos1[[#This Row],[qm Leistung pro Stunde]],"")</f>
        <v/>
      </c>
      <c r="T139" s="167">
        <f>IFERROR(VLOOKUP(tbl_AufmassLos1[[#This Row],[Reinigungs-gruppe]]&amp;tbl_AufmassLos1[[#This Row],[Reinigungs-tageJahr]],tbl_BasisLos1[],8,FALSE),"")</f>
        <v>0</v>
      </c>
      <c r="U139" s="168" t="str">
        <f>IFERROR(tbl_AufmassLos1[[#This Row],[StundenJahr]]*tbl_AufmassLos1[[#This Row],[SVS]],"")</f>
        <v/>
      </c>
      <c r="V139" s="169" t="str">
        <f>IFERROR(tbl_AufmassLos1[[#This Row],[PreisJahr]]/12,"")</f>
        <v/>
      </c>
    </row>
    <row r="140" spans="1:22" x14ac:dyDescent="0.2">
      <c r="A140" s="288" t="s">
        <v>2554</v>
      </c>
      <c r="B140" s="289">
        <v>706370036</v>
      </c>
      <c r="C140" s="288" t="s">
        <v>2507</v>
      </c>
      <c r="D140" s="290" t="s">
        <v>257</v>
      </c>
      <c r="E140" s="465" t="s">
        <v>302</v>
      </c>
      <c r="F140" s="291" t="s">
        <v>2017</v>
      </c>
      <c r="G140" s="306" t="s">
        <v>724</v>
      </c>
      <c r="H140" s="288"/>
      <c r="I140" s="288" t="s">
        <v>441</v>
      </c>
      <c r="J140" s="292">
        <v>39.6</v>
      </c>
      <c r="K140" s="293" t="s">
        <v>461</v>
      </c>
      <c r="L140" s="293" t="s">
        <v>163</v>
      </c>
      <c r="M140" s="289" t="s">
        <v>484</v>
      </c>
      <c r="N140" s="294">
        <v>96</v>
      </c>
      <c r="O140" s="295">
        <v>12.4</v>
      </c>
      <c r="P140" s="295"/>
      <c r="Q140" s="462">
        <f>IFERROR(tbl_AufmassLos1[[#This Row],[Fläche_qm]]*tbl_AufmassLos1[[#This Row],[Reinigungs-tageJahr]],"")</f>
        <v>3801.6000000000004</v>
      </c>
      <c r="R140" s="161">
        <f>IFERROR(VLOOKUP(tbl_AufmassLos1[[#This Row],[Reinigungs-gruppe]]&amp;tbl_AufmassLos1[[#This Row],[Reinigungs-tageJahr]],tbl_BasisLos1[],7,FALSE),"")</f>
        <v>0</v>
      </c>
      <c r="S140" s="464" t="str">
        <f>IFERROR(tbl_AufmassLos1[[#This Row],[Fläche_qm_Jahr]]/tbl_AufmassLos1[[#This Row],[qm Leistung pro Stunde]],"")</f>
        <v/>
      </c>
      <c r="T140" s="167">
        <f>IFERROR(VLOOKUP(tbl_AufmassLos1[[#This Row],[Reinigungs-gruppe]]&amp;tbl_AufmassLos1[[#This Row],[Reinigungs-tageJahr]],tbl_BasisLos1[],8,FALSE),"")</f>
        <v>0</v>
      </c>
      <c r="U140" s="168" t="str">
        <f>IFERROR(tbl_AufmassLos1[[#This Row],[StundenJahr]]*tbl_AufmassLos1[[#This Row],[SVS]],"")</f>
        <v/>
      </c>
      <c r="V140" s="169" t="str">
        <f>IFERROR(tbl_AufmassLos1[[#This Row],[PreisJahr]]/12,"")</f>
        <v/>
      </c>
    </row>
    <row r="141" spans="1:22" x14ac:dyDescent="0.2">
      <c r="A141" s="288" t="s">
        <v>2554</v>
      </c>
      <c r="B141" s="289">
        <v>706370036</v>
      </c>
      <c r="C141" s="288" t="s">
        <v>2507</v>
      </c>
      <c r="D141" s="290" t="s">
        <v>257</v>
      </c>
      <c r="E141" s="465" t="s">
        <v>277</v>
      </c>
      <c r="F141" s="291" t="s">
        <v>2017</v>
      </c>
      <c r="G141" s="306" t="s">
        <v>724</v>
      </c>
      <c r="H141" s="288"/>
      <c r="I141" s="288" t="s">
        <v>441</v>
      </c>
      <c r="J141" s="292">
        <v>54.81</v>
      </c>
      <c r="K141" s="293" t="s">
        <v>461</v>
      </c>
      <c r="L141" s="293" t="s">
        <v>163</v>
      </c>
      <c r="M141" s="289" t="s">
        <v>484</v>
      </c>
      <c r="N141" s="294">
        <v>96</v>
      </c>
      <c r="O141" s="295">
        <v>12.8</v>
      </c>
      <c r="P141" s="295"/>
      <c r="Q141" s="462">
        <f>IFERROR(tbl_AufmassLos1[[#This Row],[Fläche_qm]]*tbl_AufmassLos1[[#This Row],[Reinigungs-tageJahr]],"")</f>
        <v>5261.76</v>
      </c>
      <c r="R141" s="161">
        <f>IFERROR(VLOOKUP(tbl_AufmassLos1[[#This Row],[Reinigungs-gruppe]]&amp;tbl_AufmassLos1[[#This Row],[Reinigungs-tageJahr]],tbl_BasisLos1[],7,FALSE),"")</f>
        <v>0</v>
      </c>
      <c r="S141" s="464" t="str">
        <f>IFERROR(tbl_AufmassLos1[[#This Row],[Fläche_qm_Jahr]]/tbl_AufmassLos1[[#This Row],[qm Leistung pro Stunde]],"")</f>
        <v/>
      </c>
      <c r="T141" s="167">
        <f>IFERROR(VLOOKUP(tbl_AufmassLos1[[#This Row],[Reinigungs-gruppe]]&amp;tbl_AufmassLos1[[#This Row],[Reinigungs-tageJahr]],tbl_BasisLos1[],8,FALSE),"")</f>
        <v>0</v>
      </c>
      <c r="U141" s="168" t="str">
        <f>IFERROR(tbl_AufmassLos1[[#This Row],[StundenJahr]]*tbl_AufmassLos1[[#This Row],[SVS]],"")</f>
        <v/>
      </c>
      <c r="V141" s="169" t="str">
        <f>IFERROR(tbl_AufmassLos1[[#This Row],[PreisJahr]]/12,"")</f>
        <v/>
      </c>
    </row>
    <row r="142" spans="1:22" x14ac:dyDescent="0.2">
      <c r="A142" s="288" t="s">
        <v>2554</v>
      </c>
      <c r="B142" s="289">
        <v>706370036</v>
      </c>
      <c r="C142" s="288" t="s">
        <v>2507</v>
      </c>
      <c r="D142" s="290" t="s">
        <v>257</v>
      </c>
      <c r="E142" s="465" t="s">
        <v>278</v>
      </c>
      <c r="F142" s="291" t="s">
        <v>2017</v>
      </c>
      <c r="G142" s="306" t="s">
        <v>724</v>
      </c>
      <c r="H142" s="288"/>
      <c r="I142" s="288" t="s">
        <v>441</v>
      </c>
      <c r="J142" s="292">
        <v>34.65</v>
      </c>
      <c r="K142" s="293" t="s">
        <v>461</v>
      </c>
      <c r="L142" s="293" t="s">
        <v>163</v>
      </c>
      <c r="M142" s="289" t="s">
        <v>484</v>
      </c>
      <c r="N142" s="294">
        <v>96</v>
      </c>
      <c r="O142" s="295">
        <v>12.4</v>
      </c>
      <c r="P142" s="295"/>
      <c r="Q142" s="462">
        <f>IFERROR(tbl_AufmassLos1[[#This Row],[Fläche_qm]]*tbl_AufmassLos1[[#This Row],[Reinigungs-tageJahr]],"")</f>
        <v>3326.3999999999996</v>
      </c>
      <c r="R142" s="161">
        <f>IFERROR(VLOOKUP(tbl_AufmassLos1[[#This Row],[Reinigungs-gruppe]]&amp;tbl_AufmassLos1[[#This Row],[Reinigungs-tageJahr]],tbl_BasisLos1[],7,FALSE),"")</f>
        <v>0</v>
      </c>
      <c r="S142" s="464" t="str">
        <f>IFERROR(tbl_AufmassLos1[[#This Row],[Fläche_qm_Jahr]]/tbl_AufmassLos1[[#This Row],[qm Leistung pro Stunde]],"")</f>
        <v/>
      </c>
      <c r="T142" s="167">
        <f>IFERROR(VLOOKUP(tbl_AufmassLos1[[#This Row],[Reinigungs-gruppe]]&amp;tbl_AufmassLos1[[#This Row],[Reinigungs-tageJahr]],tbl_BasisLos1[],8,FALSE),"")</f>
        <v>0</v>
      </c>
      <c r="U142" s="168" t="str">
        <f>IFERROR(tbl_AufmassLos1[[#This Row],[StundenJahr]]*tbl_AufmassLos1[[#This Row],[SVS]],"")</f>
        <v/>
      </c>
      <c r="V142" s="169" t="str">
        <f>IFERROR(tbl_AufmassLos1[[#This Row],[PreisJahr]]/12,"")</f>
        <v/>
      </c>
    </row>
    <row r="143" spans="1:22" x14ac:dyDescent="0.2">
      <c r="A143" s="288" t="s">
        <v>2554</v>
      </c>
      <c r="B143" s="289">
        <v>706370036</v>
      </c>
      <c r="C143" s="288" t="s">
        <v>2507</v>
      </c>
      <c r="D143" s="290" t="s">
        <v>257</v>
      </c>
      <c r="E143" s="465" t="s">
        <v>280</v>
      </c>
      <c r="F143" s="291" t="s">
        <v>2017</v>
      </c>
      <c r="G143" s="306" t="s">
        <v>724</v>
      </c>
      <c r="H143" s="288"/>
      <c r="I143" s="288" t="s">
        <v>441</v>
      </c>
      <c r="J143" s="292">
        <v>35.75</v>
      </c>
      <c r="K143" s="293" t="s">
        <v>461</v>
      </c>
      <c r="L143" s="293" t="s">
        <v>163</v>
      </c>
      <c r="M143" s="289" t="s">
        <v>484</v>
      </c>
      <c r="N143" s="294">
        <v>96</v>
      </c>
      <c r="O143" s="295">
        <v>12.6</v>
      </c>
      <c r="P143" s="295"/>
      <c r="Q143" s="462">
        <f>IFERROR(tbl_AufmassLos1[[#This Row],[Fläche_qm]]*tbl_AufmassLos1[[#This Row],[Reinigungs-tageJahr]],"")</f>
        <v>3432</v>
      </c>
      <c r="R143" s="161">
        <f>IFERROR(VLOOKUP(tbl_AufmassLos1[[#This Row],[Reinigungs-gruppe]]&amp;tbl_AufmassLos1[[#This Row],[Reinigungs-tageJahr]],tbl_BasisLos1[],7,FALSE),"")</f>
        <v>0</v>
      </c>
      <c r="S143" s="464" t="str">
        <f>IFERROR(tbl_AufmassLos1[[#This Row],[Fläche_qm_Jahr]]/tbl_AufmassLos1[[#This Row],[qm Leistung pro Stunde]],"")</f>
        <v/>
      </c>
      <c r="T143" s="167">
        <f>IFERROR(VLOOKUP(tbl_AufmassLos1[[#This Row],[Reinigungs-gruppe]]&amp;tbl_AufmassLos1[[#This Row],[Reinigungs-tageJahr]],tbl_BasisLos1[],8,FALSE),"")</f>
        <v>0</v>
      </c>
      <c r="U143" s="168" t="str">
        <f>IFERROR(tbl_AufmassLos1[[#This Row],[StundenJahr]]*tbl_AufmassLos1[[#This Row],[SVS]],"")</f>
        <v/>
      </c>
      <c r="V143" s="169" t="str">
        <f>IFERROR(tbl_AufmassLos1[[#This Row],[PreisJahr]]/12,"")</f>
        <v/>
      </c>
    </row>
    <row r="144" spans="1:22" x14ac:dyDescent="0.2">
      <c r="A144" s="288" t="s">
        <v>2554</v>
      </c>
      <c r="B144" s="289">
        <v>706370036</v>
      </c>
      <c r="C144" s="288" t="s">
        <v>2507</v>
      </c>
      <c r="D144" s="290" t="s">
        <v>257</v>
      </c>
      <c r="E144" s="465" t="s">
        <v>871</v>
      </c>
      <c r="F144" s="291" t="s">
        <v>2041</v>
      </c>
      <c r="G144" s="306" t="s">
        <v>724</v>
      </c>
      <c r="H144" s="288"/>
      <c r="I144" s="288" t="s">
        <v>441</v>
      </c>
      <c r="J144" s="292">
        <v>85.14</v>
      </c>
      <c r="K144" s="293" t="s">
        <v>462</v>
      </c>
      <c r="L144" s="293" t="s">
        <v>163</v>
      </c>
      <c r="M144" s="289" t="s">
        <v>484</v>
      </c>
      <c r="N144" s="294">
        <v>96</v>
      </c>
      <c r="O144" s="295">
        <v>36.799999999999997</v>
      </c>
      <c r="P144" s="295"/>
      <c r="Q144" s="462">
        <f>IFERROR(tbl_AufmassLos1[[#This Row],[Fläche_qm]]*tbl_AufmassLos1[[#This Row],[Reinigungs-tageJahr]],"")</f>
        <v>8173.4400000000005</v>
      </c>
      <c r="R144" s="161">
        <f>IFERROR(VLOOKUP(tbl_AufmassLos1[[#This Row],[Reinigungs-gruppe]]&amp;tbl_AufmassLos1[[#This Row],[Reinigungs-tageJahr]],tbl_BasisLos1[],7,FALSE),"")</f>
        <v>0</v>
      </c>
      <c r="S144" s="464" t="str">
        <f>IFERROR(tbl_AufmassLos1[[#This Row],[Fläche_qm_Jahr]]/tbl_AufmassLos1[[#This Row],[qm Leistung pro Stunde]],"")</f>
        <v/>
      </c>
      <c r="T144" s="167">
        <f>IFERROR(VLOOKUP(tbl_AufmassLos1[[#This Row],[Reinigungs-gruppe]]&amp;tbl_AufmassLos1[[#This Row],[Reinigungs-tageJahr]],tbl_BasisLos1[],8,FALSE),"")</f>
        <v>0</v>
      </c>
      <c r="U144" s="168" t="str">
        <f>IFERROR(tbl_AufmassLos1[[#This Row],[StundenJahr]]*tbl_AufmassLos1[[#This Row],[SVS]],"")</f>
        <v/>
      </c>
      <c r="V144" s="169" t="str">
        <f>IFERROR(tbl_AufmassLos1[[#This Row],[PreisJahr]]/12,"")</f>
        <v/>
      </c>
    </row>
    <row r="145" spans="1:22" x14ac:dyDescent="0.2">
      <c r="A145" s="288" t="s">
        <v>2554</v>
      </c>
      <c r="B145" s="289">
        <v>706370036</v>
      </c>
      <c r="C145" s="288" t="s">
        <v>2507</v>
      </c>
      <c r="D145" s="290" t="s">
        <v>257</v>
      </c>
      <c r="E145" s="465" t="s">
        <v>872</v>
      </c>
      <c r="F145" s="291" t="s">
        <v>2042</v>
      </c>
      <c r="G145" s="306" t="s">
        <v>724</v>
      </c>
      <c r="H145" s="288"/>
      <c r="I145" s="288" t="s">
        <v>441</v>
      </c>
      <c r="J145" s="292">
        <v>161</v>
      </c>
      <c r="K145" s="293" t="s">
        <v>462</v>
      </c>
      <c r="L145" s="293" t="s">
        <v>163</v>
      </c>
      <c r="M145" s="289" t="s">
        <v>484</v>
      </c>
      <c r="N145" s="294">
        <v>96</v>
      </c>
      <c r="O145" s="295">
        <v>27.9</v>
      </c>
      <c r="P145" s="295"/>
      <c r="Q145" s="462">
        <f>IFERROR(tbl_AufmassLos1[[#This Row],[Fläche_qm]]*tbl_AufmassLos1[[#This Row],[Reinigungs-tageJahr]],"")</f>
        <v>15456</v>
      </c>
      <c r="R145" s="161">
        <f>IFERROR(VLOOKUP(tbl_AufmassLos1[[#This Row],[Reinigungs-gruppe]]&amp;tbl_AufmassLos1[[#This Row],[Reinigungs-tageJahr]],tbl_BasisLos1[],7,FALSE),"")</f>
        <v>0</v>
      </c>
      <c r="S145" s="464" t="str">
        <f>IFERROR(tbl_AufmassLos1[[#This Row],[Fläche_qm_Jahr]]/tbl_AufmassLos1[[#This Row],[qm Leistung pro Stunde]],"")</f>
        <v/>
      </c>
      <c r="T145" s="167">
        <f>IFERROR(VLOOKUP(tbl_AufmassLos1[[#This Row],[Reinigungs-gruppe]]&amp;tbl_AufmassLos1[[#This Row],[Reinigungs-tageJahr]],tbl_BasisLos1[],8,FALSE),"")</f>
        <v>0</v>
      </c>
      <c r="U145" s="168" t="str">
        <f>IFERROR(tbl_AufmassLos1[[#This Row],[StundenJahr]]*tbl_AufmassLos1[[#This Row],[SVS]],"")</f>
        <v/>
      </c>
      <c r="V145" s="169" t="str">
        <f>IFERROR(tbl_AufmassLos1[[#This Row],[PreisJahr]]/12,"")</f>
        <v/>
      </c>
    </row>
    <row r="146" spans="1:22" x14ac:dyDescent="0.2">
      <c r="A146" s="288" t="s">
        <v>2554</v>
      </c>
      <c r="B146" s="289">
        <v>706370036</v>
      </c>
      <c r="C146" s="288" t="s">
        <v>2507</v>
      </c>
      <c r="D146" s="290" t="s">
        <v>257</v>
      </c>
      <c r="E146" s="465" t="s">
        <v>873</v>
      </c>
      <c r="F146" s="291" t="s">
        <v>2043</v>
      </c>
      <c r="G146" s="306" t="s">
        <v>724</v>
      </c>
      <c r="H146" s="288"/>
      <c r="I146" s="288" t="s">
        <v>441</v>
      </c>
      <c r="J146" s="292">
        <v>71.75</v>
      </c>
      <c r="K146" s="293" t="s">
        <v>457</v>
      </c>
      <c r="L146" s="293" t="s">
        <v>163</v>
      </c>
      <c r="M146" s="289" t="s">
        <v>480</v>
      </c>
      <c r="N146" s="294">
        <v>12</v>
      </c>
      <c r="O146" s="295">
        <v>6.6</v>
      </c>
      <c r="P146" s="295">
        <v>6.6</v>
      </c>
      <c r="Q146" s="462">
        <f>IFERROR(tbl_AufmassLos1[[#This Row],[Fläche_qm]]*tbl_AufmassLos1[[#This Row],[Reinigungs-tageJahr]],"")</f>
        <v>861</v>
      </c>
      <c r="R146" s="161">
        <f>IFERROR(VLOOKUP(tbl_AufmassLos1[[#This Row],[Reinigungs-gruppe]]&amp;tbl_AufmassLos1[[#This Row],[Reinigungs-tageJahr]],tbl_BasisLos1[],7,FALSE),"")</f>
        <v>0</v>
      </c>
      <c r="S146" s="464" t="str">
        <f>IFERROR(tbl_AufmassLos1[[#This Row],[Fläche_qm_Jahr]]/tbl_AufmassLos1[[#This Row],[qm Leistung pro Stunde]],"")</f>
        <v/>
      </c>
      <c r="T146" s="167">
        <f>IFERROR(VLOOKUP(tbl_AufmassLos1[[#This Row],[Reinigungs-gruppe]]&amp;tbl_AufmassLos1[[#This Row],[Reinigungs-tageJahr]],tbl_BasisLos1[],8,FALSE),"")</f>
        <v>0</v>
      </c>
      <c r="U146" s="168" t="str">
        <f>IFERROR(tbl_AufmassLos1[[#This Row],[StundenJahr]]*tbl_AufmassLos1[[#This Row],[SVS]],"")</f>
        <v/>
      </c>
      <c r="V146" s="169" t="str">
        <f>IFERROR(tbl_AufmassLos1[[#This Row],[PreisJahr]]/12,"")</f>
        <v/>
      </c>
    </row>
    <row r="147" spans="1:22" x14ac:dyDescent="0.2">
      <c r="A147" s="288" t="s">
        <v>2554</v>
      </c>
      <c r="B147" s="289">
        <v>706370036</v>
      </c>
      <c r="C147" s="288" t="s">
        <v>2507</v>
      </c>
      <c r="D147" s="290" t="s">
        <v>257</v>
      </c>
      <c r="E147" s="465" t="s">
        <v>874</v>
      </c>
      <c r="F147" s="291" t="s">
        <v>2043</v>
      </c>
      <c r="G147" s="306" t="s">
        <v>724</v>
      </c>
      <c r="H147" s="288"/>
      <c r="I147" s="288" t="s">
        <v>441</v>
      </c>
      <c r="J147" s="292">
        <v>39.36</v>
      </c>
      <c r="K147" s="293" t="s">
        <v>457</v>
      </c>
      <c r="L147" s="293" t="s">
        <v>163</v>
      </c>
      <c r="M147" s="289" t="s">
        <v>480</v>
      </c>
      <c r="N147" s="294">
        <v>12</v>
      </c>
      <c r="O147" s="295">
        <v>6.6</v>
      </c>
      <c r="P147" s="295">
        <v>6.6</v>
      </c>
      <c r="Q147" s="462">
        <f>IFERROR(tbl_AufmassLos1[[#This Row],[Fläche_qm]]*tbl_AufmassLos1[[#This Row],[Reinigungs-tageJahr]],"")</f>
        <v>472.32</v>
      </c>
      <c r="R147" s="161">
        <f>IFERROR(VLOOKUP(tbl_AufmassLos1[[#This Row],[Reinigungs-gruppe]]&amp;tbl_AufmassLos1[[#This Row],[Reinigungs-tageJahr]],tbl_BasisLos1[],7,FALSE),"")</f>
        <v>0</v>
      </c>
      <c r="S147" s="464" t="str">
        <f>IFERROR(tbl_AufmassLos1[[#This Row],[Fläche_qm_Jahr]]/tbl_AufmassLos1[[#This Row],[qm Leistung pro Stunde]],"")</f>
        <v/>
      </c>
      <c r="T147" s="167">
        <f>IFERROR(VLOOKUP(tbl_AufmassLos1[[#This Row],[Reinigungs-gruppe]]&amp;tbl_AufmassLos1[[#This Row],[Reinigungs-tageJahr]],tbl_BasisLos1[],8,FALSE),"")</f>
        <v>0</v>
      </c>
      <c r="U147" s="168" t="str">
        <f>IFERROR(tbl_AufmassLos1[[#This Row],[StundenJahr]]*tbl_AufmassLos1[[#This Row],[SVS]],"")</f>
        <v/>
      </c>
      <c r="V147" s="169" t="str">
        <f>IFERROR(tbl_AufmassLos1[[#This Row],[PreisJahr]]/12,"")</f>
        <v/>
      </c>
    </row>
    <row r="148" spans="1:22" x14ac:dyDescent="0.2">
      <c r="A148" s="288" t="s">
        <v>2554</v>
      </c>
      <c r="B148" s="289">
        <v>706370036</v>
      </c>
      <c r="C148" s="288" t="s">
        <v>2507</v>
      </c>
      <c r="D148" s="290" t="s">
        <v>257</v>
      </c>
      <c r="E148" s="465" t="s">
        <v>875</v>
      </c>
      <c r="F148" s="291" t="s">
        <v>2017</v>
      </c>
      <c r="G148" s="306" t="s">
        <v>724</v>
      </c>
      <c r="H148" s="288"/>
      <c r="I148" s="288" t="s">
        <v>441</v>
      </c>
      <c r="J148" s="292">
        <v>48.67</v>
      </c>
      <c r="K148" s="293" t="s">
        <v>461</v>
      </c>
      <c r="L148" s="293" t="s">
        <v>163</v>
      </c>
      <c r="M148" s="289" t="s">
        <v>484</v>
      </c>
      <c r="N148" s="294">
        <v>96</v>
      </c>
      <c r="O148" s="295">
        <v>8.4</v>
      </c>
      <c r="P148" s="295">
        <v>8.4</v>
      </c>
      <c r="Q148" s="462">
        <f>IFERROR(tbl_AufmassLos1[[#This Row],[Fläche_qm]]*tbl_AufmassLos1[[#This Row],[Reinigungs-tageJahr]],"")</f>
        <v>4672.32</v>
      </c>
      <c r="R148" s="161">
        <f>IFERROR(VLOOKUP(tbl_AufmassLos1[[#This Row],[Reinigungs-gruppe]]&amp;tbl_AufmassLos1[[#This Row],[Reinigungs-tageJahr]],tbl_BasisLos1[],7,FALSE),"")</f>
        <v>0</v>
      </c>
      <c r="S148" s="464" t="str">
        <f>IFERROR(tbl_AufmassLos1[[#This Row],[Fläche_qm_Jahr]]/tbl_AufmassLos1[[#This Row],[qm Leistung pro Stunde]],"")</f>
        <v/>
      </c>
      <c r="T148" s="167">
        <f>IFERROR(VLOOKUP(tbl_AufmassLos1[[#This Row],[Reinigungs-gruppe]]&amp;tbl_AufmassLos1[[#This Row],[Reinigungs-tageJahr]],tbl_BasisLos1[],8,FALSE),"")</f>
        <v>0</v>
      </c>
      <c r="U148" s="168" t="str">
        <f>IFERROR(tbl_AufmassLos1[[#This Row],[StundenJahr]]*tbl_AufmassLos1[[#This Row],[SVS]],"")</f>
        <v/>
      </c>
      <c r="V148" s="169" t="str">
        <f>IFERROR(tbl_AufmassLos1[[#This Row],[PreisJahr]]/12,"")</f>
        <v/>
      </c>
    </row>
    <row r="149" spans="1:22" x14ac:dyDescent="0.2">
      <c r="A149" s="288" t="s">
        <v>2554</v>
      </c>
      <c r="B149" s="289">
        <v>706370036</v>
      </c>
      <c r="C149" s="288" t="s">
        <v>2507</v>
      </c>
      <c r="D149" s="290" t="s">
        <v>257</v>
      </c>
      <c r="E149" s="465" t="s">
        <v>876</v>
      </c>
      <c r="F149" s="291" t="s">
        <v>2017</v>
      </c>
      <c r="G149" s="306" t="s">
        <v>724</v>
      </c>
      <c r="H149" s="288"/>
      <c r="I149" s="288" t="s">
        <v>441</v>
      </c>
      <c r="J149" s="292">
        <v>95</v>
      </c>
      <c r="K149" s="293" t="s">
        <v>461</v>
      </c>
      <c r="L149" s="293" t="s">
        <v>163</v>
      </c>
      <c r="M149" s="289" t="s">
        <v>484</v>
      </c>
      <c r="N149" s="294">
        <v>96</v>
      </c>
      <c r="O149" s="295">
        <v>4.8</v>
      </c>
      <c r="P149" s="295">
        <v>4.8</v>
      </c>
      <c r="Q149" s="462">
        <f>IFERROR(tbl_AufmassLos1[[#This Row],[Fläche_qm]]*tbl_AufmassLos1[[#This Row],[Reinigungs-tageJahr]],"")</f>
        <v>9120</v>
      </c>
      <c r="R149" s="161">
        <f>IFERROR(VLOOKUP(tbl_AufmassLos1[[#This Row],[Reinigungs-gruppe]]&amp;tbl_AufmassLos1[[#This Row],[Reinigungs-tageJahr]],tbl_BasisLos1[],7,FALSE),"")</f>
        <v>0</v>
      </c>
      <c r="S149" s="464" t="str">
        <f>IFERROR(tbl_AufmassLos1[[#This Row],[Fläche_qm_Jahr]]/tbl_AufmassLos1[[#This Row],[qm Leistung pro Stunde]],"")</f>
        <v/>
      </c>
      <c r="T149" s="167">
        <f>IFERROR(VLOOKUP(tbl_AufmassLos1[[#This Row],[Reinigungs-gruppe]]&amp;tbl_AufmassLos1[[#This Row],[Reinigungs-tageJahr]],tbl_BasisLos1[],8,FALSE),"")</f>
        <v>0</v>
      </c>
      <c r="U149" s="168" t="str">
        <f>IFERROR(tbl_AufmassLos1[[#This Row],[StundenJahr]]*tbl_AufmassLos1[[#This Row],[SVS]],"")</f>
        <v/>
      </c>
      <c r="V149" s="169" t="str">
        <f>IFERROR(tbl_AufmassLos1[[#This Row],[PreisJahr]]/12,"")</f>
        <v/>
      </c>
    </row>
    <row r="150" spans="1:22" x14ac:dyDescent="0.2">
      <c r="A150" s="288" t="s">
        <v>2554</v>
      </c>
      <c r="B150" s="289">
        <v>706370036</v>
      </c>
      <c r="C150" s="288" t="s">
        <v>2507</v>
      </c>
      <c r="D150" s="290" t="s">
        <v>257</v>
      </c>
      <c r="E150" s="465" t="s">
        <v>877</v>
      </c>
      <c r="F150" s="291" t="s">
        <v>2044</v>
      </c>
      <c r="G150" s="306" t="s">
        <v>724</v>
      </c>
      <c r="H150" s="288"/>
      <c r="I150" s="288" t="s">
        <v>441</v>
      </c>
      <c r="J150" s="292">
        <v>59.37</v>
      </c>
      <c r="K150" s="293" t="s">
        <v>462</v>
      </c>
      <c r="L150" s="293" t="s">
        <v>163</v>
      </c>
      <c r="M150" s="289" t="s">
        <v>484</v>
      </c>
      <c r="N150" s="294">
        <v>96</v>
      </c>
      <c r="O150" s="295">
        <v>7.5</v>
      </c>
      <c r="P150" s="295"/>
      <c r="Q150" s="462">
        <f>IFERROR(tbl_AufmassLos1[[#This Row],[Fläche_qm]]*tbl_AufmassLos1[[#This Row],[Reinigungs-tageJahr]],"")</f>
        <v>5699.5199999999995</v>
      </c>
      <c r="R150" s="161">
        <f>IFERROR(VLOOKUP(tbl_AufmassLos1[[#This Row],[Reinigungs-gruppe]]&amp;tbl_AufmassLos1[[#This Row],[Reinigungs-tageJahr]],tbl_BasisLos1[],7,FALSE),"")</f>
        <v>0</v>
      </c>
      <c r="S150" s="464" t="str">
        <f>IFERROR(tbl_AufmassLos1[[#This Row],[Fläche_qm_Jahr]]/tbl_AufmassLos1[[#This Row],[qm Leistung pro Stunde]],"")</f>
        <v/>
      </c>
      <c r="T150" s="167">
        <f>IFERROR(VLOOKUP(tbl_AufmassLos1[[#This Row],[Reinigungs-gruppe]]&amp;tbl_AufmassLos1[[#This Row],[Reinigungs-tageJahr]],tbl_BasisLos1[],8,FALSE),"")</f>
        <v>0</v>
      </c>
      <c r="U150" s="168" t="str">
        <f>IFERROR(tbl_AufmassLos1[[#This Row],[StundenJahr]]*tbl_AufmassLos1[[#This Row],[SVS]],"")</f>
        <v/>
      </c>
      <c r="V150" s="169" t="str">
        <f>IFERROR(tbl_AufmassLos1[[#This Row],[PreisJahr]]/12,"")</f>
        <v/>
      </c>
    </row>
    <row r="151" spans="1:22" x14ac:dyDescent="0.2">
      <c r="A151" s="288" t="s">
        <v>2554</v>
      </c>
      <c r="B151" s="289">
        <v>706370036</v>
      </c>
      <c r="C151" s="288" t="s">
        <v>2507</v>
      </c>
      <c r="D151" s="290" t="s">
        <v>257</v>
      </c>
      <c r="E151" s="465" t="s">
        <v>878</v>
      </c>
      <c r="F151" s="291" t="s">
        <v>2044</v>
      </c>
      <c r="G151" s="306" t="s">
        <v>724</v>
      </c>
      <c r="H151" s="288"/>
      <c r="I151" s="288" t="s">
        <v>441</v>
      </c>
      <c r="J151" s="292">
        <v>98</v>
      </c>
      <c r="K151" s="293" t="s">
        <v>462</v>
      </c>
      <c r="L151" s="293" t="s">
        <v>163</v>
      </c>
      <c r="M151" s="289" t="s">
        <v>484</v>
      </c>
      <c r="N151" s="294">
        <v>96</v>
      </c>
      <c r="O151" s="295">
        <v>3.3</v>
      </c>
      <c r="P151" s="295"/>
      <c r="Q151" s="462">
        <f>IFERROR(tbl_AufmassLos1[[#This Row],[Fläche_qm]]*tbl_AufmassLos1[[#This Row],[Reinigungs-tageJahr]],"")</f>
        <v>9408</v>
      </c>
      <c r="R151" s="161">
        <f>IFERROR(VLOOKUP(tbl_AufmassLos1[[#This Row],[Reinigungs-gruppe]]&amp;tbl_AufmassLos1[[#This Row],[Reinigungs-tageJahr]],tbl_BasisLos1[],7,FALSE),"")</f>
        <v>0</v>
      </c>
      <c r="S151" s="464" t="str">
        <f>IFERROR(tbl_AufmassLos1[[#This Row],[Fläche_qm_Jahr]]/tbl_AufmassLos1[[#This Row],[qm Leistung pro Stunde]],"")</f>
        <v/>
      </c>
      <c r="T151" s="167">
        <f>IFERROR(VLOOKUP(tbl_AufmassLos1[[#This Row],[Reinigungs-gruppe]]&amp;tbl_AufmassLos1[[#This Row],[Reinigungs-tageJahr]],tbl_BasisLos1[],8,FALSE),"")</f>
        <v>0</v>
      </c>
      <c r="U151" s="168" t="str">
        <f>IFERROR(tbl_AufmassLos1[[#This Row],[StundenJahr]]*tbl_AufmassLos1[[#This Row],[SVS]],"")</f>
        <v/>
      </c>
      <c r="V151" s="169" t="str">
        <f>IFERROR(tbl_AufmassLos1[[#This Row],[PreisJahr]]/12,"")</f>
        <v/>
      </c>
    </row>
    <row r="152" spans="1:22" x14ac:dyDescent="0.2">
      <c r="A152" s="288" t="s">
        <v>2554</v>
      </c>
      <c r="B152" s="289">
        <v>706370036</v>
      </c>
      <c r="C152" s="288" t="s">
        <v>2507</v>
      </c>
      <c r="D152" s="290" t="s">
        <v>257</v>
      </c>
      <c r="E152" s="465" t="s">
        <v>881</v>
      </c>
      <c r="F152" s="291" t="s">
        <v>2046</v>
      </c>
      <c r="G152" s="306" t="s">
        <v>724</v>
      </c>
      <c r="H152" s="288"/>
      <c r="I152" s="288" t="s">
        <v>443</v>
      </c>
      <c r="J152" s="292">
        <v>21.6</v>
      </c>
      <c r="K152" s="293" t="s">
        <v>458</v>
      </c>
      <c r="L152" s="293" t="s">
        <v>163</v>
      </c>
      <c r="M152" s="289" t="s">
        <v>479</v>
      </c>
      <c r="N152" s="294">
        <v>38.4</v>
      </c>
      <c r="O152" s="295">
        <v>7.1</v>
      </c>
      <c r="P152" s="295"/>
      <c r="Q152" s="462">
        <f>IFERROR(tbl_AufmassLos1[[#This Row],[Fläche_qm]]*tbl_AufmassLos1[[#This Row],[Reinigungs-tageJahr]],"")</f>
        <v>829.44</v>
      </c>
      <c r="R152" s="161">
        <f>IFERROR(VLOOKUP(tbl_AufmassLos1[[#This Row],[Reinigungs-gruppe]]&amp;tbl_AufmassLos1[[#This Row],[Reinigungs-tageJahr]],tbl_BasisLos1[],7,FALSE),"")</f>
        <v>0</v>
      </c>
      <c r="S152" s="464" t="str">
        <f>IFERROR(tbl_AufmassLos1[[#This Row],[Fläche_qm_Jahr]]/tbl_AufmassLos1[[#This Row],[qm Leistung pro Stunde]],"")</f>
        <v/>
      </c>
      <c r="T152" s="167">
        <f>IFERROR(VLOOKUP(tbl_AufmassLos1[[#This Row],[Reinigungs-gruppe]]&amp;tbl_AufmassLos1[[#This Row],[Reinigungs-tageJahr]],tbl_BasisLos1[],8,FALSE),"")</f>
        <v>0</v>
      </c>
      <c r="U152" s="168" t="str">
        <f>IFERROR(tbl_AufmassLos1[[#This Row],[StundenJahr]]*tbl_AufmassLos1[[#This Row],[SVS]],"")</f>
        <v/>
      </c>
      <c r="V152" s="169" t="str">
        <f>IFERROR(tbl_AufmassLos1[[#This Row],[PreisJahr]]/12,"")</f>
        <v/>
      </c>
    </row>
    <row r="153" spans="1:22" x14ac:dyDescent="0.2">
      <c r="A153" s="288" t="s">
        <v>2554</v>
      </c>
      <c r="B153" s="289">
        <v>706370036</v>
      </c>
      <c r="C153" s="288" t="s">
        <v>2507</v>
      </c>
      <c r="D153" s="290" t="s">
        <v>257</v>
      </c>
      <c r="E153" s="465" t="s">
        <v>882</v>
      </c>
      <c r="F153" s="291" t="s">
        <v>2017</v>
      </c>
      <c r="G153" s="306" t="s">
        <v>724</v>
      </c>
      <c r="H153" s="288"/>
      <c r="I153" s="288" t="s">
        <v>441</v>
      </c>
      <c r="J153" s="292">
        <v>55.88</v>
      </c>
      <c r="K153" s="293" t="s">
        <v>462</v>
      </c>
      <c r="L153" s="293" t="s">
        <v>163</v>
      </c>
      <c r="M153" s="289" t="s">
        <v>484</v>
      </c>
      <c r="N153" s="294">
        <v>96</v>
      </c>
      <c r="O153" s="295">
        <v>10</v>
      </c>
      <c r="P153" s="295">
        <v>10</v>
      </c>
      <c r="Q153" s="462">
        <f>IFERROR(tbl_AufmassLos1[[#This Row],[Fläche_qm]]*tbl_AufmassLos1[[#This Row],[Reinigungs-tageJahr]],"")</f>
        <v>5364.4800000000005</v>
      </c>
      <c r="R153" s="161">
        <f>IFERROR(VLOOKUP(tbl_AufmassLos1[[#This Row],[Reinigungs-gruppe]]&amp;tbl_AufmassLos1[[#This Row],[Reinigungs-tageJahr]],tbl_BasisLos1[],7,FALSE),"")</f>
        <v>0</v>
      </c>
      <c r="S153" s="464" t="str">
        <f>IFERROR(tbl_AufmassLos1[[#This Row],[Fläche_qm_Jahr]]/tbl_AufmassLos1[[#This Row],[qm Leistung pro Stunde]],"")</f>
        <v/>
      </c>
      <c r="T153" s="167">
        <f>IFERROR(VLOOKUP(tbl_AufmassLos1[[#This Row],[Reinigungs-gruppe]]&amp;tbl_AufmassLos1[[#This Row],[Reinigungs-tageJahr]],tbl_BasisLos1[],8,FALSE),"")</f>
        <v>0</v>
      </c>
      <c r="U153" s="168" t="str">
        <f>IFERROR(tbl_AufmassLos1[[#This Row],[StundenJahr]]*tbl_AufmassLos1[[#This Row],[SVS]],"")</f>
        <v/>
      </c>
      <c r="V153" s="169" t="str">
        <f>IFERROR(tbl_AufmassLos1[[#This Row],[PreisJahr]]/12,"")</f>
        <v/>
      </c>
    </row>
    <row r="154" spans="1:22" x14ac:dyDescent="0.2">
      <c r="A154" s="288" t="s">
        <v>2554</v>
      </c>
      <c r="B154" s="289">
        <v>706370036</v>
      </c>
      <c r="C154" s="288" t="s">
        <v>2507</v>
      </c>
      <c r="D154" s="290" t="s">
        <v>257</v>
      </c>
      <c r="E154" s="465" t="s">
        <v>883</v>
      </c>
      <c r="F154" s="291" t="s">
        <v>2047</v>
      </c>
      <c r="G154" s="306" t="s">
        <v>724</v>
      </c>
      <c r="H154" s="288"/>
      <c r="I154" s="288" t="s">
        <v>443</v>
      </c>
      <c r="J154" s="292">
        <v>53.94</v>
      </c>
      <c r="K154" s="293" t="s">
        <v>462</v>
      </c>
      <c r="L154" s="293" t="s">
        <v>163</v>
      </c>
      <c r="M154" s="289" t="s">
        <v>484</v>
      </c>
      <c r="N154" s="294">
        <v>96</v>
      </c>
      <c r="O154" s="295">
        <v>8.4</v>
      </c>
      <c r="P154" s="295">
        <v>8.4</v>
      </c>
      <c r="Q154" s="462">
        <f>IFERROR(tbl_AufmassLos1[[#This Row],[Fläche_qm]]*tbl_AufmassLos1[[#This Row],[Reinigungs-tageJahr]],"")</f>
        <v>5178.24</v>
      </c>
      <c r="R154" s="161">
        <f>IFERROR(VLOOKUP(tbl_AufmassLos1[[#This Row],[Reinigungs-gruppe]]&amp;tbl_AufmassLos1[[#This Row],[Reinigungs-tageJahr]],tbl_BasisLos1[],7,FALSE),"")</f>
        <v>0</v>
      </c>
      <c r="S154" s="464" t="str">
        <f>IFERROR(tbl_AufmassLos1[[#This Row],[Fläche_qm_Jahr]]/tbl_AufmassLos1[[#This Row],[qm Leistung pro Stunde]],"")</f>
        <v/>
      </c>
      <c r="T154" s="167">
        <f>IFERROR(VLOOKUP(tbl_AufmassLos1[[#This Row],[Reinigungs-gruppe]]&amp;tbl_AufmassLos1[[#This Row],[Reinigungs-tageJahr]],tbl_BasisLos1[],8,FALSE),"")</f>
        <v>0</v>
      </c>
      <c r="U154" s="168" t="str">
        <f>IFERROR(tbl_AufmassLos1[[#This Row],[StundenJahr]]*tbl_AufmassLos1[[#This Row],[SVS]],"")</f>
        <v/>
      </c>
      <c r="V154" s="169" t="str">
        <f>IFERROR(tbl_AufmassLos1[[#This Row],[PreisJahr]]/12,"")</f>
        <v/>
      </c>
    </row>
    <row r="155" spans="1:22" x14ac:dyDescent="0.2">
      <c r="A155" s="288" t="s">
        <v>2554</v>
      </c>
      <c r="B155" s="289">
        <v>706370036</v>
      </c>
      <c r="C155" s="288" t="s">
        <v>2507</v>
      </c>
      <c r="D155" s="290" t="s">
        <v>257</v>
      </c>
      <c r="E155" s="465" t="s">
        <v>870</v>
      </c>
      <c r="F155" s="291" t="s">
        <v>402</v>
      </c>
      <c r="G155" s="306" t="s">
        <v>724</v>
      </c>
      <c r="H155" s="288"/>
      <c r="I155" s="288" t="s">
        <v>443</v>
      </c>
      <c r="J155" s="292">
        <v>214.05</v>
      </c>
      <c r="K155" s="293" t="s">
        <v>452</v>
      </c>
      <c r="L155" s="293" t="s">
        <v>163</v>
      </c>
      <c r="M155" s="289" t="s">
        <v>484</v>
      </c>
      <c r="N155" s="294">
        <v>96</v>
      </c>
      <c r="O155" s="295">
        <v>0</v>
      </c>
      <c r="P155" s="295"/>
      <c r="Q155" s="462">
        <f>IFERROR(tbl_AufmassLos1[[#This Row],[Fläche_qm]]*tbl_AufmassLos1[[#This Row],[Reinigungs-tageJahr]],"")</f>
        <v>20548.800000000003</v>
      </c>
      <c r="R155" s="161">
        <f>IFERROR(VLOOKUP(tbl_AufmassLos1[[#This Row],[Reinigungs-gruppe]]&amp;tbl_AufmassLos1[[#This Row],[Reinigungs-tageJahr]],tbl_BasisLos1[],7,FALSE),"")</f>
        <v>0</v>
      </c>
      <c r="S155" s="464" t="str">
        <f>IFERROR(tbl_AufmassLos1[[#This Row],[Fläche_qm_Jahr]]/tbl_AufmassLos1[[#This Row],[qm Leistung pro Stunde]],"")</f>
        <v/>
      </c>
      <c r="T155" s="167">
        <f>IFERROR(VLOOKUP(tbl_AufmassLos1[[#This Row],[Reinigungs-gruppe]]&amp;tbl_AufmassLos1[[#This Row],[Reinigungs-tageJahr]],tbl_BasisLos1[],8,FALSE),"")</f>
        <v>0</v>
      </c>
      <c r="U155" s="168" t="str">
        <f>IFERROR(tbl_AufmassLos1[[#This Row],[StundenJahr]]*tbl_AufmassLos1[[#This Row],[SVS]],"")</f>
        <v/>
      </c>
      <c r="V155" s="169" t="str">
        <f>IFERROR(tbl_AufmassLos1[[#This Row],[PreisJahr]]/12,"")</f>
        <v/>
      </c>
    </row>
    <row r="156" spans="1:22" x14ac:dyDescent="0.2">
      <c r="A156" s="288" t="s">
        <v>2554</v>
      </c>
      <c r="B156" s="289">
        <v>706370036</v>
      </c>
      <c r="C156" s="288" t="s">
        <v>2507</v>
      </c>
      <c r="D156" s="290" t="s">
        <v>257</v>
      </c>
      <c r="E156" s="465" t="s">
        <v>879</v>
      </c>
      <c r="F156" s="291" t="s">
        <v>431</v>
      </c>
      <c r="G156" s="306" t="s">
        <v>724</v>
      </c>
      <c r="H156" s="288"/>
      <c r="I156" s="288" t="s">
        <v>443</v>
      </c>
      <c r="J156" s="292">
        <v>15.91</v>
      </c>
      <c r="K156" s="293" t="s">
        <v>466</v>
      </c>
      <c r="L156" s="293" t="s">
        <v>163</v>
      </c>
      <c r="M156" s="289" t="s">
        <v>484</v>
      </c>
      <c r="N156" s="294">
        <v>96</v>
      </c>
      <c r="O156" s="295">
        <v>1</v>
      </c>
      <c r="P156" s="295"/>
      <c r="Q156" s="462">
        <f>IFERROR(tbl_AufmassLos1[[#This Row],[Fläche_qm]]*tbl_AufmassLos1[[#This Row],[Reinigungs-tageJahr]],"")</f>
        <v>1527.3600000000001</v>
      </c>
      <c r="R156" s="161">
        <f>IFERROR(VLOOKUP(tbl_AufmassLos1[[#This Row],[Reinigungs-gruppe]]&amp;tbl_AufmassLos1[[#This Row],[Reinigungs-tageJahr]],tbl_BasisLos1[],7,FALSE),"")</f>
        <v>0</v>
      </c>
      <c r="S156" s="464" t="str">
        <f>IFERROR(tbl_AufmassLos1[[#This Row],[Fläche_qm_Jahr]]/tbl_AufmassLos1[[#This Row],[qm Leistung pro Stunde]],"")</f>
        <v/>
      </c>
      <c r="T156" s="167">
        <f>IFERROR(VLOOKUP(tbl_AufmassLos1[[#This Row],[Reinigungs-gruppe]]&amp;tbl_AufmassLos1[[#This Row],[Reinigungs-tageJahr]],tbl_BasisLos1[],8,FALSE),"")</f>
        <v>0</v>
      </c>
      <c r="U156" s="168" t="str">
        <f>IFERROR(tbl_AufmassLos1[[#This Row],[StundenJahr]]*tbl_AufmassLos1[[#This Row],[SVS]],"")</f>
        <v/>
      </c>
      <c r="V156" s="169" t="str">
        <f>IFERROR(tbl_AufmassLos1[[#This Row],[PreisJahr]]/12,"")</f>
        <v/>
      </c>
    </row>
    <row r="157" spans="1:22" x14ac:dyDescent="0.2">
      <c r="A157" s="288" t="s">
        <v>2554</v>
      </c>
      <c r="B157" s="289">
        <v>706370036</v>
      </c>
      <c r="C157" s="288" t="s">
        <v>2507</v>
      </c>
      <c r="D157" s="290" t="s">
        <v>257</v>
      </c>
      <c r="E157" s="465" t="s">
        <v>880</v>
      </c>
      <c r="F157" s="291" t="s">
        <v>2045</v>
      </c>
      <c r="G157" s="306" t="s">
        <v>724</v>
      </c>
      <c r="H157" s="288"/>
      <c r="I157" s="288" t="s">
        <v>443</v>
      </c>
      <c r="J157" s="292">
        <v>42.75</v>
      </c>
      <c r="K157" s="293" t="s">
        <v>452</v>
      </c>
      <c r="L157" s="293" t="s">
        <v>163</v>
      </c>
      <c r="M157" s="289" t="s">
        <v>484</v>
      </c>
      <c r="N157" s="294">
        <v>96</v>
      </c>
      <c r="O157" s="295">
        <v>8.1</v>
      </c>
      <c r="P157" s="295">
        <v>8.1</v>
      </c>
      <c r="Q157" s="462">
        <f>IFERROR(tbl_AufmassLos1[[#This Row],[Fläche_qm]]*tbl_AufmassLos1[[#This Row],[Reinigungs-tageJahr]],"")</f>
        <v>4104</v>
      </c>
      <c r="R157" s="161">
        <f>IFERROR(VLOOKUP(tbl_AufmassLos1[[#This Row],[Reinigungs-gruppe]]&amp;tbl_AufmassLos1[[#This Row],[Reinigungs-tageJahr]],tbl_BasisLos1[],7,FALSE),"")</f>
        <v>0</v>
      </c>
      <c r="S157" s="464" t="str">
        <f>IFERROR(tbl_AufmassLos1[[#This Row],[Fläche_qm_Jahr]]/tbl_AufmassLos1[[#This Row],[qm Leistung pro Stunde]],"")</f>
        <v/>
      </c>
      <c r="T157" s="167">
        <f>IFERROR(VLOOKUP(tbl_AufmassLos1[[#This Row],[Reinigungs-gruppe]]&amp;tbl_AufmassLos1[[#This Row],[Reinigungs-tageJahr]],tbl_BasisLos1[],8,FALSE),"")</f>
        <v>0</v>
      </c>
      <c r="U157" s="168" t="str">
        <f>IFERROR(tbl_AufmassLos1[[#This Row],[StundenJahr]]*tbl_AufmassLos1[[#This Row],[SVS]],"")</f>
        <v/>
      </c>
      <c r="V157" s="169" t="str">
        <f>IFERROR(tbl_AufmassLos1[[#This Row],[PreisJahr]]/12,"")</f>
        <v/>
      </c>
    </row>
    <row r="158" spans="1:22" x14ac:dyDescent="0.2">
      <c r="A158" s="288" t="s">
        <v>2554</v>
      </c>
      <c r="B158" s="289">
        <v>706370036</v>
      </c>
      <c r="C158" s="288" t="s">
        <v>2507</v>
      </c>
      <c r="D158" s="290" t="s">
        <v>257</v>
      </c>
      <c r="E158" s="465" t="s">
        <v>884</v>
      </c>
      <c r="F158" s="291" t="s">
        <v>380</v>
      </c>
      <c r="G158" s="306" t="s">
        <v>724</v>
      </c>
      <c r="H158" s="288"/>
      <c r="I158" s="288" t="s">
        <v>441</v>
      </c>
      <c r="J158" s="292">
        <v>28.81</v>
      </c>
      <c r="K158" s="293" t="s">
        <v>459</v>
      </c>
      <c r="L158" s="293" t="s">
        <v>163</v>
      </c>
      <c r="M158" s="289" t="s">
        <v>479</v>
      </c>
      <c r="N158" s="294">
        <v>38.4</v>
      </c>
      <c r="O158" s="295">
        <v>1</v>
      </c>
      <c r="P158" s="295"/>
      <c r="Q158" s="462">
        <f>IFERROR(tbl_AufmassLos1[[#This Row],[Fläche_qm]]*tbl_AufmassLos1[[#This Row],[Reinigungs-tageJahr]],"")</f>
        <v>1106.3039999999999</v>
      </c>
      <c r="R158" s="161">
        <f>IFERROR(VLOOKUP(tbl_AufmassLos1[[#This Row],[Reinigungs-gruppe]]&amp;tbl_AufmassLos1[[#This Row],[Reinigungs-tageJahr]],tbl_BasisLos1[],7,FALSE),"")</f>
        <v>0</v>
      </c>
      <c r="S158" s="464" t="str">
        <f>IFERROR(tbl_AufmassLos1[[#This Row],[Fläche_qm_Jahr]]/tbl_AufmassLos1[[#This Row],[qm Leistung pro Stunde]],"")</f>
        <v/>
      </c>
      <c r="T158" s="167">
        <f>IFERROR(VLOOKUP(tbl_AufmassLos1[[#This Row],[Reinigungs-gruppe]]&amp;tbl_AufmassLos1[[#This Row],[Reinigungs-tageJahr]],tbl_BasisLos1[],8,FALSE),"")</f>
        <v>0</v>
      </c>
      <c r="U158" s="168" t="str">
        <f>IFERROR(tbl_AufmassLos1[[#This Row],[StundenJahr]]*tbl_AufmassLos1[[#This Row],[SVS]],"")</f>
        <v/>
      </c>
      <c r="V158" s="169" t="str">
        <f>IFERROR(tbl_AufmassLos1[[#This Row],[PreisJahr]]/12,"")</f>
        <v/>
      </c>
    </row>
    <row r="159" spans="1:22" x14ac:dyDescent="0.2">
      <c r="A159" s="288" t="s">
        <v>2554</v>
      </c>
      <c r="B159" s="289">
        <v>706370036</v>
      </c>
      <c r="C159" s="288" t="s">
        <v>2507</v>
      </c>
      <c r="D159" s="290" t="s">
        <v>257</v>
      </c>
      <c r="E159" s="465" t="s">
        <v>885</v>
      </c>
      <c r="F159" s="291" t="s">
        <v>2048</v>
      </c>
      <c r="G159" s="306" t="s">
        <v>724</v>
      </c>
      <c r="H159" s="288"/>
      <c r="I159" s="288" t="s">
        <v>441</v>
      </c>
      <c r="J159" s="292">
        <v>148.68</v>
      </c>
      <c r="K159" s="293" t="s">
        <v>452</v>
      </c>
      <c r="L159" s="293" t="s">
        <v>163</v>
      </c>
      <c r="M159" s="289" t="s">
        <v>484</v>
      </c>
      <c r="N159" s="294">
        <v>96</v>
      </c>
      <c r="O159" s="295">
        <v>17</v>
      </c>
      <c r="P159" s="295">
        <v>11.5</v>
      </c>
      <c r="Q159" s="462">
        <f>IFERROR(tbl_AufmassLos1[[#This Row],[Fläche_qm]]*tbl_AufmassLos1[[#This Row],[Reinigungs-tageJahr]],"")</f>
        <v>14273.28</v>
      </c>
      <c r="R159" s="161">
        <f>IFERROR(VLOOKUP(tbl_AufmassLos1[[#This Row],[Reinigungs-gruppe]]&amp;tbl_AufmassLos1[[#This Row],[Reinigungs-tageJahr]],tbl_BasisLos1[],7,FALSE),"")</f>
        <v>0</v>
      </c>
      <c r="S159" s="464" t="str">
        <f>IFERROR(tbl_AufmassLos1[[#This Row],[Fläche_qm_Jahr]]/tbl_AufmassLos1[[#This Row],[qm Leistung pro Stunde]],"")</f>
        <v/>
      </c>
      <c r="T159" s="167">
        <f>IFERROR(VLOOKUP(tbl_AufmassLos1[[#This Row],[Reinigungs-gruppe]]&amp;tbl_AufmassLos1[[#This Row],[Reinigungs-tageJahr]],tbl_BasisLos1[],8,FALSE),"")</f>
        <v>0</v>
      </c>
      <c r="U159" s="168" t="str">
        <f>IFERROR(tbl_AufmassLos1[[#This Row],[StundenJahr]]*tbl_AufmassLos1[[#This Row],[SVS]],"")</f>
        <v/>
      </c>
      <c r="V159" s="169" t="str">
        <f>IFERROR(tbl_AufmassLos1[[#This Row],[PreisJahr]]/12,"")</f>
        <v/>
      </c>
    </row>
    <row r="160" spans="1:22" x14ac:dyDescent="0.2">
      <c r="A160" s="288" t="s">
        <v>2554</v>
      </c>
      <c r="B160" s="289">
        <v>706370036</v>
      </c>
      <c r="C160" s="288" t="s">
        <v>2507</v>
      </c>
      <c r="D160" s="290" t="s">
        <v>257</v>
      </c>
      <c r="E160" s="465" t="s">
        <v>886</v>
      </c>
      <c r="F160" s="291" t="s">
        <v>431</v>
      </c>
      <c r="G160" s="306" t="s">
        <v>724</v>
      </c>
      <c r="H160" s="288"/>
      <c r="I160" s="288" t="s">
        <v>443</v>
      </c>
      <c r="J160" s="292">
        <v>17.22</v>
      </c>
      <c r="K160" s="293" t="s">
        <v>466</v>
      </c>
      <c r="L160" s="293" t="s">
        <v>163</v>
      </c>
      <c r="M160" s="289" t="s">
        <v>484</v>
      </c>
      <c r="N160" s="294">
        <v>96</v>
      </c>
      <c r="O160" s="295">
        <v>0</v>
      </c>
      <c r="P160" s="295"/>
      <c r="Q160" s="462">
        <f>IFERROR(tbl_AufmassLos1[[#This Row],[Fläche_qm]]*tbl_AufmassLos1[[#This Row],[Reinigungs-tageJahr]],"")</f>
        <v>1653.12</v>
      </c>
      <c r="R160" s="161">
        <f>IFERROR(VLOOKUP(tbl_AufmassLos1[[#This Row],[Reinigungs-gruppe]]&amp;tbl_AufmassLos1[[#This Row],[Reinigungs-tageJahr]],tbl_BasisLos1[],7,FALSE),"")</f>
        <v>0</v>
      </c>
      <c r="S160" s="464" t="str">
        <f>IFERROR(tbl_AufmassLos1[[#This Row],[Fläche_qm_Jahr]]/tbl_AufmassLos1[[#This Row],[qm Leistung pro Stunde]],"")</f>
        <v/>
      </c>
      <c r="T160" s="167">
        <f>IFERROR(VLOOKUP(tbl_AufmassLos1[[#This Row],[Reinigungs-gruppe]]&amp;tbl_AufmassLos1[[#This Row],[Reinigungs-tageJahr]],tbl_BasisLos1[],8,FALSE),"")</f>
        <v>0</v>
      </c>
      <c r="U160" s="168" t="str">
        <f>IFERROR(tbl_AufmassLos1[[#This Row],[StundenJahr]]*tbl_AufmassLos1[[#This Row],[SVS]],"")</f>
        <v/>
      </c>
      <c r="V160" s="169" t="str">
        <f>IFERROR(tbl_AufmassLos1[[#This Row],[PreisJahr]]/12,"")</f>
        <v/>
      </c>
    </row>
    <row r="161" spans="1:22" x14ac:dyDescent="0.2">
      <c r="A161" s="288" t="s">
        <v>2554</v>
      </c>
      <c r="B161" s="289">
        <v>706370036</v>
      </c>
      <c r="C161" s="288" t="s">
        <v>2507</v>
      </c>
      <c r="D161" s="290" t="s">
        <v>257</v>
      </c>
      <c r="E161" s="465" t="s">
        <v>887</v>
      </c>
      <c r="F161" s="291" t="s">
        <v>380</v>
      </c>
      <c r="G161" s="306" t="s">
        <v>724</v>
      </c>
      <c r="H161" s="288"/>
      <c r="I161" s="288" t="s">
        <v>441</v>
      </c>
      <c r="J161" s="292">
        <v>33</v>
      </c>
      <c r="K161" s="293" t="s">
        <v>459</v>
      </c>
      <c r="L161" s="293" t="s">
        <v>163</v>
      </c>
      <c r="M161" s="289" t="s">
        <v>479</v>
      </c>
      <c r="N161" s="294">
        <v>38.4</v>
      </c>
      <c r="O161" s="295">
        <v>1</v>
      </c>
      <c r="P161" s="295"/>
      <c r="Q161" s="462">
        <f>IFERROR(tbl_AufmassLos1[[#This Row],[Fläche_qm]]*tbl_AufmassLos1[[#This Row],[Reinigungs-tageJahr]],"")</f>
        <v>1267.2</v>
      </c>
      <c r="R161" s="161">
        <f>IFERROR(VLOOKUP(tbl_AufmassLos1[[#This Row],[Reinigungs-gruppe]]&amp;tbl_AufmassLos1[[#This Row],[Reinigungs-tageJahr]],tbl_BasisLos1[],7,FALSE),"")</f>
        <v>0</v>
      </c>
      <c r="S161" s="464" t="str">
        <f>IFERROR(tbl_AufmassLos1[[#This Row],[Fläche_qm_Jahr]]/tbl_AufmassLos1[[#This Row],[qm Leistung pro Stunde]],"")</f>
        <v/>
      </c>
      <c r="T161" s="167">
        <f>IFERROR(VLOOKUP(tbl_AufmassLos1[[#This Row],[Reinigungs-gruppe]]&amp;tbl_AufmassLos1[[#This Row],[Reinigungs-tageJahr]],tbl_BasisLos1[],8,FALSE),"")</f>
        <v>0</v>
      </c>
      <c r="U161" s="168" t="str">
        <f>IFERROR(tbl_AufmassLos1[[#This Row],[StundenJahr]]*tbl_AufmassLos1[[#This Row],[SVS]],"")</f>
        <v/>
      </c>
      <c r="V161" s="169" t="str">
        <f>IFERROR(tbl_AufmassLos1[[#This Row],[PreisJahr]]/12,"")</f>
        <v/>
      </c>
    </row>
    <row r="162" spans="1:22" x14ac:dyDescent="0.2">
      <c r="A162" s="288" t="s">
        <v>2554</v>
      </c>
      <c r="B162" s="289">
        <v>706370036</v>
      </c>
      <c r="C162" s="288" t="s">
        <v>2507</v>
      </c>
      <c r="D162" s="290" t="s">
        <v>257</v>
      </c>
      <c r="E162" s="465" t="s">
        <v>888</v>
      </c>
      <c r="F162" s="291" t="s">
        <v>2049</v>
      </c>
      <c r="G162" s="306" t="s">
        <v>725</v>
      </c>
      <c r="H162" s="288"/>
      <c r="I162" s="288" t="s">
        <v>441</v>
      </c>
      <c r="J162" s="292">
        <v>40</v>
      </c>
      <c r="K162" s="293" t="s">
        <v>452</v>
      </c>
      <c r="L162" s="293" t="s">
        <v>163</v>
      </c>
      <c r="M162" s="289" t="s">
        <v>484</v>
      </c>
      <c r="N162" s="294">
        <v>96</v>
      </c>
      <c r="O162" s="295">
        <v>2.4</v>
      </c>
      <c r="P162" s="295"/>
      <c r="Q162" s="462">
        <f>IFERROR(tbl_AufmassLos1[[#This Row],[Fläche_qm]]*tbl_AufmassLos1[[#This Row],[Reinigungs-tageJahr]],"")</f>
        <v>3840</v>
      </c>
      <c r="R162" s="161">
        <f>IFERROR(VLOOKUP(tbl_AufmassLos1[[#This Row],[Reinigungs-gruppe]]&amp;tbl_AufmassLos1[[#This Row],[Reinigungs-tageJahr]],tbl_BasisLos1[],7,FALSE),"")</f>
        <v>0</v>
      </c>
      <c r="S162" s="464" t="str">
        <f>IFERROR(tbl_AufmassLos1[[#This Row],[Fläche_qm_Jahr]]/tbl_AufmassLos1[[#This Row],[qm Leistung pro Stunde]],"")</f>
        <v/>
      </c>
      <c r="T162" s="167">
        <f>IFERROR(VLOOKUP(tbl_AufmassLos1[[#This Row],[Reinigungs-gruppe]]&amp;tbl_AufmassLos1[[#This Row],[Reinigungs-tageJahr]],tbl_BasisLos1[],8,FALSE),"")</f>
        <v>0</v>
      </c>
      <c r="U162" s="168" t="str">
        <f>IFERROR(tbl_AufmassLos1[[#This Row],[StundenJahr]]*tbl_AufmassLos1[[#This Row],[SVS]],"")</f>
        <v/>
      </c>
      <c r="V162" s="169" t="str">
        <f>IFERROR(tbl_AufmassLos1[[#This Row],[PreisJahr]]/12,"")</f>
        <v/>
      </c>
    </row>
    <row r="163" spans="1:22" x14ac:dyDescent="0.2">
      <c r="A163" s="288" t="s">
        <v>2554</v>
      </c>
      <c r="B163" s="289">
        <v>706370036</v>
      </c>
      <c r="C163" s="288" t="s">
        <v>2507</v>
      </c>
      <c r="D163" s="290" t="s">
        <v>257</v>
      </c>
      <c r="E163" s="465" t="s">
        <v>889</v>
      </c>
      <c r="F163" s="291" t="s">
        <v>378</v>
      </c>
      <c r="G163" s="306" t="s">
        <v>724</v>
      </c>
      <c r="H163" s="288"/>
      <c r="I163" s="288" t="s">
        <v>441</v>
      </c>
      <c r="J163" s="292">
        <v>13.3</v>
      </c>
      <c r="K163" s="293" t="s">
        <v>459</v>
      </c>
      <c r="L163" s="293" t="s">
        <v>163</v>
      </c>
      <c r="M163" s="289" t="s">
        <v>479</v>
      </c>
      <c r="N163" s="294">
        <v>38.4</v>
      </c>
      <c r="O163" s="295">
        <v>0</v>
      </c>
      <c r="P163" s="295"/>
      <c r="Q163" s="462">
        <f>IFERROR(tbl_AufmassLos1[[#This Row],[Fläche_qm]]*tbl_AufmassLos1[[#This Row],[Reinigungs-tageJahr]],"")</f>
        <v>510.72</v>
      </c>
      <c r="R163" s="161">
        <f>IFERROR(VLOOKUP(tbl_AufmassLos1[[#This Row],[Reinigungs-gruppe]]&amp;tbl_AufmassLos1[[#This Row],[Reinigungs-tageJahr]],tbl_BasisLos1[],7,FALSE),"")</f>
        <v>0</v>
      </c>
      <c r="S163" s="464" t="str">
        <f>IFERROR(tbl_AufmassLos1[[#This Row],[Fläche_qm_Jahr]]/tbl_AufmassLos1[[#This Row],[qm Leistung pro Stunde]],"")</f>
        <v/>
      </c>
      <c r="T163" s="167">
        <f>IFERROR(VLOOKUP(tbl_AufmassLos1[[#This Row],[Reinigungs-gruppe]]&amp;tbl_AufmassLos1[[#This Row],[Reinigungs-tageJahr]],tbl_BasisLos1[],8,FALSE),"")</f>
        <v>0</v>
      </c>
      <c r="U163" s="168" t="str">
        <f>IFERROR(tbl_AufmassLos1[[#This Row],[StundenJahr]]*tbl_AufmassLos1[[#This Row],[SVS]],"")</f>
        <v/>
      </c>
      <c r="V163" s="169" t="str">
        <f>IFERROR(tbl_AufmassLos1[[#This Row],[PreisJahr]]/12,"")</f>
        <v/>
      </c>
    </row>
    <row r="164" spans="1:22" x14ac:dyDescent="0.2">
      <c r="A164" s="288" t="s">
        <v>2554</v>
      </c>
      <c r="B164" s="289">
        <v>706370036</v>
      </c>
      <c r="C164" s="288" t="s">
        <v>2507</v>
      </c>
      <c r="D164" s="290" t="s">
        <v>250</v>
      </c>
      <c r="E164" s="465" t="s">
        <v>256</v>
      </c>
      <c r="F164" s="291" t="s">
        <v>2067</v>
      </c>
      <c r="G164" s="306" t="s">
        <v>728</v>
      </c>
      <c r="H164" s="288"/>
      <c r="I164" s="288" t="s">
        <v>438</v>
      </c>
      <c r="J164" s="292">
        <v>14.59</v>
      </c>
      <c r="K164" s="293" t="s">
        <v>461</v>
      </c>
      <c r="L164" s="293" t="s">
        <v>163</v>
      </c>
      <c r="M164" s="289" t="s">
        <v>484</v>
      </c>
      <c r="N164" s="294">
        <v>96</v>
      </c>
      <c r="O164" s="295">
        <v>2.6</v>
      </c>
      <c r="P164" s="295">
        <v>1.6</v>
      </c>
      <c r="Q164" s="462">
        <f>IFERROR(tbl_AufmassLos1[[#This Row],[Fläche_qm]]*tbl_AufmassLos1[[#This Row],[Reinigungs-tageJahr]],"")</f>
        <v>1400.6399999999999</v>
      </c>
      <c r="R164" s="161">
        <f>IFERROR(VLOOKUP(tbl_AufmassLos1[[#This Row],[Reinigungs-gruppe]]&amp;tbl_AufmassLos1[[#This Row],[Reinigungs-tageJahr]],tbl_BasisLos1[],7,FALSE),"")</f>
        <v>0</v>
      </c>
      <c r="S164" s="464" t="str">
        <f>IFERROR(tbl_AufmassLos1[[#This Row],[Fläche_qm_Jahr]]/tbl_AufmassLos1[[#This Row],[qm Leistung pro Stunde]],"")</f>
        <v/>
      </c>
      <c r="T164" s="167">
        <f>IFERROR(VLOOKUP(tbl_AufmassLos1[[#This Row],[Reinigungs-gruppe]]&amp;tbl_AufmassLos1[[#This Row],[Reinigungs-tageJahr]],tbl_BasisLos1[],8,FALSE),"")</f>
        <v>0</v>
      </c>
      <c r="U164" s="168" t="str">
        <f>IFERROR(tbl_AufmassLos1[[#This Row],[StundenJahr]]*tbl_AufmassLos1[[#This Row],[SVS]],"")</f>
        <v/>
      </c>
      <c r="V164" s="169" t="str">
        <f>IFERROR(tbl_AufmassLos1[[#This Row],[PreisJahr]]/12,"")</f>
        <v/>
      </c>
    </row>
    <row r="165" spans="1:22" x14ac:dyDescent="0.2">
      <c r="A165" s="288" t="s">
        <v>2554</v>
      </c>
      <c r="B165" s="289">
        <v>706370036</v>
      </c>
      <c r="C165" s="288" t="s">
        <v>2507</v>
      </c>
      <c r="D165" s="290" t="s">
        <v>250</v>
      </c>
      <c r="E165" s="465" t="s">
        <v>267</v>
      </c>
      <c r="F165" s="291" t="s">
        <v>2060</v>
      </c>
      <c r="G165" s="306" t="s">
        <v>727</v>
      </c>
      <c r="H165" s="288"/>
      <c r="I165" s="288" t="s">
        <v>437</v>
      </c>
      <c r="J165" s="292">
        <v>63.45</v>
      </c>
      <c r="K165" s="293" t="s">
        <v>462</v>
      </c>
      <c r="L165" s="293" t="s">
        <v>163</v>
      </c>
      <c r="M165" s="289" t="s">
        <v>484</v>
      </c>
      <c r="N165" s="294">
        <v>96</v>
      </c>
      <c r="O165" s="295">
        <v>16.2</v>
      </c>
      <c r="P165" s="295">
        <v>0.7</v>
      </c>
      <c r="Q165" s="462">
        <f>IFERROR(tbl_AufmassLos1[[#This Row],[Fläche_qm]]*tbl_AufmassLos1[[#This Row],[Reinigungs-tageJahr]],"")</f>
        <v>6091.2000000000007</v>
      </c>
      <c r="R165" s="161">
        <f>IFERROR(VLOOKUP(tbl_AufmassLos1[[#This Row],[Reinigungs-gruppe]]&amp;tbl_AufmassLos1[[#This Row],[Reinigungs-tageJahr]],tbl_BasisLos1[],7,FALSE),"")</f>
        <v>0</v>
      </c>
      <c r="S165" s="464" t="str">
        <f>IFERROR(tbl_AufmassLos1[[#This Row],[Fläche_qm_Jahr]]/tbl_AufmassLos1[[#This Row],[qm Leistung pro Stunde]],"")</f>
        <v/>
      </c>
      <c r="T165" s="167">
        <f>IFERROR(VLOOKUP(tbl_AufmassLos1[[#This Row],[Reinigungs-gruppe]]&amp;tbl_AufmassLos1[[#This Row],[Reinigungs-tageJahr]],tbl_BasisLos1[],8,FALSE),"")</f>
        <v>0</v>
      </c>
      <c r="U165" s="168" t="str">
        <f>IFERROR(tbl_AufmassLos1[[#This Row],[StundenJahr]]*tbl_AufmassLos1[[#This Row],[SVS]],"")</f>
        <v/>
      </c>
      <c r="V165" s="169" t="str">
        <f>IFERROR(tbl_AufmassLos1[[#This Row],[PreisJahr]]/12,"")</f>
        <v/>
      </c>
    </row>
    <row r="166" spans="1:22" x14ac:dyDescent="0.2">
      <c r="A166" s="288" t="s">
        <v>2554</v>
      </c>
      <c r="B166" s="289">
        <v>706370036</v>
      </c>
      <c r="C166" s="288" t="s">
        <v>2507</v>
      </c>
      <c r="D166" s="290" t="s">
        <v>250</v>
      </c>
      <c r="E166" s="465" t="s">
        <v>268</v>
      </c>
      <c r="F166" s="291" t="s">
        <v>2060</v>
      </c>
      <c r="G166" s="306" t="s">
        <v>727</v>
      </c>
      <c r="H166" s="288"/>
      <c r="I166" s="288" t="s">
        <v>437</v>
      </c>
      <c r="J166" s="292">
        <v>63.45</v>
      </c>
      <c r="K166" s="293" t="s">
        <v>462</v>
      </c>
      <c r="L166" s="293" t="s">
        <v>163</v>
      </c>
      <c r="M166" s="289" t="s">
        <v>484</v>
      </c>
      <c r="N166" s="294">
        <v>96</v>
      </c>
      <c r="O166" s="295">
        <v>16.2</v>
      </c>
      <c r="P166" s="295">
        <v>0.7</v>
      </c>
      <c r="Q166" s="462">
        <f>IFERROR(tbl_AufmassLos1[[#This Row],[Fläche_qm]]*tbl_AufmassLos1[[#This Row],[Reinigungs-tageJahr]],"")</f>
        <v>6091.2000000000007</v>
      </c>
      <c r="R166" s="161">
        <f>IFERROR(VLOOKUP(tbl_AufmassLos1[[#This Row],[Reinigungs-gruppe]]&amp;tbl_AufmassLos1[[#This Row],[Reinigungs-tageJahr]],tbl_BasisLos1[],7,FALSE),"")</f>
        <v>0</v>
      </c>
      <c r="S166" s="464" t="str">
        <f>IFERROR(tbl_AufmassLos1[[#This Row],[Fläche_qm_Jahr]]/tbl_AufmassLos1[[#This Row],[qm Leistung pro Stunde]],"")</f>
        <v/>
      </c>
      <c r="T166" s="167">
        <f>IFERROR(VLOOKUP(tbl_AufmassLos1[[#This Row],[Reinigungs-gruppe]]&amp;tbl_AufmassLos1[[#This Row],[Reinigungs-tageJahr]],tbl_BasisLos1[],8,FALSE),"")</f>
        <v>0</v>
      </c>
      <c r="U166" s="168" t="str">
        <f>IFERROR(tbl_AufmassLos1[[#This Row],[StundenJahr]]*tbl_AufmassLos1[[#This Row],[SVS]],"")</f>
        <v/>
      </c>
      <c r="V166" s="169" t="str">
        <f>IFERROR(tbl_AufmassLos1[[#This Row],[PreisJahr]]/12,"")</f>
        <v/>
      </c>
    </row>
    <row r="167" spans="1:22" x14ac:dyDescent="0.2">
      <c r="A167" s="288" t="s">
        <v>2554</v>
      </c>
      <c r="B167" s="289">
        <v>706370036</v>
      </c>
      <c r="C167" s="288" t="s">
        <v>2507</v>
      </c>
      <c r="D167" s="290" t="s">
        <v>250</v>
      </c>
      <c r="E167" s="465" t="s">
        <v>899</v>
      </c>
      <c r="F167" s="291" t="s">
        <v>2061</v>
      </c>
      <c r="G167" s="306" t="s">
        <v>727</v>
      </c>
      <c r="H167" s="288"/>
      <c r="I167" s="288" t="s">
        <v>437</v>
      </c>
      <c r="J167" s="292">
        <v>64.400000000000006</v>
      </c>
      <c r="K167" s="293" t="s">
        <v>458</v>
      </c>
      <c r="L167" s="293" t="s">
        <v>163</v>
      </c>
      <c r="M167" s="289" t="s">
        <v>479</v>
      </c>
      <c r="N167" s="294">
        <v>38.4</v>
      </c>
      <c r="O167" s="295">
        <v>7.6</v>
      </c>
      <c r="P167" s="295">
        <v>0.7</v>
      </c>
      <c r="Q167" s="462">
        <f>IFERROR(tbl_AufmassLos1[[#This Row],[Fläche_qm]]*tbl_AufmassLos1[[#This Row],[Reinigungs-tageJahr]],"")</f>
        <v>2472.96</v>
      </c>
      <c r="R167" s="161">
        <f>IFERROR(VLOOKUP(tbl_AufmassLos1[[#This Row],[Reinigungs-gruppe]]&amp;tbl_AufmassLos1[[#This Row],[Reinigungs-tageJahr]],tbl_BasisLos1[],7,FALSE),"")</f>
        <v>0</v>
      </c>
      <c r="S167" s="464" t="str">
        <f>IFERROR(tbl_AufmassLos1[[#This Row],[Fläche_qm_Jahr]]/tbl_AufmassLos1[[#This Row],[qm Leistung pro Stunde]],"")</f>
        <v/>
      </c>
      <c r="T167" s="167">
        <f>IFERROR(VLOOKUP(tbl_AufmassLos1[[#This Row],[Reinigungs-gruppe]]&amp;tbl_AufmassLos1[[#This Row],[Reinigungs-tageJahr]],tbl_BasisLos1[],8,FALSE),"")</f>
        <v>0</v>
      </c>
      <c r="U167" s="168" t="str">
        <f>IFERROR(tbl_AufmassLos1[[#This Row],[StundenJahr]]*tbl_AufmassLos1[[#This Row],[SVS]],"")</f>
        <v/>
      </c>
      <c r="V167" s="169" t="str">
        <f>IFERROR(tbl_AufmassLos1[[#This Row],[PreisJahr]]/12,"")</f>
        <v/>
      </c>
    </row>
    <row r="168" spans="1:22" x14ac:dyDescent="0.2">
      <c r="A168" s="288" t="s">
        <v>2554</v>
      </c>
      <c r="B168" s="289">
        <v>706370036</v>
      </c>
      <c r="C168" s="288" t="s">
        <v>2507</v>
      </c>
      <c r="D168" s="290" t="s">
        <v>250</v>
      </c>
      <c r="E168" s="465" t="s">
        <v>269</v>
      </c>
      <c r="F168" s="291" t="s">
        <v>2059</v>
      </c>
      <c r="G168" s="306" t="s">
        <v>727</v>
      </c>
      <c r="H168" s="288"/>
      <c r="I168" s="288" t="s">
        <v>437</v>
      </c>
      <c r="J168" s="292">
        <v>63.45</v>
      </c>
      <c r="K168" s="293" t="s">
        <v>462</v>
      </c>
      <c r="L168" s="293" t="s">
        <v>163</v>
      </c>
      <c r="M168" s="289" t="s">
        <v>484</v>
      </c>
      <c r="N168" s="294">
        <v>96</v>
      </c>
      <c r="O168" s="295">
        <v>16.2</v>
      </c>
      <c r="P168" s="295">
        <v>0.7</v>
      </c>
      <c r="Q168" s="462">
        <f>IFERROR(tbl_AufmassLos1[[#This Row],[Fläche_qm]]*tbl_AufmassLos1[[#This Row],[Reinigungs-tageJahr]],"")</f>
        <v>6091.2000000000007</v>
      </c>
      <c r="R168" s="161">
        <f>IFERROR(VLOOKUP(tbl_AufmassLos1[[#This Row],[Reinigungs-gruppe]]&amp;tbl_AufmassLos1[[#This Row],[Reinigungs-tageJahr]],tbl_BasisLos1[],7,FALSE),"")</f>
        <v>0</v>
      </c>
      <c r="S168" s="464" t="str">
        <f>IFERROR(tbl_AufmassLos1[[#This Row],[Fläche_qm_Jahr]]/tbl_AufmassLos1[[#This Row],[qm Leistung pro Stunde]],"")</f>
        <v/>
      </c>
      <c r="T168" s="167">
        <f>IFERROR(VLOOKUP(tbl_AufmassLos1[[#This Row],[Reinigungs-gruppe]]&amp;tbl_AufmassLos1[[#This Row],[Reinigungs-tageJahr]],tbl_BasisLos1[],8,FALSE),"")</f>
        <v>0</v>
      </c>
      <c r="U168" s="168" t="str">
        <f>IFERROR(tbl_AufmassLos1[[#This Row],[StundenJahr]]*tbl_AufmassLos1[[#This Row],[SVS]],"")</f>
        <v/>
      </c>
      <c r="V168" s="169" t="str">
        <f>IFERROR(tbl_AufmassLos1[[#This Row],[PreisJahr]]/12,"")</f>
        <v/>
      </c>
    </row>
    <row r="169" spans="1:22" x14ac:dyDescent="0.2">
      <c r="A169" s="288" t="s">
        <v>2554</v>
      </c>
      <c r="B169" s="289">
        <v>706370036</v>
      </c>
      <c r="C169" s="288" t="s">
        <v>2507</v>
      </c>
      <c r="D169" s="290" t="s">
        <v>250</v>
      </c>
      <c r="E169" s="465" t="s">
        <v>270</v>
      </c>
      <c r="F169" s="291" t="s">
        <v>2060</v>
      </c>
      <c r="G169" s="306" t="s">
        <v>727</v>
      </c>
      <c r="H169" s="288"/>
      <c r="I169" s="288" t="s">
        <v>437</v>
      </c>
      <c r="J169" s="292">
        <v>63.45</v>
      </c>
      <c r="K169" s="293" t="s">
        <v>462</v>
      </c>
      <c r="L169" s="293" t="s">
        <v>163</v>
      </c>
      <c r="M169" s="289" t="s">
        <v>484</v>
      </c>
      <c r="N169" s="294">
        <v>96</v>
      </c>
      <c r="O169" s="295">
        <v>16.2</v>
      </c>
      <c r="P169" s="295">
        <v>0.7</v>
      </c>
      <c r="Q169" s="462">
        <f>IFERROR(tbl_AufmassLos1[[#This Row],[Fläche_qm]]*tbl_AufmassLos1[[#This Row],[Reinigungs-tageJahr]],"")</f>
        <v>6091.2000000000007</v>
      </c>
      <c r="R169" s="161">
        <f>IFERROR(VLOOKUP(tbl_AufmassLos1[[#This Row],[Reinigungs-gruppe]]&amp;tbl_AufmassLos1[[#This Row],[Reinigungs-tageJahr]],tbl_BasisLos1[],7,FALSE),"")</f>
        <v>0</v>
      </c>
      <c r="S169" s="464" t="str">
        <f>IFERROR(tbl_AufmassLos1[[#This Row],[Fläche_qm_Jahr]]/tbl_AufmassLos1[[#This Row],[qm Leistung pro Stunde]],"")</f>
        <v/>
      </c>
      <c r="T169" s="167">
        <f>IFERROR(VLOOKUP(tbl_AufmassLos1[[#This Row],[Reinigungs-gruppe]]&amp;tbl_AufmassLos1[[#This Row],[Reinigungs-tageJahr]],tbl_BasisLos1[],8,FALSE),"")</f>
        <v>0</v>
      </c>
      <c r="U169" s="168" t="str">
        <f>IFERROR(tbl_AufmassLos1[[#This Row],[StundenJahr]]*tbl_AufmassLos1[[#This Row],[SVS]],"")</f>
        <v/>
      </c>
      <c r="V169" s="169" t="str">
        <f>IFERROR(tbl_AufmassLos1[[#This Row],[PreisJahr]]/12,"")</f>
        <v/>
      </c>
    </row>
    <row r="170" spans="1:22" x14ac:dyDescent="0.2">
      <c r="A170" s="288" t="s">
        <v>2554</v>
      </c>
      <c r="B170" s="289">
        <v>706370036</v>
      </c>
      <c r="C170" s="288" t="s">
        <v>2507</v>
      </c>
      <c r="D170" s="290" t="s">
        <v>250</v>
      </c>
      <c r="E170" s="465" t="s">
        <v>900</v>
      </c>
      <c r="F170" s="291" t="s">
        <v>2061</v>
      </c>
      <c r="G170" s="306" t="s">
        <v>727</v>
      </c>
      <c r="H170" s="288"/>
      <c r="I170" s="288" t="s">
        <v>437</v>
      </c>
      <c r="J170" s="292">
        <v>64.400000000000006</v>
      </c>
      <c r="K170" s="293" t="s">
        <v>458</v>
      </c>
      <c r="L170" s="293" t="s">
        <v>163</v>
      </c>
      <c r="M170" s="289" t="s">
        <v>479</v>
      </c>
      <c r="N170" s="294">
        <v>38.4</v>
      </c>
      <c r="O170" s="295">
        <v>7.6</v>
      </c>
      <c r="P170" s="295">
        <v>0.7</v>
      </c>
      <c r="Q170" s="462">
        <f>IFERROR(tbl_AufmassLos1[[#This Row],[Fläche_qm]]*tbl_AufmassLos1[[#This Row],[Reinigungs-tageJahr]],"")</f>
        <v>2472.96</v>
      </c>
      <c r="R170" s="161">
        <f>IFERROR(VLOOKUP(tbl_AufmassLos1[[#This Row],[Reinigungs-gruppe]]&amp;tbl_AufmassLos1[[#This Row],[Reinigungs-tageJahr]],tbl_BasisLos1[],7,FALSE),"")</f>
        <v>0</v>
      </c>
      <c r="S170" s="464" t="str">
        <f>IFERROR(tbl_AufmassLos1[[#This Row],[Fläche_qm_Jahr]]/tbl_AufmassLos1[[#This Row],[qm Leistung pro Stunde]],"")</f>
        <v/>
      </c>
      <c r="T170" s="167">
        <f>IFERROR(VLOOKUP(tbl_AufmassLos1[[#This Row],[Reinigungs-gruppe]]&amp;tbl_AufmassLos1[[#This Row],[Reinigungs-tageJahr]],tbl_BasisLos1[],8,FALSE),"")</f>
        <v>0</v>
      </c>
      <c r="U170" s="168" t="str">
        <f>IFERROR(tbl_AufmassLos1[[#This Row],[StundenJahr]]*tbl_AufmassLos1[[#This Row],[SVS]],"")</f>
        <v/>
      </c>
      <c r="V170" s="169" t="str">
        <f>IFERROR(tbl_AufmassLos1[[#This Row],[PreisJahr]]/12,"")</f>
        <v/>
      </c>
    </row>
    <row r="171" spans="1:22" x14ac:dyDescent="0.2">
      <c r="A171" s="288" t="s">
        <v>2554</v>
      </c>
      <c r="B171" s="289">
        <v>706370036</v>
      </c>
      <c r="C171" s="288" t="s">
        <v>2507</v>
      </c>
      <c r="D171" s="290" t="s">
        <v>250</v>
      </c>
      <c r="E171" s="465" t="s">
        <v>271</v>
      </c>
      <c r="F171" s="291" t="s">
        <v>401</v>
      </c>
      <c r="G171" s="306" t="s">
        <v>727</v>
      </c>
      <c r="H171" s="288"/>
      <c r="I171" s="288" t="s">
        <v>442</v>
      </c>
      <c r="J171" s="292">
        <v>5.93</v>
      </c>
      <c r="K171" s="293" t="s">
        <v>236</v>
      </c>
      <c r="L171" s="293" t="s">
        <v>163</v>
      </c>
      <c r="M171" s="289" t="s">
        <v>481</v>
      </c>
      <c r="N171" s="294">
        <v>192</v>
      </c>
      <c r="O171" s="295">
        <v>5</v>
      </c>
      <c r="P171" s="295">
        <v>5</v>
      </c>
      <c r="Q171" s="462">
        <f>IFERROR(tbl_AufmassLos1[[#This Row],[Fläche_qm]]*tbl_AufmassLos1[[#This Row],[Reinigungs-tageJahr]],"")</f>
        <v>1138.56</v>
      </c>
      <c r="R171" s="161">
        <f>IFERROR(VLOOKUP(tbl_AufmassLos1[[#This Row],[Reinigungs-gruppe]]&amp;tbl_AufmassLos1[[#This Row],[Reinigungs-tageJahr]],tbl_BasisLos1[],7,FALSE),"")</f>
        <v>0</v>
      </c>
      <c r="S171" s="464" t="str">
        <f>IFERROR(tbl_AufmassLos1[[#This Row],[Fläche_qm_Jahr]]/tbl_AufmassLos1[[#This Row],[qm Leistung pro Stunde]],"")</f>
        <v/>
      </c>
      <c r="T171" s="167">
        <f>IFERROR(VLOOKUP(tbl_AufmassLos1[[#This Row],[Reinigungs-gruppe]]&amp;tbl_AufmassLos1[[#This Row],[Reinigungs-tageJahr]],tbl_BasisLos1[],8,FALSE),"")</f>
        <v>0</v>
      </c>
      <c r="U171" s="168" t="str">
        <f>IFERROR(tbl_AufmassLos1[[#This Row],[StundenJahr]]*tbl_AufmassLos1[[#This Row],[SVS]],"")</f>
        <v/>
      </c>
      <c r="V171" s="169" t="str">
        <f>IFERROR(tbl_AufmassLos1[[#This Row],[PreisJahr]]/12,"")</f>
        <v/>
      </c>
    </row>
    <row r="172" spans="1:22" x14ac:dyDescent="0.2">
      <c r="A172" s="288" t="s">
        <v>2554</v>
      </c>
      <c r="B172" s="289">
        <v>706370036</v>
      </c>
      <c r="C172" s="288" t="s">
        <v>2507</v>
      </c>
      <c r="D172" s="290" t="s">
        <v>250</v>
      </c>
      <c r="E172" s="465" t="s">
        <v>316</v>
      </c>
      <c r="F172" s="291" t="s">
        <v>380</v>
      </c>
      <c r="G172" s="306" t="s">
        <v>727</v>
      </c>
      <c r="H172" s="288"/>
      <c r="I172" s="288" t="s">
        <v>443</v>
      </c>
      <c r="J172" s="292">
        <v>46.83</v>
      </c>
      <c r="K172" s="293" t="s">
        <v>262</v>
      </c>
      <c r="L172" s="293" t="s">
        <v>163</v>
      </c>
      <c r="M172" s="289" t="s">
        <v>481</v>
      </c>
      <c r="N172" s="294">
        <v>192</v>
      </c>
      <c r="O172" s="295">
        <v>0</v>
      </c>
      <c r="P172" s="295"/>
      <c r="Q172" s="462">
        <f>IFERROR(tbl_AufmassLos1[[#This Row],[Fläche_qm]]*tbl_AufmassLos1[[#This Row],[Reinigungs-tageJahr]],"")</f>
        <v>8991.36</v>
      </c>
      <c r="R172" s="161">
        <f>IFERROR(VLOOKUP(tbl_AufmassLos1[[#This Row],[Reinigungs-gruppe]]&amp;tbl_AufmassLos1[[#This Row],[Reinigungs-tageJahr]],tbl_BasisLos1[],7,FALSE),"")</f>
        <v>0</v>
      </c>
      <c r="S172" s="464" t="str">
        <f>IFERROR(tbl_AufmassLos1[[#This Row],[Fläche_qm_Jahr]]/tbl_AufmassLos1[[#This Row],[qm Leistung pro Stunde]],"")</f>
        <v/>
      </c>
      <c r="T172" s="167">
        <f>IFERROR(VLOOKUP(tbl_AufmassLos1[[#This Row],[Reinigungs-gruppe]]&amp;tbl_AufmassLos1[[#This Row],[Reinigungs-tageJahr]],tbl_BasisLos1[],8,FALSE),"")</f>
        <v>0</v>
      </c>
      <c r="U172" s="168" t="str">
        <f>IFERROR(tbl_AufmassLos1[[#This Row],[StundenJahr]]*tbl_AufmassLos1[[#This Row],[SVS]],"")</f>
        <v/>
      </c>
      <c r="V172" s="169" t="str">
        <f>IFERROR(tbl_AufmassLos1[[#This Row],[PreisJahr]]/12,"")</f>
        <v/>
      </c>
    </row>
    <row r="173" spans="1:22" x14ac:dyDescent="0.2">
      <c r="A173" s="288" t="s">
        <v>2554</v>
      </c>
      <c r="B173" s="289">
        <v>706370036</v>
      </c>
      <c r="C173" s="288" t="s">
        <v>2507</v>
      </c>
      <c r="D173" s="290" t="s">
        <v>250</v>
      </c>
      <c r="E173" s="465" t="s">
        <v>272</v>
      </c>
      <c r="F173" s="291" t="s">
        <v>2062</v>
      </c>
      <c r="G173" s="306" t="s">
        <v>727</v>
      </c>
      <c r="H173" s="288"/>
      <c r="I173" s="288" t="s">
        <v>443</v>
      </c>
      <c r="J173" s="292">
        <v>27</v>
      </c>
      <c r="K173" s="293" t="s">
        <v>264</v>
      </c>
      <c r="L173" s="293" t="s">
        <v>163</v>
      </c>
      <c r="M173" s="289" t="s">
        <v>481</v>
      </c>
      <c r="N173" s="294">
        <v>192</v>
      </c>
      <c r="O173" s="295">
        <v>11.8</v>
      </c>
      <c r="P173" s="295">
        <v>18.899999999999999</v>
      </c>
      <c r="Q173" s="462">
        <f>IFERROR(tbl_AufmassLos1[[#This Row],[Fläche_qm]]*tbl_AufmassLos1[[#This Row],[Reinigungs-tageJahr]],"")</f>
        <v>5184</v>
      </c>
      <c r="R173" s="161">
        <f>IFERROR(VLOOKUP(tbl_AufmassLos1[[#This Row],[Reinigungs-gruppe]]&amp;tbl_AufmassLos1[[#This Row],[Reinigungs-tageJahr]],tbl_BasisLos1[],7,FALSE),"")</f>
        <v>0</v>
      </c>
      <c r="S173" s="464" t="str">
        <f>IFERROR(tbl_AufmassLos1[[#This Row],[Fläche_qm_Jahr]]/tbl_AufmassLos1[[#This Row],[qm Leistung pro Stunde]],"")</f>
        <v/>
      </c>
      <c r="T173" s="167">
        <f>IFERROR(VLOOKUP(tbl_AufmassLos1[[#This Row],[Reinigungs-gruppe]]&amp;tbl_AufmassLos1[[#This Row],[Reinigungs-tageJahr]],tbl_BasisLos1[],8,FALSE),"")</f>
        <v>0</v>
      </c>
      <c r="U173" s="168" t="str">
        <f>IFERROR(tbl_AufmassLos1[[#This Row],[StundenJahr]]*tbl_AufmassLos1[[#This Row],[SVS]],"")</f>
        <v/>
      </c>
      <c r="V173" s="169" t="str">
        <f>IFERROR(tbl_AufmassLos1[[#This Row],[PreisJahr]]/12,"")</f>
        <v/>
      </c>
    </row>
    <row r="174" spans="1:22" x14ac:dyDescent="0.2">
      <c r="A174" s="288" t="s">
        <v>2554</v>
      </c>
      <c r="B174" s="289">
        <v>706370036</v>
      </c>
      <c r="C174" s="288" t="s">
        <v>2507</v>
      </c>
      <c r="D174" s="290" t="s">
        <v>250</v>
      </c>
      <c r="E174" s="465" t="s">
        <v>903</v>
      </c>
      <c r="F174" s="291" t="s">
        <v>407</v>
      </c>
      <c r="G174" s="306" t="s">
        <v>727</v>
      </c>
      <c r="H174" s="288"/>
      <c r="I174" s="288" t="s">
        <v>443</v>
      </c>
      <c r="J174" s="292">
        <v>3</v>
      </c>
      <c r="K174" s="293" t="s">
        <v>48</v>
      </c>
      <c r="L174" s="293" t="s">
        <v>163</v>
      </c>
      <c r="M174" s="289">
        <v>0</v>
      </c>
      <c r="N174" s="294">
        <v>0</v>
      </c>
      <c r="O174" s="295">
        <v>0</v>
      </c>
      <c r="P174" s="295"/>
      <c r="Q174" s="462">
        <f>IFERROR(tbl_AufmassLos1[[#This Row],[Fläche_qm]]*tbl_AufmassLos1[[#This Row],[Reinigungs-tageJahr]],"")</f>
        <v>0</v>
      </c>
      <c r="R174" s="161">
        <f>IFERROR(VLOOKUP(tbl_AufmassLos1[[#This Row],[Reinigungs-gruppe]]&amp;tbl_AufmassLos1[[#This Row],[Reinigungs-tageJahr]],tbl_BasisLos1[],7,FALSE),"")</f>
        <v>0</v>
      </c>
      <c r="S174" s="464" t="str">
        <f>IFERROR(tbl_AufmassLos1[[#This Row],[Fläche_qm_Jahr]]/tbl_AufmassLos1[[#This Row],[qm Leistung pro Stunde]],"")</f>
        <v/>
      </c>
      <c r="T174" s="167">
        <f>IFERROR(VLOOKUP(tbl_AufmassLos1[[#This Row],[Reinigungs-gruppe]]&amp;tbl_AufmassLos1[[#This Row],[Reinigungs-tageJahr]],tbl_BasisLos1[],8,FALSE),"")</f>
        <v>0</v>
      </c>
      <c r="U174" s="168" t="str">
        <f>IFERROR(tbl_AufmassLos1[[#This Row],[StundenJahr]]*tbl_AufmassLos1[[#This Row],[SVS]],"")</f>
        <v/>
      </c>
      <c r="V174" s="169" t="str">
        <f>IFERROR(tbl_AufmassLos1[[#This Row],[PreisJahr]]/12,"")</f>
        <v/>
      </c>
    </row>
    <row r="175" spans="1:22" x14ac:dyDescent="0.2">
      <c r="A175" s="288" t="s">
        <v>2554</v>
      </c>
      <c r="B175" s="289">
        <v>706370036</v>
      </c>
      <c r="C175" s="288" t="s">
        <v>2507</v>
      </c>
      <c r="D175" s="290" t="s">
        <v>250</v>
      </c>
      <c r="E175" s="465" t="s">
        <v>902</v>
      </c>
      <c r="F175" s="291" t="s">
        <v>428</v>
      </c>
      <c r="G175" s="306" t="s">
        <v>727</v>
      </c>
      <c r="H175" s="288"/>
      <c r="I175" s="288" t="s">
        <v>443</v>
      </c>
      <c r="J175" s="292">
        <v>6.16</v>
      </c>
      <c r="K175" s="293" t="s">
        <v>457</v>
      </c>
      <c r="L175" s="293" t="s">
        <v>163</v>
      </c>
      <c r="M175" s="289" t="s">
        <v>480</v>
      </c>
      <c r="N175" s="294">
        <v>12</v>
      </c>
      <c r="O175" s="295">
        <v>1</v>
      </c>
      <c r="P175" s="295"/>
      <c r="Q175" s="462">
        <f>IFERROR(tbl_AufmassLos1[[#This Row],[Fläche_qm]]*tbl_AufmassLos1[[#This Row],[Reinigungs-tageJahr]],"")</f>
        <v>73.92</v>
      </c>
      <c r="R175" s="161">
        <f>IFERROR(VLOOKUP(tbl_AufmassLos1[[#This Row],[Reinigungs-gruppe]]&amp;tbl_AufmassLos1[[#This Row],[Reinigungs-tageJahr]],tbl_BasisLos1[],7,FALSE),"")</f>
        <v>0</v>
      </c>
      <c r="S175" s="464" t="str">
        <f>IFERROR(tbl_AufmassLos1[[#This Row],[Fläche_qm_Jahr]]/tbl_AufmassLos1[[#This Row],[qm Leistung pro Stunde]],"")</f>
        <v/>
      </c>
      <c r="T175" s="167">
        <f>IFERROR(VLOOKUP(tbl_AufmassLos1[[#This Row],[Reinigungs-gruppe]]&amp;tbl_AufmassLos1[[#This Row],[Reinigungs-tageJahr]],tbl_BasisLos1[],8,FALSE),"")</f>
        <v>0</v>
      </c>
      <c r="U175" s="168" t="str">
        <f>IFERROR(tbl_AufmassLos1[[#This Row],[StundenJahr]]*tbl_AufmassLos1[[#This Row],[SVS]],"")</f>
        <v/>
      </c>
      <c r="V175" s="169" t="str">
        <f>IFERROR(tbl_AufmassLos1[[#This Row],[PreisJahr]]/12,"")</f>
        <v/>
      </c>
    </row>
    <row r="176" spans="1:22" x14ac:dyDescent="0.2">
      <c r="A176" s="288" t="s">
        <v>2554</v>
      </c>
      <c r="B176" s="289">
        <v>706370036</v>
      </c>
      <c r="C176" s="288" t="s">
        <v>2507</v>
      </c>
      <c r="D176" s="290" t="s">
        <v>250</v>
      </c>
      <c r="E176" s="465" t="s">
        <v>901</v>
      </c>
      <c r="F176" s="291" t="s">
        <v>382</v>
      </c>
      <c r="G176" s="306" t="s">
        <v>727</v>
      </c>
      <c r="H176" s="288"/>
      <c r="I176" s="288" t="s">
        <v>443</v>
      </c>
      <c r="J176" s="292">
        <v>6.16</v>
      </c>
      <c r="K176" s="293" t="s">
        <v>451</v>
      </c>
      <c r="L176" s="293" t="s">
        <v>163</v>
      </c>
      <c r="M176" s="289" t="s">
        <v>481</v>
      </c>
      <c r="N176" s="294">
        <v>192</v>
      </c>
      <c r="O176" s="295">
        <v>1</v>
      </c>
      <c r="P176" s="295"/>
      <c r="Q176" s="462">
        <f>IFERROR(tbl_AufmassLos1[[#This Row],[Fläche_qm]]*tbl_AufmassLos1[[#This Row],[Reinigungs-tageJahr]],"")</f>
        <v>1182.72</v>
      </c>
      <c r="R176" s="161">
        <f>IFERROR(VLOOKUP(tbl_AufmassLos1[[#This Row],[Reinigungs-gruppe]]&amp;tbl_AufmassLos1[[#This Row],[Reinigungs-tageJahr]],tbl_BasisLos1[],7,FALSE),"")</f>
        <v>0</v>
      </c>
      <c r="S176" s="464" t="str">
        <f>IFERROR(tbl_AufmassLos1[[#This Row],[Fläche_qm_Jahr]]/tbl_AufmassLos1[[#This Row],[qm Leistung pro Stunde]],"")</f>
        <v/>
      </c>
      <c r="T176" s="167">
        <f>IFERROR(VLOOKUP(tbl_AufmassLos1[[#This Row],[Reinigungs-gruppe]]&amp;tbl_AufmassLos1[[#This Row],[Reinigungs-tageJahr]],tbl_BasisLos1[],8,FALSE),"")</f>
        <v>0</v>
      </c>
      <c r="U176" s="168" t="str">
        <f>IFERROR(tbl_AufmassLos1[[#This Row],[StundenJahr]]*tbl_AufmassLos1[[#This Row],[SVS]],"")</f>
        <v/>
      </c>
      <c r="V176" s="169" t="str">
        <f>IFERROR(tbl_AufmassLos1[[#This Row],[PreisJahr]]/12,"")</f>
        <v/>
      </c>
    </row>
    <row r="177" spans="1:22" x14ac:dyDescent="0.2">
      <c r="A177" s="288" t="s">
        <v>2554</v>
      </c>
      <c r="B177" s="289">
        <v>706370036</v>
      </c>
      <c r="C177" s="288" t="s">
        <v>2507</v>
      </c>
      <c r="D177" s="290" t="s">
        <v>251</v>
      </c>
      <c r="E177" s="465" t="s">
        <v>273</v>
      </c>
      <c r="F177" s="291" t="s">
        <v>2064</v>
      </c>
      <c r="G177" s="306" t="s">
        <v>727</v>
      </c>
      <c r="H177" s="288"/>
      <c r="I177" s="288" t="s">
        <v>437</v>
      </c>
      <c r="J177" s="292">
        <v>76.83</v>
      </c>
      <c r="K177" s="293" t="s">
        <v>462</v>
      </c>
      <c r="L177" s="293" t="s">
        <v>163</v>
      </c>
      <c r="M177" s="289" t="s">
        <v>484</v>
      </c>
      <c r="N177" s="294">
        <v>96</v>
      </c>
      <c r="O177" s="295">
        <v>16.2</v>
      </c>
      <c r="P177" s="295"/>
      <c r="Q177" s="462">
        <f>IFERROR(tbl_AufmassLos1[[#This Row],[Fläche_qm]]*tbl_AufmassLos1[[#This Row],[Reinigungs-tageJahr]],"")</f>
        <v>7375.68</v>
      </c>
      <c r="R177" s="161">
        <f>IFERROR(VLOOKUP(tbl_AufmassLos1[[#This Row],[Reinigungs-gruppe]]&amp;tbl_AufmassLos1[[#This Row],[Reinigungs-tageJahr]],tbl_BasisLos1[],7,FALSE),"")</f>
        <v>0</v>
      </c>
      <c r="S177" s="464" t="str">
        <f>IFERROR(tbl_AufmassLos1[[#This Row],[Fläche_qm_Jahr]]/tbl_AufmassLos1[[#This Row],[qm Leistung pro Stunde]],"")</f>
        <v/>
      </c>
      <c r="T177" s="167">
        <f>IFERROR(VLOOKUP(tbl_AufmassLos1[[#This Row],[Reinigungs-gruppe]]&amp;tbl_AufmassLos1[[#This Row],[Reinigungs-tageJahr]],tbl_BasisLos1[],8,FALSE),"")</f>
        <v>0</v>
      </c>
      <c r="U177" s="168" t="str">
        <f>IFERROR(tbl_AufmassLos1[[#This Row],[StundenJahr]]*tbl_AufmassLos1[[#This Row],[SVS]],"")</f>
        <v/>
      </c>
      <c r="V177" s="169" t="str">
        <f>IFERROR(tbl_AufmassLos1[[#This Row],[PreisJahr]]/12,"")</f>
        <v/>
      </c>
    </row>
    <row r="178" spans="1:22" x14ac:dyDescent="0.2">
      <c r="A178" s="288" t="s">
        <v>2554</v>
      </c>
      <c r="B178" s="289">
        <v>706370036</v>
      </c>
      <c r="C178" s="288" t="s">
        <v>2507</v>
      </c>
      <c r="D178" s="290" t="s">
        <v>251</v>
      </c>
      <c r="E178" s="465" t="s">
        <v>274</v>
      </c>
      <c r="F178" s="291" t="s">
        <v>2064</v>
      </c>
      <c r="G178" s="306" t="s">
        <v>727</v>
      </c>
      <c r="H178" s="288"/>
      <c r="I178" s="288" t="s">
        <v>437</v>
      </c>
      <c r="J178" s="292">
        <v>76.83</v>
      </c>
      <c r="K178" s="293" t="s">
        <v>462</v>
      </c>
      <c r="L178" s="293" t="s">
        <v>163</v>
      </c>
      <c r="M178" s="289" t="s">
        <v>484</v>
      </c>
      <c r="N178" s="294">
        <v>96</v>
      </c>
      <c r="O178" s="295">
        <v>16.2</v>
      </c>
      <c r="P178" s="295"/>
      <c r="Q178" s="462">
        <f>IFERROR(tbl_AufmassLos1[[#This Row],[Fläche_qm]]*tbl_AufmassLos1[[#This Row],[Reinigungs-tageJahr]],"")</f>
        <v>7375.68</v>
      </c>
      <c r="R178" s="161">
        <f>IFERROR(VLOOKUP(tbl_AufmassLos1[[#This Row],[Reinigungs-gruppe]]&amp;tbl_AufmassLos1[[#This Row],[Reinigungs-tageJahr]],tbl_BasisLos1[],7,FALSE),"")</f>
        <v>0</v>
      </c>
      <c r="S178" s="464" t="str">
        <f>IFERROR(tbl_AufmassLos1[[#This Row],[Fläche_qm_Jahr]]/tbl_AufmassLos1[[#This Row],[qm Leistung pro Stunde]],"")</f>
        <v/>
      </c>
      <c r="T178" s="167">
        <f>IFERROR(VLOOKUP(tbl_AufmassLos1[[#This Row],[Reinigungs-gruppe]]&amp;tbl_AufmassLos1[[#This Row],[Reinigungs-tageJahr]],tbl_BasisLos1[],8,FALSE),"")</f>
        <v>0</v>
      </c>
      <c r="U178" s="168" t="str">
        <f>IFERROR(tbl_AufmassLos1[[#This Row],[StundenJahr]]*tbl_AufmassLos1[[#This Row],[SVS]],"")</f>
        <v/>
      </c>
      <c r="V178" s="169" t="str">
        <f>IFERROR(tbl_AufmassLos1[[#This Row],[PreisJahr]]/12,"")</f>
        <v/>
      </c>
    </row>
    <row r="179" spans="1:22" x14ac:dyDescent="0.2">
      <c r="A179" s="288" t="s">
        <v>2554</v>
      </c>
      <c r="B179" s="289">
        <v>706370036</v>
      </c>
      <c r="C179" s="288" t="s">
        <v>2507</v>
      </c>
      <c r="D179" s="290" t="s">
        <v>251</v>
      </c>
      <c r="E179" s="465" t="s">
        <v>908</v>
      </c>
      <c r="F179" s="291" t="s">
        <v>2070</v>
      </c>
      <c r="G179" s="306" t="s">
        <v>727</v>
      </c>
      <c r="H179" s="288"/>
      <c r="I179" s="288" t="s">
        <v>437</v>
      </c>
      <c r="J179" s="292">
        <v>64.400000000000006</v>
      </c>
      <c r="K179" s="293" t="s">
        <v>458</v>
      </c>
      <c r="L179" s="293" t="s">
        <v>163</v>
      </c>
      <c r="M179" s="289" t="s">
        <v>479</v>
      </c>
      <c r="N179" s="294">
        <v>38.4</v>
      </c>
      <c r="O179" s="295">
        <v>7.6</v>
      </c>
      <c r="P179" s="295"/>
      <c r="Q179" s="462">
        <f>IFERROR(tbl_AufmassLos1[[#This Row],[Fläche_qm]]*tbl_AufmassLos1[[#This Row],[Reinigungs-tageJahr]],"")</f>
        <v>2472.96</v>
      </c>
      <c r="R179" s="161">
        <f>IFERROR(VLOOKUP(tbl_AufmassLos1[[#This Row],[Reinigungs-gruppe]]&amp;tbl_AufmassLos1[[#This Row],[Reinigungs-tageJahr]],tbl_BasisLos1[],7,FALSE),"")</f>
        <v>0</v>
      </c>
      <c r="S179" s="464" t="str">
        <f>IFERROR(tbl_AufmassLos1[[#This Row],[Fläche_qm_Jahr]]/tbl_AufmassLos1[[#This Row],[qm Leistung pro Stunde]],"")</f>
        <v/>
      </c>
      <c r="T179" s="167">
        <f>IFERROR(VLOOKUP(tbl_AufmassLos1[[#This Row],[Reinigungs-gruppe]]&amp;tbl_AufmassLos1[[#This Row],[Reinigungs-tageJahr]],tbl_BasisLos1[],8,FALSE),"")</f>
        <v>0</v>
      </c>
      <c r="U179" s="168" t="str">
        <f>IFERROR(tbl_AufmassLos1[[#This Row],[StundenJahr]]*tbl_AufmassLos1[[#This Row],[SVS]],"")</f>
        <v/>
      </c>
      <c r="V179" s="169" t="str">
        <f>IFERROR(tbl_AufmassLos1[[#This Row],[PreisJahr]]/12,"")</f>
        <v/>
      </c>
    </row>
    <row r="180" spans="1:22" x14ac:dyDescent="0.2">
      <c r="A180" s="288" t="s">
        <v>2554</v>
      </c>
      <c r="B180" s="289">
        <v>706370036</v>
      </c>
      <c r="C180" s="288" t="s">
        <v>2507</v>
      </c>
      <c r="D180" s="290" t="s">
        <v>251</v>
      </c>
      <c r="E180" s="465" t="s">
        <v>275</v>
      </c>
      <c r="F180" s="291" t="s">
        <v>2063</v>
      </c>
      <c r="G180" s="306" t="s">
        <v>727</v>
      </c>
      <c r="H180" s="288"/>
      <c r="I180" s="288" t="s">
        <v>437</v>
      </c>
      <c r="J180" s="292">
        <v>63.45</v>
      </c>
      <c r="K180" s="293" t="s">
        <v>462</v>
      </c>
      <c r="L180" s="293" t="s">
        <v>163</v>
      </c>
      <c r="M180" s="289" t="s">
        <v>484</v>
      </c>
      <c r="N180" s="294">
        <v>96</v>
      </c>
      <c r="O180" s="295">
        <v>16.2</v>
      </c>
      <c r="P180" s="295"/>
      <c r="Q180" s="462">
        <f>IFERROR(tbl_AufmassLos1[[#This Row],[Fläche_qm]]*tbl_AufmassLos1[[#This Row],[Reinigungs-tageJahr]],"")</f>
        <v>6091.2000000000007</v>
      </c>
      <c r="R180" s="161">
        <f>IFERROR(VLOOKUP(tbl_AufmassLos1[[#This Row],[Reinigungs-gruppe]]&amp;tbl_AufmassLos1[[#This Row],[Reinigungs-tageJahr]],tbl_BasisLos1[],7,FALSE),"")</f>
        <v>0</v>
      </c>
      <c r="S180" s="464" t="str">
        <f>IFERROR(tbl_AufmassLos1[[#This Row],[Fläche_qm_Jahr]]/tbl_AufmassLos1[[#This Row],[qm Leistung pro Stunde]],"")</f>
        <v/>
      </c>
      <c r="T180" s="167">
        <f>IFERROR(VLOOKUP(tbl_AufmassLos1[[#This Row],[Reinigungs-gruppe]]&amp;tbl_AufmassLos1[[#This Row],[Reinigungs-tageJahr]],tbl_BasisLos1[],8,FALSE),"")</f>
        <v>0</v>
      </c>
      <c r="U180" s="168" t="str">
        <f>IFERROR(tbl_AufmassLos1[[#This Row],[StundenJahr]]*tbl_AufmassLos1[[#This Row],[SVS]],"")</f>
        <v/>
      </c>
      <c r="V180" s="169" t="str">
        <f>IFERROR(tbl_AufmassLos1[[#This Row],[PreisJahr]]/12,"")</f>
        <v/>
      </c>
    </row>
    <row r="181" spans="1:22" x14ac:dyDescent="0.2">
      <c r="A181" s="288" t="s">
        <v>2554</v>
      </c>
      <c r="B181" s="289">
        <v>706370036</v>
      </c>
      <c r="C181" s="288" t="s">
        <v>2507</v>
      </c>
      <c r="D181" s="290" t="s">
        <v>251</v>
      </c>
      <c r="E181" s="465" t="s">
        <v>907</v>
      </c>
      <c r="F181" s="291" t="s">
        <v>2069</v>
      </c>
      <c r="G181" s="306" t="s">
        <v>729</v>
      </c>
      <c r="H181" s="288"/>
      <c r="I181" s="288" t="s">
        <v>437</v>
      </c>
      <c r="J181" s="292">
        <v>64.400000000000006</v>
      </c>
      <c r="K181" s="293" t="s">
        <v>458</v>
      </c>
      <c r="L181" s="293" t="s">
        <v>163</v>
      </c>
      <c r="M181" s="289" t="s">
        <v>479</v>
      </c>
      <c r="N181" s="294">
        <v>38.4</v>
      </c>
      <c r="O181" s="295">
        <v>7.6</v>
      </c>
      <c r="P181" s="295"/>
      <c r="Q181" s="462">
        <f>IFERROR(tbl_AufmassLos1[[#This Row],[Fläche_qm]]*tbl_AufmassLos1[[#This Row],[Reinigungs-tageJahr]],"")</f>
        <v>2472.96</v>
      </c>
      <c r="R181" s="161">
        <f>IFERROR(VLOOKUP(tbl_AufmassLos1[[#This Row],[Reinigungs-gruppe]]&amp;tbl_AufmassLos1[[#This Row],[Reinigungs-tageJahr]],tbl_BasisLos1[],7,FALSE),"")</f>
        <v>0</v>
      </c>
      <c r="S181" s="464" t="str">
        <f>IFERROR(tbl_AufmassLos1[[#This Row],[Fläche_qm_Jahr]]/tbl_AufmassLos1[[#This Row],[qm Leistung pro Stunde]],"")</f>
        <v/>
      </c>
      <c r="T181" s="167">
        <f>IFERROR(VLOOKUP(tbl_AufmassLos1[[#This Row],[Reinigungs-gruppe]]&amp;tbl_AufmassLos1[[#This Row],[Reinigungs-tageJahr]],tbl_BasisLos1[],8,FALSE),"")</f>
        <v>0</v>
      </c>
      <c r="U181" s="168" t="str">
        <f>IFERROR(tbl_AufmassLos1[[#This Row],[StundenJahr]]*tbl_AufmassLos1[[#This Row],[SVS]],"")</f>
        <v/>
      </c>
      <c r="V181" s="169" t="str">
        <f>IFERROR(tbl_AufmassLos1[[#This Row],[PreisJahr]]/12,"")</f>
        <v/>
      </c>
    </row>
    <row r="182" spans="1:22" x14ac:dyDescent="0.2">
      <c r="A182" s="288" t="s">
        <v>2554</v>
      </c>
      <c r="B182" s="289">
        <v>706370036</v>
      </c>
      <c r="C182" s="288" t="s">
        <v>2507</v>
      </c>
      <c r="D182" s="290" t="s">
        <v>251</v>
      </c>
      <c r="E182" s="465" t="s">
        <v>904</v>
      </c>
      <c r="F182" s="291" t="s">
        <v>2063</v>
      </c>
      <c r="G182" s="306" t="s">
        <v>727</v>
      </c>
      <c r="H182" s="288"/>
      <c r="I182" s="288" t="s">
        <v>437</v>
      </c>
      <c r="J182" s="292">
        <v>76.680000000000007</v>
      </c>
      <c r="K182" s="293" t="s">
        <v>462</v>
      </c>
      <c r="L182" s="293" t="s">
        <v>163</v>
      </c>
      <c r="M182" s="289" t="s">
        <v>484</v>
      </c>
      <c r="N182" s="294">
        <v>96</v>
      </c>
      <c r="O182" s="295">
        <v>16.2</v>
      </c>
      <c r="P182" s="295"/>
      <c r="Q182" s="462">
        <f>IFERROR(tbl_AufmassLos1[[#This Row],[Fläche_qm]]*tbl_AufmassLos1[[#This Row],[Reinigungs-tageJahr]],"")</f>
        <v>7361.2800000000007</v>
      </c>
      <c r="R182" s="161">
        <f>IFERROR(VLOOKUP(tbl_AufmassLos1[[#This Row],[Reinigungs-gruppe]]&amp;tbl_AufmassLos1[[#This Row],[Reinigungs-tageJahr]],tbl_BasisLos1[],7,FALSE),"")</f>
        <v>0</v>
      </c>
      <c r="S182" s="464" t="str">
        <f>IFERROR(tbl_AufmassLos1[[#This Row],[Fläche_qm_Jahr]]/tbl_AufmassLos1[[#This Row],[qm Leistung pro Stunde]],"")</f>
        <v/>
      </c>
      <c r="T182" s="167">
        <f>IFERROR(VLOOKUP(tbl_AufmassLos1[[#This Row],[Reinigungs-gruppe]]&amp;tbl_AufmassLos1[[#This Row],[Reinigungs-tageJahr]],tbl_BasisLos1[],8,FALSE),"")</f>
        <v>0</v>
      </c>
      <c r="U182" s="168" t="str">
        <f>IFERROR(tbl_AufmassLos1[[#This Row],[StundenJahr]]*tbl_AufmassLos1[[#This Row],[SVS]],"")</f>
        <v/>
      </c>
      <c r="V182" s="169" t="str">
        <f>IFERROR(tbl_AufmassLos1[[#This Row],[PreisJahr]]/12,"")</f>
        <v/>
      </c>
    </row>
    <row r="183" spans="1:22" x14ac:dyDescent="0.2">
      <c r="A183" s="288" t="s">
        <v>2554</v>
      </c>
      <c r="B183" s="289">
        <v>706370036</v>
      </c>
      <c r="C183" s="288" t="s">
        <v>2507</v>
      </c>
      <c r="D183" s="290" t="s">
        <v>251</v>
      </c>
      <c r="E183" s="465" t="s">
        <v>307</v>
      </c>
      <c r="F183" s="291" t="s">
        <v>380</v>
      </c>
      <c r="G183" s="306" t="s">
        <v>727</v>
      </c>
      <c r="H183" s="288"/>
      <c r="I183" s="288" t="s">
        <v>443</v>
      </c>
      <c r="J183" s="292">
        <v>46.83</v>
      </c>
      <c r="K183" s="293" t="s">
        <v>452</v>
      </c>
      <c r="L183" s="293" t="s">
        <v>163</v>
      </c>
      <c r="M183" s="289" t="s">
        <v>484</v>
      </c>
      <c r="N183" s="294">
        <v>96</v>
      </c>
      <c r="O183" s="295">
        <v>0</v>
      </c>
      <c r="P183" s="295"/>
      <c r="Q183" s="462">
        <f>IFERROR(tbl_AufmassLos1[[#This Row],[Fläche_qm]]*tbl_AufmassLos1[[#This Row],[Reinigungs-tageJahr]],"")</f>
        <v>4495.68</v>
      </c>
      <c r="R183" s="161">
        <f>IFERROR(VLOOKUP(tbl_AufmassLos1[[#This Row],[Reinigungs-gruppe]]&amp;tbl_AufmassLos1[[#This Row],[Reinigungs-tageJahr]],tbl_BasisLos1[],7,FALSE),"")</f>
        <v>0</v>
      </c>
      <c r="S183" s="464" t="str">
        <f>IFERROR(tbl_AufmassLos1[[#This Row],[Fläche_qm_Jahr]]/tbl_AufmassLos1[[#This Row],[qm Leistung pro Stunde]],"")</f>
        <v/>
      </c>
      <c r="T183" s="167">
        <f>IFERROR(VLOOKUP(tbl_AufmassLos1[[#This Row],[Reinigungs-gruppe]]&amp;tbl_AufmassLos1[[#This Row],[Reinigungs-tageJahr]],tbl_BasisLos1[],8,FALSE),"")</f>
        <v>0</v>
      </c>
      <c r="U183" s="168" t="str">
        <f>IFERROR(tbl_AufmassLos1[[#This Row],[StundenJahr]]*tbl_AufmassLos1[[#This Row],[SVS]],"")</f>
        <v/>
      </c>
      <c r="V183" s="169" t="str">
        <f>IFERROR(tbl_AufmassLos1[[#This Row],[PreisJahr]]/12,"")</f>
        <v/>
      </c>
    </row>
    <row r="184" spans="1:22" x14ac:dyDescent="0.2">
      <c r="A184" s="288" t="s">
        <v>2554</v>
      </c>
      <c r="B184" s="289">
        <v>706370036</v>
      </c>
      <c r="C184" s="288" t="s">
        <v>2507</v>
      </c>
      <c r="D184" s="290" t="s">
        <v>251</v>
      </c>
      <c r="E184" s="465" t="s">
        <v>905</v>
      </c>
      <c r="F184" s="291" t="s">
        <v>407</v>
      </c>
      <c r="G184" s="306" t="s">
        <v>727</v>
      </c>
      <c r="H184" s="288"/>
      <c r="I184" s="288" t="s">
        <v>437</v>
      </c>
      <c r="J184" s="292">
        <v>3</v>
      </c>
      <c r="K184" s="293" t="s">
        <v>457</v>
      </c>
      <c r="L184" s="293" t="s">
        <v>163</v>
      </c>
      <c r="M184" s="289" t="s">
        <v>480</v>
      </c>
      <c r="N184" s="294">
        <v>12</v>
      </c>
      <c r="O184" s="295">
        <v>0</v>
      </c>
      <c r="P184" s="295"/>
      <c r="Q184" s="462">
        <f>IFERROR(tbl_AufmassLos1[[#This Row],[Fläche_qm]]*tbl_AufmassLos1[[#This Row],[Reinigungs-tageJahr]],"")</f>
        <v>36</v>
      </c>
      <c r="R184" s="161">
        <f>IFERROR(VLOOKUP(tbl_AufmassLos1[[#This Row],[Reinigungs-gruppe]]&amp;tbl_AufmassLos1[[#This Row],[Reinigungs-tageJahr]],tbl_BasisLos1[],7,FALSE),"")</f>
        <v>0</v>
      </c>
      <c r="S184" s="464" t="str">
        <f>IFERROR(tbl_AufmassLos1[[#This Row],[Fläche_qm_Jahr]]/tbl_AufmassLos1[[#This Row],[qm Leistung pro Stunde]],"")</f>
        <v/>
      </c>
      <c r="T184" s="167">
        <f>IFERROR(VLOOKUP(tbl_AufmassLos1[[#This Row],[Reinigungs-gruppe]]&amp;tbl_AufmassLos1[[#This Row],[Reinigungs-tageJahr]],tbl_BasisLos1[],8,FALSE),"")</f>
        <v>0</v>
      </c>
      <c r="U184" s="168" t="str">
        <f>IFERROR(tbl_AufmassLos1[[#This Row],[StundenJahr]]*tbl_AufmassLos1[[#This Row],[SVS]],"")</f>
        <v/>
      </c>
      <c r="V184" s="169" t="str">
        <f>IFERROR(tbl_AufmassLos1[[#This Row],[PreisJahr]]/12,"")</f>
        <v/>
      </c>
    </row>
    <row r="185" spans="1:22" x14ac:dyDescent="0.2">
      <c r="A185" s="288" t="s">
        <v>2554</v>
      </c>
      <c r="B185" s="289">
        <v>706370036</v>
      </c>
      <c r="C185" s="288" t="s">
        <v>2507</v>
      </c>
      <c r="D185" s="290" t="s">
        <v>251</v>
      </c>
      <c r="E185" s="465" t="s">
        <v>909</v>
      </c>
      <c r="F185" s="291" t="s">
        <v>422</v>
      </c>
      <c r="G185" s="306" t="s">
        <v>727</v>
      </c>
      <c r="H185" s="288"/>
      <c r="I185" s="288" t="s">
        <v>443</v>
      </c>
      <c r="J185" s="292">
        <v>5.3</v>
      </c>
      <c r="K185" s="293" t="s">
        <v>451</v>
      </c>
      <c r="L185" s="293" t="s">
        <v>163</v>
      </c>
      <c r="M185" s="289" t="s">
        <v>481</v>
      </c>
      <c r="N185" s="294">
        <v>192</v>
      </c>
      <c r="O185" s="295">
        <v>0</v>
      </c>
      <c r="P185" s="295"/>
      <c r="Q185" s="462">
        <f>IFERROR(tbl_AufmassLos1[[#This Row],[Fläche_qm]]*tbl_AufmassLos1[[#This Row],[Reinigungs-tageJahr]],"")</f>
        <v>1017.5999999999999</v>
      </c>
      <c r="R185" s="161">
        <f>IFERROR(VLOOKUP(tbl_AufmassLos1[[#This Row],[Reinigungs-gruppe]]&amp;tbl_AufmassLos1[[#This Row],[Reinigungs-tageJahr]],tbl_BasisLos1[],7,FALSE),"")</f>
        <v>0</v>
      </c>
      <c r="S185" s="464" t="str">
        <f>IFERROR(tbl_AufmassLos1[[#This Row],[Fläche_qm_Jahr]]/tbl_AufmassLos1[[#This Row],[qm Leistung pro Stunde]],"")</f>
        <v/>
      </c>
      <c r="T185" s="167">
        <f>IFERROR(VLOOKUP(tbl_AufmassLos1[[#This Row],[Reinigungs-gruppe]]&amp;tbl_AufmassLos1[[#This Row],[Reinigungs-tageJahr]],tbl_BasisLos1[],8,FALSE),"")</f>
        <v>0</v>
      </c>
      <c r="U185" s="168" t="str">
        <f>IFERROR(tbl_AufmassLos1[[#This Row],[StundenJahr]]*tbl_AufmassLos1[[#This Row],[SVS]],"")</f>
        <v/>
      </c>
      <c r="V185" s="169" t="str">
        <f>IFERROR(tbl_AufmassLos1[[#This Row],[PreisJahr]]/12,"")</f>
        <v/>
      </c>
    </row>
    <row r="186" spans="1:22" x14ac:dyDescent="0.2">
      <c r="A186" s="288" t="s">
        <v>2554</v>
      </c>
      <c r="B186" s="289">
        <v>706370036</v>
      </c>
      <c r="C186" s="288" t="s">
        <v>2507</v>
      </c>
      <c r="D186" s="290" t="s">
        <v>250</v>
      </c>
      <c r="E186" s="465" t="s">
        <v>255</v>
      </c>
      <c r="F186" s="291" t="s">
        <v>382</v>
      </c>
      <c r="G186" s="306" t="s">
        <v>728</v>
      </c>
      <c r="H186" s="288"/>
      <c r="I186" s="288" t="s">
        <v>443</v>
      </c>
      <c r="J186" s="292">
        <v>5.3</v>
      </c>
      <c r="K186" s="293" t="s">
        <v>451</v>
      </c>
      <c r="L186" s="293" t="s">
        <v>163</v>
      </c>
      <c r="M186" s="289" t="s">
        <v>481</v>
      </c>
      <c r="N186" s="294">
        <v>192</v>
      </c>
      <c r="O186" s="295">
        <v>1.6</v>
      </c>
      <c r="P186" s="295"/>
      <c r="Q186" s="462">
        <f>IFERROR(tbl_AufmassLos1[[#This Row],[Fläche_qm]]*tbl_AufmassLos1[[#This Row],[Reinigungs-tageJahr]],"")</f>
        <v>1017.5999999999999</v>
      </c>
      <c r="R186" s="161">
        <f>IFERROR(VLOOKUP(tbl_AufmassLos1[[#This Row],[Reinigungs-gruppe]]&amp;tbl_AufmassLos1[[#This Row],[Reinigungs-tageJahr]],tbl_BasisLos1[],7,FALSE),"")</f>
        <v>0</v>
      </c>
      <c r="S186" s="464" t="str">
        <f>IFERROR(tbl_AufmassLos1[[#This Row],[Fläche_qm_Jahr]]/tbl_AufmassLos1[[#This Row],[qm Leistung pro Stunde]],"")</f>
        <v/>
      </c>
      <c r="T186" s="167">
        <f>IFERROR(VLOOKUP(tbl_AufmassLos1[[#This Row],[Reinigungs-gruppe]]&amp;tbl_AufmassLos1[[#This Row],[Reinigungs-tageJahr]],tbl_BasisLos1[],8,FALSE),"")</f>
        <v>0</v>
      </c>
      <c r="U186" s="168" t="str">
        <f>IFERROR(tbl_AufmassLos1[[#This Row],[StundenJahr]]*tbl_AufmassLos1[[#This Row],[SVS]],"")</f>
        <v/>
      </c>
      <c r="V186" s="169" t="str">
        <f>IFERROR(tbl_AufmassLos1[[#This Row],[PreisJahr]]/12,"")</f>
        <v/>
      </c>
    </row>
    <row r="187" spans="1:22" x14ac:dyDescent="0.2">
      <c r="A187" s="288" t="s">
        <v>2554</v>
      </c>
      <c r="B187" s="289">
        <v>706370036</v>
      </c>
      <c r="C187" s="288" t="s">
        <v>2507</v>
      </c>
      <c r="D187" s="290" t="s">
        <v>250</v>
      </c>
      <c r="E187" s="465" t="s">
        <v>254</v>
      </c>
      <c r="F187" s="291" t="s">
        <v>2065</v>
      </c>
      <c r="G187" s="306" t="s">
        <v>728</v>
      </c>
      <c r="H187" s="288"/>
      <c r="I187" s="288" t="s">
        <v>443</v>
      </c>
      <c r="J187" s="292">
        <v>2.5</v>
      </c>
      <c r="K187" s="293" t="s">
        <v>262</v>
      </c>
      <c r="L187" s="293" t="s">
        <v>163</v>
      </c>
      <c r="M187" s="289" t="s">
        <v>481</v>
      </c>
      <c r="N187" s="294">
        <v>192</v>
      </c>
      <c r="O187" s="295">
        <v>0</v>
      </c>
      <c r="P187" s="295"/>
      <c r="Q187" s="462">
        <f>IFERROR(tbl_AufmassLos1[[#This Row],[Fläche_qm]]*tbl_AufmassLos1[[#This Row],[Reinigungs-tageJahr]],"")</f>
        <v>480</v>
      </c>
      <c r="R187" s="161">
        <f>IFERROR(VLOOKUP(tbl_AufmassLos1[[#This Row],[Reinigungs-gruppe]]&amp;tbl_AufmassLos1[[#This Row],[Reinigungs-tageJahr]],tbl_BasisLos1[],7,FALSE),"")</f>
        <v>0</v>
      </c>
      <c r="S187" s="464" t="str">
        <f>IFERROR(tbl_AufmassLos1[[#This Row],[Fläche_qm_Jahr]]/tbl_AufmassLos1[[#This Row],[qm Leistung pro Stunde]],"")</f>
        <v/>
      </c>
      <c r="T187" s="167">
        <f>IFERROR(VLOOKUP(tbl_AufmassLos1[[#This Row],[Reinigungs-gruppe]]&amp;tbl_AufmassLos1[[#This Row],[Reinigungs-tageJahr]],tbl_BasisLos1[],8,FALSE),"")</f>
        <v>0</v>
      </c>
      <c r="U187" s="168" t="str">
        <f>IFERROR(tbl_AufmassLos1[[#This Row],[StundenJahr]]*tbl_AufmassLos1[[#This Row],[SVS]],"")</f>
        <v/>
      </c>
      <c r="V187" s="169" t="str">
        <f>IFERROR(tbl_AufmassLos1[[#This Row],[PreisJahr]]/12,"")</f>
        <v/>
      </c>
    </row>
    <row r="188" spans="1:22" x14ac:dyDescent="0.2">
      <c r="A188" s="288" t="s">
        <v>2554</v>
      </c>
      <c r="B188" s="289">
        <v>706370036</v>
      </c>
      <c r="C188" s="288" t="s">
        <v>2507</v>
      </c>
      <c r="D188" s="290" t="s">
        <v>250</v>
      </c>
      <c r="E188" s="465" t="s">
        <v>360</v>
      </c>
      <c r="F188" s="291" t="s">
        <v>413</v>
      </c>
      <c r="G188" s="306" t="s">
        <v>728</v>
      </c>
      <c r="H188" s="288"/>
      <c r="I188" s="288" t="s">
        <v>443</v>
      </c>
      <c r="J188" s="292">
        <v>22.75</v>
      </c>
      <c r="K188" s="293" t="s">
        <v>236</v>
      </c>
      <c r="L188" s="293" t="s">
        <v>163</v>
      </c>
      <c r="M188" s="289" t="s">
        <v>481</v>
      </c>
      <c r="N188" s="294">
        <v>192</v>
      </c>
      <c r="O188" s="295">
        <v>4.2</v>
      </c>
      <c r="P188" s="295">
        <v>1</v>
      </c>
      <c r="Q188" s="462">
        <f>IFERROR(tbl_AufmassLos1[[#This Row],[Fläche_qm]]*tbl_AufmassLos1[[#This Row],[Reinigungs-tageJahr]],"")</f>
        <v>4368</v>
      </c>
      <c r="R188" s="161">
        <f>IFERROR(VLOOKUP(tbl_AufmassLos1[[#This Row],[Reinigungs-gruppe]]&amp;tbl_AufmassLos1[[#This Row],[Reinigungs-tageJahr]],tbl_BasisLos1[],7,FALSE),"")</f>
        <v>0</v>
      </c>
      <c r="S188" s="464" t="str">
        <f>IFERROR(tbl_AufmassLos1[[#This Row],[Fläche_qm_Jahr]]/tbl_AufmassLos1[[#This Row],[qm Leistung pro Stunde]],"")</f>
        <v/>
      </c>
      <c r="T188" s="167">
        <f>IFERROR(VLOOKUP(tbl_AufmassLos1[[#This Row],[Reinigungs-gruppe]]&amp;tbl_AufmassLos1[[#This Row],[Reinigungs-tageJahr]],tbl_BasisLos1[],8,FALSE),"")</f>
        <v>0</v>
      </c>
      <c r="U188" s="168" t="str">
        <f>IFERROR(tbl_AufmassLos1[[#This Row],[StundenJahr]]*tbl_AufmassLos1[[#This Row],[SVS]],"")</f>
        <v/>
      </c>
      <c r="V188" s="169" t="str">
        <f>IFERROR(tbl_AufmassLos1[[#This Row],[PreisJahr]]/12,"")</f>
        <v/>
      </c>
    </row>
    <row r="189" spans="1:22" x14ac:dyDescent="0.2">
      <c r="A189" s="288" t="s">
        <v>2554</v>
      </c>
      <c r="B189" s="289">
        <v>706370036</v>
      </c>
      <c r="C189" s="288" t="s">
        <v>2507</v>
      </c>
      <c r="D189" s="290" t="s">
        <v>250</v>
      </c>
      <c r="E189" s="465" t="s">
        <v>361</v>
      </c>
      <c r="F189" s="291" t="s">
        <v>2066</v>
      </c>
      <c r="G189" s="306" t="s">
        <v>728</v>
      </c>
      <c r="H189" s="288"/>
      <c r="I189" s="288" t="s">
        <v>443</v>
      </c>
      <c r="J189" s="292">
        <v>7.5</v>
      </c>
      <c r="K189" s="293" t="s">
        <v>262</v>
      </c>
      <c r="L189" s="293" t="s">
        <v>163</v>
      </c>
      <c r="M189" s="289" t="s">
        <v>481</v>
      </c>
      <c r="N189" s="294">
        <v>192</v>
      </c>
      <c r="O189" s="295">
        <v>0</v>
      </c>
      <c r="P189" s="295">
        <v>2.4</v>
      </c>
      <c r="Q189" s="462">
        <f>IFERROR(tbl_AufmassLos1[[#This Row],[Fläche_qm]]*tbl_AufmassLos1[[#This Row],[Reinigungs-tageJahr]],"")</f>
        <v>1440</v>
      </c>
      <c r="R189" s="161">
        <f>IFERROR(VLOOKUP(tbl_AufmassLos1[[#This Row],[Reinigungs-gruppe]]&amp;tbl_AufmassLos1[[#This Row],[Reinigungs-tageJahr]],tbl_BasisLos1[],7,FALSE),"")</f>
        <v>0</v>
      </c>
      <c r="S189" s="464" t="str">
        <f>IFERROR(tbl_AufmassLos1[[#This Row],[Fläche_qm_Jahr]]/tbl_AufmassLos1[[#This Row],[qm Leistung pro Stunde]],"")</f>
        <v/>
      </c>
      <c r="T189" s="167">
        <f>IFERROR(VLOOKUP(tbl_AufmassLos1[[#This Row],[Reinigungs-gruppe]]&amp;tbl_AufmassLos1[[#This Row],[Reinigungs-tageJahr]],tbl_BasisLos1[],8,FALSE),"")</f>
        <v>0</v>
      </c>
      <c r="U189" s="168" t="str">
        <f>IFERROR(tbl_AufmassLos1[[#This Row],[StundenJahr]]*tbl_AufmassLos1[[#This Row],[SVS]],"")</f>
        <v/>
      </c>
      <c r="V189" s="169" t="str">
        <f>IFERROR(tbl_AufmassLos1[[#This Row],[PreisJahr]]/12,"")</f>
        <v/>
      </c>
    </row>
    <row r="190" spans="1:22" x14ac:dyDescent="0.2">
      <c r="A190" s="288" t="s">
        <v>2554</v>
      </c>
      <c r="B190" s="289">
        <v>706370036</v>
      </c>
      <c r="C190" s="288" t="s">
        <v>2507</v>
      </c>
      <c r="D190" s="290" t="s">
        <v>250</v>
      </c>
      <c r="E190" s="465" t="s">
        <v>906</v>
      </c>
      <c r="F190" s="291" t="s">
        <v>2068</v>
      </c>
      <c r="G190" s="306" t="s">
        <v>728</v>
      </c>
      <c r="H190" s="288"/>
      <c r="I190" s="288" t="s">
        <v>2470</v>
      </c>
      <c r="J190" s="292">
        <v>28</v>
      </c>
      <c r="K190" s="293" t="s">
        <v>466</v>
      </c>
      <c r="L190" s="293" t="s">
        <v>163</v>
      </c>
      <c r="M190" s="289" t="s">
        <v>484</v>
      </c>
      <c r="N190" s="294">
        <v>96</v>
      </c>
      <c r="O190" s="295">
        <v>3.4</v>
      </c>
      <c r="P190" s="295"/>
      <c r="Q190" s="462">
        <f>IFERROR(tbl_AufmassLos1[[#This Row],[Fläche_qm]]*tbl_AufmassLos1[[#This Row],[Reinigungs-tageJahr]],"")</f>
        <v>2688</v>
      </c>
      <c r="R190" s="161">
        <f>IFERROR(VLOOKUP(tbl_AufmassLos1[[#This Row],[Reinigungs-gruppe]]&amp;tbl_AufmassLos1[[#This Row],[Reinigungs-tageJahr]],tbl_BasisLos1[],7,FALSE),"")</f>
        <v>0</v>
      </c>
      <c r="S190" s="464" t="str">
        <f>IFERROR(tbl_AufmassLos1[[#This Row],[Fläche_qm_Jahr]]/tbl_AufmassLos1[[#This Row],[qm Leistung pro Stunde]],"")</f>
        <v/>
      </c>
      <c r="T190" s="167">
        <f>IFERROR(VLOOKUP(tbl_AufmassLos1[[#This Row],[Reinigungs-gruppe]]&amp;tbl_AufmassLos1[[#This Row],[Reinigungs-tageJahr]],tbl_BasisLos1[],8,FALSE),"")</f>
        <v>0</v>
      </c>
      <c r="U190" s="168" t="str">
        <f>IFERROR(tbl_AufmassLos1[[#This Row],[StundenJahr]]*tbl_AufmassLos1[[#This Row],[SVS]],"")</f>
        <v/>
      </c>
      <c r="V190" s="169" t="str">
        <f>IFERROR(tbl_AufmassLos1[[#This Row],[PreisJahr]]/12,"")</f>
        <v/>
      </c>
    </row>
    <row r="191" spans="1:22" x14ac:dyDescent="0.2">
      <c r="A191" s="288" t="s">
        <v>2554</v>
      </c>
      <c r="B191" s="289">
        <v>706370036</v>
      </c>
      <c r="C191" s="288" t="s">
        <v>2507</v>
      </c>
      <c r="D191" s="290" t="s">
        <v>250</v>
      </c>
      <c r="E191" s="465" t="s">
        <v>818</v>
      </c>
      <c r="F191" s="291" t="s">
        <v>2017</v>
      </c>
      <c r="G191" s="306" t="s">
        <v>724</v>
      </c>
      <c r="H191" s="288"/>
      <c r="I191" s="288" t="s">
        <v>441</v>
      </c>
      <c r="J191" s="292">
        <v>48.6</v>
      </c>
      <c r="K191" s="293" t="s">
        <v>461</v>
      </c>
      <c r="L191" s="293" t="s">
        <v>163</v>
      </c>
      <c r="M191" s="289" t="s">
        <v>484</v>
      </c>
      <c r="N191" s="294">
        <v>96</v>
      </c>
      <c r="O191" s="295">
        <v>16</v>
      </c>
      <c r="P191" s="295"/>
      <c r="Q191" s="462">
        <f>IFERROR(tbl_AufmassLos1[[#This Row],[Fläche_qm]]*tbl_AufmassLos1[[#This Row],[Reinigungs-tageJahr]],"")</f>
        <v>4665.6000000000004</v>
      </c>
      <c r="R191" s="161">
        <f>IFERROR(VLOOKUP(tbl_AufmassLos1[[#This Row],[Reinigungs-gruppe]]&amp;tbl_AufmassLos1[[#This Row],[Reinigungs-tageJahr]],tbl_BasisLos1[],7,FALSE),"")</f>
        <v>0</v>
      </c>
      <c r="S191" s="464" t="str">
        <f>IFERROR(tbl_AufmassLos1[[#This Row],[Fläche_qm_Jahr]]/tbl_AufmassLos1[[#This Row],[qm Leistung pro Stunde]],"")</f>
        <v/>
      </c>
      <c r="T191" s="167">
        <f>IFERROR(VLOOKUP(tbl_AufmassLos1[[#This Row],[Reinigungs-gruppe]]&amp;tbl_AufmassLos1[[#This Row],[Reinigungs-tageJahr]],tbl_BasisLos1[],8,FALSE),"")</f>
        <v>0</v>
      </c>
      <c r="U191" s="168" t="str">
        <f>IFERROR(tbl_AufmassLos1[[#This Row],[StundenJahr]]*tbl_AufmassLos1[[#This Row],[SVS]],"")</f>
        <v/>
      </c>
      <c r="V191" s="169" t="str">
        <f>IFERROR(tbl_AufmassLos1[[#This Row],[PreisJahr]]/12,"")</f>
        <v/>
      </c>
    </row>
    <row r="192" spans="1:22" x14ac:dyDescent="0.2">
      <c r="A192" s="288" t="s">
        <v>2554</v>
      </c>
      <c r="B192" s="289">
        <v>706370036</v>
      </c>
      <c r="C192" s="288" t="s">
        <v>2507</v>
      </c>
      <c r="D192" s="290" t="s">
        <v>250</v>
      </c>
      <c r="E192" s="465" t="s">
        <v>819</v>
      </c>
      <c r="F192" s="291" t="s">
        <v>2017</v>
      </c>
      <c r="G192" s="306" t="s">
        <v>724</v>
      </c>
      <c r="H192" s="288"/>
      <c r="I192" s="288" t="s">
        <v>441</v>
      </c>
      <c r="J192" s="292">
        <v>43.5</v>
      </c>
      <c r="K192" s="293" t="s">
        <v>461</v>
      </c>
      <c r="L192" s="293" t="s">
        <v>163</v>
      </c>
      <c r="M192" s="289" t="s">
        <v>484</v>
      </c>
      <c r="N192" s="294">
        <v>96</v>
      </c>
      <c r="O192" s="295">
        <v>11.7</v>
      </c>
      <c r="P192" s="295"/>
      <c r="Q192" s="462">
        <f>IFERROR(tbl_AufmassLos1[[#This Row],[Fläche_qm]]*tbl_AufmassLos1[[#This Row],[Reinigungs-tageJahr]],"")</f>
        <v>4176</v>
      </c>
      <c r="R192" s="161">
        <f>IFERROR(VLOOKUP(tbl_AufmassLos1[[#This Row],[Reinigungs-gruppe]]&amp;tbl_AufmassLos1[[#This Row],[Reinigungs-tageJahr]],tbl_BasisLos1[],7,FALSE),"")</f>
        <v>0</v>
      </c>
      <c r="S192" s="464" t="str">
        <f>IFERROR(tbl_AufmassLos1[[#This Row],[Fläche_qm_Jahr]]/tbl_AufmassLos1[[#This Row],[qm Leistung pro Stunde]],"")</f>
        <v/>
      </c>
      <c r="T192" s="167">
        <f>IFERROR(VLOOKUP(tbl_AufmassLos1[[#This Row],[Reinigungs-gruppe]]&amp;tbl_AufmassLos1[[#This Row],[Reinigungs-tageJahr]],tbl_BasisLos1[],8,FALSE),"")</f>
        <v>0</v>
      </c>
      <c r="U192" s="168" t="str">
        <f>IFERROR(tbl_AufmassLos1[[#This Row],[StundenJahr]]*tbl_AufmassLos1[[#This Row],[SVS]],"")</f>
        <v/>
      </c>
      <c r="V192" s="169" t="str">
        <f>IFERROR(tbl_AufmassLos1[[#This Row],[PreisJahr]]/12,"")</f>
        <v/>
      </c>
    </row>
    <row r="193" spans="1:22" x14ac:dyDescent="0.2">
      <c r="A193" s="288" t="s">
        <v>2554</v>
      </c>
      <c r="B193" s="289">
        <v>706370036</v>
      </c>
      <c r="C193" s="288" t="s">
        <v>2507</v>
      </c>
      <c r="D193" s="290" t="s">
        <v>250</v>
      </c>
      <c r="E193" s="465" t="s">
        <v>820</v>
      </c>
      <c r="F193" s="291" t="s">
        <v>2017</v>
      </c>
      <c r="G193" s="306" t="s">
        <v>724</v>
      </c>
      <c r="H193" s="288"/>
      <c r="I193" s="288" t="s">
        <v>441</v>
      </c>
      <c r="J193" s="292">
        <v>43.2</v>
      </c>
      <c r="K193" s="293" t="s">
        <v>461</v>
      </c>
      <c r="L193" s="293" t="s">
        <v>163</v>
      </c>
      <c r="M193" s="289" t="s">
        <v>484</v>
      </c>
      <c r="N193" s="294">
        <v>96</v>
      </c>
      <c r="O193" s="295">
        <v>12</v>
      </c>
      <c r="P193" s="295"/>
      <c r="Q193" s="462">
        <f>IFERROR(tbl_AufmassLos1[[#This Row],[Fläche_qm]]*tbl_AufmassLos1[[#This Row],[Reinigungs-tageJahr]],"")</f>
        <v>4147.2000000000007</v>
      </c>
      <c r="R193" s="161">
        <f>IFERROR(VLOOKUP(tbl_AufmassLos1[[#This Row],[Reinigungs-gruppe]]&amp;tbl_AufmassLos1[[#This Row],[Reinigungs-tageJahr]],tbl_BasisLos1[],7,FALSE),"")</f>
        <v>0</v>
      </c>
      <c r="S193" s="464" t="str">
        <f>IFERROR(tbl_AufmassLos1[[#This Row],[Fläche_qm_Jahr]]/tbl_AufmassLos1[[#This Row],[qm Leistung pro Stunde]],"")</f>
        <v/>
      </c>
      <c r="T193" s="167">
        <f>IFERROR(VLOOKUP(tbl_AufmassLos1[[#This Row],[Reinigungs-gruppe]]&amp;tbl_AufmassLos1[[#This Row],[Reinigungs-tageJahr]],tbl_BasisLos1[],8,FALSE),"")</f>
        <v>0</v>
      </c>
      <c r="U193" s="168" t="str">
        <f>IFERROR(tbl_AufmassLos1[[#This Row],[StundenJahr]]*tbl_AufmassLos1[[#This Row],[SVS]],"")</f>
        <v/>
      </c>
      <c r="V193" s="169" t="str">
        <f>IFERROR(tbl_AufmassLos1[[#This Row],[PreisJahr]]/12,"")</f>
        <v/>
      </c>
    </row>
    <row r="194" spans="1:22" x14ac:dyDescent="0.2">
      <c r="A194" s="288" t="s">
        <v>2554</v>
      </c>
      <c r="B194" s="289">
        <v>706370036</v>
      </c>
      <c r="C194" s="288" t="s">
        <v>2507</v>
      </c>
      <c r="D194" s="290" t="s">
        <v>250</v>
      </c>
      <c r="E194" s="465" t="s">
        <v>821</v>
      </c>
      <c r="F194" s="291" t="s">
        <v>2017</v>
      </c>
      <c r="G194" s="306" t="s">
        <v>724</v>
      </c>
      <c r="H194" s="288"/>
      <c r="I194" s="288" t="s">
        <v>441</v>
      </c>
      <c r="J194" s="292">
        <v>51.66</v>
      </c>
      <c r="K194" s="293" t="s">
        <v>461</v>
      </c>
      <c r="L194" s="293" t="s">
        <v>163</v>
      </c>
      <c r="M194" s="289" t="s">
        <v>484</v>
      </c>
      <c r="N194" s="294">
        <v>96</v>
      </c>
      <c r="O194" s="295">
        <v>11.7</v>
      </c>
      <c r="P194" s="295"/>
      <c r="Q194" s="462">
        <f>IFERROR(tbl_AufmassLos1[[#This Row],[Fläche_qm]]*tbl_AufmassLos1[[#This Row],[Reinigungs-tageJahr]],"")</f>
        <v>4959.3599999999997</v>
      </c>
      <c r="R194" s="161">
        <f>IFERROR(VLOOKUP(tbl_AufmassLos1[[#This Row],[Reinigungs-gruppe]]&amp;tbl_AufmassLos1[[#This Row],[Reinigungs-tageJahr]],tbl_BasisLos1[],7,FALSE),"")</f>
        <v>0</v>
      </c>
      <c r="S194" s="464" t="str">
        <f>IFERROR(tbl_AufmassLos1[[#This Row],[Fläche_qm_Jahr]]/tbl_AufmassLos1[[#This Row],[qm Leistung pro Stunde]],"")</f>
        <v/>
      </c>
      <c r="T194" s="167">
        <f>IFERROR(VLOOKUP(tbl_AufmassLos1[[#This Row],[Reinigungs-gruppe]]&amp;tbl_AufmassLos1[[#This Row],[Reinigungs-tageJahr]],tbl_BasisLos1[],8,FALSE),"")</f>
        <v>0</v>
      </c>
      <c r="U194" s="168" t="str">
        <f>IFERROR(tbl_AufmassLos1[[#This Row],[StundenJahr]]*tbl_AufmassLos1[[#This Row],[SVS]],"")</f>
        <v/>
      </c>
      <c r="V194" s="169" t="str">
        <f>IFERROR(tbl_AufmassLos1[[#This Row],[PreisJahr]]/12,"")</f>
        <v/>
      </c>
    </row>
    <row r="195" spans="1:22" x14ac:dyDescent="0.2">
      <c r="A195" s="288" t="s">
        <v>2554</v>
      </c>
      <c r="B195" s="289">
        <v>706370036</v>
      </c>
      <c r="C195" s="288" t="s">
        <v>2507</v>
      </c>
      <c r="D195" s="290" t="s">
        <v>250</v>
      </c>
      <c r="E195" s="465" t="s">
        <v>822</v>
      </c>
      <c r="F195" s="291" t="s">
        <v>2017</v>
      </c>
      <c r="G195" s="306" t="s">
        <v>724</v>
      </c>
      <c r="H195" s="288"/>
      <c r="I195" s="288" t="s">
        <v>441</v>
      </c>
      <c r="J195" s="292">
        <v>63.37</v>
      </c>
      <c r="K195" s="293" t="s">
        <v>461</v>
      </c>
      <c r="L195" s="293" t="s">
        <v>163</v>
      </c>
      <c r="M195" s="289" t="s">
        <v>484</v>
      </c>
      <c r="N195" s="294">
        <v>96</v>
      </c>
      <c r="O195" s="295">
        <v>16</v>
      </c>
      <c r="P195" s="295"/>
      <c r="Q195" s="462">
        <f>IFERROR(tbl_AufmassLos1[[#This Row],[Fläche_qm]]*tbl_AufmassLos1[[#This Row],[Reinigungs-tageJahr]],"")</f>
        <v>6083.5199999999995</v>
      </c>
      <c r="R195" s="161">
        <f>IFERROR(VLOOKUP(tbl_AufmassLos1[[#This Row],[Reinigungs-gruppe]]&amp;tbl_AufmassLos1[[#This Row],[Reinigungs-tageJahr]],tbl_BasisLos1[],7,FALSE),"")</f>
        <v>0</v>
      </c>
      <c r="S195" s="464" t="str">
        <f>IFERROR(tbl_AufmassLos1[[#This Row],[Fläche_qm_Jahr]]/tbl_AufmassLos1[[#This Row],[qm Leistung pro Stunde]],"")</f>
        <v/>
      </c>
      <c r="T195" s="167">
        <f>IFERROR(VLOOKUP(tbl_AufmassLos1[[#This Row],[Reinigungs-gruppe]]&amp;tbl_AufmassLos1[[#This Row],[Reinigungs-tageJahr]],tbl_BasisLos1[],8,FALSE),"")</f>
        <v>0</v>
      </c>
      <c r="U195" s="168" t="str">
        <f>IFERROR(tbl_AufmassLos1[[#This Row],[StundenJahr]]*tbl_AufmassLos1[[#This Row],[SVS]],"")</f>
        <v/>
      </c>
      <c r="V195" s="169" t="str">
        <f>IFERROR(tbl_AufmassLos1[[#This Row],[PreisJahr]]/12,"")</f>
        <v/>
      </c>
    </row>
    <row r="196" spans="1:22" x14ac:dyDescent="0.2">
      <c r="A196" s="288" t="s">
        <v>2554</v>
      </c>
      <c r="B196" s="289">
        <v>706370036</v>
      </c>
      <c r="C196" s="288" t="s">
        <v>2507</v>
      </c>
      <c r="D196" s="290" t="s">
        <v>250</v>
      </c>
      <c r="E196" s="465" t="s">
        <v>823</v>
      </c>
      <c r="F196" s="291" t="s">
        <v>404</v>
      </c>
      <c r="G196" s="306" t="s">
        <v>724</v>
      </c>
      <c r="H196" s="288"/>
      <c r="I196" s="288" t="s">
        <v>443</v>
      </c>
      <c r="J196" s="292">
        <v>16.5</v>
      </c>
      <c r="K196" s="293" t="s">
        <v>451</v>
      </c>
      <c r="L196" s="293" t="s">
        <v>163</v>
      </c>
      <c r="M196" s="289" t="s">
        <v>481</v>
      </c>
      <c r="N196" s="294">
        <v>192</v>
      </c>
      <c r="O196" s="295">
        <v>3.4</v>
      </c>
      <c r="P196" s="295">
        <v>4.5</v>
      </c>
      <c r="Q196" s="462">
        <f>IFERROR(tbl_AufmassLos1[[#This Row],[Fläche_qm]]*tbl_AufmassLos1[[#This Row],[Reinigungs-tageJahr]],"")</f>
        <v>3168</v>
      </c>
      <c r="R196" s="161">
        <f>IFERROR(VLOOKUP(tbl_AufmassLos1[[#This Row],[Reinigungs-gruppe]]&amp;tbl_AufmassLos1[[#This Row],[Reinigungs-tageJahr]],tbl_BasisLos1[],7,FALSE),"")</f>
        <v>0</v>
      </c>
      <c r="S196" s="464" t="str">
        <f>IFERROR(tbl_AufmassLos1[[#This Row],[Fläche_qm_Jahr]]/tbl_AufmassLos1[[#This Row],[qm Leistung pro Stunde]],"")</f>
        <v/>
      </c>
      <c r="T196" s="167">
        <f>IFERROR(VLOOKUP(tbl_AufmassLos1[[#This Row],[Reinigungs-gruppe]]&amp;tbl_AufmassLos1[[#This Row],[Reinigungs-tageJahr]],tbl_BasisLos1[],8,FALSE),"")</f>
        <v>0</v>
      </c>
      <c r="U196" s="168" t="str">
        <f>IFERROR(tbl_AufmassLos1[[#This Row],[StundenJahr]]*tbl_AufmassLos1[[#This Row],[SVS]],"")</f>
        <v/>
      </c>
      <c r="V196" s="169" t="str">
        <f>IFERROR(tbl_AufmassLos1[[#This Row],[PreisJahr]]/12,"")</f>
        <v/>
      </c>
    </row>
    <row r="197" spans="1:22" x14ac:dyDescent="0.2">
      <c r="A197" s="288" t="s">
        <v>2554</v>
      </c>
      <c r="B197" s="289">
        <v>706370036</v>
      </c>
      <c r="C197" s="288" t="s">
        <v>2507</v>
      </c>
      <c r="D197" s="290" t="s">
        <v>250</v>
      </c>
      <c r="E197" s="465" t="s">
        <v>824</v>
      </c>
      <c r="F197" s="291" t="s">
        <v>403</v>
      </c>
      <c r="G197" s="306" t="s">
        <v>724</v>
      </c>
      <c r="H197" s="288"/>
      <c r="I197" s="288" t="s">
        <v>443</v>
      </c>
      <c r="J197" s="292">
        <v>24</v>
      </c>
      <c r="K197" s="293" t="s">
        <v>451</v>
      </c>
      <c r="L197" s="293" t="s">
        <v>163</v>
      </c>
      <c r="M197" s="289" t="s">
        <v>481</v>
      </c>
      <c r="N197" s="294">
        <v>192</v>
      </c>
      <c r="O197" s="295">
        <v>6.8</v>
      </c>
      <c r="P197" s="295">
        <v>4.5</v>
      </c>
      <c r="Q197" s="462">
        <f>IFERROR(tbl_AufmassLos1[[#This Row],[Fläche_qm]]*tbl_AufmassLos1[[#This Row],[Reinigungs-tageJahr]],"")</f>
        <v>4608</v>
      </c>
      <c r="R197" s="161">
        <f>IFERROR(VLOOKUP(tbl_AufmassLos1[[#This Row],[Reinigungs-gruppe]]&amp;tbl_AufmassLos1[[#This Row],[Reinigungs-tageJahr]],tbl_BasisLos1[],7,FALSE),"")</f>
        <v>0</v>
      </c>
      <c r="S197" s="464" t="str">
        <f>IFERROR(tbl_AufmassLos1[[#This Row],[Fläche_qm_Jahr]]/tbl_AufmassLos1[[#This Row],[qm Leistung pro Stunde]],"")</f>
        <v/>
      </c>
      <c r="T197" s="167">
        <f>IFERROR(VLOOKUP(tbl_AufmassLos1[[#This Row],[Reinigungs-gruppe]]&amp;tbl_AufmassLos1[[#This Row],[Reinigungs-tageJahr]],tbl_BasisLos1[],8,FALSE),"")</f>
        <v>0</v>
      </c>
      <c r="U197" s="168" t="str">
        <f>IFERROR(tbl_AufmassLos1[[#This Row],[StundenJahr]]*tbl_AufmassLos1[[#This Row],[SVS]],"")</f>
        <v/>
      </c>
      <c r="V197" s="169" t="str">
        <f>IFERROR(tbl_AufmassLos1[[#This Row],[PreisJahr]]/12,"")</f>
        <v/>
      </c>
    </row>
    <row r="198" spans="1:22" x14ac:dyDescent="0.2">
      <c r="A198" s="288" t="s">
        <v>2554</v>
      </c>
      <c r="B198" s="289">
        <v>706370036</v>
      </c>
      <c r="C198" s="288" t="s">
        <v>2507</v>
      </c>
      <c r="D198" s="290" t="s">
        <v>250</v>
      </c>
      <c r="E198" s="465" t="s">
        <v>265</v>
      </c>
      <c r="F198" s="291" t="s">
        <v>2012</v>
      </c>
      <c r="G198" s="306" t="s">
        <v>724</v>
      </c>
      <c r="H198" s="288"/>
      <c r="I198" s="288" t="s">
        <v>441</v>
      </c>
      <c r="J198" s="292">
        <v>7.52</v>
      </c>
      <c r="K198" s="293" t="s">
        <v>457</v>
      </c>
      <c r="L198" s="293" t="s">
        <v>163</v>
      </c>
      <c r="M198" s="289" t="s">
        <v>480</v>
      </c>
      <c r="N198" s="294">
        <v>12</v>
      </c>
      <c r="O198" s="295">
        <v>4.7</v>
      </c>
      <c r="P198" s="295"/>
      <c r="Q198" s="462">
        <f>IFERROR(tbl_AufmassLos1[[#This Row],[Fläche_qm]]*tbl_AufmassLos1[[#This Row],[Reinigungs-tageJahr]],"")</f>
        <v>90.24</v>
      </c>
      <c r="R198" s="161">
        <f>IFERROR(VLOOKUP(tbl_AufmassLos1[[#This Row],[Reinigungs-gruppe]]&amp;tbl_AufmassLos1[[#This Row],[Reinigungs-tageJahr]],tbl_BasisLos1[],7,FALSE),"")</f>
        <v>0</v>
      </c>
      <c r="S198" s="464" t="str">
        <f>IFERROR(tbl_AufmassLos1[[#This Row],[Fläche_qm_Jahr]]/tbl_AufmassLos1[[#This Row],[qm Leistung pro Stunde]],"")</f>
        <v/>
      </c>
      <c r="T198" s="167">
        <f>IFERROR(VLOOKUP(tbl_AufmassLos1[[#This Row],[Reinigungs-gruppe]]&amp;tbl_AufmassLos1[[#This Row],[Reinigungs-tageJahr]],tbl_BasisLos1[],8,FALSE),"")</f>
        <v>0</v>
      </c>
      <c r="U198" s="168" t="str">
        <f>IFERROR(tbl_AufmassLos1[[#This Row],[StundenJahr]]*tbl_AufmassLos1[[#This Row],[SVS]],"")</f>
        <v/>
      </c>
      <c r="V198" s="169" t="str">
        <f>IFERROR(tbl_AufmassLos1[[#This Row],[PreisJahr]]/12,"")</f>
        <v/>
      </c>
    </row>
    <row r="199" spans="1:22" x14ac:dyDescent="0.2">
      <c r="A199" s="288" t="s">
        <v>2554</v>
      </c>
      <c r="B199" s="289">
        <v>706370036</v>
      </c>
      <c r="C199" s="288" t="s">
        <v>2507</v>
      </c>
      <c r="D199" s="290" t="s">
        <v>250</v>
      </c>
      <c r="E199" s="465" t="s">
        <v>266</v>
      </c>
      <c r="F199" s="291" t="s">
        <v>2013</v>
      </c>
      <c r="G199" s="306" t="s">
        <v>724</v>
      </c>
      <c r="H199" s="288"/>
      <c r="I199" s="288" t="s">
        <v>441</v>
      </c>
      <c r="J199" s="292">
        <v>17.149999999999999</v>
      </c>
      <c r="K199" s="293" t="s">
        <v>457</v>
      </c>
      <c r="L199" s="293" t="s">
        <v>163</v>
      </c>
      <c r="M199" s="289" t="s">
        <v>480</v>
      </c>
      <c r="N199" s="294">
        <v>12</v>
      </c>
      <c r="O199" s="295">
        <v>9.4</v>
      </c>
      <c r="P199" s="295">
        <v>15</v>
      </c>
      <c r="Q199" s="462">
        <f>IFERROR(tbl_AufmassLos1[[#This Row],[Fläche_qm]]*tbl_AufmassLos1[[#This Row],[Reinigungs-tageJahr]],"")</f>
        <v>205.79999999999998</v>
      </c>
      <c r="R199" s="161">
        <f>IFERROR(VLOOKUP(tbl_AufmassLos1[[#This Row],[Reinigungs-gruppe]]&amp;tbl_AufmassLos1[[#This Row],[Reinigungs-tageJahr]],tbl_BasisLos1[],7,FALSE),"")</f>
        <v>0</v>
      </c>
      <c r="S199" s="464" t="str">
        <f>IFERROR(tbl_AufmassLos1[[#This Row],[Fläche_qm_Jahr]]/tbl_AufmassLos1[[#This Row],[qm Leistung pro Stunde]],"")</f>
        <v/>
      </c>
      <c r="T199" s="167">
        <f>IFERROR(VLOOKUP(tbl_AufmassLos1[[#This Row],[Reinigungs-gruppe]]&amp;tbl_AufmassLos1[[#This Row],[Reinigungs-tageJahr]],tbl_BasisLos1[],8,FALSE),"")</f>
        <v>0</v>
      </c>
      <c r="U199" s="168" t="str">
        <f>IFERROR(tbl_AufmassLos1[[#This Row],[StundenJahr]]*tbl_AufmassLos1[[#This Row],[SVS]],"")</f>
        <v/>
      </c>
      <c r="V199" s="169" t="str">
        <f>IFERROR(tbl_AufmassLos1[[#This Row],[PreisJahr]]/12,"")</f>
        <v/>
      </c>
    </row>
    <row r="200" spans="1:22" x14ac:dyDescent="0.2">
      <c r="A200" s="288" t="s">
        <v>2554</v>
      </c>
      <c r="B200" s="289">
        <v>706370036</v>
      </c>
      <c r="C200" s="288" t="s">
        <v>2507</v>
      </c>
      <c r="D200" s="290" t="s">
        <v>250</v>
      </c>
      <c r="E200" s="465" t="s">
        <v>813</v>
      </c>
      <c r="F200" s="291" t="s">
        <v>382</v>
      </c>
      <c r="G200" s="306" t="s">
        <v>724</v>
      </c>
      <c r="H200" s="288"/>
      <c r="I200" s="288" t="s">
        <v>443</v>
      </c>
      <c r="J200" s="292">
        <v>5.32</v>
      </c>
      <c r="K200" s="293" t="s">
        <v>451</v>
      </c>
      <c r="L200" s="293" t="s">
        <v>163</v>
      </c>
      <c r="M200" s="289" t="s">
        <v>481</v>
      </c>
      <c r="N200" s="294">
        <v>192</v>
      </c>
      <c r="O200" s="295">
        <v>4.2</v>
      </c>
      <c r="P200" s="295">
        <v>5</v>
      </c>
      <c r="Q200" s="462">
        <f>IFERROR(tbl_AufmassLos1[[#This Row],[Fläche_qm]]*tbl_AufmassLos1[[#This Row],[Reinigungs-tageJahr]],"")</f>
        <v>1021.44</v>
      </c>
      <c r="R200" s="161">
        <f>IFERROR(VLOOKUP(tbl_AufmassLos1[[#This Row],[Reinigungs-gruppe]]&amp;tbl_AufmassLos1[[#This Row],[Reinigungs-tageJahr]],tbl_BasisLos1[],7,FALSE),"")</f>
        <v>0</v>
      </c>
      <c r="S200" s="464" t="str">
        <f>IFERROR(tbl_AufmassLos1[[#This Row],[Fläche_qm_Jahr]]/tbl_AufmassLos1[[#This Row],[qm Leistung pro Stunde]],"")</f>
        <v/>
      </c>
      <c r="T200" s="167">
        <f>IFERROR(VLOOKUP(tbl_AufmassLos1[[#This Row],[Reinigungs-gruppe]]&amp;tbl_AufmassLos1[[#This Row],[Reinigungs-tageJahr]],tbl_BasisLos1[],8,FALSE),"")</f>
        <v>0</v>
      </c>
      <c r="U200" s="168" t="str">
        <f>IFERROR(tbl_AufmassLos1[[#This Row],[StundenJahr]]*tbl_AufmassLos1[[#This Row],[SVS]],"")</f>
        <v/>
      </c>
      <c r="V200" s="169" t="str">
        <f>IFERROR(tbl_AufmassLos1[[#This Row],[PreisJahr]]/12,"")</f>
        <v/>
      </c>
    </row>
    <row r="201" spans="1:22" x14ac:dyDescent="0.2">
      <c r="A201" s="288" t="s">
        <v>2554</v>
      </c>
      <c r="B201" s="289">
        <v>706370036</v>
      </c>
      <c r="C201" s="288" t="s">
        <v>2507</v>
      </c>
      <c r="D201" s="290" t="s">
        <v>250</v>
      </c>
      <c r="E201" s="465" t="s">
        <v>814</v>
      </c>
      <c r="F201" s="291" t="s">
        <v>2013</v>
      </c>
      <c r="G201" s="306" t="s">
        <v>724</v>
      </c>
      <c r="H201" s="288"/>
      <c r="I201" s="288" t="s">
        <v>443</v>
      </c>
      <c r="J201" s="292">
        <v>82.04</v>
      </c>
      <c r="K201" s="293" t="s">
        <v>457</v>
      </c>
      <c r="L201" s="293" t="s">
        <v>163</v>
      </c>
      <c r="M201" s="289" t="s">
        <v>480</v>
      </c>
      <c r="N201" s="294">
        <v>12</v>
      </c>
      <c r="O201" s="295">
        <v>0</v>
      </c>
      <c r="P201" s="295"/>
      <c r="Q201" s="462">
        <f>IFERROR(tbl_AufmassLos1[[#This Row],[Fläche_qm]]*tbl_AufmassLos1[[#This Row],[Reinigungs-tageJahr]],"")</f>
        <v>984.48</v>
      </c>
      <c r="R201" s="161">
        <f>IFERROR(VLOOKUP(tbl_AufmassLos1[[#This Row],[Reinigungs-gruppe]]&amp;tbl_AufmassLos1[[#This Row],[Reinigungs-tageJahr]],tbl_BasisLos1[],7,FALSE),"")</f>
        <v>0</v>
      </c>
      <c r="S201" s="464" t="str">
        <f>IFERROR(tbl_AufmassLos1[[#This Row],[Fläche_qm_Jahr]]/tbl_AufmassLos1[[#This Row],[qm Leistung pro Stunde]],"")</f>
        <v/>
      </c>
      <c r="T201" s="167">
        <f>IFERROR(VLOOKUP(tbl_AufmassLos1[[#This Row],[Reinigungs-gruppe]]&amp;tbl_AufmassLos1[[#This Row],[Reinigungs-tageJahr]],tbl_BasisLos1[],8,FALSE),"")</f>
        <v>0</v>
      </c>
      <c r="U201" s="168" t="str">
        <f>IFERROR(tbl_AufmassLos1[[#This Row],[StundenJahr]]*tbl_AufmassLos1[[#This Row],[SVS]],"")</f>
        <v/>
      </c>
      <c r="V201" s="169" t="str">
        <f>IFERROR(tbl_AufmassLos1[[#This Row],[PreisJahr]]/12,"")</f>
        <v/>
      </c>
    </row>
    <row r="202" spans="1:22" x14ac:dyDescent="0.2">
      <c r="A202" s="288" t="s">
        <v>2554</v>
      </c>
      <c r="B202" s="289">
        <v>706370036</v>
      </c>
      <c r="C202" s="288" t="s">
        <v>2507</v>
      </c>
      <c r="D202" s="290" t="s">
        <v>250</v>
      </c>
      <c r="E202" s="465" t="s">
        <v>795</v>
      </c>
      <c r="F202" s="291" t="s">
        <v>1997</v>
      </c>
      <c r="G202" s="306" t="s">
        <v>724</v>
      </c>
      <c r="H202" s="288"/>
      <c r="I202" s="288" t="s">
        <v>441</v>
      </c>
      <c r="J202" s="292">
        <v>26.88</v>
      </c>
      <c r="K202" s="293" t="s">
        <v>234</v>
      </c>
      <c r="L202" s="293" t="s">
        <v>163</v>
      </c>
      <c r="M202" s="289" t="s">
        <v>479</v>
      </c>
      <c r="N202" s="294">
        <v>38.4</v>
      </c>
      <c r="O202" s="295">
        <v>3.6</v>
      </c>
      <c r="P202" s="295">
        <v>7</v>
      </c>
      <c r="Q202" s="462">
        <f>IFERROR(tbl_AufmassLos1[[#This Row],[Fläche_qm]]*tbl_AufmassLos1[[#This Row],[Reinigungs-tageJahr]],"")</f>
        <v>1032.192</v>
      </c>
      <c r="R202" s="161">
        <f>IFERROR(VLOOKUP(tbl_AufmassLos1[[#This Row],[Reinigungs-gruppe]]&amp;tbl_AufmassLos1[[#This Row],[Reinigungs-tageJahr]],tbl_BasisLos1[],7,FALSE),"")</f>
        <v>0</v>
      </c>
      <c r="S202" s="464" t="str">
        <f>IFERROR(tbl_AufmassLos1[[#This Row],[Fläche_qm_Jahr]]/tbl_AufmassLos1[[#This Row],[qm Leistung pro Stunde]],"")</f>
        <v/>
      </c>
      <c r="T202" s="167">
        <f>IFERROR(VLOOKUP(tbl_AufmassLos1[[#This Row],[Reinigungs-gruppe]]&amp;tbl_AufmassLos1[[#This Row],[Reinigungs-tageJahr]],tbl_BasisLos1[],8,FALSE),"")</f>
        <v>0</v>
      </c>
      <c r="U202" s="168" t="str">
        <f>IFERROR(tbl_AufmassLos1[[#This Row],[StundenJahr]]*tbl_AufmassLos1[[#This Row],[SVS]],"")</f>
        <v/>
      </c>
      <c r="V202" s="169" t="str">
        <f>IFERROR(tbl_AufmassLos1[[#This Row],[PreisJahr]]/12,"")</f>
        <v/>
      </c>
    </row>
    <row r="203" spans="1:22" x14ac:dyDescent="0.2">
      <c r="A203" s="288" t="s">
        <v>2554</v>
      </c>
      <c r="B203" s="289">
        <v>706370036</v>
      </c>
      <c r="C203" s="288" t="s">
        <v>2507</v>
      </c>
      <c r="D203" s="290" t="s">
        <v>250</v>
      </c>
      <c r="E203" s="465" t="s">
        <v>808</v>
      </c>
      <c r="F203" s="291" t="s">
        <v>2006</v>
      </c>
      <c r="G203" s="306" t="s">
        <v>724</v>
      </c>
      <c r="H203" s="288"/>
      <c r="I203" s="288" t="s">
        <v>437</v>
      </c>
      <c r="J203" s="292">
        <v>14.85</v>
      </c>
      <c r="K203" s="293" t="s">
        <v>461</v>
      </c>
      <c r="L203" s="293" t="s">
        <v>163</v>
      </c>
      <c r="M203" s="289" t="s">
        <v>484</v>
      </c>
      <c r="N203" s="294">
        <v>96</v>
      </c>
      <c r="O203" s="295">
        <v>6.5</v>
      </c>
      <c r="P203" s="295"/>
      <c r="Q203" s="462">
        <f>IFERROR(tbl_AufmassLos1[[#This Row],[Fläche_qm]]*tbl_AufmassLos1[[#This Row],[Reinigungs-tageJahr]],"")</f>
        <v>1425.6</v>
      </c>
      <c r="R203" s="161">
        <f>IFERROR(VLOOKUP(tbl_AufmassLos1[[#This Row],[Reinigungs-gruppe]]&amp;tbl_AufmassLos1[[#This Row],[Reinigungs-tageJahr]],tbl_BasisLos1[],7,FALSE),"")</f>
        <v>0</v>
      </c>
      <c r="S203" s="464" t="str">
        <f>IFERROR(tbl_AufmassLos1[[#This Row],[Fläche_qm_Jahr]]/tbl_AufmassLos1[[#This Row],[qm Leistung pro Stunde]],"")</f>
        <v/>
      </c>
      <c r="T203" s="167">
        <f>IFERROR(VLOOKUP(tbl_AufmassLos1[[#This Row],[Reinigungs-gruppe]]&amp;tbl_AufmassLos1[[#This Row],[Reinigungs-tageJahr]],tbl_BasisLos1[],8,FALSE),"")</f>
        <v>0</v>
      </c>
      <c r="U203" s="168" t="str">
        <f>IFERROR(tbl_AufmassLos1[[#This Row],[StundenJahr]]*tbl_AufmassLos1[[#This Row],[SVS]],"")</f>
        <v/>
      </c>
      <c r="V203" s="169" t="str">
        <f>IFERROR(tbl_AufmassLos1[[#This Row],[PreisJahr]]/12,"")</f>
        <v/>
      </c>
    </row>
    <row r="204" spans="1:22" x14ac:dyDescent="0.2">
      <c r="A204" s="288" t="s">
        <v>2554</v>
      </c>
      <c r="B204" s="289">
        <v>706370036</v>
      </c>
      <c r="C204" s="288" t="s">
        <v>2507</v>
      </c>
      <c r="D204" s="290" t="s">
        <v>250</v>
      </c>
      <c r="E204" s="465" t="s">
        <v>808</v>
      </c>
      <c r="F204" s="291" t="s">
        <v>2010</v>
      </c>
      <c r="G204" s="306" t="s">
        <v>724</v>
      </c>
      <c r="H204" s="288"/>
      <c r="I204" s="288" t="s">
        <v>441</v>
      </c>
      <c r="J204" s="292">
        <v>12.09</v>
      </c>
      <c r="K204" s="293" t="s">
        <v>234</v>
      </c>
      <c r="L204" s="293" t="s">
        <v>163</v>
      </c>
      <c r="M204" s="289" t="s">
        <v>479</v>
      </c>
      <c r="N204" s="294">
        <v>38.4</v>
      </c>
      <c r="O204" s="295">
        <v>1</v>
      </c>
      <c r="P204" s="295"/>
      <c r="Q204" s="462">
        <f>IFERROR(tbl_AufmassLos1[[#This Row],[Fläche_qm]]*tbl_AufmassLos1[[#This Row],[Reinigungs-tageJahr]],"")</f>
        <v>464.25599999999997</v>
      </c>
      <c r="R204" s="161">
        <f>IFERROR(VLOOKUP(tbl_AufmassLos1[[#This Row],[Reinigungs-gruppe]]&amp;tbl_AufmassLos1[[#This Row],[Reinigungs-tageJahr]],tbl_BasisLos1[],7,FALSE),"")</f>
        <v>0</v>
      </c>
      <c r="S204" s="464" t="str">
        <f>IFERROR(tbl_AufmassLos1[[#This Row],[Fläche_qm_Jahr]]/tbl_AufmassLos1[[#This Row],[qm Leistung pro Stunde]],"")</f>
        <v/>
      </c>
      <c r="T204" s="167">
        <f>IFERROR(VLOOKUP(tbl_AufmassLos1[[#This Row],[Reinigungs-gruppe]]&amp;tbl_AufmassLos1[[#This Row],[Reinigungs-tageJahr]],tbl_BasisLos1[],8,FALSE),"")</f>
        <v>0</v>
      </c>
      <c r="U204" s="168" t="str">
        <f>IFERROR(tbl_AufmassLos1[[#This Row],[StundenJahr]]*tbl_AufmassLos1[[#This Row],[SVS]],"")</f>
        <v/>
      </c>
      <c r="V204" s="169" t="str">
        <f>IFERROR(tbl_AufmassLos1[[#This Row],[PreisJahr]]/12,"")</f>
        <v/>
      </c>
    </row>
    <row r="205" spans="1:22" x14ac:dyDescent="0.2">
      <c r="A205" s="288" t="s">
        <v>2554</v>
      </c>
      <c r="B205" s="289">
        <v>706370036</v>
      </c>
      <c r="C205" s="288" t="s">
        <v>2507</v>
      </c>
      <c r="D205" s="290" t="s">
        <v>250</v>
      </c>
      <c r="E205" s="465" t="s">
        <v>796</v>
      </c>
      <c r="F205" s="291" t="s">
        <v>398</v>
      </c>
      <c r="G205" s="306" t="s">
        <v>724</v>
      </c>
      <c r="H205" s="288"/>
      <c r="I205" s="288" t="s">
        <v>441</v>
      </c>
      <c r="J205" s="292">
        <v>45.2</v>
      </c>
      <c r="K205" s="293" t="s">
        <v>461</v>
      </c>
      <c r="L205" s="293" t="s">
        <v>163</v>
      </c>
      <c r="M205" s="289" t="s">
        <v>484</v>
      </c>
      <c r="N205" s="294">
        <v>96</v>
      </c>
      <c r="O205" s="295">
        <v>12</v>
      </c>
      <c r="P205" s="295"/>
      <c r="Q205" s="462">
        <f>IFERROR(tbl_AufmassLos1[[#This Row],[Fläche_qm]]*tbl_AufmassLos1[[#This Row],[Reinigungs-tageJahr]],"")</f>
        <v>4339.2000000000007</v>
      </c>
      <c r="R205" s="161">
        <f>IFERROR(VLOOKUP(tbl_AufmassLos1[[#This Row],[Reinigungs-gruppe]]&amp;tbl_AufmassLos1[[#This Row],[Reinigungs-tageJahr]],tbl_BasisLos1[],7,FALSE),"")</f>
        <v>0</v>
      </c>
      <c r="S205" s="464" t="str">
        <f>IFERROR(tbl_AufmassLos1[[#This Row],[Fläche_qm_Jahr]]/tbl_AufmassLos1[[#This Row],[qm Leistung pro Stunde]],"")</f>
        <v/>
      </c>
      <c r="T205" s="167">
        <f>IFERROR(VLOOKUP(tbl_AufmassLos1[[#This Row],[Reinigungs-gruppe]]&amp;tbl_AufmassLos1[[#This Row],[Reinigungs-tageJahr]],tbl_BasisLos1[],8,FALSE),"")</f>
        <v>0</v>
      </c>
      <c r="U205" s="168" t="str">
        <f>IFERROR(tbl_AufmassLos1[[#This Row],[StundenJahr]]*tbl_AufmassLos1[[#This Row],[SVS]],"")</f>
        <v/>
      </c>
      <c r="V205" s="169" t="str">
        <f>IFERROR(tbl_AufmassLos1[[#This Row],[PreisJahr]]/12,"")</f>
        <v/>
      </c>
    </row>
    <row r="206" spans="1:22" x14ac:dyDescent="0.2">
      <c r="A206" s="288" t="s">
        <v>2554</v>
      </c>
      <c r="B206" s="289">
        <v>706370036</v>
      </c>
      <c r="C206" s="288" t="s">
        <v>2507</v>
      </c>
      <c r="D206" s="290" t="s">
        <v>250</v>
      </c>
      <c r="E206" s="465" t="s">
        <v>809</v>
      </c>
      <c r="F206" s="291" t="s">
        <v>2007</v>
      </c>
      <c r="G206" s="306" t="s">
        <v>724</v>
      </c>
      <c r="H206" s="288"/>
      <c r="I206" s="288" t="s">
        <v>437</v>
      </c>
      <c r="J206" s="292">
        <v>26.66</v>
      </c>
      <c r="K206" s="293" t="s">
        <v>461</v>
      </c>
      <c r="L206" s="293" t="s">
        <v>163</v>
      </c>
      <c r="M206" s="289" t="s">
        <v>484</v>
      </c>
      <c r="N206" s="294">
        <v>96</v>
      </c>
      <c r="O206" s="295">
        <v>6.4</v>
      </c>
      <c r="P206" s="295"/>
      <c r="Q206" s="462">
        <f>IFERROR(tbl_AufmassLos1[[#This Row],[Fläche_qm]]*tbl_AufmassLos1[[#This Row],[Reinigungs-tageJahr]],"")</f>
        <v>2559.36</v>
      </c>
      <c r="R206" s="161">
        <f>IFERROR(VLOOKUP(tbl_AufmassLos1[[#This Row],[Reinigungs-gruppe]]&amp;tbl_AufmassLos1[[#This Row],[Reinigungs-tageJahr]],tbl_BasisLos1[],7,FALSE),"")</f>
        <v>0</v>
      </c>
      <c r="S206" s="464" t="str">
        <f>IFERROR(tbl_AufmassLos1[[#This Row],[Fläche_qm_Jahr]]/tbl_AufmassLos1[[#This Row],[qm Leistung pro Stunde]],"")</f>
        <v/>
      </c>
      <c r="T206" s="167">
        <f>IFERROR(VLOOKUP(tbl_AufmassLos1[[#This Row],[Reinigungs-gruppe]]&amp;tbl_AufmassLos1[[#This Row],[Reinigungs-tageJahr]],tbl_BasisLos1[],8,FALSE),"")</f>
        <v>0</v>
      </c>
      <c r="U206" s="168" t="str">
        <f>IFERROR(tbl_AufmassLos1[[#This Row],[StundenJahr]]*tbl_AufmassLos1[[#This Row],[SVS]],"")</f>
        <v/>
      </c>
      <c r="V206" s="169" t="str">
        <f>IFERROR(tbl_AufmassLos1[[#This Row],[PreisJahr]]/12,"")</f>
        <v/>
      </c>
    </row>
    <row r="207" spans="1:22" x14ac:dyDescent="0.2">
      <c r="A207" s="288" t="s">
        <v>2554</v>
      </c>
      <c r="B207" s="289">
        <v>706370036</v>
      </c>
      <c r="C207" s="288" t="s">
        <v>2507</v>
      </c>
      <c r="D207" s="290" t="s">
        <v>250</v>
      </c>
      <c r="E207" s="465" t="s">
        <v>797</v>
      </c>
      <c r="F207" s="291" t="s">
        <v>1998</v>
      </c>
      <c r="G207" s="306" t="s">
        <v>724</v>
      </c>
      <c r="H207" s="288"/>
      <c r="I207" s="288" t="s">
        <v>441</v>
      </c>
      <c r="J207" s="292">
        <v>36.9</v>
      </c>
      <c r="K207" s="293" t="s">
        <v>460</v>
      </c>
      <c r="L207" s="293" t="s">
        <v>163</v>
      </c>
      <c r="M207" s="289" t="s">
        <v>479</v>
      </c>
      <c r="N207" s="294">
        <v>38.4</v>
      </c>
      <c r="O207" s="295">
        <v>8</v>
      </c>
      <c r="P207" s="295"/>
      <c r="Q207" s="462">
        <f>IFERROR(tbl_AufmassLos1[[#This Row],[Fläche_qm]]*tbl_AufmassLos1[[#This Row],[Reinigungs-tageJahr]],"")</f>
        <v>1416.9599999999998</v>
      </c>
      <c r="R207" s="161">
        <f>IFERROR(VLOOKUP(tbl_AufmassLos1[[#This Row],[Reinigungs-gruppe]]&amp;tbl_AufmassLos1[[#This Row],[Reinigungs-tageJahr]],tbl_BasisLos1[],7,FALSE),"")</f>
        <v>0</v>
      </c>
      <c r="S207" s="464" t="str">
        <f>IFERROR(tbl_AufmassLos1[[#This Row],[Fläche_qm_Jahr]]/tbl_AufmassLos1[[#This Row],[qm Leistung pro Stunde]],"")</f>
        <v/>
      </c>
      <c r="T207" s="167">
        <f>IFERROR(VLOOKUP(tbl_AufmassLos1[[#This Row],[Reinigungs-gruppe]]&amp;tbl_AufmassLos1[[#This Row],[Reinigungs-tageJahr]],tbl_BasisLos1[],8,FALSE),"")</f>
        <v>0</v>
      </c>
      <c r="U207" s="168" t="str">
        <f>IFERROR(tbl_AufmassLos1[[#This Row],[StundenJahr]]*tbl_AufmassLos1[[#This Row],[SVS]],"")</f>
        <v/>
      </c>
      <c r="V207" s="169" t="str">
        <f>IFERROR(tbl_AufmassLos1[[#This Row],[PreisJahr]]/12,"")</f>
        <v/>
      </c>
    </row>
    <row r="208" spans="1:22" x14ac:dyDescent="0.2">
      <c r="A208" s="288" t="s">
        <v>2554</v>
      </c>
      <c r="B208" s="289">
        <v>706370036</v>
      </c>
      <c r="C208" s="288" t="s">
        <v>2507</v>
      </c>
      <c r="D208" s="290" t="s">
        <v>250</v>
      </c>
      <c r="E208" s="465" t="s">
        <v>805</v>
      </c>
      <c r="F208" s="291" t="s">
        <v>2005</v>
      </c>
      <c r="G208" s="306" t="s">
        <v>724</v>
      </c>
      <c r="H208" s="288"/>
      <c r="I208" s="288" t="s">
        <v>441</v>
      </c>
      <c r="J208" s="292">
        <v>4.6100000000000003</v>
      </c>
      <c r="K208" s="293" t="s">
        <v>450</v>
      </c>
      <c r="L208" s="293" t="s">
        <v>163</v>
      </c>
      <c r="M208" s="289" t="s">
        <v>484</v>
      </c>
      <c r="N208" s="294">
        <v>96</v>
      </c>
      <c r="O208" s="295">
        <v>4.2</v>
      </c>
      <c r="P208" s="295"/>
      <c r="Q208" s="462">
        <f>IFERROR(tbl_AufmassLos1[[#This Row],[Fläche_qm]]*tbl_AufmassLos1[[#This Row],[Reinigungs-tageJahr]],"")</f>
        <v>442.56000000000006</v>
      </c>
      <c r="R208" s="161">
        <f>IFERROR(VLOOKUP(tbl_AufmassLos1[[#This Row],[Reinigungs-gruppe]]&amp;tbl_AufmassLos1[[#This Row],[Reinigungs-tageJahr]],tbl_BasisLos1[],7,FALSE),"")</f>
        <v>0</v>
      </c>
      <c r="S208" s="464" t="str">
        <f>IFERROR(tbl_AufmassLos1[[#This Row],[Fläche_qm_Jahr]]/tbl_AufmassLos1[[#This Row],[qm Leistung pro Stunde]],"")</f>
        <v/>
      </c>
      <c r="T208" s="167">
        <f>IFERROR(VLOOKUP(tbl_AufmassLos1[[#This Row],[Reinigungs-gruppe]]&amp;tbl_AufmassLos1[[#This Row],[Reinigungs-tageJahr]],tbl_BasisLos1[],8,FALSE),"")</f>
        <v>0</v>
      </c>
      <c r="U208" s="168" t="str">
        <f>IFERROR(tbl_AufmassLos1[[#This Row],[StundenJahr]]*tbl_AufmassLos1[[#This Row],[SVS]],"")</f>
        <v/>
      </c>
      <c r="V208" s="169" t="str">
        <f>IFERROR(tbl_AufmassLos1[[#This Row],[PreisJahr]]/12,"")</f>
        <v/>
      </c>
    </row>
    <row r="209" spans="1:22" x14ac:dyDescent="0.2">
      <c r="A209" s="288" t="s">
        <v>2554</v>
      </c>
      <c r="B209" s="289">
        <v>706370036</v>
      </c>
      <c r="C209" s="288" t="s">
        <v>2507</v>
      </c>
      <c r="D209" s="290" t="s">
        <v>250</v>
      </c>
      <c r="E209" s="465" t="s">
        <v>799</v>
      </c>
      <c r="F209" s="291" t="s">
        <v>2000</v>
      </c>
      <c r="G209" s="306" t="s">
        <v>724</v>
      </c>
      <c r="H209" s="288"/>
      <c r="I209" s="288" t="s">
        <v>441</v>
      </c>
      <c r="J209" s="292">
        <v>45.51</v>
      </c>
      <c r="K209" s="293" t="s">
        <v>462</v>
      </c>
      <c r="L209" s="293" t="s">
        <v>163</v>
      </c>
      <c r="M209" s="289" t="s">
        <v>484</v>
      </c>
      <c r="N209" s="294">
        <v>96</v>
      </c>
      <c r="O209" s="295">
        <v>12</v>
      </c>
      <c r="P209" s="295"/>
      <c r="Q209" s="462">
        <f>IFERROR(tbl_AufmassLos1[[#This Row],[Fläche_qm]]*tbl_AufmassLos1[[#This Row],[Reinigungs-tageJahr]],"")</f>
        <v>4368.96</v>
      </c>
      <c r="R209" s="161">
        <f>IFERROR(VLOOKUP(tbl_AufmassLos1[[#This Row],[Reinigungs-gruppe]]&amp;tbl_AufmassLos1[[#This Row],[Reinigungs-tageJahr]],tbl_BasisLos1[],7,FALSE),"")</f>
        <v>0</v>
      </c>
      <c r="S209" s="464" t="str">
        <f>IFERROR(tbl_AufmassLos1[[#This Row],[Fläche_qm_Jahr]]/tbl_AufmassLos1[[#This Row],[qm Leistung pro Stunde]],"")</f>
        <v/>
      </c>
      <c r="T209" s="167">
        <f>IFERROR(VLOOKUP(tbl_AufmassLos1[[#This Row],[Reinigungs-gruppe]]&amp;tbl_AufmassLos1[[#This Row],[Reinigungs-tageJahr]],tbl_BasisLos1[],8,FALSE),"")</f>
        <v>0</v>
      </c>
      <c r="U209" s="168" t="str">
        <f>IFERROR(tbl_AufmassLos1[[#This Row],[StundenJahr]]*tbl_AufmassLos1[[#This Row],[SVS]],"")</f>
        <v/>
      </c>
      <c r="V209" s="169" t="str">
        <f>IFERROR(tbl_AufmassLos1[[#This Row],[PreisJahr]]/12,"")</f>
        <v/>
      </c>
    </row>
    <row r="210" spans="1:22" x14ac:dyDescent="0.2">
      <c r="A210" s="288" t="s">
        <v>2554</v>
      </c>
      <c r="B210" s="289">
        <v>706370036</v>
      </c>
      <c r="C210" s="288" t="s">
        <v>2507</v>
      </c>
      <c r="D210" s="290" t="s">
        <v>250</v>
      </c>
      <c r="E210" s="465" t="s">
        <v>804</v>
      </c>
      <c r="F210" s="291" t="s">
        <v>2004</v>
      </c>
      <c r="G210" s="306" t="s">
        <v>724</v>
      </c>
      <c r="H210" s="288"/>
      <c r="I210" s="288" t="s">
        <v>442</v>
      </c>
      <c r="J210" s="292">
        <v>52.5</v>
      </c>
      <c r="K210" s="293" t="s">
        <v>461</v>
      </c>
      <c r="L210" s="293" t="s">
        <v>163</v>
      </c>
      <c r="M210" s="289" t="s">
        <v>484</v>
      </c>
      <c r="N210" s="294">
        <v>96</v>
      </c>
      <c r="O210" s="295">
        <v>16</v>
      </c>
      <c r="P210" s="295"/>
      <c r="Q210" s="462">
        <f>IFERROR(tbl_AufmassLos1[[#This Row],[Fläche_qm]]*tbl_AufmassLos1[[#This Row],[Reinigungs-tageJahr]],"")</f>
        <v>5040</v>
      </c>
      <c r="R210" s="161">
        <f>IFERROR(VLOOKUP(tbl_AufmassLos1[[#This Row],[Reinigungs-gruppe]]&amp;tbl_AufmassLos1[[#This Row],[Reinigungs-tageJahr]],tbl_BasisLos1[],7,FALSE),"")</f>
        <v>0</v>
      </c>
      <c r="S210" s="464" t="str">
        <f>IFERROR(tbl_AufmassLos1[[#This Row],[Fläche_qm_Jahr]]/tbl_AufmassLos1[[#This Row],[qm Leistung pro Stunde]],"")</f>
        <v/>
      </c>
      <c r="T210" s="167">
        <f>IFERROR(VLOOKUP(tbl_AufmassLos1[[#This Row],[Reinigungs-gruppe]]&amp;tbl_AufmassLos1[[#This Row],[Reinigungs-tageJahr]],tbl_BasisLos1[],8,FALSE),"")</f>
        <v>0</v>
      </c>
      <c r="U210" s="168" t="str">
        <f>IFERROR(tbl_AufmassLos1[[#This Row],[StundenJahr]]*tbl_AufmassLos1[[#This Row],[SVS]],"")</f>
        <v/>
      </c>
      <c r="V210" s="169" t="str">
        <f>IFERROR(tbl_AufmassLos1[[#This Row],[PreisJahr]]/12,"")</f>
        <v/>
      </c>
    </row>
    <row r="211" spans="1:22" x14ac:dyDescent="0.2">
      <c r="A211" s="288" t="s">
        <v>2554</v>
      </c>
      <c r="B211" s="289">
        <v>706370036</v>
      </c>
      <c r="C211" s="288" t="s">
        <v>2507</v>
      </c>
      <c r="D211" s="290" t="s">
        <v>250</v>
      </c>
      <c r="E211" s="465" t="s">
        <v>800</v>
      </c>
      <c r="F211" s="291" t="s">
        <v>372</v>
      </c>
      <c r="G211" s="306" t="s">
        <v>724</v>
      </c>
      <c r="H211" s="288"/>
      <c r="I211" s="288" t="s">
        <v>441</v>
      </c>
      <c r="J211" s="292">
        <v>16.600000000000001</v>
      </c>
      <c r="K211" s="293" t="s">
        <v>463</v>
      </c>
      <c r="L211" s="293" t="s">
        <v>163</v>
      </c>
      <c r="M211" s="289" t="s">
        <v>484</v>
      </c>
      <c r="N211" s="294">
        <v>96</v>
      </c>
      <c r="O211" s="295">
        <v>4</v>
      </c>
      <c r="P211" s="295"/>
      <c r="Q211" s="462">
        <f>IFERROR(tbl_AufmassLos1[[#This Row],[Fläche_qm]]*tbl_AufmassLos1[[#This Row],[Reinigungs-tageJahr]],"")</f>
        <v>1593.6000000000001</v>
      </c>
      <c r="R211" s="161">
        <f>IFERROR(VLOOKUP(tbl_AufmassLos1[[#This Row],[Reinigungs-gruppe]]&amp;tbl_AufmassLos1[[#This Row],[Reinigungs-tageJahr]],tbl_BasisLos1[],7,FALSE),"")</f>
        <v>0</v>
      </c>
      <c r="S211" s="464" t="str">
        <f>IFERROR(tbl_AufmassLos1[[#This Row],[Fläche_qm_Jahr]]/tbl_AufmassLos1[[#This Row],[qm Leistung pro Stunde]],"")</f>
        <v/>
      </c>
      <c r="T211" s="167">
        <f>IFERROR(VLOOKUP(tbl_AufmassLos1[[#This Row],[Reinigungs-gruppe]]&amp;tbl_AufmassLos1[[#This Row],[Reinigungs-tageJahr]],tbl_BasisLos1[],8,FALSE),"")</f>
        <v>0</v>
      </c>
      <c r="U211" s="168" t="str">
        <f>IFERROR(tbl_AufmassLos1[[#This Row],[StundenJahr]]*tbl_AufmassLos1[[#This Row],[SVS]],"")</f>
        <v/>
      </c>
      <c r="V211" s="169" t="str">
        <f>IFERROR(tbl_AufmassLos1[[#This Row],[PreisJahr]]/12,"")</f>
        <v/>
      </c>
    </row>
    <row r="212" spans="1:22" x14ac:dyDescent="0.2">
      <c r="A212" s="288" t="s">
        <v>2554</v>
      </c>
      <c r="B212" s="289">
        <v>706370036</v>
      </c>
      <c r="C212" s="288" t="s">
        <v>2507</v>
      </c>
      <c r="D212" s="290" t="s">
        <v>250</v>
      </c>
      <c r="E212" s="465" t="s">
        <v>806</v>
      </c>
      <c r="F212" s="291" t="s">
        <v>382</v>
      </c>
      <c r="G212" s="306" t="s">
        <v>724</v>
      </c>
      <c r="H212" s="288"/>
      <c r="I212" s="288" t="s">
        <v>441</v>
      </c>
      <c r="J212" s="292">
        <v>1.26</v>
      </c>
      <c r="K212" s="293" t="s">
        <v>451</v>
      </c>
      <c r="L212" s="293" t="s">
        <v>163</v>
      </c>
      <c r="M212" s="289" t="s">
        <v>481</v>
      </c>
      <c r="N212" s="294">
        <v>192</v>
      </c>
      <c r="O212" s="295">
        <v>4.2</v>
      </c>
      <c r="P212" s="295"/>
      <c r="Q212" s="462">
        <f>IFERROR(tbl_AufmassLos1[[#This Row],[Fläche_qm]]*tbl_AufmassLos1[[#This Row],[Reinigungs-tageJahr]],"")</f>
        <v>241.92000000000002</v>
      </c>
      <c r="R212" s="161">
        <f>IFERROR(VLOOKUP(tbl_AufmassLos1[[#This Row],[Reinigungs-gruppe]]&amp;tbl_AufmassLos1[[#This Row],[Reinigungs-tageJahr]],tbl_BasisLos1[],7,FALSE),"")</f>
        <v>0</v>
      </c>
      <c r="S212" s="464" t="str">
        <f>IFERROR(tbl_AufmassLos1[[#This Row],[Fläche_qm_Jahr]]/tbl_AufmassLos1[[#This Row],[qm Leistung pro Stunde]],"")</f>
        <v/>
      </c>
      <c r="T212" s="167">
        <f>IFERROR(VLOOKUP(tbl_AufmassLos1[[#This Row],[Reinigungs-gruppe]]&amp;tbl_AufmassLos1[[#This Row],[Reinigungs-tageJahr]],tbl_BasisLos1[],8,FALSE),"")</f>
        <v>0</v>
      </c>
      <c r="U212" s="168" t="str">
        <f>IFERROR(tbl_AufmassLos1[[#This Row],[StundenJahr]]*tbl_AufmassLos1[[#This Row],[SVS]],"")</f>
        <v/>
      </c>
      <c r="V212" s="169" t="str">
        <f>IFERROR(tbl_AufmassLos1[[#This Row],[PreisJahr]]/12,"")</f>
        <v/>
      </c>
    </row>
    <row r="213" spans="1:22" x14ac:dyDescent="0.2">
      <c r="A213" s="288" t="s">
        <v>2554</v>
      </c>
      <c r="B213" s="289">
        <v>706370036</v>
      </c>
      <c r="C213" s="288" t="s">
        <v>2507</v>
      </c>
      <c r="D213" s="290">
        <v>0</v>
      </c>
      <c r="E213" s="465" t="s">
        <v>798</v>
      </c>
      <c r="F213" s="291" t="s">
        <v>1999</v>
      </c>
      <c r="G213" s="306" t="s">
        <v>724</v>
      </c>
      <c r="H213" s="288"/>
      <c r="I213" s="288" t="s">
        <v>441</v>
      </c>
      <c r="J213" s="292">
        <v>42.97</v>
      </c>
      <c r="K213" s="293" t="s">
        <v>457</v>
      </c>
      <c r="L213" s="293" t="s">
        <v>163</v>
      </c>
      <c r="M213" s="289" t="s">
        <v>480</v>
      </c>
      <c r="N213" s="294">
        <v>12</v>
      </c>
      <c r="O213" s="295">
        <v>12</v>
      </c>
      <c r="P213" s="295"/>
      <c r="Q213" s="462">
        <f>IFERROR(tbl_AufmassLos1[[#This Row],[Fläche_qm]]*tbl_AufmassLos1[[#This Row],[Reinigungs-tageJahr]],"")</f>
        <v>515.64</v>
      </c>
      <c r="R213" s="161">
        <f>IFERROR(VLOOKUP(tbl_AufmassLos1[[#This Row],[Reinigungs-gruppe]]&amp;tbl_AufmassLos1[[#This Row],[Reinigungs-tageJahr]],tbl_BasisLos1[],7,FALSE),"")</f>
        <v>0</v>
      </c>
      <c r="S213" s="464" t="str">
        <f>IFERROR(tbl_AufmassLos1[[#This Row],[Fläche_qm_Jahr]]/tbl_AufmassLos1[[#This Row],[qm Leistung pro Stunde]],"")</f>
        <v/>
      </c>
      <c r="T213" s="167">
        <f>IFERROR(VLOOKUP(tbl_AufmassLos1[[#This Row],[Reinigungs-gruppe]]&amp;tbl_AufmassLos1[[#This Row],[Reinigungs-tageJahr]],tbl_BasisLos1[],8,FALSE),"")</f>
        <v>0</v>
      </c>
      <c r="U213" s="168" t="str">
        <f>IFERROR(tbl_AufmassLos1[[#This Row],[StundenJahr]]*tbl_AufmassLos1[[#This Row],[SVS]],"")</f>
        <v/>
      </c>
      <c r="V213" s="169" t="str">
        <f>IFERROR(tbl_AufmassLos1[[#This Row],[PreisJahr]]/12,"")</f>
        <v/>
      </c>
    </row>
    <row r="214" spans="1:22" x14ac:dyDescent="0.2">
      <c r="A214" s="288" t="s">
        <v>2554</v>
      </c>
      <c r="B214" s="289">
        <v>706370036</v>
      </c>
      <c r="C214" s="288" t="s">
        <v>2507</v>
      </c>
      <c r="D214" s="290" t="s">
        <v>250</v>
      </c>
      <c r="E214" s="465" t="s">
        <v>801</v>
      </c>
      <c r="F214" s="291" t="s">
        <v>2001</v>
      </c>
      <c r="G214" s="306" t="s">
        <v>724</v>
      </c>
      <c r="H214" s="288"/>
      <c r="I214" s="288" t="s">
        <v>441</v>
      </c>
      <c r="J214" s="292">
        <v>41.82</v>
      </c>
      <c r="K214" s="293" t="s">
        <v>464</v>
      </c>
      <c r="L214" s="293" t="s">
        <v>163</v>
      </c>
      <c r="M214" s="289" t="s">
        <v>479</v>
      </c>
      <c r="N214" s="294">
        <v>38.4</v>
      </c>
      <c r="O214" s="295">
        <v>12</v>
      </c>
      <c r="P214" s="295"/>
      <c r="Q214" s="462">
        <f>IFERROR(tbl_AufmassLos1[[#This Row],[Fläche_qm]]*tbl_AufmassLos1[[#This Row],[Reinigungs-tageJahr]],"")</f>
        <v>1605.8879999999999</v>
      </c>
      <c r="R214" s="161">
        <f>IFERROR(VLOOKUP(tbl_AufmassLos1[[#This Row],[Reinigungs-gruppe]]&amp;tbl_AufmassLos1[[#This Row],[Reinigungs-tageJahr]],tbl_BasisLos1[],7,FALSE),"")</f>
        <v>0</v>
      </c>
      <c r="S214" s="464" t="str">
        <f>IFERROR(tbl_AufmassLos1[[#This Row],[Fläche_qm_Jahr]]/tbl_AufmassLos1[[#This Row],[qm Leistung pro Stunde]],"")</f>
        <v/>
      </c>
      <c r="T214" s="167">
        <f>IFERROR(VLOOKUP(tbl_AufmassLos1[[#This Row],[Reinigungs-gruppe]]&amp;tbl_AufmassLos1[[#This Row],[Reinigungs-tageJahr]],tbl_BasisLos1[],8,FALSE),"")</f>
        <v>0</v>
      </c>
      <c r="U214" s="168" t="str">
        <f>IFERROR(tbl_AufmassLos1[[#This Row],[StundenJahr]]*tbl_AufmassLos1[[#This Row],[SVS]],"")</f>
        <v/>
      </c>
      <c r="V214" s="169" t="str">
        <f>IFERROR(tbl_AufmassLos1[[#This Row],[PreisJahr]]/12,"")</f>
        <v/>
      </c>
    </row>
    <row r="215" spans="1:22" x14ac:dyDescent="0.2">
      <c r="A215" s="288" t="s">
        <v>2554</v>
      </c>
      <c r="B215" s="289">
        <v>706370036</v>
      </c>
      <c r="C215" s="288" t="s">
        <v>2507</v>
      </c>
      <c r="D215" s="290" t="s">
        <v>250</v>
      </c>
      <c r="E215" s="465" t="s">
        <v>790</v>
      </c>
      <c r="F215" s="291" t="s">
        <v>401</v>
      </c>
      <c r="G215" s="306" t="s">
        <v>724</v>
      </c>
      <c r="H215" s="288"/>
      <c r="I215" s="288" t="s">
        <v>443</v>
      </c>
      <c r="J215" s="292">
        <v>43.12</v>
      </c>
      <c r="K215" s="293" t="s">
        <v>236</v>
      </c>
      <c r="L215" s="293" t="s">
        <v>163</v>
      </c>
      <c r="M215" s="289" t="s">
        <v>481</v>
      </c>
      <c r="N215" s="294">
        <v>192</v>
      </c>
      <c r="O215" s="295">
        <v>9.5</v>
      </c>
      <c r="P215" s="295">
        <v>9</v>
      </c>
      <c r="Q215" s="462">
        <f>IFERROR(tbl_AufmassLos1[[#This Row],[Fläche_qm]]*tbl_AufmassLos1[[#This Row],[Reinigungs-tageJahr]],"")</f>
        <v>8279.0399999999991</v>
      </c>
      <c r="R215" s="161">
        <f>IFERROR(VLOOKUP(tbl_AufmassLos1[[#This Row],[Reinigungs-gruppe]]&amp;tbl_AufmassLos1[[#This Row],[Reinigungs-tageJahr]],tbl_BasisLos1[],7,FALSE),"")</f>
        <v>0</v>
      </c>
      <c r="S215" s="464" t="str">
        <f>IFERROR(tbl_AufmassLos1[[#This Row],[Fläche_qm_Jahr]]/tbl_AufmassLos1[[#This Row],[qm Leistung pro Stunde]],"")</f>
        <v/>
      </c>
      <c r="T215" s="167">
        <f>IFERROR(VLOOKUP(tbl_AufmassLos1[[#This Row],[Reinigungs-gruppe]]&amp;tbl_AufmassLos1[[#This Row],[Reinigungs-tageJahr]],tbl_BasisLos1[],8,FALSE),"")</f>
        <v>0</v>
      </c>
      <c r="U215" s="168" t="str">
        <f>IFERROR(tbl_AufmassLos1[[#This Row],[StundenJahr]]*tbl_AufmassLos1[[#This Row],[SVS]],"")</f>
        <v/>
      </c>
      <c r="V215" s="169" t="str">
        <f>IFERROR(tbl_AufmassLos1[[#This Row],[PreisJahr]]/12,"")</f>
        <v/>
      </c>
    </row>
    <row r="216" spans="1:22" x14ac:dyDescent="0.2">
      <c r="A216" s="288" t="s">
        <v>2554</v>
      </c>
      <c r="B216" s="289">
        <v>706370036</v>
      </c>
      <c r="C216" s="288" t="s">
        <v>2507</v>
      </c>
      <c r="D216" s="290" t="s">
        <v>250</v>
      </c>
      <c r="E216" s="465" t="s">
        <v>791</v>
      </c>
      <c r="F216" s="291" t="s">
        <v>1993</v>
      </c>
      <c r="G216" s="306" t="s">
        <v>724</v>
      </c>
      <c r="H216" s="288"/>
      <c r="I216" s="288" t="s">
        <v>443</v>
      </c>
      <c r="J216" s="292">
        <v>173.91</v>
      </c>
      <c r="K216" s="293" t="s">
        <v>262</v>
      </c>
      <c r="L216" s="293" t="s">
        <v>163</v>
      </c>
      <c r="M216" s="289" t="s">
        <v>481</v>
      </c>
      <c r="N216" s="294">
        <v>192</v>
      </c>
      <c r="O216" s="295">
        <v>0</v>
      </c>
      <c r="P216" s="295">
        <v>15</v>
      </c>
      <c r="Q216" s="462">
        <f>IFERROR(tbl_AufmassLos1[[#This Row],[Fläche_qm]]*tbl_AufmassLos1[[#This Row],[Reinigungs-tageJahr]],"")</f>
        <v>33390.720000000001</v>
      </c>
      <c r="R216" s="161">
        <f>IFERROR(VLOOKUP(tbl_AufmassLos1[[#This Row],[Reinigungs-gruppe]]&amp;tbl_AufmassLos1[[#This Row],[Reinigungs-tageJahr]],tbl_BasisLos1[],7,FALSE),"")</f>
        <v>0</v>
      </c>
      <c r="S216" s="464" t="str">
        <f>IFERROR(tbl_AufmassLos1[[#This Row],[Fläche_qm_Jahr]]/tbl_AufmassLos1[[#This Row],[qm Leistung pro Stunde]],"")</f>
        <v/>
      </c>
      <c r="T216" s="167">
        <f>IFERROR(VLOOKUP(tbl_AufmassLos1[[#This Row],[Reinigungs-gruppe]]&amp;tbl_AufmassLos1[[#This Row],[Reinigungs-tageJahr]],tbl_BasisLos1[],8,FALSE),"")</f>
        <v>0</v>
      </c>
      <c r="U216" s="168" t="str">
        <f>IFERROR(tbl_AufmassLos1[[#This Row],[StundenJahr]]*tbl_AufmassLos1[[#This Row],[SVS]],"")</f>
        <v/>
      </c>
      <c r="V216" s="169" t="str">
        <f>IFERROR(tbl_AufmassLos1[[#This Row],[PreisJahr]]/12,"")</f>
        <v/>
      </c>
    </row>
    <row r="217" spans="1:22" x14ac:dyDescent="0.2">
      <c r="A217" s="288" t="s">
        <v>2554</v>
      </c>
      <c r="B217" s="289">
        <v>706370036</v>
      </c>
      <c r="C217" s="288" t="s">
        <v>2507</v>
      </c>
      <c r="D217" s="290" t="s">
        <v>250</v>
      </c>
      <c r="E217" s="465" t="s">
        <v>792</v>
      </c>
      <c r="F217" s="291" t="s">
        <v>1994</v>
      </c>
      <c r="G217" s="306" t="s">
        <v>724</v>
      </c>
      <c r="H217" s="288"/>
      <c r="I217" s="288" t="s">
        <v>443</v>
      </c>
      <c r="J217" s="292">
        <v>39.409999999999997</v>
      </c>
      <c r="K217" s="293" t="s">
        <v>264</v>
      </c>
      <c r="L217" s="293" t="s">
        <v>163</v>
      </c>
      <c r="M217" s="289" t="s">
        <v>481</v>
      </c>
      <c r="N217" s="294">
        <v>192</v>
      </c>
      <c r="O217" s="295">
        <v>7.6</v>
      </c>
      <c r="P217" s="295"/>
      <c r="Q217" s="462">
        <f>IFERROR(tbl_AufmassLos1[[#This Row],[Fläche_qm]]*tbl_AufmassLos1[[#This Row],[Reinigungs-tageJahr]],"")</f>
        <v>7566.7199999999993</v>
      </c>
      <c r="R217" s="161">
        <f>IFERROR(VLOOKUP(tbl_AufmassLos1[[#This Row],[Reinigungs-gruppe]]&amp;tbl_AufmassLos1[[#This Row],[Reinigungs-tageJahr]],tbl_BasisLos1[],7,FALSE),"")</f>
        <v>0</v>
      </c>
      <c r="S217" s="464" t="str">
        <f>IFERROR(tbl_AufmassLos1[[#This Row],[Fläche_qm_Jahr]]/tbl_AufmassLos1[[#This Row],[qm Leistung pro Stunde]],"")</f>
        <v/>
      </c>
      <c r="T217" s="167">
        <f>IFERROR(VLOOKUP(tbl_AufmassLos1[[#This Row],[Reinigungs-gruppe]]&amp;tbl_AufmassLos1[[#This Row],[Reinigungs-tageJahr]],tbl_BasisLos1[],8,FALSE),"")</f>
        <v>0</v>
      </c>
      <c r="U217" s="168" t="str">
        <f>IFERROR(tbl_AufmassLos1[[#This Row],[StundenJahr]]*tbl_AufmassLos1[[#This Row],[SVS]],"")</f>
        <v/>
      </c>
      <c r="V217" s="169" t="str">
        <f>IFERROR(tbl_AufmassLos1[[#This Row],[PreisJahr]]/12,"")</f>
        <v/>
      </c>
    </row>
    <row r="218" spans="1:22" x14ac:dyDescent="0.2">
      <c r="A218" s="288" t="s">
        <v>2554</v>
      </c>
      <c r="B218" s="289">
        <v>706370036</v>
      </c>
      <c r="C218" s="288" t="s">
        <v>2507</v>
      </c>
      <c r="D218" s="290" t="s">
        <v>250</v>
      </c>
      <c r="E218" s="465" t="s">
        <v>793</v>
      </c>
      <c r="F218" s="291" t="s">
        <v>1995</v>
      </c>
      <c r="G218" s="306" t="s">
        <v>724</v>
      </c>
      <c r="H218" s="288"/>
      <c r="I218" s="288" t="s">
        <v>443</v>
      </c>
      <c r="J218" s="292">
        <v>12</v>
      </c>
      <c r="K218" s="293" t="s">
        <v>264</v>
      </c>
      <c r="L218" s="293" t="s">
        <v>163</v>
      </c>
      <c r="M218" s="289" t="s">
        <v>481</v>
      </c>
      <c r="N218" s="294">
        <v>192</v>
      </c>
      <c r="O218" s="295">
        <v>0</v>
      </c>
      <c r="P218" s="295"/>
      <c r="Q218" s="462">
        <f>IFERROR(tbl_AufmassLos1[[#This Row],[Fläche_qm]]*tbl_AufmassLos1[[#This Row],[Reinigungs-tageJahr]],"")</f>
        <v>2304</v>
      </c>
      <c r="R218" s="161">
        <f>IFERROR(VLOOKUP(tbl_AufmassLos1[[#This Row],[Reinigungs-gruppe]]&amp;tbl_AufmassLos1[[#This Row],[Reinigungs-tageJahr]],tbl_BasisLos1[],7,FALSE),"")</f>
        <v>0</v>
      </c>
      <c r="S218" s="464" t="str">
        <f>IFERROR(tbl_AufmassLos1[[#This Row],[Fläche_qm_Jahr]]/tbl_AufmassLos1[[#This Row],[qm Leistung pro Stunde]],"")</f>
        <v/>
      </c>
      <c r="T218" s="167">
        <f>IFERROR(VLOOKUP(tbl_AufmassLos1[[#This Row],[Reinigungs-gruppe]]&amp;tbl_AufmassLos1[[#This Row],[Reinigungs-tageJahr]],tbl_BasisLos1[],8,FALSE),"")</f>
        <v>0</v>
      </c>
      <c r="U218" s="168" t="str">
        <f>IFERROR(tbl_AufmassLos1[[#This Row],[StundenJahr]]*tbl_AufmassLos1[[#This Row],[SVS]],"")</f>
        <v/>
      </c>
      <c r="V218" s="169" t="str">
        <f>IFERROR(tbl_AufmassLos1[[#This Row],[PreisJahr]]/12,"")</f>
        <v/>
      </c>
    </row>
    <row r="219" spans="1:22" x14ac:dyDescent="0.2">
      <c r="A219" s="288" t="s">
        <v>2554</v>
      </c>
      <c r="B219" s="289">
        <v>706370036</v>
      </c>
      <c r="C219" s="288" t="s">
        <v>2507</v>
      </c>
      <c r="D219" s="290" t="s">
        <v>250</v>
      </c>
      <c r="E219" s="465" t="s">
        <v>794</v>
      </c>
      <c r="F219" s="291" t="s">
        <v>1996</v>
      </c>
      <c r="G219" s="306" t="s">
        <v>724</v>
      </c>
      <c r="H219" s="288"/>
      <c r="I219" s="288" t="s">
        <v>443</v>
      </c>
      <c r="J219" s="292">
        <v>139.1</v>
      </c>
      <c r="K219" s="293" t="s">
        <v>262</v>
      </c>
      <c r="L219" s="293" t="s">
        <v>163</v>
      </c>
      <c r="M219" s="289" t="s">
        <v>481</v>
      </c>
      <c r="N219" s="294">
        <v>192</v>
      </c>
      <c r="O219" s="295">
        <v>4.2</v>
      </c>
      <c r="P219" s="295"/>
      <c r="Q219" s="462">
        <f>IFERROR(tbl_AufmassLos1[[#This Row],[Fläche_qm]]*tbl_AufmassLos1[[#This Row],[Reinigungs-tageJahr]],"")</f>
        <v>26707.199999999997</v>
      </c>
      <c r="R219" s="161">
        <f>IFERROR(VLOOKUP(tbl_AufmassLos1[[#This Row],[Reinigungs-gruppe]]&amp;tbl_AufmassLos1[[#This Row],[Reinigungs-tageJahr]],tbl_BasisLos1[],7,FALSE),"")</f>
        <v>0</v>
      </c>
      <c r="S219" s="464" t="str">
        <f>IFERROR(tbl_AufmassLos1[[#This Row],[Fläche_qm_Jahr]]/tbl_AufmassLos1[[#This Row],[qm Leistung pro Stunde]],"")</f>
        <v/>
      </c>
      <c r="T219" s="167">
        <f>IFERROR(VLOOKUP(tbl_AufmassLos1[[#This Row],[Reinigungs-gruppe]]&amp;tbl_AufmassLos1[[#This Row],[Reinigungs-tageJahr]],tbl_BasisLos1[],8,FALSE),"")</f>
        <v>0</v>
      </c>
      <c r="U219" s="168" t="str">
        <f>IFERROR(tbl_AufmassLos1[[#This Row],[StundenJahr]]*tbl_AufmassLos1[[#This Row],[SVS]],"")</f>
        <v/>
      </c>
      <c r="V219" s="169" t="str">
        <f>IFERROR(tbl_AufmassLos1[[#This Row],[PreisJahr]]/12,"")</f>
        <v/>
      </c>
    </row>
    <row r="220" spans="1:22" x14ac:dyDescent="0.2">
      <c r="A220" s="288" t="s">
        <v>2554</v>
      </c>
      <c r="B220" s="289">
        <v>706370036</v>
      </c>
      <c r="C220" s="288" t="s">
        <v>2507</v>
      </c>
      <c r="D220" s="290" t="s">
        <v>250</v>
      </c>
      <c r="E220" s="465" t="s">
        <v>802</v>
      </c>
      <c r="F220" s="291" t="s">
        <v>2002</v>
      </c>
      <c r="G220" s="306" t="s">
        <v>724</v>
      </c>
      <c r="H220" s="288"/>
      <c r="I220" s="288" t="s">
        <v>443</v>
      </c>
      <c r="J220" s="292">
        <v>29.65</v>
      </c>
      <c r="K220" s="293" t="s">
        <v>466</v>
      </c>
      <c r="L220" s="293" t="s">
        <v>163</v>
      </c>
      <c r="M220" s="289" t="s">
        <v>484</v>
      </c>
      <c r="N220" s="294">
        <v>96</v>
      </c>
      <c r="O220" s="295">
        <v>5</v>
      </c>
      <c r="P220" s="295"/>
      <c r="Q220" s="462">
        <f>IFERROR(tbl_AufmassLos1[[#This Row],[Fläche_qm]]*tbl_AufmassLos1[[#This Row],[Reinigungs-tageJahr]],"")</f>
        <v>2846.3999999999996</v>
      </c>
      <c r="R220" s="161">
        <f>IFERROR(VLOOKUP(tbl_AufmassLos1[[#This Row],[Reinigungs-gruppe]]&amp;tbl_AufmassLos1[[#This Row],[Reinigungs-tageJahr]],tbl_BasisLos1[],7,FALSE),"")</f>
        <v>0</v>
      </c>
      <c r="S220" s="464" t="str">
        <f>IFERROR(tbl_AufmassLos1[[#This Row],[Fläche_qm_Jahr]]/tbl_AufmassLos1[[#This Row],[qm Leistung pro Stunde]],"")</f>
        <v/>
      </c>
      <c r="T220" s="167">
        <f>IFERROR(VLOOKUP(tbl_AufmassLos1[[#This Row],[Reinigungs-gruppe]]&amp;tbl_AufmassLos1[[#This Row],[Reinigungs-tageJahr]],tbl_BasisLos1[],8,FALSE),"")</f>
        <v>0</v>
      </c>
      <c r="U220" s="168" t="str">
        <f>IFERROR(tbl_AufmassLos1[[#This Row],[StundenJahr]]*tbl_AufmassLos1[[#This Row],[SVS]],"")</f>
        <v/>
      </c>
      <c r="V220" s="169" t="str">
        <f>IFERROR(tbl_AufmassLos1[[#This Row],[PreisJahr]]/12,"")</f>
        <v/>
      </c>
    </row>
    <row r="221" spans="1:22" x14ac:dyDescent="0.2">
      <c r="A221" s="288" t="s">
        <v>2554</v>
      </c>
      <c r="B221" s="289">
        <v>706370036</v>
      </c>
      <c r="C221" s="288" t="s">
        <v>2507</v>
      </c>
      <c r="D221" s="290" t="s">
        <v>250</v>
      </c>
      <c r="E221" s="465" t="s">
        <v>803</v>
      </c>
      <c r="F221" s="291" t="s">
        <v>2003</v>
      </c>
      <c r="G221" s="306" t="s">
        <v>724</v>
      </c>
      <c r="H221" s="288"/>
      <c r="I221" s="288" t="s">
        <v>443</v>
      </c>
      <c r="J221" s="292">
        <v>32.200000000000003</v>
      </c>
      <c r="K221" s="293" t="s">
        <v>466</v>
      </c>
      <c r="L221" s="293" t="s">
        <v>163</v>
      </c>
      <c r="M221" s="289" t="s">
        <v>484</v>
      </c>
      <c r="N221" s="294">
        <v>96</v>
      </c>
      <c r="O221" s="295">
        <v>5</v>
      </c>
      <c r="P221" s="295">
        <v>7</v>
      </c>
      <c r="Q221" s="462">
        <f>IFERROR(tbl_AufmassLos1[[#This Row],[Fläche_qm]]*tbl_AufmassLos1[[#This Row],[Reinigungs-tageJahr]],"")</f>
        <v>3091.2000000000003</v>
      </c>
      <c r="R221" s="161">
        <f>IFERROR(VLOOKUP(tbl_AufmassLos1[[#This Row],[Reinigungs-gruppe]]&amp;tbl_AufmassLos1[[#This Row],[Reinigungs-tageJahr]],tbl_BasisLos1[],7,FALSE),"")</f>
        <v>0</v>
      </c>
      <c r="S221" s="464" t="str">
        <f>IFERROR(tbl_AufmassLos1[[#This Row],[Fläche_qm_Jahr]]/tbl_AufmassLos1[[#This Row],[qm Leistung pro Stunde]],"")</f>
        <v/>
      </c>
      <c r="T221" s="167">
        <f>IFERROR(VLOOKUP(tbl_AufmassLos1[[#This Row],[Reinigungs-gruppe]]&amp;tbl_AufmassLos1[[#This Row],[Reinigungs-tageJahr]],tbl_BasisLos1[],8,FALSE),"")</f>
        <v>0</v>
      </c>
      <c r="U221" s="168" t="str">
        <f>IFERROR(tbl_AufmassLos1[[#This Row],[StundenJahr]]*tbl_AufmassLos1[[#This Row],[SVS]],"")</f>
        <v/>
      </c>
      <c r="V221" s="169" t="str">
        <f>IFERROR(tbl_AufmassLos1[[#This Row],[PreisJahr]]/12,"")</f>
        <v/>
      </c>
    </row>
    <row r="222" spans="1:22" x14ac:dyDescent="0.2">
      <c r="A222" s="288" t="s">
        <v>2554</v>
      </c>
      <c r="B222" s="289">
        <v>706370036</v>
      </c>
      <c r="C222" s="288" t="s">
        <v>2507</v>
      </c>
      <c r="D222" s="290" t="s">
        <v>250</v>
      </c>
      <c r="E222" s="465" t="s">
        <v>807</v>
      </c>
      <c r="F222" s="291" t="s">
        <v>380</v>
      </c>
      <c r="G222" s="306" t="s">
        <v>724</v>
      </c>
      <c r="H222" s="288"/>
      <c r="I222" s="288" t="s">
        <v>441</v>
      </c>
      <c r="J222" s="292">
        <v>3.22</v>
      </c>
      <c r="K222" s="293" t="s">
        <v>262</v>
      </c>
      <c r="L222" s="293" t="s">
        <v>163</v>
      </c>
      <c r="M222" s="289" t="s">
        <v>481</v>
      </c>
      <c r="N222" s="294">
        <v>192</v>
      </c>
      <c r="O222" s="295">
        <v>0</v>
      </c>
      <c r="P222" s="295"/>
      <c r="Q222" s="462">
        <f>IFERROR(tbl_AufmassLos1[[#This Row],[Fläche_qm]]*tbl_AufmassLos1[[#This Row],[Reinigungs-tageJahr]],"")</f>
        <v>618.24</v>
      </c>
      <c r="R222" s="161">
        <f>IFERROR(VLOOKUP(tbl_AufmassLos1[[#This Row],[Reinigungs-gruppe]]&amp;tbl_AufmassLos1[[#This Row],[Reinigungs-tageJahr]],tbl_BasisLos1[],7,FALSE),"")</f>
        <v>0</v>
      </c>
      <c r="S222" s="464" t="str">
        <f>IFERROR(tbl_AufmassLos1[[#This Row],[Fläche_qm_Jahr]]/tbl_AufmassLos1[[#This Row],[qm Leistung pro Stunde]],"")</f>
        <v/>
      </c>
      <c r="T222" s="167">
        <f>IFERROR(VLOOKUP(tbl_AufmassLos1[[#This Row],[Reinigungs-gruppe]]&amp;tbl_AufmassLos1[[#This Row],[Reinigungs-tageJahr]],tbl_BasisLos1[],8,FALSE),"")</f>
        <v>0</v>
      </c>
      <c r="U222" s="168" t="str">
        <f>IFERROR(tbl_AufmassLos1[[#This Row],[StundenJahr]]*tbl_AufmassLos1[[#This Row],[SVS]],"")</f>
        <v/>
      </c>
      <c r="V222" s="169" t="str">
        <f>IFERROR(tbl_AufmassLos1[[#This Row],[PreisJahr]]/12,"")</f>
        <v/>
      </c>
    </row>
    <row r="223" spans="1:22" x14ac:dyDescent="0.2">
      <c r="A223" s="288" t="s">
        <v>2554</v>
      </c>
      <c r="B223" s="289">
        <v>706370036</v>
      </c>
      <c r="C223" s="288" t="s">
        <v>2507</v>
      </c>
      <c r="D223" s="290" t="s">
        <v>250</v>
      </c>
      <c r="E223" s="465" t="s">
        <v>810</v>
      </c>
      <c r="F223" s="291" t="s">
        <v>2008</v>
      </c>
      <c r="G223" s="306" t="s">
        <v>724</v>
      </c>
      <c r="H223" s="288"/>
      <c r="I223" s="288" t="s">
        <v>443</v>
      </c>
      <c r="J223" s="292">
        <v>17.41</v>
      </c>
      <c r="K223" s="293" t="s">
        <v>459</v>
      </c>
      <c r="L223" s="293" t="s">
        <v>163</v>
      </c>
      <c r="M223" s="289" t="s">
        <v>479</v>
      </c>
      <c r="N223" s="294">
        <v>38.4</v>
      </c>
      <c r="O223" s="295">
        <v>1</v>
      </c>
      <c r="P223" s="295"/>
      <c r="Q223" s="462">
        <f>IFERROR(tbl_AufmassLos1[[#This Row],[Fläche_qm]]*tbl_AufmassLos1[[#This Row],[Reinigungs-tageJahr]],"")</f>
        <v>668.54399999999998</v>
      </c>
      <c r="R223" s="161">
        <f>IFERROR(VLOOKUP(tbl_AufmassLos1[[#This Row],[Reinigungs-gruppe]]&amp;tbl_AufmassLos1[[#This Row],[Reinigungs-tageJahr]],tbl_BasisLos1[],7,FALSE),"")</f>
        <v>0</v>
      </c>
      <c r="S223" s="464" t="str">
        <f>IFERROR(tbl_AufmassLos1[[#This Row],[Fläche_qm_Jahr]]/tbl_AufmassLos1[[#This Row],[qm Leistung pro Stunde]],"")</f>
        <v/>
      </c>
      <c r="T223" s="167">
        <f>IFERROR(VLOOKUP(tbl_AufmassLos1[[#This Row],[Reinigungs-gruppe]]&amp;tbl_AufmassLos1[[#This Row],[Reinigungs-tageJahr]],tbl_BasisLos1[],8,FALSE),"")</f>
        <v>0</v>
      </c>
      <c r="U223" s="168" t="str">
        <f>IFERROR(tbl_AufmassLos1[[#This Row],[StundenJahr]]*tbl_AufmassLos1[[#This Row],[SVS]],"")</f>
        <v/>
      </c>
      <c r="V223" s="169" t="str">
        <f>IFERROR(tbl_AufmassLos1[[#This Row],[PreisJahr]]/12,"")</f>
        <v/>
      </c>
    </row>
    <row r="224" spans="1:22" x14ac:dyDescent="0.2">
      <c r="A224" s="288" t="s">
        <v>2554</v>
      </c>
      <c r="B224" s="289">
        <v>706370036</v>
      </c>
      <c r="C224" s="288" t="s">
        <v>2507</v>
      </c>
      <c r="D224" s="290" t="s">
        <v>250</v>
      </c>
      <c r="E224" s="465" t="s">
        <v>811</v>
      </c>
      <c r="F224" s="291" t="s">
        <v>2009</v>
      </c>
      <c r="G224" s="306" t="s">
        <v>724</v>
      </c>
      <c r="H224" s="288"/>
      <c r="I224" s="288" t="s">
        <v>443</v>
      </c>
      <c r="J224" s="292">
        <v>10</v>
      </c>
      <c r="K224" s="293" t="s">
        <v>459</v>
      </c>
      <c r="L224" s="293" t="s">
        <v>163</v>
      </c>
      <c r="M224" s="289" t="s">
        <v>479</v>
      </c>
      <c r="N224" s="294">
        <v>38.4</v>
      </c>
      <c r="O224" s="295">
        <v>0</v>
      </c>
      <c r="P224" s="295"/>
      <c r="Q224" s="462">
        <f>IFERROR(tbl_AufmassLos1[[#This Row],[Fläche_qm]]*tbl_AufmassLos1[[#This Row],[Reinigungs-tageJahr]],"")</f>
        <v>384</v>
      </c>
      <c r="R224" s="161">
        <f>IFERROR(VLOOKUP(tbl_AufmassLos1[[#This Row],[Reinigungs-gruppe]]&amp;tbl_AufmassLos1[[#This Row],[Reinigungs-tageJahr]],tbl_BasisLos1[],7,FALSE),"")</f>
        <v>0</v>
      </c>
      <c r="S224" s="464" t="str">
        <f>IFERROR(tbl_AufmassLos1[[#This Row],[Fläche_qm_Jahr]]/tbl_AufmassLos1[[#This Row],[qm Leistung pro Stunde]],"")</f>
        <v/>
      </c>
      <c r="T224" s="167">
        <f>IFERROR(VLOOKUP(tbl_AufmassLos1[[#This Row],[Reinigungs-gruppe]]&amp;tbl_AufmassLos1[[#This Row],[Reinigungs-tageJahr]],tbl_BasisLos1[],8,FALSE),"")</f>
        <v>0</v>
      </c>
      <c r="U224" s="168" t="str">
        <f>IFERROR(tbl_AufmassLos1[[#This Row],[StundenJahr]]*tbl_AufmassLos1[[#This Row],[SVS]],"")</f>
        <v/>
      </c>
      <c r="V224" s="169" t="str">
        <f>IFERROR(tbl_AufmassLos1[[#This Row],[PreisJahr]]/12,"")</f>
        <v/>
      </c>
    </row>
    <row r="225" spans="1:22" x14ac:dyDescent="0.2">
      <c r="A225" s="288" t="s">
        <v>2554</v>
      </c>
      <c r="B225" s="289">
        <v>706370036</v>
      </c>
      <c r="C225" s="288" t="s">
        <v>2507</v>
      </c>
      <c r="D225" s="290" t="s">
        <v>250</v>
      </c>
      <c r="E225" s="465" t="s">
        <v>812</v>
      </c>
      <c r="F225" s="291" t="s">
        <v>2011</v>
      </c>
      <c r="G225" s="306" t="s">
        <v>724</v>
      </c>
      <c r="H225" s="288"/>
      <c r="I225" s="288" t="s">
        <v>438</v>
      </c>
      <c r="J225" s="292">
        <v>91.29</v>
      </c>
      <c r="K225" s="293" t="s">
        <v>235</v>
      </c>
      <c r="L225" s="293" t="s">
        <v>163</v>
      </c>
      <c r="M225" s="289" t="s">
        <v>484</v>
      </c>
      <c r="N225" s="294">
        <v>96</v>
      </c>
      <c r="O225" s="295">
        <v>0</v>
      </c>
      <c r="P225" s="295"/>
      <c r="Q225" s="462">
        <f>IFERROR(tbl_AufmassLos1[[#This Row],[Fläche_qm]]*tbl_AufmassLos1[[#This Row],[Reinigungs-tageJahr]],"")</f>
        <v>8763.84</v>
      </c>
      <c r="R225" s="161">
        <f>IFERROR(VLOOKUP(tbl_AufmassLos1[[#This Row],[Reinigungs-gruppe]]&amp;tbl_AufmassLos1[[#This Row],[Reinigungs-tageJahr]],tbl_BasisLos1[],7,FALSE),"")</f>
        <v>0</v>
      </c>
      <c r="S225" s="464" t="str">
        <f>IFERROR(tbl_AufmassLos1[[#This Row],[Fläche_qm_Jahr]]/tbl_AufmassLos1[[#This Row],[qm Leistung pro Stunde]],"")</f>
        <v/>
      </c>
      <c r="T225" s="167">
        <f>IFERROR(VLOOKUP(tbl_AufmassLos1[[#This Row],[Reinigungs-gruppe]]&amp;tbl_AufmassLos1[[#This Row],[Reinigungs-tageJahr]],tbl_BasisLos1[],8,FALSE),"")</f>
        <v>0</v>
      </c>
      <c r="U225" s="168" t="str">
        <f>IFERROR(tbl_AufmassLos1[[#This Row],[StundenJahr]]*tbl_AufmassLos1[[#This Row],[SVS]],"")</f>
        <v/>
      </c>
      <c r="V225" s="169" t="str">
        <f>IFERROR(tbl_AufmassLos1[[#This Row],[PreisJahr]]/12,"")</f>
        <v/>
      </c>
    </row>
    <row r="226" spans="1:22" x14ac:dyDescent="0.2">
      <c r="A226" s="288" t="s">
        <v>2554</v>
      </c>
      <c r="B226" s="289">
        <v>706370036</v>
      </c>
      <c r="C226" s="288" t="s">
        <v>2507</v>
      </c>
      <c r="D226" s="290" t="s">
        <v>250</v>
      </c>
      <c r="E226" s="465" t="s">
        <v>815</v>
      </c>
      <c r="F226" s="291" t="s">
        <v>2002</v>
      </c>
      <c r="G226" s="306" t="s">
        <v>724</v>
      </c>
      <c r="H226" s="288"/>
      <c r="I226" s="288" t="s">
        <v>443</v>
      </c>
      <c r="J226" s="292">
        <v>35.200000000000003</v>
      </c>
      <c r="K226" s="293" t="s">
        <v>264</v>
      </c>
      <c r="L226" s="293" t="s">
        <v>163</v>
      </c>
      <c r="M226" s="289" t="s">
        <v>481</v>
      </c>
      <c r="N226" s="294">
        <v>192</v>
      </c>
      <c r="O226" s="295">
        <v>1.9</v>
      </c>
      <c r="P226" s="295"/>
      <c r="Q226" s="462">
        <f>IFERROR(tbl_AufmassLos1[[#This Row],[Fläche_qm]]*tbl_AufmassLos1[[#This Row],[Reinigungs-tageJahr]],"")</f>
        <v>6758.4000000000005</v>
      </c>
      <c r="R226" s="161">
        <f>IFERROR(VLOOKUP(tbl_AufmassLos1[[#This Row],[Reinigungs-gruppe]]&amp;tbl_AufmassLos1[[#This Row],[Reinigungs-tageJahr]],tbl_BasisLos1[],7,FALSE),"")</f>
        <v>0</v>
      </c>
      <c r="S226" s="464" t="str">
        <f>IFERROR(tbl_AufmassLos1[[#This Row],[Fläche_qm_Jahr]]/tbl_AufmassLos1[[#This Row],[qm Leistung pro Stunde]],"")</f>
        <v/>
      </c>
      <c r="T226" s="167">
        <f>IFERROR(VLOOKUP(tbl_AufmassLos1[[#This Row],[Reinigungs-gruppe]]&amp;tbl_AufmassLos1[[#This Row],[Reinigungs-tageJahr]],tbl_BasisLos1[],8,FALSE),"")</f>
        <v>0</v>
      </c>
      <c r="U226" s="168" t="str">
        <f>IFERROR(tbl_AufmassLos1[[#This Row],[StundenJahr]]*tbl_AufmassLos1[[#This Row],[SVS]],"")</f>
        <v/>
      </c>
      <c r="V226" s="169" t="str">
        <f>IFERROR(tbl_AufmassLos1[[#This Row],[PreisJahr]]/12,"")</f>
        <v/>
      </c>
    </row>
    <row r="227" spans="1:22" x14ac:dyDescent="0.2">
      <c r="A227" s="288" t="s">
        <v>2554</v>
      </c>
      <c r="B227" s="289">
        <v>706370036</v>
      </c>
      <c r="C227" s="288" t="s">
        <v>2507</v>
      </c>
      <c r="D227" s="290" t="s">
        <v>250</v>
      </c>
      <c r="E227" s="465" t="s">
        <v>816</v>
      </c>
      <c r="F227" s="291" t="s">
        <v>2014</v>
      </c>
      <c r="G227" s="306" t="s">
        <v>724</v>
      </c>
      <c r="H227" s="288"/>
      <c r="I227" s="288" t="s">
        <v>443</v>
      </c>
      <c r="J227" s="292">
        <v>32.200000000000003</v>
      </c>
      <c r="K227" s="293" t="s">
        <v>466</v>
      </c>
      <c r="L227" s="293" t="s">
        <v>163</v>
      </c>
      <c r="M227" s="289" t="s">
        <v>484</v>
      </c>
      <c r="N227" s="294">
        <v>96</v>
      </c>
      <c r="O227" s="295">
        <v>5.7</v>
      </c>
      <c r="P227" s="295">
        <v>2</v>
      </c>
      <c r="Q227" s="462">
        <f>IFERROR(tbl_AufmassLos1[[#This Row],[Fläche_qm]]*tbl_AufmassLos1[[#This Row],[Reinigungs-tageJahr]],"")</f>
        <v>3091.2000000000003</v>
      </c>
      <c r="R227" s="161">
        <f>IFERROR(VLOOKUP(tbl_AufmassLos1[[#This Row],[Reinigungs-gruppe]]&amp;tbl_AufmassLos1[[#This Row],[Reinigungs-tageJahr]],tbl_BasisLos1[],7,FALSE),"")</f>
        <v>0</v>
      </c>
      <c r="S227" s="464" t="str">
        <f>IFERROR(tbl_AufmassLos1[[#This Row],[Fläche_qm_Jahr]]/tbl_AufmassLos1[[#This Row],[qm Leistung pro Stunde]],"")</f>
        <v/>
      </c>
      <c r="T227" s="167">
        <f>IFERROR(VLOOKUP(tbl_AufmassLos1[[#This Row],[Reinigungs-gruppe]]&amp;tbl_AufmassLos1[[#This Row],[Reinigungs-tageJahr]],tbl_BasisLos1[],8,FALSE),"")</f>
        <v>0</v>
      </c>
      <c r="U227" s="168" t="str">
        <f>IFERROR(tbl_AufmassLos1[[#This Row],[StundenJahr]]*tbl_AufmassLos1[[#This Row],[SVS]],"")</f>
        <v/>
      </c>
      <c r="V227" s="169" t="str">
        <f>IFERROR(tbl_AufmassLos1[[#This Row],[PreisJahr]]/12,"")</f>
        <v/>
      </c>
    </row>
    <row r="228" spans="1:22" x14ac:dyDescent="0.2">
      <c r="A228" s="288" t="s">
        <v>2554</v>
      </c>
      <c r="B228" s="289">
        <v>706370036</v>
      </c>
      <c r="C228" s="288" t="s">
        <v>2507</v>
      </c>
      <c r="D228" s="290" t="s">
        <v>250</v>
      </c>
      <c r="E228" s="465" t="s">
        <v>260</v>
      </c>
      <c r="F228" s="291" t="s">
        <v>409</v>
      </c>
      <c r="G228" s="306" t="s">
        <v>724</v>
      </c>
      <c r="H228" s="288"/>
      <c r="I228" s="288" t="s">
        <v>444</v>
      </c>
      <c r="J228" s="292">
        <v>7.75</v>
      </c>
      <c r="K228" s="293" t="s">
        <v>457</v>
      </c>
      <c r="L228" s="293" t="s">
        <v>163</v>
      </c>
      <c r="M228" s="289" t="s">
        <v>480</v>
      </c>
      <c r="N228" s="294">
        <v>12</v>
      </c>
      <c r="O228" s="295">
        <v>4.7</v>
      </c>
      <c r="P228" s="295">
        <v>4.8</v>
      </c>
      <c r="Q228" s="462">
        <f>IFERROR(tbl_AufmassLos1[[#This Row],[Fläche_qm]]*tbl_AufmassLos1[[#This Row],[Reinigungs-tageJahr]],"")</f>
        <v>93</v>
      </c>
      <c r="R228" s="161">
        <f>IFERROR(VLOOKUP(tbl_AufmassLos1[[#This Row],[Reinigungs-gruppe]]&amp;tbl_AufmassLos1[[#This Row],[Reinigungs-tageJahr]],tbl_BasisLos1[],7,FALSE),"")</f>
        <v>0</v>
      </c>
      <c r="S228" s="464" t="str">
        <f>IFERROR(tbl_AufmassLos1[[#This Row],[Fläche_qm_Jahr]]/tbl_AufmassLos1[[#This Row],[qm Leistung pro Stunde]],"")</f>
        <v/>
      </c>
      <c r="T228" s="167">
        <f>IFERROR(VLOOKUP(tbl_AufmassLos1[[#This Row],[Reinigungs-gruppe]]&amp;tbl_AufmassLos1[[#This Row],[Reinigungs-tageJahr]],tbl_BasisLos1[],8,FALSE),"")</f>
        <v>0</v>
      </c>
      <c r="U228" s="168" t="str">
        <f>IFERROR(tbl_AufmassLos1[[#This Row],[StundenJahr]]*tbl_AufmassLos1[[#This Row],[SVS]],"")</f>
        <v/>
      </c>
      <c r="V228" s="169" t="str">
        <f>IFERROR(tbl_AufmassLos1[[#This Row],[PreisJahr]]/12,"")</f>
        <v/>
      </c>
    </row>
    <row r="229" spans="1:22" x14ac:dyDescent="0.2">
      <c r="A229" s="288" t="s">
        <v>2554</v>
      </c>
      <c r="B229" s="289">
        <v>706370036</v>
      </c>
      <c r="C229" s="288" t="s">
        <v>2507</v>
      </c>
      <c r="D229" s="290" t="s">
        <v>250</v>
      </c>
      <c r="E229" s="465" t="s">
        <v>259</v>
      </c>
      <c r="F229" s="291" t="s">
        <v>2015</v>
      </c>
      <c r="G229" s="306" t="s">
        <v>724</v>
      </c>
      <c r="H229" s="288"/>
      <c r="I229" s="288" t="s">
        <v>441</v>
      </c>
      <c r="J229" s="292">
        <v>8.16</v>
      </c>
      <c r="K229" s="293" t="s">
        <v>464</v>
      </c>
      <c r="L229" s="293" t="s">
        <v>163</v>
      </c>
      <c r="M229" s="289" t="s">
        <v>479</v>
      </c>
      <c r="N229" s="294">
        <v>38.4</v>
      </c>
      <c r="O229" s="295">
        <v>4.7</v>
      </c>
      <c r="P229" s="295">
        <v>3.6</v>
      </c>
      <c r="Q229" s="462">
        <f>IFERROR(tbl_AufmassLos1[[#This Row],[Fläche_qm]]*tbl_AufmassLos1[[#This Row],[Reinigungs-tageJahr]],"")</f>
        <v>313.34399999999999</v>
      </c>
      <c r="R229" s="161">
        <f>IFERROR(VLOOKUP(tbl_AufmassLos1[[#This Row],[Reinigungs-gruppe]]&amp;tbl_AufmassLos1[[#This Row],[Reinigungs-tageJahr]],tbl_BasisLos1[],7,FALSE),"")</f>
        <v>0</v>
      </c>
      <c r="S229" s="464" t="str">
        <f>IFERROR(tbl_AufmassLos1[[#This Row],[Fläche_qm_Jahr]]/tbl_AufmassLos1[[#This Row],[qm Leistung pro Stunde]],"")</f>
        <v/>
      </c>
      <c r="T229" s="167">
        <f>IFERROR(VLOOKUP(tbl_AufmassLos1[[#This Row],[Reinigungs-gruppe]]&amp;tbl_AufmassLos1[[#This Row],[Reinigungs-tageJahr]],tbl_BasisLos1[],8,FALSE),"")</f>
        <v>0</v>
      </c>
      <c r="U229" s="168" t="str">
        <f>IFERROR(tbl_AufmassLos1[[#This Row],[StundenJahr]]*tbl_AufmassLos1[[#This Row],[SVS]],"")</f>
        <v/>
      </c>
      <c r="V229" s="169" t="str">
        <f>IFERROR(tbl_AufmassLos1[[#This Row],[PreisJahr]]/12,"")</f>
        <v/>
      </c>
    </row>
    <row r="230" spans="1:22" x14ac:dyDescent="0.2">
      <c r="A230" s="288" t="s">
        <v>2554</v>
      </c>
      <c r="B230" s="289">
        <v>706370036</v>
      </c>
      <c r="C230" s="288" t="s">
        <v>2507</v>
      </c>
      <c r="D230" s="290" t="s">
        <v>250</v>
      </c>
      <c r="E230" s="465" t="s">
        <v>817</v>
      </c>
      <c r="F230" s="291" t="s">
        <v>2016</v>
      </c>
      <c r="G230" s="306" t="s">
        <v>724</v>
      </c>
      <c r="H230" s="288"/>
      <c r="I230" s="288" t="s">
        <v>441</v>
      </c>
      <c r="J230" s="292">
        <v>7.75</v>
      </c>
      <c r="K230" s="293" t="s">
        <v>450</v>
      </c>
      <c r="L230" s="293" t="s">
        <v>163</v>
      </c>
      <c r="M230" s="289" t="s">
        <v>484</v>
      </c>
      <c r="N230" s="294">
        <v>96</v>
      </c>
      <c r="O230" s="295">
        <v>4.7</v>
      </c>
      <c r="P230" s="295">
        <v>3.6</v>
      </c>
      <c r="Q230" s="462">
        <f>IFERROR(tbl_AufmassLos1[[#This Row],[Fläche_qm]]*tbl_AufmassLos1[[#This Row],[Reinigungs-tageJahr]],"")</f>
        <v>744</v>
      </c>
      <c r="R230" s="161">
        <f>IFERROR(VLOOKUP(tbl_AufmassLos1[[#This Row],[Reinigungs-gruppe]]&amp;tbl_AufmassLos1[[#This Row],[Reinigungs-tageJahr]],tbl_BasisLos1[],7,FALSE),"")</f>
        <v>0</v>
      </c>
      <c r="S230" s="464" t="str">
        <f>IFERROR(tbl_AufmassLos1[[#This Row],[Fläche_qm_Jahr]]/tbl_AufmassLos1[[#This Row],[qm Leistung pro Stunde]],"")</f>
        <v/>
      </c>
      <c r="T230" s="167">
        <f>IFERROR(VLOOKUP(tbl_AufmassLos1[[#This Row],[Reinigungs-gruppe]]&amp;tbl_AufmassLos1[[#This Row],[Reinigungs-tageJahr]],tbl_BasisLos1[],8,FALSE),"")</f>
        <v>0</v>
      </c>
      <c r="U230" s="168" t="str">
        <f>IFERROR(tbl_AufmassLos1[[#This Row],[StundenJahr]]*tbl_AufmassLos1[[#This Row],[SVS]],"")</f>
        <v/>
      </c>
      <c r="V230" s="169" t="str">
        <f>IFERROR(tbl_AufmassLos1[[#This Row],[PreisJahr]]/12,"")</f>
        <v/>
      </c>
    </row>
    <row r="231" spans="1:22" x14ac:dyDescent="0.2">
      <c r="A231" s="288" t="s">
        <v>2554</v>
      </c>
      <c r="B231" s="289">
        <v>706370036</v>
      </c>
      <c r="C231" s="288" t="s">
        <v>2507</v>
      </c>
      <c r="D231" s="299">
        <v>0</v>
      </c>
      <c r="E231" s="301" t="s">
        <v>457</v>
      </c>
      <c r="F231" s="296" t="s">
        <v>2264</v>
      </c>
      <c r="G231" s="467" t="s">
        <v>734</v>
      </c>
      <c r="H231" s="301"/>
      <c r="I231" s="301" t="s">
        <v>441</v>
      </c>
      <c r="J231" s="302">
        <v>9.8000000000000007</v>
      </c>
      <c r="K231" s="303" t="s">
        <v>471</v>
      </c>
      <c r="L231" s="304" t="s">
        <v>163</v>
      </c>
      <c r="M231" s="332" t="s">
        <v>482</v>
      </c>
      <c r="N231" s="333">
        <v>225</v>
      </c>
      <c r="O231" s="305">
        <v>4.4000000000000004</v>
      </c>
      <c r="P231" s="305">
        <v>5.4</v>
      </c>
      <c r="Q231" s="463">
        <f>IFERROR(tbl_AufmassLos1[[#This Row],[Fläche_qm]]*tbl_AufmassLos1[[#This Row],[Reinigungs-tageJahr]],"")</f>
        <v>2205</v>
      </c>
      <c r="R231" s="232">
        <f>IFERROR(VLOOKUP(tbl_AufmassLos1[[#This Row],[Reinigungs-gruppe]]&amp;tbl_AufmassLos1[[#This Row],[Reinigungs-tageJahr]],tbl_BasisLos1[],7,FALSE),"")</f>
        <v>0</v>
      </c>
      <c r="S231" s="463" t="str">
        <f>IFERROR(tbl_AufmassLos1[[#This Row],[Fläche_qm_Jahr]]/tbl_AufmassLos1[[#This Row],[qm Leistung pro Stunde]],"")</f>
        <v/>
      </c>
      <c r="T231" s="233">
        <f>IFERROR(VLOOKUP(tbl_AufmassLos1[[#This Row],[Reinigungs-gruppe]]&amp;tbl_AufmassLos1[[#This Row],[Reinigungs-tageJahr]],tbl_BasisLos1[],8,FALSE),"")</f>
        <v>0</v>
      </c>
      <c r="U231" s="234" t="str">
        <f>IFERROR(tbl_AufmassLos1[[#This Row],[StundenJahr]]*tbl_AufmassLos1[[#This Row],[SVS]],"")</f>
        <v/>
      </c>
      <c r="V231" s="234" t="str">
        <f>IFERROR(tbl_AufmassLos1[[#This Row],[PreisJahr]]/12,"")</f>
        <v/>
      </c>
    </row>
    <row r="232" spans="1:22" x14ac:dyDescent="0.2">
      <c r="A232" s="288" t="s">
        <v>2554</v>
      </c>
      <c r="B232" s="289">
        <v>706370036</v>
      </c>
      <c r="C232" s="288" t="s">
        <v>2507</v>
      </c>
      <c r="D232" s="299">
        <v>0</v>
      </c>
      <c r="E232" s="301" t="s">
        <v>1234</v>
      </c>
      <c r="F232" s="296" t="s">
        <v>2305</v>
      </c>
      <c r="G232" s="467" t="s">
        <v>734</v>
      </c>
      <c r="H232" s="301"/>
      <c r="I232" s="301" t="s">
        <v>441</v>
      </c>
      <c r="J232" s="302">
        <v>27</v>
      </c>
      <c r="K232" s="303" t="s">
        <v>471</v>
      </c>
      <c r="L232" s="304" t="s">
        <v>163</v>
      </c>
      <c r="M232" s="332" t="s">
        <v>482</v>
      </c>
      <c r="N232" s="333">
        <v>225</v>
      </c>
      <c r="O232" s="305">
        <v>8.8000000000000007</v>
      </c>
      <c r="P232" s="305">
        <v>9</v>
      </c>
      <c r="Q232" s="463">
        <f>IFERROR(tbl_AufmassLos1[[#This Row],[Fläche_qm]]*tbl_AufmassLos1[[#This Row],[Reinigungs-tageJahr]],"")</f>
        <v>6075</v>
      </c>
      <c r="R232" s="232">
        <f>IFERROR(VLOOKUP(tbl_AufmassLos1[[#This Row],[Reinigungs-gruppe]]&amp;tbl_AufmassLos1[[#This Row],[Reinigungs-tageJahr]],tbl_BasisLos1[],7,FALSE),"")</f>
        <v>0</v>
      </c>
      <c r="S232" s="463" t="str">
        <f>IFERROR(tbl_AufmassLos1[[#This Row],[Fläche_qm_Jahr]]/tbl_AufmassLos1[[#This Row],[qm Leistung pro Stunde]],"")</f>
        <v/>
      </c>
      <c r="T232" s="233">
        <f>IFERROR(VLOOKUP(tbl_AufmassLos1[[#This Row],[Reinigungs-gruppe]]&amp;tbl_AufmassLos1[[#This Row],[Reinigungs-tageJahr]],tbl_BasisLos1[],8,FALSE),"")</f>
        <v>0</v>
      </c>
      <c r="U232" s="234" t="str">
        <f>IFERROR(tbl_AufmassLos1[[#This Row],[StundenJahr]]*tbl_AufmassLos1[[#This Row],[SVS]],"")</f>
        <v/>
      </c>
      <c r="V232" s="234" t="str">
        <f>IFERROR(tbl_AufmassLos1[[#This Row],[PreisJahr]]/12,"")</f>
        <v/>
      </c>
    </row>
    <row r="233" spans="1:22" x14ac:dyDescent="0.2">
      <c r="A233" s="288" t="s">
        <v>2554</v>
      </c>
      <c r="B233" s="289">
        <v>706370036</v>
      </c>
      <c r="C233" s="288" t="s">
        <v>2507</v>
      </c>
      <c r="D233" s="299">
        <v>0</v>
      </c>
      <c r="E233" s="301" t="s">
        <v>1234</v>
      </c>
      <c r="F233" s="296" t="s">
        <v>2307</v>
      </c>
      <c r="G233" s="467" t="s">
        <v>734</v>
      </c>
      <c r="H233" s="301"/>
      <c r="I233" s="301" t="s">
        <v>441</v>
      </c>
      <c r="J233" s="302">
        <v>27</v>
      </c>
      <c r="K233" s="303" t="s">
        <v>471</v>
      </c>
      <c r="L233" s="304" t="s">
        <v>163</v>
      </c>
      <c r="M233" s="332" t="s">
        <v>482</v>
      </c>
      <c r="N233" s="333">
        <v>225</v>
      </c>
      <c r="O233" s="305">
        <v>4.4000000000000004</v>
      </c>
      <c r="P233" s="305">
        <v>4.5999999999999996</v>
      </c>
      <c r="Q233" s="463">
        <f>IFERROR(tbl_AufmassLos1[[#This Row],[Fläche_qm]]*tbl_AufmassLos1[[#This Row],[Reinigungs-tageJahr]],"")</f>
        <v>6075</v>
      </c>
      <c r="R233" s="232">
        <f>IFERROR(VLOOKUP(tbl_AufmassLos1[[#This Row],[Reinigungs-gruppe]]&amp;tbl_AufmassLos1[[#This Row],[Reinigungs-tageJahr]],tbl_BasisLos1[],7,FALSE),"")</f>
        <v>0</v>
      </c>
      <c r="S233" s="463" t="str">
        <f>IFERROR(tbl_AufmassLos1[[#This Row],[Fläche_qm_Jahr]]/tbl_AufmassLos1[[#This Row],[qm Leistung pro Stunde]],"")</f>
        <v/>
      </c>
      <c r="T233" s="233">
        <f>IFERROR(VLOOKUP(tbl_AufmassLos1[[#This Row],[Reinigungs-gruppe]]&amp;tbl_AufmassLos1[[#This Row],[Reinigungs-tageJahr]],tbl_BasisLos1[],8,FALSE),"")</f>
        <v>0</v>
      </c>
      <c r="U233" s="234" t="str">
        <f>IFERROR(tbl_AufmassLos1[[#This Row],[StundenJahr]]*tbl_AufmassLos1[[#This Row],[SVS]],"")</f>
        <v/>
      </c>
      <c r="V233" s="234" t="str">
        <f>IFERROR(tbl_AufmassLos1[[#This Row],[PreisJahr]]/12,"")</f>
        <v/>
      </c>
    </row>
    <row r="234" spans="1:22" x14ac:dyDescent="0.2">
      <c r="A234" s="288" t="s">
        <v>2554</v>
      </c>
      <c r="B234" s="289">
        <v>706370036</v>
      </c>
      <c r="C234" s="288" t="s">
        <v>2507</v>
      </c>
      <c r="D234" s="290" t="s">
        <v>253</v>
      </c>
      <c r="E234" s="465" t="s">
        <v>896</v>
      </c>
      <c r="F234" s="291" t="s">
        <v>2058</v>
      </c>
      <c r="G234" s="306" t="s">
        <v>726</v>
      </c>
      <c r="H234" s="288"/>
      <c r="I234" s="288" t="s">
        <v>441</v>
      </c>
      <c r="J234" s="292">
        <v>27.5</v>
      </c>
      <c r="K234" s="293" t="s">
        <v>235</v>
      </c>
      <c r="L234" s="293" t="s">
        <v>163</v>
      </c>
      <c r="M234" s="289" t="s">
        <v>484</v>
      </c>
      <c r="N234" s="294">
        <v>96</v>
      </c>
      <c r="O234" s="295">
        <v>5.0999999999999996</v>
      </c>
      <c r="P234" s="295"/>
      <c r="Q234" s="462">
        <f>IFERROR(tbl_AufmassLos1[[#This Row],[Fläche_qm]]*tbl_AufmassLos1[[#This Row],[Reinigungs-tageJahr]],"")</f>
        <v>2640</v>
      </c>
      <c r="R234" s="161">
        <f>IFERROR(VLOOKUP(tbl_AufmassLos1[[#This Row],[Reinigungs-gruppe]]&amp;tbl_AufmassLos1[[#This Row],[Reinigungs-tageJahr]],tbl_BasisLos1[],7,FALSE),"")</f>
        <v>0</v>
      </c>
      <c r="S234" s="464" t="str">
        <f>IFERROR(tbl_AufmassLos1[[#This Row],[Fläche_qm_Jahr]]/tbl_AufmassLos1[[#This Row],[qm Leistung pro Stunde]],"")</f>
        <v/>
      </c>
      <c r="T234" s="167">
        <f>IFERROR(VLOOKUP(tbl_AufmassLos1[[#This Row],[Reinigungs-gruppe]]&amp;tbl_AufmassLos1[[#This Row],[Reinigungs-tageJahr]],tbl_BasisLos1[],8,FALSE),"")</f>
        <v>0</v>
      </c>
      <c r="U234" s="168" t="str">
        <f>IFERROR(tbl_AufmassLos1[[#This Row],[StundenJahr]]*tbl_AufmassLos1[[#This Row],[SVS]],"")</f>
        <v/>
      </c>
      <c r="V234" s="169" t="str">
        <f>IFERROR(tbl_AufmassLos1[[#This Row],[PreisJahr]]/12,"")</f>
        <v/>
      </c>
    </row>
    <row r="235" spans="1:22" x14ac:dyDescent="0.2">
      <c r="A235" s="288" t="s">
        <v>2554</v>
      </c>
      <c r="B235" s="289">
        <v>706370036</v>
      </c>
      <c r="C235" s="288" t="s">
        <v>2507</v>
      </c>
      <c r="D235" s="290" t="s">
        <v>253</v>
      </c>
      <c r="E235" s="465" t="s">
        <v>897</v>
      </c>
      <c r="F235" s="291" t="s">
        <v>421</v>
      </c>
      <c r="G235" s="306" t="s">
        <v>726</v>
      </c>
      <c r="H235" s="288"/>
      <c r="I235" s="288" t="s">
        <v>443</v>
      </c>
      <c r="J235" s="292">
        <v>4</v>
      </c>
      <c r="K235" s="293" t="s">
        <v>452</v>
      </c>
      <c r="L235" s="293" t="s">
        <v>163</v>
      </c>
      <c r="M235" s="289" t="s">
        <v>484</v>
      </c>
      <c r="N235" s="294">
        <v>96</v>
      </c>
      <c r="O235" s="295">
        <v>0</v>
      </c>
      <c r="P235" s="295"/>
      <c r="Q235" s="462">
        <f>IFERROR(tbl_AufmassLos1[[#This Row],[Fläche_qm]]*tbl_AufmassLos1[[#This Row],[Reinigungs-tageJahr]],"")</f>
        <v>384</v>
      </c>
      <c r="R235" s="161">
        <f>IFERROR(VLOOKUP(tbl_AufmassLos1[[#This Row],[Reinigungs-gruppe]]&amp;tbl_AufmassLos1[[#This Row],[Reinigungs-tageJahr]],tbl_BasisLos1[],7,FALSE),"")</f>
        <v>0</v>
      </c>
      <c r="S235" s="464" t="str">
        <f>IFERROR(tbl_AufmassLos1[[#This Row],[Fläche_qm_Jahr]]/tbl_AufmassLos1[[#This Row],[qm Leistung pro Stunde]],"")</f>
        <v/>
      </c>
      <c r="T235" s="167">
        <f>IFERROR(VLOOKUP(tbl_AufmassLos1[[#This Row],[Reinigungs-gruppe]]&amp;tbl_AufmassLos1[[#This Row],[Reinigungs-tageJahr]],tbl_BasisLos1[],8,FALSE),"")</f>
        <v>0</v>
      </c>
      <c r="U235" s="168" t="str">
        <f>IFERROR(tbl_AufmassLos1[[#This Row],[StundenJahr]]*tbl_AufmassLos1[[#This Row],[SVS]],"")</f>
        <v/>
      </c>
      <c r="V235" s="169" t="str">
        <f>IFERROR(tbl_AufmassLos1[[#This Row],[PreisJahr]]/12,"")</f>
        <v/>
      </c>
    </row>
    <row r="236" spans="1:22" x14ac:dyDescent="0.2">
      <c r="A236" s="288" t="s">
        <v>2554</v>
      </c>
      <c r="B236" s="289">
        <v>706370036</v>
      </c>
      <c r="C236" s="288" t="s">
        <v>2507</v>
      </c>
      <c r="D236" s="290" t="s">
        <v>253</v>
      </c>
      <c r="E236" s="465" t="s">
        <v>898</v>
      </c>
      <c r="F236" s="291" t="s">
        <v>407</v>
      </c>
      <c r="G236" s="306" t="s">
        <v>726</v>
      </c>
      <c r="H236" s="288"/>
      <c r="I236" s="288" t="s">
        <v>443</v>
      </c>
      <c r="J236" s="292">
        <v>35.47</v>
      </c>
      <c r="K236" s="293" t="s">
        <v>48</v>
      </c>
      <c r="L236" s="293" t="s">
        <v>163</v>
      </c>
      <c r="M236" s="289">
        <v>0</v>
      </c>
      <c r="N236" s="294">
        <v>0</v>
      </c>
      <c r="O236" s="295">
        <v>6</v>
      </c>
      <c r="P236" s="295"/>
      <c r="Q236" s="462">
        <f>IFERROR(tbl_AufmassLos1[[#This Row],[Fläche_qm]]*tbl_AufmassLos1[[#This Row],[Reinigungs-tageJahr]],"")</f>
        <v>0</v>
      </c>
      <c r="R236" s="161">
        <f>IFERROR(VLOOKUP(tbl_AufmassLos1[[#This Row],[Reinigungs-gruppe]]&amp;tbl_AufmassLos1[[#This Row],[Reinigungs-tageJahr]],tbl_BasisLos1[],7,FALSE),"")</f>
        <v>0</v>
      </c>
      <c r="S236" s="464" t="str">
        <f>IFERROR(tbl_AufmassLos1[[#This Row],[Fläche_qm_Jahr]]/tbl_AufmassLos1[[#This Row],[qm Leistung pro Stunde]],"")</f>
        <v/>
      </c>
      <c r="T236" s="167">
        <f>IFERROR(VLOOKUP(tbl_AufmassLos1[[#This Row],[Reinigungs-gruppe]]&amp;tbl_AufmassLos1[[#This Row],[Reinigungs-tageJahr]],tbl_BasisLos1[],8,FALSE),"")</f>
        <v>0</v>
      </c>
      <c r="U236" s="168" t="str">
        <f>IFERROR(tbl_AufmassLos1[[#This Row],[StundenJahr]]*tbl_AufmassLos1[[#This Row],[SVS]],"")</f>
        <v/>
      </c>
      <c r="V236" s="169" t="str">
        <f>IFERROR(tbl_AufmassLos1[[#This Row],[PreisJahr]]/12,"")</f>
        <v/>
      </c>
    </row>
    <row r="237" spans="1:22" x14ac:dyDescent="0.2">
      <c r="A237" s="288" t="s">
        <v>2554</v>
      </c>
      <c r="B237" s="289">
        <v>706370036</v>
      </c>
      <c r="C237" s="288" t="s">
        <v>2507</v>
      </c>
      <c r="D237" s="290" t="s">
        <v>253</v>
      </c>
      <c r="E237" s="465" t="s">
        <v>894</v>
      </c>
      <c r="F237" s="291" t="s">
        <v>2056</v>
      </c>
      <c r="G237" s="306" t="s">
        <v>726</v>
      </c>
      <c r="H237" s="288"/>
      <c r="I237" s="288" t="s">
        <v>441</v>
      </c>
      <c r="J237" s="292">
        <v>120</v>
      </c>
      <c r="K237" s="293" t="s">
        <v>455</v>
      </c>
      <c r="L237" s="293" t="s">
        <v>163</v>
      </c>
      <c r="M237" s="289" t="s">
        <v>481</v>
      </c>
      <c r="N237" s="294">
        <v>192</v>
      </c>
      <c r="O237" s="295">
        <v>25.6</v>
      </c>
      <c r="P237" s="295">
        <v>1</v>
      </c>
      <c r="Q237" s="462">
        <f>IFERROR(tbl_AufmassLos1[[#This Row],[Fläche_qm]]*tbl_AufmassLos1[[#This Row],[Reinigungs-tageJahr]],"")</f>
        <v>23040</v>
      </c>
      <c r="R237" s="161">
        <f>IFERROR(VLOOKUP(tbl_AufmassLos1[[#This Row],[Reinigungs-gruppe]]&amp;tbl_AufmassLos1[[#This Row],[Reinigungs-tageJahr]],tbl_BasisLos1[],7,FALSE),"")</f>
        <v>0</v>
      </c>
      <c r="S237" s="464" t="str">
        <f>IFERROR(tbl_AufmassLos1[[#This Row],[Fläche_qm_Jahr]]/tbl_AufmassLos1[[#This Row],[qm Leistung pro Stunde]],"")</f>
        <v/>
      </c>
      <c r="T237" s="167">
        <f>IFERROR(VLOOKUP(tbl_AufmassLos1[[#This Row],[Reinigungs-gruppe]]&amp;tbl_AufmassLos1[[#This Row],[Reinigungs-tageJahr]],tbl_BasisLos1[],8,FALSE),"")</f>
        <v>0</v>
      </c>
      <c r="U237" s="168" t="str">
        <f>IFERROR(tbl_AufmassLos1[[#This Row],[StundenJahr]]*tbl_AufmassLos1[[#This Row],[SVS]],"")</f>
        <v/>
      </c>
      <c r="V237" s="169" t="str">
        <f>IFERROR(tbl_AufmassLos1[[#This Row],[PreisJahr]]/12,"")</f>
        <v/>
      </c>
    </row>
    <row r="238" spans="1:22" x14ac:dyDescent="0.2">
      <c r="A238" s="288" t="s">
        <v>2554</v>
      </c>
      <c r="B238" s="289">
        <v>706370036</v>
      </c>
      <c r="C238" s="288" t="s">
        <v>2507</v>
      </c>
      <c r="D238" s="290" t="s">
        <v>253</v>
      </c>
      <c r="E238" s="465" t="s">
        <v>891</v>
      </c>
      <c r="F238" s="291" t="s">
        <v>2053</v>
      </c>
      <c r="G238" s="306" t="s">
        <v>726</v>
      </c>
      <c r="H238" s="288"/>
      <c r="I238" s="288" t="s">
        <v>443</v>
      </c>
      <c r="J238" s="292">
        <v>4.2</v>
      </c>
      <c r="K238" s="293" t="s">
        <v>198</v>
      </c>
      <c r="L238" s="293" t="s">
        <v>163</v>
      </c>
      <c r="M238" s="289" t="s">
        <v>481</v>
      </c>
      <c r="N238" s="294">
        <v>192</v>
      </c>
      <c r="O238" s="295">
        <v>3.6</v>
      </c>
      <c r="P238" s="295"/>
      <c r="Q238" s="462">
        <f>IFERROR(tbl_AufmassLos1[[#This Row],[Fläche_qm]]*tbl_AufmassLos1[[#This Row],[Reinigungs-tageJahr]],"")</f>
        <v>806.40000000000009</v>
      </c>
      <c r="R238" s="161">
        <f>IFERROR(VLOOKUP(tbl_AufmassLos1[[#This Row],[Reinigungs-gruppe]]&amp;tbl_AufmassLos1[[#This Row],[Reinigungs-tageJahr]],tbl_BasisLos1[],7,FALSE),"")</f>
        <v>0</v>
      </c>
      <c r="S238" s="464" t="str">
        <f>IFERROR(tbl_AufmassLos1[[#This Row],[Fläche_qm_Jahr]]/tbl_AufmassLos1[[#This Row],[qm Leistung pro Stunde]],"")</f>
        <v/>
      </c>
      <c r="T238" s="167">
        <f>IFERROR(VLOOKUP(tbl_AufmassLos1[[#This Row],[Reinigungs-gruppe]]&amp;tbl_AufmassLos1[[#This Row],[Reinigungs-tageJahr]],tbl_BasisLos1[],8,FALSE),"")</f>
        <v>0</v>
      </c>
      <c r="U238" s="168" t="str">
        <f>IFERROR(tbl_AufmassLos1[[#This Row],[StundenJahr]]*tbl_AufmassLos1[[#This Row],[SVS]],"")</f>
        <v/>
      </c>
      <c r="V238" s="169" t="str">
        <f>IFERROR(tbl_AufmassLos1[[#This Row],[PreisJahr]]/12,"")</f>
        <v/>
      </c>
    </row>
    <row r="239" spans="1:22" x14ac:dyDescent="0.2">
      <c r="A239" s="288" t="s">
        <v>2554</v>
      </c>
      <c r="B239" s="289">
        <v>706370036</v>
      </c>
      <c r="C239" s="288" t="s">
        <v>2507</v>
      </c>
      <c r="D239" s="290" t="s">
        <v>253</v>
      </c>
      <c r="E239" s="465" t="s">
        <v>890</v>
      </c>
      <c r="F239" s="291" t="s">
        <v>2052</v>
      </c>
      <c r="G239" s="306" t="s">
        <v>724</v>
      </c>
      <c r="H239" s="288"/>
      <c r="I239" s="288" t="s">
        <v>443</v>
      </c>
      <c r="J239" s="292">
        <v>46.5</v>
      </c>
      <c r="K239" s="293" t="s">
        <v>463</v>
      </c>
      <c r="L239" s="293" t="s">
        <v>163</v>
      </c>
      <c r="M239" s="289" t="s">
        <v>484</v>
      </c>
      <c r="N239" s="294">
        <v>96</v>
      </c>
      <c r="O239" s="295">
        <v>2.1</v>
      </c>
      <c r="P239" s="295"/>
      <c r="Q239" s="462">
        <f>IFERROR(tbl_AufmassLos1[[#This Row],[Fläche_qm]]*tbl_AufmassLos1[[#This Row],[Reinigungs-tageJahr]],"")</f>
        <v>4464</v>
      </c>
      <c r="R239" s="161">
        <f>IFERROR(VLOOKUP(tbl_AufmassLos1[[#This Row],[Reinigungs-gruppe]]&amp;tbl_AufmassLos1[[#This Row],[Reinigungs-tageJahr]],tbl_BasisLos1[],7,FALSE),"")</f>
        <v>0</v>
      </c>
      <c r="S239" s="464" t="str">
        <f>IFERROR(tbl_AufmassLos1[[#This Row],[Fläche_qm_Jahr]]/tbl_AufmassLos1[[#This Row],[qm Leistung pro Stunde]],"")</f>
        <v/>
      </c>
      <c r="T239" s="167">
        <f>IFERROR(VLOOKUP(tbl_AufmassLos1[[#This Row],[Reinigungs-gruppe]]&amp;tbl_AufmassLos1[[#This Row],[Reinigungs-tageJahr]],tbl_BasisLos1[],8,FALSE),"")</f>
        <v>0</v>
      </c>
      <c r="U239" s="168" t="str">
        <f>IFERROR(tbl_AufmassLos1[[#This Row],[StundenJahr]]*tbl_AufmassLos1[[#This Row],[SVS]],"")</f>
        <v/>
      </c>
      <c r="V239" s="169" t="str">
        <f>IFERROR(tbl_AufmassLos1[[#This Row],[PreisJahr]]/12,"")</f>
        <v/>
      </c>
    </row>
    <row r="240" spans="1:22" x14ac:dyDescent="0.2">
      <c r="A240" s="288" t="s">
        <v>2554</v>
      </c>
      <c r="B240" s="289">
        <v>706370036</v>
      </c>
      <c r="C240" s="288" t="s">
        <v>2507</v>
      </c>
      <c r="D240" s="290" t="s">
        <v>253</v>
      </c>
      <c r="E240" s="465" t="s">
        <v>362</v>
      </c>
      <c r="F240" s="291" t="s">
        <v>383</v>
      </c>
      <c r="G240" s="306" t="s">
        <v>726</v>
      </c>
      <c r="H240" s="288"/>
      <c r="I240" s="288" t="s">
        <v>443</v>
      </c>
      <c r="J240" s="292">
        <v>162</v>
      </c>
      <c r="K240" s="293" t="s">
        <v>198</v>
      </c>
      <c r="L240" s="293" t="s">
        <v>163</v>
      </c>
      <c r="M240" s="289" t="s">
        <v>481</v>
      </c>
      <c r="N240" s="294">
        <v>192</v>
      </c>
      <c r="O240" s="295">
        <v>22.4</v>
      </c>
      <c r="P240" s="295">
        <v>1.5</v>
      </c>
      <c r="Q240" s="462">
        <f>IFERROR(tbl_AufmassLos1[[#This Row],[Fläche_qm]]*tbl_AufmassLos1[[#This Row],[Reinigungs-tageJahr]],"")</f>
        <v>31104</v>
      </c>
      <c r="R240" s="161">
        <f>IFERROR(VLOOKUP(tbl_AufmassLos1[[#This Row],[Reinigungs-gruppe]]&amp;tbl_AufmassLos1[[#This Row],[Reinigungs-tageJahr]],tbl_BasisLos1[],7,FALSE),"")</f>
        <v>0</v>
      </c>
      <c r="S240" s="464" t="str">
        <f>IFERROR(tbl_AufmassLos1[[#This Row],[Fläche_qm_Jahr]]/tbl_AufmassLos1[[#This Row],[qm Leistung pro Stunde]],"")</f>
        <v/>
      </c>
      <c r="T240" s="167">
        <f>IFERROR(VLOOKUP(tbl_AufmassLos1[[#This Row],[Reinigungs-gruppe]]&amp;tbl_AufmassLos1[[#This Row],[Reinigungs-tageJahr]],tbl_BasisLos1[],8,FALSE),"")</f>
        <v>0</v>
      </c>
      <c r="U240" s="168" t="str">
        <f>IFERROR(tbl_AufmassLos1[[#This Row],[StundenJahr]]*tbl_AufmassLos1[[#This Row],[SVS]],"")</f>
        <v/>
      </c>
      <c r="V240" s="169" t="str">
        <f>IFERROR(tbl_AufmassLos1[[#This Row],[PreisJahr]]/12,"")</f>
        <v/>
      </c>
    </row>
    <row r="241" spans="1:22" x14ac:dyDescent="0.2">
      <c r="A241" s="288" t="s">
        <v>2554</v>
      </c>
      <c r="B241" s="289">
        <v>706370036</v>
      </c>
      <c r="C241" s="288" t="s">
        <v>2507</v>
      </c>
      <c r="D241" s="290" t="s">
        <v>253</v>
      </c>
      <c r="E241" s="465" t="s">
        <v>892</v>
      </c>
      <c r="F241" s="291" t="s">
        <v>2054</v>
      </c>
      <c r="G241" s="306" t="s">
        <v>726</v>
      </c>
      <c r="H241" s="288"/>
      <c r="I241" s="288" t="s">
        <v>443</v>
      </c>
      <c r="J241" s="292">
        <v>6</v>
      </c>
      <c r="K241" s="293" t="s">
        <v>456</v>
      </c>
      <c r="L241" s="293" t="s">
        <v>163</v>
      </c>
      <c r="M241" s="289" t="s">
        <v>481</v>
      </c>
      <c r="N241" s="294">
        <v>192</v>
      </c>
      <c r="O241" s="295">
        <v>3.6</v>
      </c>
      <c r="P241" s="295"/>
      <c r="Q241" s="462">
        <f>IFERROR(tbl_AufmassLos1[[#This Row],[Fläche_qm]]*tbl_AufmassLos1[[#This Row],[Reinigungs-tageJahr]],"")</f>
        <v>1152</v>
      </c>
      <c r="R241" s="161">
        <f>IFERROR(VLOOKUP(tbl_AufmassLos1[[#This Row],[Reinigungs-gruppe]]&amp;tbl_AufmassLos1[[#This Row],[Reinigungs-tageJahr]],tbl_BasisLos1[],7,FALSE),"")</f>
        <v>0</v>
      </c>
      <c r="S241" s="464" t="str">
        <f>IFERROR(tbl_AufmassLos1[[#This Row],[Fläche_qm_Jahr]]/tbl_AufmassLos1[[#This Row],[qm Leistung pro Stunde]],"")</f>
        <v/>
      </c>
      <c r="T241" s="167">
        <f>IFERROR(VLOOKUP(tbl_AufmassLos1[[#This Row],[Reinigungs-gruppe]]&amp;tbl_AufmassLos1[[#This Row],[Reinigungs-tageJahr]],tbl_BasisLos1[],8,FALSE),"")</f>
        <v>0</v>
      </c>
      <c r="U241" s="168" t="str">
        <f>IFERROR(tbl_AufmassLos1[[#This Row],[StundenJahr]]*tbl_AufmassLos1[[#This Row],[SVS]],"")</f>
        <v/>
      </c>
      <c r="V241" s="169" t="str">
        <f>IFERROR(tbl_AufmassLos1[[#This Row],[PreisJahr]]/12,"")</f>
        <v/>
      </c>
    </row>
    <row r="242" spans="1:22" x14ac:dyDescent="0.2">
      <c r="A242" s="288" t="s">
        <v>2554</v>
      </c>
      <c r="B242" s="289">
        <v>706370036</v>
      </c>
      <c r="C242" s="288" t="s">
        <v>2507</v>
      </c>
      <c r="D242" s="290" t="s">
        <v>253</v>
      </c>
      <c r="E242" s="465" t="s">
        <v>893</v>
      </c>
      <c r="F242" s="291" t="s">
        <v>2055</v>
      </c>
      <c r="G242" s="306" t="s">
        <v>726</v>
      </c>
      <c r="H242" s="288"/>
      <c r="I242" s="288" t="s">
        <v>443</v>
      </c>
      <c r="J242" s="292">
        <v>21.79</v>
      </c>
      <c r="K242" s="293" t="s">
        <v>235</v>
      </c>
      <c r="L242" s="293" t="s">
        <v>163</v>
      </c>
      <c r="M242" s="289" t="s">
        <v>484</v>
      </c>
      <c r="N242" s="294">
        <v>96</v>
      </c>
      <c r="O242" s="295">
        <v>3.1</v>
      </c>
      <c r="P242" s="295"/>
      <c r="Q242" s="462">
        <f>IFERROR(tbl_AufmassLos1[[#This Row],[Fläche_qm]]*tbl_AufmassLos1[[#This Row],[Reinigungs-tageJahr]],"")</f>
        <v>2091.84</v>
      </c>
      <c r="R242" s="161">
        <f>IFERROR(VLOOKUP(tbl_AufmassLos1[[#This Row],[Reinigungs-gruppe]]&amp;tbl_AufmassLos1[[#This Row],[Reinigungs-tageJahr]],tbl_BasisLos1[],7,FALSE),"")</f>
        <v>0</v>
      </c>
      <c r="S242" s="464" t="str">
        <f>IFERROR(tbl_AufmassLos1[[#This Row],[Fläche_qm_Jahr]]/tbl_AufmassLos1[[#This Row],[qm Leistung pro Stunde]],"")</f>
        <v/>
      </c>
      <c r="T242" s="167">
        <f>IFERROR(VLOOKUP(tbl_AufmassLos1[[#This Row],[Reinigungs-gruppe]]&amp;tbl_AufmassLos1[[#This Row],[Reinigungs-tageJahr]],tbl_BasisLos1[],8,FALSE),"")</f>
        <v>0</v>
      </c>
      <c r="U242" s="168" t="str">
        <f>IFERROR(tbl_AufmassLos1[[#This Row],[StundenJahr]]*tbl_AufmassLos1[[#This Row],[SVS]],"")</f>
        <v/>
      </c>
      <c r="V242" s="169" t="str">
        <f>IFERROR(tbl_AufmassLos1[[#This Row],[PreisJahr]]/12,"")</f>
        <v/>
      </c>
    </row>
    <row r="243" spans="1:22" x14ac:dyDescent="0.2">
      <c r="A243" s="288" t="s">
        <v>2554</v>
      </c>
      <c r="B243" s="289">
        <v>706370036</v>
      </c>
      <c r="C243" s="288" t="s">
        <v>2507</v>
      </c>
      <c r="D243" s="290" t="s">
        <v>253</v>
      </c>
      <c r="E243" s="465" t="s">
        <v>324</v>
      </c>
      <c r="F243" s="291" t="s">
        <v>409</v>
      </c>
      <c r="G243" s="306" t="s">
        <v>726</v>
      </c>
      <c r="H243" s="288"/>
      <c r="I243" s="288" t="s">
        <v>443</v>
      </c>
      <c r="J243" s="292">
        <v>17.7</v>
      </c>
      <c r="K243" s="293" t="s">
        <v>457</v>
      </c>
      <c r="L243" s="293" t="s">
        <v>163</v>
      </c>
      <c r="M243" s="289" t="s">
        <v>480</v>
      </c>
      <c r="N243" s="294">
        <v>12</v>
      </c>
      <c r="O243" s="295">
        <v>3.2</v>
      </c>
      <c r="P243" s="295">
        <v>1</v>
      </c>
      <c r="Q243" s="462">
        <f>IFERROR(tbl_AufmassLos1[[#This Row],[Fläche_qm]]*tbl_AufmassLos1[[#This Row],[Reinigungs-tageJahr]],"")</f>
        <v>212.39999999999998</v>
      </c>
      <c r="R243" s="161">
        <f>IFERROR(VLOOKUP(tbl_AufmassLos1[[#This Row],[Reinigungs-gruppe]]&amp;tbl_AufmassLos1[[#This Row],[Reinigungs-tageJahr]],tbl_BasisLos1[],7,FALSE),"")</f>
        <v>0</v>
      </c>
      <c r="S243" s="464" t="str">
        <f>IFERROR(tbl_AufmassLos1[[#This Row],[Fläche_qm_Jahr]]/tbl_AufmassLos1[[#This Row],[qm Leistung pro Stunde]],"")</f>
        <v/>
      </c>
      <c r="T243" s="167">
        <f>IFERROR(VLOOKUP(tbl_AufmassLos1[[#This Row],[Reinigungs-gruppe]]&amp;tbl_AufmassLos1[[#This Row],[Reinigungs-tageJahr]],tbl_BasisLos1[],8,FALSE),"")</f>
        <v>0</v>
      </c>
      <c r="U243" s="168" t="str">
        <f>IFERROR(tbl_AufmassLos1[[#This Row],[StundenJahr]]*tbl_AufmassLos1[[#This Row],[SVS]],"")</f>
        <v/>
      </c>
      <c r="V243" s="169" t="str">
        <f>IFERROR(tbl_AufmassLos1[[#This Row],[PreisJahr]]/12,"")</f>
        <v/>
      </c>
    </row>
    <row r="244" spans="1:22" x14ac:dyDescent="0.2">
      <c r="A244" s="288" t="s">
        <v>2554</v>
      </c>
      <c r="B244" s="289">
        <v>706370036</v>
      </c>
      <c r="C244" s="288" t="s">
        <v>2507</v>
      </c>
      <c r="D244" s="290" t="s">
        <v>253</v>
      </c>
      <c r="E244" s="465" t="s">
        <v>328</v>
      </c>
      <c r="F244" s="291" t="s">
        <v>409</v>
      </c>
      <c r="G244" s="306" t="s">
        <v>726</v>
      </c>
      <c r="H244" s="288"/>
      <c r="I244" s="288" t="s">
        <v>443</v>
      </c>
      <c r="J244" s="292">
        <v>4.8</v>
      </c>
      <c r="K244" s="293" t="s">
        <v>457</v>
      </c>
      <c r="L244" s="293" t="s">
        <v>163</v>
      </c>
      <c r="M244" s="289" t="s">
        <v>480</v>
      </c>
      <c r="N244" s="294">
        <v>12</v>
      </c>
      <c r="O244" s="295">
        <v>0</v>
      </c>
      <c r="P244" s="295"/>
      <c r="Q244" s="462">
        <f>IFERROR(tbl_AufmassLos1[[#This Row],[Fläche_qm]]*tbl_AufmassLos1[[#This Row],[Reinigungs-tageJahr]],"")</f>
        <v>57.599999999999994</v>
      </c>
      <c r="R244" s="161">
        <f>IFERROR(VLOOKUP(tbl_AufmassLos1[[#This Row],[Reinigungs-gruppe]]&amp;tbl_AufmassLos1[[#This Row],[Reinigungs-tageJahr]],tbl_BasisLos1[],7,FALSE),"")</f>
        <v>0</v>
      </c>
      <c r="S244" s="464" t="str">
        <f>IFERROR(tbl_AufmassLos1[[#This Row],[Fläche_qm_Jahr]]/tbl_AufmassLos1[[#This Row],[qm Leistung pro Stunde]],"")</f>
        <v/>
      </c>
      <c r="T244" s="167">
        <f>IFERROR(VLOOKUP(tbl_AufmassLos1[[#This Row],[Reinigungs-gruppe]]&amp;tbl_AufmassLos1[[#This Row],[Reinigungs-tageJahr]],tbl_BasisLos1[],8,FALSE),"")</f>
        <v>0</v>
      </c>
      <c r="U244" s="168" t="str">
        <f>IFERROR(tbl_AufmassLos1[[#This Row],[StundenJahr]]*tbl_AufmassLos1[[#This Row],[SVS]],"")</f>
        <v/>
      </c>
      <c r="V244" s="169" t="str">
        <f>IFERROR(tbl_AufmassLos1[[#This Row],[PreisJahr]]/12,"")</f>
        <v/>
      </c>
    </row>
    <row r="245" spans="1:22" x14ac:dyDescent="0.2">
      <c r="A245" s="288" t="s">
        <v>2554</v>
      </c>
      <c r="B245" s="289">
        <v>706370036</v>
      </c>
      <c r="C245" s="288" t="s">
        <v>2507</v>
      </c>
      <c r="D245" s="290" t="s">
        <v>253</v>
      </c>
      <c r="E245" s="465" t="s">
        <v>327</v>
      </c>
      <c r="F245" s="291" t="s">
        <v>2050</v>
      </c>
      <c r="G245" s="306" t="s">
        <v>724</v>
      </c>
      <c r="H245" s="288"/>
      <c r="I245" s="288" t="s">
        <v>443</v>
      </c>
      <c r="J245" s="292">
        <v>12.5</v>
      </c>
      <c r="K245" s="293" t="s">
        <v>236</v>
      </c>
      <c r="L245" s="293" t="s">
        <v>163</v>
      </c>
      <c r="M245" s="289" t="s">
        <v>481</v>
      </c>
      <c r="N245" s="294">
        <v>192</v>
      </c>
      <c r="O245" s="295">
        <v>6.6</v>
      </c>
      <c r="P245" s="295">
        <v>1.2</v>
      </c>
      <c r="Q245" s="462">
        <f>IFERROR(tbl_AufmassLos1[[#This Row],[Fläche_qm]]*tbl_AufmassLos1[[#This Row],[Reinigungs-tageJahr]],"")</f>
        <v>2400</v>
      </c>
      <c r="R245" s="161">
        <f>IFERROR(VLOOKUP(tbl_AufmassLos1[[#This Row],[Reinigungs-gruppe]]&amp;tbl_AufmassLos1[[#This Row],[Reinigungs-tageJahr]],tbl_BasisLos1[],7,FALSE),"")</f>
        <v>0</v>
      </c>
      <c r="S245" s="464" t="str">
        <f>IFERROR(tbl_AufmassLos1[[#This Row],[Fläche_qm_Jahr]]/tbl_AufmassLos1[[#This Row],[qm Leistung pro Stunde]],"")</f>
        <v/>
      </c>
      <c r="T245" s="167">
        <f>IFERROR(VLOOKUP(tbl_AufmassLos1[[#This Row],[Reinigungs-gruppe]]&amp;tbl_AufmassLos1[[#This Row],[Reinigungs-tageJahr]],tbl_BasisLos1[],8,FALSE),"")</f>
        <v>0</v>
      </c>
      <c r="U245" s="168" t="str">
        <f>IFERROR(tbl_AufmassLos1[[#This Row],[StundenJahr]]*tbl_AufmassLos1[[#This Row],[SVS]],"")</f>
        <v/>
      </c>
      <c r="V245" s="169" t="str">
        <f>IFERROR(tbl_AufmassLos1[[#This Row],[PreisJahr]]/12,"")</f>
        <v/>
      </c>
    </row>
    <row r="246" spans="1:22" x14ac:dyDescent="0.2">
      <c r="A246" s="288" t="s">
        <v>2554</v>
      </c>
      <c r="B246" s="289">
        <v>706370036</v>
      </c>
      <c r="C246" s="288" t="s">
        <v>2507</v>
      </c>
      <c r="D246" s="290" t="s">
        <v>253</v>
      </c>
      <c r="E246" s="465" t="s">
        <v>344</v>
      </c>
      <c r="F246" s="291" t="s">
        <v>2051</v>
      </c>
      <c r="G246" s="306" t="s">
        <v>724</v>
      </c>
      <c r="H246" s="288"/>
      <c r="I246" s="288" t="s">
        <v>443</v>
      </c>
      <c r="J246" s="292">
        <v>41</v>
      </c>
      <c r="K246" s="293" t="s">
        <v>466</v>
      </c>
      <c r="L246" s="293" t="s">
        <v>163</v>
      </c>
      <c r="M246" s="289" t="s">
        <v>484</v>
      </c>
      <c r="N246" s="294">
        <v>96</v>
      </c>
      <c r="O246" s="295">
        <v>5</v>
      </c>
      <c r="P246" s="295"/>
      <c r="Q246" s="462">
        <f>IFERROR(tbl_AufmassLos1[[#This Row],[Fläche_qm]]*tbl_AufmassLos1[[#This Row],[Reinigungs-tageJahr]],"")</f>
        <v>3936</v>
      </c>
      <c r="R246" s="161">
        <f>IFERROR(VLOOKUP(tbl_AufmassLos1[[#This Row],[Reinigungs-gruppe]]&amp;tbl_AufmassLos1[[#This Row],[Reinigungs-tageJahr]],tbl_BasisLos1[],7,FALSE),"")</f>
        <v>0</v>
      </c>
      <c r="S246" s="464" t="str">
        <f>IFERROR(tbl_AufmassLos1[[#This Row],[Fläche_qm_Jahr]]/tbl_AufmassLos1[[#This Row],[qm Leistung pro Stunde]],"")</f>
        <v/>
      </c>
      <c r="T246" s="167">
        <f>IFERROR(VLOOKUP(tbl_AufmassLos1[[#This Row],[Reinigungs-gruppe]]&amp;tbl_AufmassLos1[[#This Row],[Reinigungs-tageJahr]],tbl_BasisLos1[],8,FALSE),"")</f>
        <v>0</v>
      </c>
      <c r="U246" s="168" t="str">
        <f>IFERROR(tbl_AufmassLos1[[#This Row],[StundenJahr]]*tbl_AufmassLos1[[#This Row],[SVS]],"")</f>
        <v/>
      </c>
      <c r="V246" s="169" t="str">
        <f>IFERROR(tbl_AufmassLos1[[#This Row],[PreisJahr]]/12,"")</f>
        <v/>
      </c>
    </row>
    <row r="247" spans="1:22" x14ac:dyDescent="0.2">
      <c r="A247" s="288" t="s">
        <v>2554</v>
      </c>
      <c r="B247" s="289">
        <v>706370036</v>
      </c>
      <c r="C247" s="288" t="s">
        <v>2507</v>
      </c>
      <c r="D247" s="290" t="s">
        <v>253</v>
      </c>
      <c r="E247" s="465" t="s">
        <v>345</v>
      </c>
      <c r="F247" s="291" t="s">
        <v>402</v>
      </c>
      <c r="G247" s="306" t="s">
        <v>726</v>
      </c>
      <c r="H247" s="288"/>
      <c r="I247" s="288" t="s">
        <v>443</v>
      </c>
      <c r="J247" s="292">
        <v>159.37</v>
      </c>
      <c r="K247" s="293" t="s">
        <v>262</v>
      </c>
      <c r="L247" s="293" t="s">
        <v>163</v>
      </c>
      <c r="M247" s="289" t="s">
        <v>481</v>
      </c>
      <c r="N247" s="294">
        <v>192</v>
      </c>
      <c r="O247" s="295">
        <v>0</v>
      </c>
      <c r="P247" s="295"/>
      <c r="Q247" s="462">
        <f>IFERROR(tbl_AufmassLos1[[#This Row],[Fläche_qm]]*tbl_AufmassLos1[[#This Row],[Reinigungs-tageJahr]],"")</f>
        <v>30599.040000000001</v>
      </c>
      <c r="R247" s="161">
        <f>IFERROR(VLOOKUP(tbl_AufmassLos1[[#This Row],[Reinigungs-gruppe]]&amp;tbl_AufmassLos1[[#This Row],[Reinigungs-tageJahr]],tbl_BasisLos1[],7,FALSE),"")</f>
        <v>0</v>
      </c>
      <c r="S247" s="464" t="str">
        <f>IFERROR(tbl_AufmassLos1[[#This Row],[Fläche_qm_Jahr]]/tbl_AufmassLos1[[#This Row],[qm Leistung pro Stunde]],"")</f>
        <v/>
      </c>
      <c r="T247" s="167">
        <f>IFERROR(VLOOKUP(tbl_AufmassLos1[[#This Row],[Reinigungs-gruppe]]&amp;tbl_AufmassLos1[[#This Row],[Reinigungs-tageJahr]],tbl_BasisLos1[],8,FALSE),"")</f>
        <v>0</v>
      </c>
      <c r="U247" s="168" t="str">
        <f>IFERROR(tbl_AufmassLos1[[#This Row],[StundenJahr]]*tbl_AufmassLos1[[#This Row],[SVS]],"")</f>
        <v/>
      </c>
      <c r="V247" s="169" t="str">
        <f>IFERROR(tbl_AufmassLos1[[#This Row],[PreisJahr]]/12,"")</f>
        <v/>
      </c>
    </row>
    <row r="248" spans="1:22" x14ac:dyDescent="0.2">
      <c r="A248" s="288" t="s">
        <v>2554</v>
      </c>
      <c r="B248" s="289">
        <v>706370036</v>
      </c>
      <c r="C248" s="288" t="s">
        <v>2507</v>
      </c>
      <c r="D248" s="290" t="s">
        <v>253</v>
      </c>
      <c r="E248" s="465" t="s">
        <v>346</v>
      </c>
      <c r="F248" s="291" t="s">
        <v>380</v>
      </c>
      <c r="G248" s="306" t="s">
        <v>726</v>
      </c>
      <c r="H248" s="288"/>
      <c r="I248" s="288" t="s">
        <v>443</v>
      </c>
      <c r="J248" s="292">
        <v>32.5</v>
      </c>
      <c r="K248" s="293" t="s">
        <v>452</v>
      </c>
      <c r="L248" s="293" t="s">
        <v>163</v>
      </c>
      <c r="M248" s="289" t="s">
        <v>484</v>
      </c>
      <c r="N248" s="294">
        <v>96</v>
      </c>
      <c r="O248" s="295">
        <v>0</v>
      </c>
      <c r="P248" s="295"/>
      <c r="Q248" s="462">
        <f>IFERROR(tbl_AufmassLos1[[#This Row],[Fläche_qm]]*tbl_AufmassLos1[[#This Row],[Reinigungs-tageJahr]],"")</f>
        <v>3120</v>
      </c>
      <c r="R248" s="161">
        <f>IFERROR(VLOOKUP(tbl_AufmassLos1[[#This Row],[Reinigungs-gruppe]]&amp;tbl_AufmassLos1[[#This Row],[Reinigungs-tageJahr]],tbl_BasisLos1[],7,FALSE),"")</f>
        <v>0</v>
      </c>
      <c r="S248" s="464" t="str">
        <f>IFERROR(tbl_AufmassLos1[[#This Row],[Fläche_qm_Jahr]]/tbl_AufmassLos1[[#This Row],[qm Leistung pro Stunde]],"")</f>
        <v/>
      </c>
      <c r="T248" s="167">
        <f>IFERROR(VLOOKUP(tbl_AufmassLos1[[#This Row],[Reinigungs-gruppe]]&amp;tbl_AufmassLos1[[#This Row],[Reinigungs-tageJahr]],tbl_BasisLos1[],8,FALSE),"")</f>
        <v>0</v>
      </c>
      <c r="U248" s="168" t="str">
        <f>IFERROR(tbl_AufmassLos1[[#This Row],[StundenJahr]]*tbl_AufmassLos1[[#This Row],[SVS]],"")</f>
        <v/>
      </c>
      <c r="V248" s="169" t="str">
        <f>IFERROR(tbl_AufmassLos1[[#This Row],[PreisJahr]]/12,"")</f>
        <v/>
      </c>
    </row>
    <row r="249" spans="1:22" x14ac:dyDescent="0.2">
      <c r="A249" s="288" t="s">
        <v>2554</v>
      </c>
      <c r="B249" s="289">
        <v>706370036</v>
      </c>
      <c r="C249" s="288" t="s">
        <v>2507</v>
      </c>
      <c r="D249" s="290" t="s">
        <v>253</v>
      </c>
      <c r="E249" s="465" t="s">
        <v>895</v>
      </c>
      <c r="F249" s="291" t="s">
        <v>2057</v>
      </c>
      <c r="G249" s="306" t="s">
        <v>726</v>
      </c>
      <c r="H249" s="288"/>
      <c r="I249" s="288" t="s">
        <v>443</v>
      </c>
      <c r="J249" s="292">
        <v>16.5</v>
      </c>
      <c r="K249" s="293" t="s">
        <v>466</v>
      </c>
      <c r="L249" s="293" t="s">
        <v>163</v>
      </c>
      <c r="M249" s="289" t="s">
        <v>484</v>
      </c>
      <c r="N249" s="294">
        <v>96</v>
      </c>
      <c r="O249" s="295">
        <v>1.7</v>
      </c>
      <c r="P249" s="295"/>
      <c r="Q249" s="462">
        <f>IFERROR(tbl_AufmassLos1[[#This Row],[Fläche_qm]]*tbl_AufmassLos1[[#This Row],[Reinigungs-tageJahr]],"")</f>
        <v>1584</v>
      </c>
      <c r="R249" s="161">
        <f>IFERROR(VLOOKUP(tbl_AufmassLos1[[#This Row],[Reinigungs-gruppe]]&amp;tbl_AufmassLos1[[#This Row],[Reinigungs-tageJahr]],tbl_BasisLos1[],7,FALSE),"")</f>
        <v>0</v>
      </c>
      <c r="S249" s="464" t="str">
        <f>IFERROR(tbl_AufmassLos1[[#This Row],[Fläche_qm_Jahr]]/tbl_AufmassLos1[[#This Row],[qm Leistung pro Stunde]],"")</f>
        <v/>
      </c>
      <c r="T249" s="167">
        <f>IFERROR(VLOOKUP(tbl_AufmassLos1[[#This Row],[Reinigungs-gruppe]]&amp;tbl_AufmassLos1[[#This Row],[Reinigungs-tageJahr]],tbl_BasisLos1[],8,FALSE),"")</f>
        <v>0</v>
      </c>
      <c r="U249" s="168" t="str">
        <f>IFERROR(tbl_AufmassLos1[[#This Row],[StundenJahr]]*tbl_AufmassLos1[[#This Row],[SVS]],"")</f>
        <v/>
      </c>
      <c r="V249" s="169" t="str">
        <f>IFERROR(tbl_AufmassLos1[[#This Row],[PreisJahr]]/12,"")</f>
        <v/>
      </c>
    </row>
    <row r="250" spans="1:22" x14ac:dyDescent="0.2">
      <c r="A250" s="288" t="s">
        <v>2554</v>
      </c>
      <c r="B250" s="289">
        <v>706370036</v>
      </c>
      <c r="C250" s="288" t="s">
        <v>2507</v>
      </c>
      <c r="D250" s="299" t="s">
        <v>253</v>
      </c>
      <c r="E250" s="301" t="s">
        <v>1314</v>
      </c>
      <c r="F250" s="296" t="s">
        <v>425</v>
      </c>
      <c r="G250" s="467" t="s">
        <v>734</v>
      </c>
      <c r="H250" s="301"/>
      <c r="I250" s="301" t="s">
        <v>441</v>
      </c>
      <c r="J250" s="302">
        <v>284.48</v>
      </c>
      <c r="K250" s="303" t="s">
        <v>473</v>
      </c>
      <c r="L250" s="304" t="s">
        <v>163</v>
      </c>
      <c r="M250" s="289" t="s">
        <v>483</v>
      </c>
      <c r="N250" s="333">
        <v>112.5</v>
      </c>
      <c r="O250" s="305">
        <v>58.8</v>
      </c>
      <c r="P250" s="305"/>
      <c r="Q250" s="463">
        <f>IFERROR(tbl_AufmassLos1[[#This Row],[Fläche_qm]]*tbl_AufmassLos1[[#This Row],[Reinigungs-tageJahr]],"")</f>
        <v>32004.000000000004</v>
      </c>
      <c r="R250" s="232">
        <f>IFERROR(VLOOKUP(tbl_AufmassLos1[[#This Row],[Reinigungs-gruppe]]&amp;tbl_AufmassLos1[[#This Row],[Reinigungs-tageJahr]],tbl_BasisLos1[],7,FALSE),"")</f>
        <v>0</v>
      </c>
      <c r="S250" s="463" t="str">
        <f>IFERROR(tbl_AufmassLos1[[#This Row],[Fläche_qm_Jahr]]/tbl_AufmassLos1[[#This Row],[qm Leistung pro Stunde]],"")</f>
        <v/>
      </c>
      <c r="T250" s="233">
        <f>IFERROR(VLOOKUP(tbl_AufmassLos1[[#This Row],[Reinigungs-gruppe]]&amp;tbl_AufmassLos1[[#This Row],[Reinigungs-tageJahr]],tbl_BasisLos1[],8,FALSE),"")</f>
        <v>0</v>
      </c>
      <c r="U250" s="234" t="str">
        <f>IFERROR(tbl_AufmassLos1[[#This Row],[StundenJahr]]*tbl_AufmassLos1[[#This Row],[SVS]],"")</f>
        <v/>
      </c>
      <c r="V250" s="234" t="str">
        <f>IFERROR(tbl_AufmassLos1[[#This Row],[PreisJahr]]/12,"")</f>
        <v/>
      </c>
    </row>
    <row r="251" spans="1:22" x14ac:dyDescent="0.2">
      <c r="A251" s="288" t="s">
        <v>2554</v>
      </c>
      <c r="B251" s="289">
        <v>706370036</v>
      </c>
      <c r="C251" s="288" t="s">
        <v>2507</v>
      </c>
      <c r="D251" s="299" t="s">
        <v>253</v>
      </c>
      <c r="E251" s="301" t="s">
        <v>1315</v>
      </c>
      <c r="F251" s="296" t="s">
        <v>2309</v>
      </c>
      <c r="G251" s="467" t="s">
        <v>734</v>
      </c>
      <c r="H251" s="301"/>
      <c r="I251" s="301" t="s">
        <v>441</v>
      </c>
      <c r="J251" s="302">
        <v>66.88</v>
      </c>
      <c r="K251" s="303" t="s">
        <v>504</v>
      </c>
      <c r="L251" s="304" t="s">
        <v>163</v>
      </c>
      <c r="M251" s="289" t="s">
        <v>479</v>
      </c>
      <c r="N251" s="294">
        <v>38.4</v>
      </c>
      <c r="O251" s="305">
        <v>0</v>
      </c>
      <c r="P251" s="305"/>
      <c r="Q251" s="463">
        <f>IFERROR(tbl_AufmassLos1[[#This Row],[Fläche_qm]]*tbl_AufmassLos1[[#This Row],[Reinigungs-tageJahr]],"")</f>
        <v>2568.1919999999996</v>
      </c>
      <c r="R251" s="232">
        <f>IFERROR(VLOOKUP(tbl_AufmassLos1[[#This Row],[Reinigungs-gruppe]]&amp;tbl_AufmassLos1[[#This Row],[Reinigungs-tageJahr]],tbl_BasisLos1[],7,FALSE),"")</f>
        <v>0</v>
      </c>
      <c r="S251" s="463" t="str">
        <f>IFERROR(tbl_AufmassLos1[[#This Row],[Fläche_qm_Jahr]]/tbl_AufmassLos1[[#This Row],[qm Leistung pro Stunde]],"")</f>
        <v/>
      </c>
      <c r="T251" s="233">
        <f>IFERROR(VLOOKUP(tbl_AufmassLos1[[#This Row],[Reinigungs-gruppe]]&amp;tbl_AufmassLos1[[#This Row],[Reinigungs-tageJahr]],tbl_BasisLos1[],8,FALSE),"")</f>
        <v>0</v>
      </c>
      <c r="U251" s="234" t="str">
        <f>IFERROR(tbl_AufmassLos1[[#This Row],[StundenJahr]]*tbl_AufmassLos1[[#This Row],[SVS]],"")</f>
        <v/>
      </c>
      <c r="V251" s="234" t="str">
        <f>IFERROR(tbl_AufmassLos1[[#This Row],[PreisJahr]]/12,"")</f>
        <v/>
      </c>
    </row>
    <row r="252" spans="1:22" x14ac:dyDescent="0.2">
      <c r="A252" s="288" t="s">
        <v>2554</v>
      </c>
      <c r="B252" s="289">
        <v>706370036</v>
      </c>
      <c r="C252" s="288" t="s">
        <v>2507</v>
      </c>
      <c r="D252" s="299">
        <v>0</v>
      </c>
      <c r="E252" s="301" t="s">
        <v>1310</v>
      </c>
      <c r="F252" s="296" t="s">
        <v>382</v>
      </c>
      <c r="G252" s="467" t="s">
        <v>734</v>
      </c>
      <c r="H252" s="301"/>
      <c r="I252" s="301" t="s">
        <v>443</v>
      </c>
      <c r="J252" s="302">
        <v>4.95</v>
      </c>
      <c r="K252" s="303" t="s">
        <v>471</v>
      </c>
      <c r="L252" s="304" t="s">
        <v>163</v>
      </c>
      <c r="M252" s="332" t="s">
        <v>482</v>
      </c>
      <c r="N252" s="333">
        <v>225</v>
      </c>
      <c r="O252" s="305">
        <v>4.5999999999999996</v>
      </c>
      <c r="P252" s="305"/>
      <c r="Q252" s="463">
        <f>IFERROR(tbl_AufmassLos1[[#This Row],[Fläche_qm]]*tbl_AufmassLos1[[#This Row],[Reinigungs-tageJahr]],"")</f>
        <v>1113.75</v>
      </c>
      <c r="R252" s="232">
        <f>IFERROR(VLOOKUP(tbl_AufmassLos1[[#This Row],[Reinigungs-gruppe]]&amp;tbl_AufmassLos1[[#This Row],[Reinigungs-tageJahr]],tbl_BasisLos1[],7,FALSE),"")</f>
        <v>0</v>
      </c>
      <c r="S252" s="463" t="str">
        <f>IFERROR(tbl_AufmassLos1[[#This Row],[Fläche_qm_Jahr]]/tbl_AufmassLos1[[#This Row],[qm Leistung pro Stunde]],"")</f>
        <v/>
      </c>
      <c r="T252" s="233">
        <f>IFERROR(VLOOKUP(tbl_AufmassLos1[[#This Row],[Reinigungs-gruppe]]&amp;tbl_AufmassLos1[[#This Row],[Reinigungs-tageJahr]],tbl_BasisLos1[],8,FALSE),"")</f>
        <v>0</v>
      </c>
      <c r="U252" s="234" t="str">
        <f>IFERROR(tbl_AufmassLos1[[#This Row],[StundenJahr]]*tbl_AufmassLos1[[#This Row],[SVS]],"")</f>
        <v/>
      </c>
      <c r="V252" s="234" t="str">
        <f>IFERROR(tbl_AufmassLos1[[#This Row],[PreisJahr]]/12,"")</f>
        <v/>
      </c>
    </row>
    <row r="253" spans="1:22" x14ac:dyDescent="0.2">
      <c r="A253" s="288" t="s">
        <v>2554</v>
      </c>
      <c r="B253" s="289">
        <v>706370036</v>
      </c>
      <c r="C253" s="288" t="s">
        <v>2507</v>
      </c>
      <c r="D253" s="299">
        <v>0</v>
      </c>
      <c r="E253" s="301" t="s">
        <v>1311</v>
      </c>
      <c r="F253" s="296" t="s">
        <v>2306</v>
      </c>
      <c r="G253" s="467" t="s">
        <v>734</v>
      </c>
      <c r="H253" s="301"/>
      <c r="I253" s="301" t="s">
        <v>441</v>
      </c>
      <c r="J253" s="302">
        <v>22.75</v>
      </c>
      <c r="K253" s="319" t="s">
        <v>264</v>
      </c>
      <c r="L253" s="304" t="s">
        <v>163</v>
      </c>
      <c r="M253" s="332" t="s">
        <v>481</v>
      </c>
      <c r="N253" s="451">
        <v>192</v>
      </c>
      <c r="O253" s="305">
        <v>0</v>
      </c>
      <c r="P253" s="305"/>
      <c r="Q253" s="463">
        <f>IFERROR(tbl_AufmassLos1[[#This Row],[Fläche_qm]]*tbl_AufmassLos1[[#This Row],[Reinigungs-tageJahr]],"")</f>
        <v>4368</v>
      </c>
      <c r="R253" s="232">
        <f>IFERROR(VLOOKUP(tbl_AufmassLos1[[#This Row],[Reinigungs-gruppe]]&amp;tbl_AufmassLos1[[#This Row],[Reinigungs-tageJahr]],tbl_BasisLos1[],7,FALSE),"")</f>
        <v>0</v>
      </c>
      <c r="S253" s="463" t="str">
        <f>IFERROR(tbl_AufmassLos1[[#This Row],[Fläche_qm_Jahr]]/tbl_AufmassLos1[[#This Row],[qm Leistung pro Stunde]],"")</f>
        <v/>
      </c>
      <c r="T253" s="233">
        <f>IFERROR(VLOOKUP(tbl_AufmassLos1[[#This Row],[Reinigungs-gruppe]]&amp;tbl_AufmassLos1[[#This Row],[Reinigungs-tageJahr]],tbl_BasisLos1[],8,FALSE),"")</f>
        <v>0</v>
      </c>
      <c r="U253" s="234" t="str">
        <f>IFERROR(tbl_AufmassLos1[[#This Row],[StundenJahr]]*tbl_AufmassLos1[[#This Row],[SVS]],"")</f>
        <v/>
      </c>
      <c r="V253" s="234" t="str">
        <f>IFERROR(tbl_AufmassLos1[[#This Row],[PreisJahr]]/12,"")</f>
        <v/>
      </c>
    </row>
    <row r="254" spans="1:22" x14ac:dyDescent="0.2">
      <c r="A254" s="288" t="s">
        <v>2554</v>
      </c>
      <c r="B254" s="289">
        <v>706370036</v>
      </c>
      <c r="C254" s="288" t="s">
        <v>2507</v>
      </c>
      <c r="D254" s="299" t="s">
        <v>253</v>
      </c>
      <c r="E254" s="301" t="s">
        <v>1312</v>
      </c>
      <c r="F254" s="296" t="s">
        <v>386</v>
      </c>
      <c r="G254" s="467" t="s">
        <v>734</v>
      </c>
      <c r="H254" s="301"/>
      <c r="I254" s="301" t="s">
        <v>443</v>
      </c>
      <c r="J254" s="302">
        <v>4</v>
      </c>
      <c r="K254" s="303" t="s">
        <v>48</v>
      </c>
      <c r="L254" s="304" t="s">
        <v>163</v>
      </c>
      <c r="M254" s="289">
        <v>0</v>
      </c>
      <c r="N254" s="294">
        <v>0</v>
      </c>
      <c r="O254" s="305">
        <v>0</v>
      </c>
      <c r="P254" s="305"/>
      <c r="Q254" s="463">
        <f>IFERROR(tbl_AufmassLos1[[#This Row],[Fläche_qm]]*tbl_AufmassLos1[[#This Row],[Reinigungs-tageJahr]],"")</f>
        <v>0</v>
      </c>
      <c r="R254" s="232">
        <f>IFERROR(VLOOKUP(tbl_AufmassLos1[[#This Row],[Reinigungs-gruppe]]&amp;tbl_AufmassLos1[[#This Row],[Reinigungs-tageJahr]],tbl_BasisLos1[],7,FALSE),"")</f>
        <v>0</v>
      </c>
      <c r="S254" s="463" t="str">
        <f>IFERROR(tbl_AufmassLos1[[#This Row],[Fläche_qm_Jahr]]/tbl_AufmassLos1[[#This Row],[qm Leistung pro Stunde]],"")</f>
        <v/>
      </c>
      <c r="T254" s="233">
        <f>IFERROR(VLOOKUP(tbl_AufmassLos1[[#This Row],[Reinigungs-gruppe]]&amp;tbl_AufmassLos1[[#This Row],[Reinigungs-tageJahr]],tbl_BasisLos1[],8,FALSE),"")</f>
        <v>0</v>
      </c>
      <c r="U254" s="234" t="str">
        <f>IFERROR(tbl_AufmassLos1[[#This Row],[StundenJahr]]*tbl_AufmassLos1[[#This Row],[SVS]],"")</f>
        <v/>
      </c>
      <c r="V254" s="234" t="str">
        <f>IFERROR(tbl_AufmassLos1[[#This Row],[PreisJahr]]/12,"")</f>
        <v/>
      </c>
    </row>
    <row r="255" spans="1:22" x14ac:dyDescent="0.2">
      <c r="A255" s="288" t="s">
        <v>2554</v>
      </c>
      <c r="B255" s="289">
        <v>706370036</v>
      </c>
      <c r="C255" s="288" t="s">
        <v>2507</v>
      </c>
      <c r="D255" s="299" t="s">
        <v>253</v>
      </c>
      <c r="E255" s="301" t="s">
        <v>1313</v>
      </c>
      <c r="F255" s="296" t="s">
        <v>2308</v>
      </c>
      <c r="G255" s="467" t="s">
        <v>734</v>
      </c>
      <c r="H255" s="301"/>
      <c r="I255" s="301" t="s">
        <v>443</v>
      </c>
      <c r="J255" s="302">
        <v>11.4</v>
      </c>
      <c r="K255" s="319" t="s">
        <v>264</v>
      </c>
      <c r="L255" s="304" t="s">
        <v>163</v>
      </c>
      <c r="M255" s="332" t="s">
        <v>481</v>
      </c>
      <c r="N255" s="451">
        <v>192</v>
      </c>
      <c r="O255" s="305">
        <v>1.9</v>
      </c>
      <c r="P255" s="305"/>
      <c r="Q255" s="463">
        <f>IFERROR(tbl_AufmassLos1[[#This Row],[Fläche_qm]]*tbl_AufmassLos1[[#This Row],[Reinigungs-tageJahr]],"")</f>
        <v>2188.8000000000002</v>
      </c>
      <c r="R255" s="232">
        <f>IFERROR(VLOOKUP(tbl_AufmassLos1[[#This Row],[Reinigungs-gruppe]]&amp;tbl_AufmassLos1[[#This Row],[Reinigungs-tageJahr]],tbl_BasisLos1[],7,FALSE),"")</f>
        <v>0</v>
      </c>
      <c r="S255" s="463" t="str">
        <f>IFERROR(tbl_AufmassLos1[[#This Row],[Fläche_qm_Jahr]]/tbl_AufmassLos1[[#This Row],[qm Leistung pro Stunde]],"")</f>
        <v/>
      </c>
      <c r="T255" s="233">
        <f>IFERROR(VLOOKUP(tbl_AufmassLos1[[#This Row],[Reinigungs-gruppe]]&amp;tbl_AufmassLos1[[#This Row],[Reinigungs-tageJahr]],tbl_BasisLos1[],8,FALSE),"")</f>
        <v>0</v>
      </c>
      <c r="U255" s="234" t="str">
        <f>IFERROR(tbl_AufmassLos1[[#This Row],[StundenJahr]]*tbl_AufmassLos1[[#This Row],[SVS]],"")</f>
        <v/>
      </c>
      <c r="V255" s="234" t="str">
        <f>IFERROR(tbl_AufmassLos1[[#This Row],[PreisJahr]]/12,"")</f>
        <v/>
      </c>
    </row>
    <row r="256" spans="1:22" x14ac:dyDescent="0.2">
      <c r="A256" s="322" t="s">
        <v>2552</v>
      </c>
      <c r="B256" s="297" t="s">
        <v>2543</v>
      </c>
      <c r="C256" s="298" t="s">
        <v>2500</v>
      </c>
      <c r="D256" s="299" t="s">
        <v>250</v>
      </c>
      <c r="E256" s="301" t="s">
        <v>251</v>
      </c>
      <c r="F256" s="296" t="s">
        <v>427</v>
      </c>
      <c r="G256" s="467" t="s">
        <v>733</v>
      </c>
      <c r="H256" s="301"/>
      <c r="I256" s="301" t="s">
        <v>443</v>
      </c>
      <c r="J256" s="302">
        <v>3.49</v>
      </c>
      <c r="K256" s="303" t="s">
        <v>471</v>
      </c>
      <c r="L256" s="304" t="s">
        <v>163</v>
      </c>
      <c r="M256" s="332" t="s">
        <v>482</v>
      </c>
      <c r="N256" s="333">
        <v>225</v>
      </c>
      <c r="O256" s="305">
        <v>0</v>
      </c>
      <c r="P256" s="305"/>
      <c r="Q256" s="463">
        <f>IFERROR(tbl_AufmassLos1[[#This Row],[Fläche_qm]]*tbl_AufmassLos1[[#This Row],[Reinigungs-tageJahr]],"")</f>
        <v>785.25</v>
      </c>
      <c r="R256" s="232">
        <f>IFERROR(VLOOKUP(tbl_AufmassLos1[[#This Row],[Reinigungs-gruppe]]&amp;tbl_AufmassLos1[[#This Row],[Reinigungs-tageJahr]],tbl_BasisLos1[],7,FALSE),"")</f>
        <v>0</v>
      </c>
      <c r="S256" s="463" t="str">
        <f>IFERROR(tbl_AufmassLos1[[#This Row],[Fläche_qm_Jahr]]/tbl_AufmassLos1[[#This Row],[qm Leistung pro Stunde]],"")</f>
        <v/>
      </c>
      <c r="T256" s="233">
        <f>IFERROR(VLOOKUP(tbl_AufmassLos1[[#This Row],[Reinigungs-gruppe]]&amp;tbl_AufmassLos1[[#This Row],[Reinigungs-tageJahr]],tbl_BasisLos1[],8,FALSE),"")</f>
        <v>0</v>
      </c>
      <c r="U256" s="234" t="str">
        <f>IFERROR(tbl_AufmassLos1[[#This Row],[StundenJahr]]*tbl_AufmassLos1[[#This Row],[SVS]],"")</f>
        <v/>
      </c>
      <c r="V256" s="234" t="str">
        <f>IFERROR(tbl_AufmassLos1[[#This Row],[PreisJahr]]/12,"")</f>
        <v/>
      </c>
    </row>
    <row r="257" spans="1:22" x14ac:dyDescent="0.2">
      <c r="A257" s="322" t="s">
        <v>2552</v>
      </c>
      <c r="B257" s="297" t="s">
        <v>2543</v>
      </c>
      <c r="C257" s="298" t="s">
        <v>2500</v>
      </c>
      <c r="D257" s="299" t="s">
        <v>250</v>
      </c>
      <c r="E257" s="301" t="s">
        <v>1246</v>
      </c>
      <c r="F257" s="296" t="s">
        <v>2267</v>
      </c>
      <c r="G257" s="467" t="s">
        <v>733</v>
      </c>
      <c r="H257" s="301"/>
      <c r="I257" s="301" t="s">
        <v>443</v>
      </c>
      <c r="J257" s="302">
        <v>18.97</v>
      </c>
      <c r="K257" s="303" t="s">
        <v>471</v>
      </c>
      <c r="L257" s="304" t="s">
        <v>163</v>
      </c>
      <c r="M257" s="332" t="s">
        <v>482</v>
      </c>
      <c r="N257" s="333">
        <v>225</v>
      </c>
      <c r="O257" s="305">
        <v>2</v>
      </c>
      <c r="P257" s="305"/>
      <c r="Q257" s="463">
        <f>IFERROR(tbl_AufmassLos1[[#This Row],[Fläche_qm]]*tbl_AufmassLos1[[#This Row],[Reinigungs-tageJahr]],"")</f>
        <v>4268.25</v>
      </c>
      <c r="R257" s="232">
        <f>IFERROR(VLOOKUP(tbl_AufmassLos1[[#This Row],[Reinigungs-gruppe]]&amp;tbl_AufmassLos1[[#This Row],[Reinigungs-tageJahr]],tbl_BasisLos1[],7,FALSE),"")</f>
        <v>0</v>
      </c>
      <c r="S257" s="463" t="str">
        <f>IFERROR(tbl_AufmassLos1[[#This Row],[Fläche_qm_Jahr]]/tbl_AufmassLos1[[#This Row],[qm Leistung pro Stunde]],"")</f>
        <v/>
      </c>
      <c r="T257" s="233">
        <f>IFERROR(VLOOKUP(tbl_AufmassLos1[[#This Row],[Reinigungs-gruppe]]&amp;tbl_AufmassLos1[[#This Row],[Reinigungs-tageJahr]],tbl_BasisLos1[],8,FALSE),"")</f>
        <v>0</v>
      </c>
      <c r="U257" s="234" t="str">
        <f>IFERROR(tbl_AufmassLos1[[#This Row],[StundenJahr]]*tbl_AufmassLos1[[#This Row],[SVS]],"")</f>
        <v/>
      </c>
      <c r="V257" s="234" t="str">
        <f>IFERROR(tbl_AufmassLos1[[#This Row],[PreisJahr]]/12,"")</f>
        <v/>
      </c>
    </row>
    <row r="258" spans="1:22" x14ac:dyDescent="0.2">
      <c r="A258" s="322" t="s">
        <v>2552</v>
      </c>
      <c r="B258" s="297" t="s">
        <v>2543</v>
      </c>
      <c r="C258" s="298" t="s">
        <v>2500</v>
      </c>
      <c r="D258" s="299" t="s">
        <v>250</v>
      </c>
      <c r="E258" s="301" t="s">
        <v>1241</v>
      </c>
      <c r="F258" s="296" t="s">
        <v>2268</v>
      </c>
      <c r="G258" s="467" t="s">
        <v>733</v>
      </c>
      <c r="H258" s="301"/>
      <c r="I258" s="301" t="s">
        <v>443</v>
      </c>
      <c r="J258" s="302">
        <v>23.24</v>
      </c>
      <c r="K258" s="319" t="s">
        <v>262</v>
      </c>
      <c r="L258" s="304" t="s">
        <v>163</v>
      </c>
      <c r="M258" s="332" t="s">
        <v>481</v>
      </c>
      <c r="N258" s="451">
        <v>192</v>
      </c>
      <c r="O258" s="305">
        <v>0</v>
      </c>
      <c r="P258" s="305"/>
      <c r="Q258" s="463">
        <f>IFERROR(tbl_AufmassLos1[[#This Row],[Fläche_qm]]*tbl_AufmassLos1[[#This Row],[Reinigungs-tageJahr]],"")</f>
        <v>4462.08</v>
      </c>
      <c r="R258" s="232">
        <f>IFERROR(VLOOKUP(tbl_AufmassLos1[[#This Row],[Reinigungs-gruppe]]&amp;tbl_AufmassLos1[[#This Row],[Reinigungs-tageJahr]],tbl_BasisLos1[],7,FALSE),"")</f>
        <v>0</v>
      </c>
      <c r="S258" s="463" t="str">
        <f>IFERROR(tbl_AufmassLos1[[#This Row],[Fläche_qm_Jahr]]/tbl_AufmassLos1[[#This Row],[qm Leistung pro Stunde]],"")</f>
        <v/>
      </c>
      <c r="T258" s="233">
        <f>IFERROR(VLOOKUP(tbl_AufmassLos1[[#This Row],[Reinigungs-gruppe]]&amp;tbl_AufmassLos1[[#This Row],[Reinigungs-tageJahr]],tbl_BasisLos1[],8,FALSE),"")</f>
        <v>0</v>
      </c>
      <c r="U258" s="234" t="str">
        <f>IFERROR(tbl_AufmassLos1[[#This Row],[StundenJahr]]*tbl_AufmassLos1[[#This Row],[SVS]],"")</f>
        <v/>
      </c>
      <c r="V258" s="234" t="str">
        <f>IFERROR(tbl_AufmassLos1[[#This Row],[PreisJahr]]/12,"")</f>
        <v/>
      </c>
    </row>
    <row r="259" spans="1:22" x14ac:dyDescent="0.2">
      <c r="A259" s="322" t="s">
        <v>2552</v>
      </c>
      <c r="B259" s="297" t="s">
        <v>2543</v>
      </c>
      <c r="C259" s="298" t="s">
        <v>2500</v>
      </c>
      <c r="D259" s="299" t="s">
        <v>250</v>
      </c>
      <c r="E259" s="301" t="s">
        <v>337</v>
      </c>
      <c r="F259" s="296" t="s">
        <v>2269</v>
      </c>
      <c r="G259" s="467" t="s">
        <v>733</v>
      </c>
      <c r="H259" s="301"/>
      <c r="I259" s="301" t="s">
        <v>443</v>
      </c>
      <c r="J259" s="302">
        <v>27.84</v>
      </c>
      <c r="K259" s="319" t="s">
        <v>264</v>
      </c>
      <c r="L259" s="304" t="s">
        <v>163</v>
      </c>
      <c r="M259" s="332" t="s">
        <v>481</v>
      </c>
      <c r="N259" s="451">
        <v>192</v>
      </c>
      <c r="O259" s="305">
        <v>0</v>
      </c>
      <c r="P259" s="305"/>
      <c r="Q259" s="463">
        <f>IFERROR(tbl_AufmassLos1[[#This Row],[Fläche_qm]]*tbl_AufmassLos1[[#This Row],[Reinigungs-tageJahr]],"")</f>
        <v>5345.28</v>
      </c>
      <c r="R259" s="232">
        <f>IFERROR(VLOOKUP(tbl_AufmassLos1[[#This Row],[Reinigungs-gruppe]]&amp;tbl_AufmassLos1[[#This Row],[Reinigungs-tageJahr]],tbl_BasisLos1[],7,FALSE),"")</f>
        <v>0</v>
      </c>
      <c r="S259" s="463" t="str">
        <f>IFERROR(tbl_AufmassLos1[[#This Row],[Fläche_qm_Jahr]]/tbl_AufmassLos1[[#This Row],[qm Leistung pro Stunde]],"")</f>
        <v/>
      </c>
      <c r="T259" s="233">
        <f>IFERROR(VLOOKUP(tbl_AufmassLos1[[#This Row],[Reinigungs-gruppe]]&amp;tbl_AufmassLos1[[#This Row],[Reinigungs-tageJahr]],tbl_BasisLos1[],8,FALSE),"")</f>
        <v>0</v>
      </c>
      <c r="U259" s="234" t="str">
        <f>IFERROR(tbl_AufmassLos1[[#This Row],[StundenJahr]]*tbl_AufmassLos1[[#This Row],[SVS]],"")</f>
        <v/>
      </c>
      <c r="V259" s="234" t="str">
        <f>IFERROR(tbl_AufmassLos1[[#This Row],[PreisJahr]]/12,"")</f>
        <v/>
      </c>
    </row>
    <row r="260" spans="1:22" x14ac:dyDescent="0.2">
      <c r="A260" s="322" t="s">
        <v>2552</v>
      </c>
      <c r="B260" s="297" t="s">
        <v>2543</v>
      </c>
      <c r="C260" s="298" t="s">
        <v>2500</v>
      </c>
      <c r="D260" s="299" t="s">
        <v>250</v>
      </c>
      <c r="E260" s="301" t="s">
        <v>1242</v>
      </c>
      <c r="F260" s="296" t="s">
        <v>407</v>
      </c>
      <c r="G260" s="467" t="s">
        <v>733</v>
      </c>
      <c r="H260" s="301"/>
      <c r="I260" s="301" t="s">
        <v>443</v>
      </c>
      <c r="J260" s="302">
        <v>1.92</v>
      </c>
      <c r="K260" s="303" t="s">
        <v>48</v>
      </c>
      <c r="L260" s="304" t="s">
        <v>163</v>
      </c>
      <c r="M260" s="289">
        <v>0</v>
      </c>
      <c r="N260" s="294">
        <v>0</v>
      </c>
      <c r="O260" s="305">
        <v>0</v>
      </c>
      <c r="P260" s="305"/>
      <c r="Q260" s="463">
        <f>IFERROR(tbl_AufmassLos1[[#This Row],[Fläche_qm]]*tbl_AufmassLos1[[#This Row],[Reinigungs-tageJahr]],"")</f>
        <v>0</v>
      </c>
      <c r="R260" s="232">
        <f>IFERROR(VLOOKUP(tbl_AufmassLos1[[#This Row],[Reinigungs-gruppe]]&amp;tbl_AufmassLos1[[#This Row],[Reinigungs-tageJahr]],tbl_BasisLos1[],7,FALSE),"")</f>
        <v>0</v>
      </c>
      <c r="S260" s="463" t="str">
        <f>IFERROR(tbl_AufmassLos1[[#This Row],[Fläche_qm_Jahr]]/tbl_AufmassLos1[[#This Row],[qm Leistung pro Stunde]],"")</f>
        <v/>
      </c>
      <c r="T260" s="233">
        <f>IFERROR(VLOOKUP(tbl_AufmassLos1[[#This Row],[Reinigungs-gruppe]]&amp;tbl_AufmassLos1[[#This Row],[Reinigungs-tageJahr]],tbl_BasisLos1[],8,FALSE),"")</f>
        <v>0</v>
      </c>
      <c r="U260" s="234" t="str">
        <f>IFERROR(tbl_AufmassLos1[[#This Row],[StundenJahr]]*tbl_AufmassLos1[[#This Row],[SVS]],"")</f>
        <v/>
      </c>
      <c r="V260" s="234" t="str">
        <f>IFERROR(tbl_AufmassLos1[[#This Row],[PreisJahr]]/12,"")</f>
        <v/>
      </c>
    </row>
    <row r="261" spans="1:22" x14ac:dyDescent="0.2">
      <c r="A261" s="322" t="s">
        <v>2552</v>
      </c>
      <c r="B261" s="297" t="s">
        <v>2543</v>
      </c>
      <c r="C261" s="298" t="s">
        <v>2500</v>
      </c>
      <c r="D261" s="299" t="s">
        <v>250</v>
      </c>
      <c r="E261" s="301" t="s">
        <v>1277</v>
      </c>
      <c r="F261" s="296" t="s">
        <v>2270</v>
      </c>
      <c r="G261" s="467" t="s">
        <v>733</v>
      </c>
      <c r="H261" s="301"/>
      <c r="I261" s="301" t="s">
        <v>443</v>
      </c>
      <c r="J261" s="302">
        <v>3.6</v>
      </c>
      <c r="K261" s="319" t="s">
        <v>262</v>
      </c>
      <c r="L261" s="304" t="s">
        <v>163</v>
      </c>
      <c r="M261" s="332" t="s">
        <v>481</v>
      </c>
      <c r="N261" s="451">
        <v>192</v>
      </c>
      <c r="O261" s="305">
        <v>0</v>
      </c>
      <c r="P261" s="305"/>
      <c r="Q261" s="463">
        <f>IFERROR(tbl_AufmassLos1[[#This Row],[Fläche_qm]]*tbl_AufmassLos1[[#This Row],[Reinigungs-tageJahr]],"")</f>
        <v>691.2</v>
      </c>
      <c r="R261" s="232">
        <f>IFERROR(VLOOKUP(tbl_AufmassLos1[[#This Row],[Reinigungs-gruppe]]&amp;tbl_AufmassLos1[[#This Row],[Reinigungs-tageJahr]],tbl_BasisLos1[],7,FALSE),"")</f>
        <v>0</v>
      </c>
      <c r="S261" s="463" t="str">
        <f>IFERROR(tbl_AufmassLos1[[#This Row],[Fläche_qm_Jahr]]/tbl_AufmassLos1[[#This Row],[qm Leistung pro Stunde]],"")</f>
        <v/>
      </c>
      <c r="T261" s="233">
        <f>IFERROR(VLOOKUP(tbl_AufmassLos1[[#This Row],[Reinigungs-gruppe]]&amp;tbl_AufmassLos1[[#This Row],[Reinigungs-tageJahr]],tbl_BasisLos1[],8,FALSE),"")</f>
        <v>0</v>
      </c>
      <c r="U261" s="234" t="str">
        <f>IFERROR(tbl_AufmassLos1[[#This Row],[StundenJahr]]*tbl_AufmassLos1[[#This Row],[SVS]],"")</f>
        <v/>
      </c>
      <c r="V261" s="234" t="str">
        <f>IFERROR(tbl_AufmassLos1[[#This Row],[PreisJahr]]/12,"")</f>
        <v/>
      </c>
    </row>
    <row r="262" spans="1:22" x14ac:dyDescent="0.2">
      <c r="A262" s="322" t="s">
        <v>2552</v>
      </c>
      <c r="B262" s="297" t="s">
        <v>2543</v>
      </c>
      <c r="C262" s="298" t="s">
        <v>2500</v>
      </c>
      <c r="D262" s="299" t="s">
        <v>250</v>
      </c>
      <c r="E262" s="301" t="s">
        <v>1243</v>
      </c>
      <c r="F262" s="296" t="s">
        <v>2271</v>
      </c>
      <c r="G262" s="467" t="s">
        <v>733</v>
      </c>
      <c r="H262" s="301"/>
      <c r="I262" s="301" t="s">
        <v>443</v>
      </c>
      <c r="J262" s="302">
        <v>18.25</v>
      </c>
      <c r="K262" s="303" t="s">
        <v>471</v>
      </c>
      <c r="L262" s="304" t="s">
        <v>163</v>
      </c>
      <c r="M262" s="332" t="s">
        <v>482</v>
      </c>
      <c r="N262" s="333">
        <v>225</v>
      </c>
      <c r="O262" s="305">
        <v>2</v>
      </c>
      <c r="P262" s="305"/>
      <c r="Q262" s="463">
        <f>IFERROR(tbl_AufmassLos1[[#This Row],[Fläche_qm]]*tbl_AufmassLos1[[#This Row],[Reinigungs-tageJahr]],"")</f>
        <v>4106.25</v>
      </c>
      <c r="R262" s="232">
        <f>IFERROR(VLOOKUP(tbl_AufmassLos1[[#This Row],[Reinigungs-gruppe]]&amp;tbl_AufmassLos1[[#This Row],[Reinigungs-tageJahr]],tbl_BasisLos1[],7,FALSE),"")</f>
        <v>0</v>
      </c>
      <c r="S262" s="463" t="str">
        <f>IFERROR(tbl_AufmassLos1[[#This Row],[Fläche_qm_Jahr]]/tbl_AufmassLos1[[#This Row],[qm Leistung pro Stunde]],"")</f>
        <v/>
      </c>
      <c r="T262" s="233">
        <f>IFERROR(VLOOKUP(tbl_AufmassLos1[[#This Row],[Reinigungs-gruppe]]&amp;tbl_AufmassLos1[[#This Row],[Reinigungs-tageJahr]],tbl_BasisLos1[],8,FALSE),"")</f>
        <v>0</v>
      </c>
      <c r="U262" s="234" t="str">
        <f>IFERROR(tbl_AufmassLos1[[#This Row],[StundenJahr]]*tbl_AufmassLos1[[#This Row],[SVS]],"")</f>
        <v/>
      </c>
      <c r="V262" s="234" t="str">
        <f>IFERROR(tbl_AufmassLos1[[#This Row],[PreisJahr]]/12,"")</f>
        <v/>
      </c>
    </row>
    <row r="263" spans="1:22" x14ac:dyDescent="0.2">
      <c r="A263" s="322" t="s">
        <v>2552</v>
      </c>
      <c r="B263" s="297" t="s">
        <v>2543</v>
      </c>
      <c r="C263" s="298" t="s">
        <v>2500</v>
      </c>
      <c r="D263" s="299" t="s">
        <v>250</v>
      </c>
      <c r="E263" s="301" t="s">
        <v>329</v>
      </c>
      <c r="F263" s="296" t="s">
        <v>2272</v>
      </c>
      <c r="G263" s="467" t="s">
        <v>733</v>
      </c>
      <c r="H263" s="301"/>
      <c r="I263" s="301" t="s">
        <v>443</v>
      </c>
      <c r="J263" s="302">
        <v>6.43</v>
      </c>
      <c r="K263" s="319" t="s">
        <v>262</v>
      </c>
      <c r="L263" s="304" t="s">
        <v>163</v>
      </c>
      <c r="M263" s="332" t="s">
        <v>481</v>
      </c>
      <c r="N263" s="451">
        <v>192</v>
      </c>
      <c r="O263" s="305">
        <v>0</v>
      </c>
      <c r="P263" s="305"/>
      <c r="Q263" s="463">
        <f>IFERROR(tbl_AufmassLos1[[#This Row],[Fläche_qm]]*tbl_AufmassLos1[[#This Row],[Reinigungs-tageJahr]],"")</f>
        <v>1234.56</v>
      </c>
      <c r="R263" s="232">
        <f>IFERROR(VLOOKUP(tbl_AufmassLos1[[#This Row],[Reinigungs-gruppe]]&amp;tbl_AufmassLos1[[#This Row],[Reinigungs-tageJahr]],tbl_BasisLos1[],7,FALSE),"")</f>
        <v>0</v>
      </c>
      <c r="S263" s="463" t="str">
        <f>IFERROR(tbl_AufmassLos1[[#This Row],[Fläche_qm_Jahr]]/tbl_AufmassLos1[[#This Row],[qm Leistung pro Stunde]],"")</f>
        <v/>
      </c>
      <c r="T263" s="233">
        <f>IFERROR(VLOOKUP(tbl_AufmassLos1[[#This Row],[Reinigungs-gruppe]]&amp;tbl_AufmassLos1[[#This Row],[Reinigungs-tageJahr]],tbl_BasisLos1[],8,FALSE),"")</f>
        <v>0</v>
      </c>
      <c r="U263" s="234" t="str">
        <f>IFERROR(tbl_AufmassLos1[[#This Row],[StundenJahr]]*tbl_AufmassLos1[[#This Row],[SVS]],"")</f>
        <v/>
      </c>
      <c r="V263" s="234" t="str">
        <f>IFERROR(tbl_AufmassLos1[[#This Row],[PreisJahr]]/12,"")</f>
        <v/>
      </c>
    </row>
    <row r="264" spans="1:22" x14ac:dyDescent="0.2">
      <c r="A264" s="322" t="s">
        <v>2552</v>
      </c>
      <c r="B264" s="297" t="s">
        <v>2543</v>
      </c>
      <c r="C264" s="298" t="s">
        <v>2500</v>
      </c>
      <c r="D264" s="299" t="s">
        <v>250</v>
      </c>
      <c r="E264" s="301" t="s">
        <v>1244</v>
      </c>
      <c r="F264" s="296" t="s">
        <v>2264</v>
      </c>
      <c r="G264" s="467" t="s">
        <v>733</v>
      </c>
      <c r="H264" s="301"/>
      <c r="I264" s="301" t="s">
        <v>443</v>
      </c>
      <c r="J264" s="302">
        <v>1.53</v>
      </c>
      <c r="K264" s="303" t="s">
        <v>471</v>
      </c>
      <c r="L264" s="304" t="s">
        <v>163</v>
      </c>
      <c r="M264" s="332" t="s">
        <v>482</v>
      </c>
      <c r="N264" s="333">
        <v>225</v>
      </c>
      <c r="O264" s="305">
        <v>1</v>
      </c>
      <c r="P264" s="305"/>
      <c r="Q264" s="463">
        <f>IFERROR(tbl_AufmassLos1[[#This Row],[Fläche_qm]]*tbl_AufmassLos1[[#This Row],[Reinigungs-tageJahr]],"")</f>
        <v>344.25</v>
      </c>
      <c r="R264" s="232">
        <f>IFERROR(VLOOKUP(tbl_AufmassLos1[[#This Row],[Reinigungs-gruppe]]&amp;tbl_AufmassLos1[[#This Row],[Reinigungs-tageJahr]],tbl_BasisLos1[],7,FALSE),"")</f>
        <v>0</v>
      </c>
      <c r="S264" s="463" t="str">
        <f>IFERROR(tbl_AufmassLos1[[#This Row],[Fläche_qm_Jahr]]/tbl_AufmassLos1[[#This Row],[qm Leistung pro Stunde]],"")</f>
        <v/>
      </c>
      <c r="T264" s="233">
        <f>IFERROR(VLOOKUP(tbl_AufmassLos1[[#This Row],[Reinigungs-gruppe]]&amp;tbl_AufmassLos1[[#This Row],[Reinigungs-tageJahr]],tbl_BasisLos1[],8,FALSE),"")</f>
        <v>0</v>
      </c>
      <c r="U264" s="234" t="str">
        <f>IFERROR(tbl_AufmassLos1[[#This Row],[StundenJahr]]*tbl_AufmassLos1[[#This Row],[SVS]],"")</f>
        <v/>
      </c>
      <c r="V264" s="234" t="str">
        <f>IFERROR(tbl_AufmassLos1[[#This Row],[PreisJahr]]/12,"")</f>
        <v/>
      </c>
    </row>
    <row r="265" spans="1:22" x14ac:dyDescent="0.2">
      <c r="A265" s="322" t="s">
        <v>2552</v>
      </c>
      <c r="B265" s="297" t="s">
        <v>2543</v>
      </c>
      <c r="C265" s="298" t="s">
        <v>2500</v>
      </c>
      <c r="D265" s="299" t="s">
        <v>250</v>
      </c>
      <c r="E265" s="301" t="s">
        <v>1245</v>
      </c>
      <c r="F265" s="296" t="s">
        <v>382</v>
      </c>
      <c r="G265" s="467" t="s">
        <v>733</v>
      </c>
      <c r="H265" s="301"/>
      <c r="I265" s="301" t="s">
        <v>443</v>
      </c>
      <c r="J265" s="302">
        <v>1.53</v>
      </c>
      <c r="K265" s="303" t="s">
        <v>471</v>
      </c>
      <c r="L265" s="304" t="s">
        <v>163</v>
      </c>
      <c r="M265" s="332" t="s">
        <v>482</v>
      </c>
      <c r="N265" s="333">
        <v>225</v>
      </c>
      <c r="O265" s="305">
        <v>1</v>
      </c>
      <c r="P265" s="305"/>
      <c r="Q265" s="463">
        <f>IFERROR(tbl_AufmassLos1[[#This Row],[Fläche_qm]]*tbl_AufmassLos1[[#This Row],[Reinigungs-tageJahr]],"")</f>
        <v>344.25</v>
      </c>
      <c r="R265" s="232">
        <f>IFERROR(VLOOKUP(tbl_AufmassLos1[[#This Row],[Reinigungs-gruppe]]&amp;tbl_AufmassLos1[[#This Row],[Reinigungs-tageJahr]],tbl_BasisLos1[],7,FALSE),"")</f>
        <v>0</v>
      </c>
      <c r="S265" s="463" t="str">
        <f>IFERROR(tbl_AufmassLos1[[#This Row],[Fläche_qm_Jahr]]/tbl_AufmassLos1[[#This Row],[qm Leistung pro Stunde]],"")</f>
        <v/>
      </c>
      <c r="T265" s="233">
        <f>IFERROR(VLOOKUP(tbl_AufmassLos1[[#This Row],[Reinigungs-gruppe]]&amp;tbl_AufmassLos1[[#This Row],[Reinigungs-tageJahr]],tbl_BasisLos1[],8,FALSE),"")</f>
        <v>0</v>
      </c>
      <c r="U265" s="234" t="str">
        <f>IFERROR(tbl_AufmassLos1[[#This Row],[StundenJahr]]*tbl_AufmassLos1[[#This Row],[SVS]],"")</f>
        <v/>
      </c>
      <c r="V265" s="234" t="str">
        <f>IFERROR(tbl_AufmassLos1[[#This Row],[PreisJahr]]/12,"")</f>
        <v/>
      </c>
    </row>
    <row r="266" spans="1:22" x14ac:dyDescent="0.2">
      <c r="A266" s="322" t="s">
        <v>2552</v>
      </c>
      <c r="B266" s="297" t="s">
        <v>2543</v>
      </c>
      <c r="C266" s="298" t="s">
        <v>2500</v>
      </c>
      <c r="D266" s="299" t="s">
        <v>250</v>
      </c>
      <c r="E266" s="301" t="s">
        <v>1252</v>
      </c>
      <c r="F266" s="296" t="s">
        <v>382</v>
      </c>
      <c r="G266" s="467" t="s">
        <v>733</v>
      </c>
      <c r="H266" s="301"/>
      <c r="I266" s="301" t="s">
        <v>443</v>
      </c>
      <c r="J266" s="302">
        <v>1.53</v>
      </c>
      <c r="K266" s="303" t="s">
        <v>471</v>
      </c>
      <c r="L266" s="304" t="s">
        <v>163</v>
      </c>
      <c r="M266" s="332" t="s">
        <v>482</v>
      </c>
      <c r="N266" s="333">
        <v>225</v>
      </c>
      <c r="O266" s="305">
        <v>1</v>
      </c>
      <c r="P266" s="305"/>
      <c r="Q266" s="463">
        <f>IFERROR(tbl_AufmassLos1[[#This Row],[Fläche_qm]]*tbl_AufmassLos1[[#This Row],[Reinigungs-tageJahr]],"")</f>
        <v>344.25</v>
      </c>
      <c r="R266" s="232">
        <f>IFERROR(VLOOKUP(tbl_AufmassLos1[[#This Row],[Reinigungs-gruppe]]&amp;tbl_AufmassLos1[[#This Row],[Reinigungs-tageJahr]],tbl_BasisLos1[],7,FALSE),"")</f>
        <v>0</v>
      </c>
      <c r="S266" s="463" t="str">
        <f>IFERROR(tbl_AufmassLos1[[#This Row],[Fläche_qm_Jahr]]/tbl_AufmassLos1[[#This Row],[qm Leistung pro Stunde]],"")</f>
        <v/>
      </c>
      <c r="T266" s="233">
        <f>IFERROR(VLOOKUP(tbl_AufmassLos1[[#This Row],[Reinigungs-gruppe]]&amp;tbl_AufmassLos1[[#This Row],[Reinigungs-tageJahr]],tbl_BasisLos1[],8,FALSE),"")</f>
        <v>0</v>
      </c>
      <c r="U266" s="234" t="str">
        <f>IFERROR(tbl_AufmassLos1[[#This Row],[StundenJahr]]*tbl_AufmassLos1[[#This Row],[SVS]],"")</f>
        <v/>
      </c>
      <c r="V266" s="234" t="str">
        <f>IFERROR(tbl_AufmassLos1[[#This Row],[PreisJahr]]/12,"")</f>
        <v/>
      </c>
    </row>
    <row r="267" spans="1:22" x14ac:dyDescent="0.2">
      <c r="A267" s="322" t="s">
        <v>2552</v>
      </c>
      <c r="B267" s="297" t="s">
        <v>2543</v>
      </c>
      <c r="C267" s="298" t="s">
        <v>2500</v>
      </c>
      <c r="D267" s="299" t="s">
        <v>250</v>
      </c>
      <c r="E267" s="301" t="s">
        <v>1251</v>
      </c>
      <c r="F267" s="296" t="s">
        <v>2264</v>
      </c>
      <c r="G267" s="467" t="s">
        <v>733</v>
      </c>
      <c r="H267" s="301"/>
      <c r="I267" s="301" t="s">
        <v>443</v>
      </c>
      <c r="J267" s="302">
        <v>1.53</v>
      </c>
      <c r="K267" s="303" t="s">
        <v>471</v>
      </c>
      <c r="L267" s="304" t="s">
        <v>163</v>
      </c>
      <c r="M267" s="332" t="s">
        <v>482</v>
      </c>
      <c r="N267" s="333">
        <v>225</v>
      </c>
      <c r="O267" s="305">
        <v>1</v>
      </c>
      <c r="P267" s="305"/>
      <c r="Q267" s="463">
        <f>IFERROR(tbl_AufmassLos1[[#This Row],[Fläche_qm]]*tbl_AufmassLos1[[#This Row],[Reinigungs-tageJahr]],"")</f>
        <v>344.25</v>
      </c>
      <c r="R267" s="232">
        <f>IFERROR(VLOOKUP(tbl_AufmassLos1[[#This Row],[Reinigungs-gruppe]]&amp;tbl_AufmassLos1[[#This Row],[Reinigungs-tageJahr]],tbl_BasisLos1[],7,FALSE),"")</f>
        <v>0</v>
      </c>
      <c r="S267" s="463" t="str">
        <f>IFERROR(tbl_AufmassLos1[[#This Row],[Fläche_qm_Jahr]]/tbl_AufmassLos1[[#This Row],[qm Leistung pro Stunde]],"")</f>
        <v/>
      </c>
      <c r="T267" s="233">
        <f>IFERROR(VLOOKUP(tbl_AufmassLos1[[#This Row],[Reinigungs-gruppe]]&amp;tbl_AufmassLos1[[#This Row],[Reinigungs-tageJahr]],tbl_BasisLos1[],8,FALSE),"")</f>
        <v>0</v>
      </c>
      <c r="U267" s="234" t="str">
        <f>IFERROR(tbl_AufmassLos1[[#This Row],[StundenJahr]]*tbl_AufmassLos1[[#This Row],[SVS]],"")</f>
        <v/>
      </c>
      <c r="V267" s="234" t="str">
        <f>IFERROR(tbl_AufmassLos1[[#This Row],[PreisJahr]]/12,"")</f>
        <v/>
      </c>
    </row>
    <row r="268" spans="1:22" x14ac:dyDescent="0.2">
      <c r="A268" s="322" t="s">
        <v>2552</v>
      </c>
      <c r="B268" s="297" t="s">
        <v>2543</v>
      </c>
      <c r="C268" s="298" t="s">
        <v>2500</v>
      </c>
      <c r="D268" s="299" t="s">
        <v>250</v>
      </c>
      <c r="E268" s="301" t="s">
        <v>1278</v>
      </c>
      <c r="F268" s="296" t="s">
        <v>2273</v>
      </c>
      <c r="G268" s="467" t="s">
        <v>733</v>
      </c>
      <c r="H268" s="301"/>
      <c r="I268" s="301" t="s">
        <v>443</v>
      </c>
      <c r="J268" s="302">
        <v>10.130000000000001</v>
      </c>
      <c r="K268" s="303" t="s">
        <v>471</v>
      </c>
      <c r="L268" s="304" t="s">
        <v>163</v>
      </c>
      <c r="M268" s="332" t="s">
        <v>482</v>
      </c>
      <c r="N268" s="333">
        <v>225</v>
      </c>
      <c r="O268" s="305">
        <v>1</v>
      </c>
      <c r="P268" s="305"/>
      <c r="Q268" s="463">
        <f>IFERROR(tbl_AufmassLos1[[#This Row],[Fläche_qm]]*tbl_AufmassLos1[[#This Row],[Reinigungs-tageJahr]],"")</f>
        <v>2279.25</v>
      </c>
      <c r="R268" s="232">
        <f>IFERROR(VLOOKUP(tbl_AufmassLos1[[#This Row],[Reinigungs-gruppe]]&amp;tbl_AufmassLos1[[#This Row],[Reinigungs-tageJahr]],tbl_BasisLos1[],7,FALSE),"")</f>
        <v>0</v>
      </c>
      <c r="S268" s="463" t="str">
        <f>IFERROR(tbl_AufmassLos1[[#This Row],[Fläche_qm_Jahr]]/tbl_AufmassLos1[[#This Row],[qm Leistung pro Stunde]],"")</f>
        <v/>
      </c>
      <c r="T268" s="233">
        <f>IFERROR(VLOOKUP(tbl_AufmassLos1[[#This Row],[Reinigungs-gruppe]]&amp;tbl_AufmassLos1[[#This Row],[Reinigungs-tageJahr]],tbl_BasisLos1[],8,FALSE),"")</f>
        <v>0</v>
      </c>
      <c r="U268" s="234" t="str">
        <f>IFERROR(tbl_AufmassLos1[[#This Row],[StundenJahr]]*tbl_AufmassLos1[[#This Row],[SVS]],"")</f>
        <v/>
      </c>
      <c r="V268" s="234" t="str">
        <f>IFERROR(tbl_AufmassLos1[[#This Row],[PreisJahr]]/12,"")</f>
        <v/>
      </c>
    </row>
    <row r="269" spans="1:22" x14ac:dyDescent="0.2">
      <c r="A269" s="322" t="s">
        <v>2552</v>
      </c>
      <c r="B269" s="297" t="s">
        <v>2543</v>
      </c>
      <c r="C269" s="298" t="s">
        <v>2500</v>
      </c>
      <c r="D269" s="299" t="s">
        <v>250</v>
      </c>
      <c r="E269" s="301" t="s">
        <v>1270</v>
      </c>
      <c r="F269" s="296" t="s">
        <v>2274</v>
      </c>
      <c r="G269" s="467" t="s">
        <v>733</v>
      </c>
      <c r="H269" s="301"/>
      <c r="I269" s="301" t="s">
        <v>443</v>
      </c>
      <c r="J269" s="302">
        <v>9.69</v>
      </c>
      <c r="K269" s="303" t="s">
        <v>471</v>
      </c>
      <c r="L269" s="304" t="s">
        <v>163</v>
      </c>
      <c r="M269" s="332" t="s">
        <v>482</v>
      </c>
      <c r="N269" s="333">
        <v>225</v>
      </c>
      <c r="O269" s="305">
        <v>1</v>
      </c>
      <c r="P269" s="305"/>
      <c r="Q269" s="463">
        <f>IFERROR(tbl_AufmassLos1[[#This Row],[Fläche_qm]]*tbl_AufmassLos1[[#This Row],[Reinigungs-tageJahr]],"")</f>
        <v>2180.25</v>
      </c>
      <c r="R269" s="232">
        <f>IFERROR(VLOOKUP(tbl_AufmassLos1[[#This Row],[Reinigungs-gruppe]]&amp;tbl_AufmassLos1[[#This Row],[Reinigungs-tageJahr]],tbl_BasisLos1[],7,FALSE),"")</f>
        <v>0</v>
      </c>
      <c r="S269" s="463" t="str">
        <f>IFERROR(tbl_AufmassLos1[[#This Row],[Fläche_qm_Jahr]]/tbl_AufmassLos1[[#This Row],[qm Leistung pro Stunde]],"")</f>
        <v/>
      </c>
      <c r="T269" s="233">
        <f>IFERROR(VLOOKUP(tbl_AufmassLos1[[#This Row],[Reinigungs-gruppe]]&amp;tbl_AufmassLos1[[#This Row],[Reinigungs-tageJahr]],tbl_BasisLos1[],8,FALSE),"")</f>
        <v>0</v>
      </c>
      <c r="U269" s="234" t="str">
        <f>IFERROR(tbl_AufmassLos1[[#This Row],[StundenJahr]]*tbl_AufmassLos1[[#This Row],[SVS]],"")</f>
        <v/>
      </c>
      <c r="V269" s="234" t="str">
        <f>IFERROR(tbl_AufmassLos1[[#This Row],[PreisJahr]]/12,"")</f>
        <v/>
      </c>
    </row>
    <row r="270" spans="1:22" x14ac:dyDescent="0.2">
      <c r="A270" s="322" t="s">
        <v>2552</v>
      </c>
      <c r="B270" s="297" t="s">
        <v>2543</v>
      </c>
      <c r="C270" s="298" t="s">
        <v>2500</v>
      </c>
      <c r="D270" s="299" t="s">
        <v>250</v>
      </c>
      <c r="E270" s="301" t="s">
        <v>330</v>
      </c>
      <c r="F270" s="296" t="s">
        <v>421</v>
      </c>
      <c r="G270" s="467" t="s">
        <v>733</v>
      </c>
      <c r="H270" s="301"/>
      <c r="I270" s="301" t="s">
        <v>443</v>
      </c>
      <c r="J270" s="302">
        <v>41.82</v>
      </c>
      <c r="K270" s="303" t="s">
        <v>452</v>
      </c>
      <c r="L270" s="304" t="s">
        <v>163</v>
      </c>
      <c r="M270" s="289" t="s">
        <v>484</v>
      </c>
      <c r="N270" s="294">
        <v>96</v>
      </c>
      <c r="O270" s="305">
        <v>23.2</v>
      </c>
      <c r="P270" s="305"/>
      <c r="Q270" s="463">
        <f>IFERROR(tbl_AufmassLos1[[#This Row],[Fläche_qm]]*tbl_AufmassLos1[[#This Row],[Reinigungs-tageJahr]],"")</f>
        <v>4014.7200000000003</v>
      </c>
      <c r="R270" s="232">
        <f>IFERROR(VLOOKUP(tbl_AufmassLos1[[#This Row],[Reinigungs-gruppe]]&amp;tbl_AufmassLos1[[#This Row],[Reinigungs-tageJahr]],tbl_BasisLos1[],7,FALSE),"")</f>
        <v>0</v>
      </c>
      <c r="S270" s="463" t="str">
        <f>IFERROR(tbl_AufmassLos1[[#This Row],[Fläche_qm_Jahr]]/tbl_AufmassLos1[[#This Row],[qm Leistung pro Stunde]],"")</f>
        <v/>
      </c>
      <c r="T270" s="233">
        <f>IFERROR(VLOOKUP(tbl_AufmassLos1[[#This Row],[Reinigungs-gruppe]]&amp;tbl_AufmassLos1[[#This Row],[Reinigungs-tageJahr]],tbl_BasisLos1[],8,FALSE),"")</f>
        <v>0</v>
      </c>
      <c r="U270" s="234" t="str">
        <f>IFERROR(tbl_AufmassLos1[[#This Row],[StundenJahr]]*tbl_AufmassLos1[[#This Row],[SVS]],"")</f>
        <v/>
      </c>
      <c r="V270" s="234" t="str">
        <f>IFERROR(tbl_AufmassLos1[[#This Row],[PreisJahr]]/12,"")</f>
        <v/>
      </c>
    </row>
    <row r="271" spans="1:22" x14ac:dyDescent="0.2">
      <c r="A271" s="322" t="s">
        <v>2552</v>
      </c>
      <c r="B271" s="297" t="s">
        <v>2543</v>
      </c>
      <c r="C271" s="298" t="s">
        <v>2500</v>
      </c>
      <c r="D271" s="299" t="s">
        <v>250</v>
      </c>
      <c r="E271" s="301" t="s">
        <v>252</v>
      </c>
      <c r="F271" s="296" t="s">
        <v>382</v>
      </c>
      <c r="G271" s="467" t="s">
        <v>733</v>
      </c>
      <c r="H271" s="301"/>
      <c r="I271" s="301" t="s">
        <v>443</v>
      </c>
      <c r="J271" s="302">
        <v>3.49</v>
      </c>
      <c r="K271" s="303" t="s">
        <v>471</v>
      </c>
      <c r="L271" s="304" t="s">
        <v>163</v>
      </c>
      <c r="M271" s="332" t="s">
        <v>482</v>
      </c>
      <c r="N271" s="333">
        <v>225</v>
      </c>
      <c r="O271" s="305">
        <v>1</v>
      </c>
      <c r="P271" s="305"/>
      <c r="Q271" s="463">
        <f>IFERROR(tbl_AufmassLos1[[#This Row],[Fläche_qm]]*tbl_AufmassLos1[[#This Row],[Reinigungs-tageJahr]],"")</f>
        <v>785.25</v>
      </c>
      <c r="R271" s="232">
        <f>IFERROR(VLOOKUP(tbl_AufmassLos1[[#This Row],[Reinigungs-gruppe]]&amp;tbl_AufmassLos1[[#This Row],[Reinigungs-tageJahr]],tbl_BasisLos1[],7,FALSE),"")</f>
        <v>0</v>
      </c>
      <c r="S271" s="463" t="str">
        <f>IFERROR(tbl_AufmassLos1[[#This Row],[Fläche_qm_Jahr]]/tbl_AufmassLos1[[#This Row],[qm Leistung pro Stunde]],"")</f>
        <v/>
      </c>
      <c r="T271" s="233">
        <f>IFERROR(VLOOKUP(tbl_AufmassLos1[[#This Row],[Reinigungs-gruppe]]&amp;tbl_AufmassLos1[[#This Row],[Reinigungs-tageJahr]],tbl_BasisLos1[],8,FALSE),"")</f>
        <v>0</v>
      </c>
      <c r="U271" s="234" t="str">
        <f>IFERROR(tbl_AufmassLos1[[#This Row],[StundenJahr]]*tbl_AufmassLos1[[#This Row],[SVS]],"")</f>
        <v/>
      </c>
      <c r="V271" s="234" t="str">
        <f>IFERROR(tbl_AufmassLos1[[#This Row],[PreisJahr]]/12,"")</f>
        <v/>
      </c>
    </row>
    <row r="272" spans="1:22" x14ac:dyDescent="0.2">
      <c r="A272" s="322" t="s">
        <v>2552</v>
      </c>
      <c r="B272" s="297" t="s">
        <v>2543</v>
      </c>
      <c r="C272" s="298" t="s">
        <v>2500</v>
      </c>
      <c r="D272" s="299" t="s">
        <v>250</v>
      </c>
      <c r="E272" s="301" t="s">
        <v>1247</v>
      </c>
      <c r="F272" s="296" t="s">
        <v>2275</v>
      </c>
      <c r="G272" s="467" t="s">
        <v>733</v>
      </c>
      <c r="H272" s="301"/>
      <c r="I272" s="301" t="s">
        <v>443</v>
      </c>
      <c r="J272" s="302">
        <v>18.25</v>
      </c>
      <c r="K272" s="303" t="s">
        <v>471</v>
      </c>
      <c r="L272" s="304" t="s">
        <v>163</v>
      </c>
      <c r="M272" s="332" t="s">
        <v>482</v>
      </c>
      <c r="N272" s="333">
        <v>225</v>
      </c>
      <c r="O272" s="305">
        <v>2</v>
      </c>
      <c r="P272" s="305"/>
      <c r="Q272" s="463">
        <f>IFERROR(tbl_AufmassLos1[[#This Row],[Fläche_qm]]*tbl_AufmassLos1[[#This Row],[Reinigungs-tageJahr]],"")</f>
        <v>4106.25</v>
      </c>
      <c r="R272" s="232">
        <f>IFERROR(VLOOKUP(tbl_AufmassLos1[[#This Row],[Reinigungs-gruppe]]&amp;tbl_AufmassLos1[[#This Row],[Reinigungs-tageJahr]],tbl_BasisLos1[],7,FALSE),"")</f>
        <v>0</v>
      </c>
      <c r="S272" s="463" t="str">
        <f>IFERROR(tbl_AufmassLos1[[#This Row],[Fläche_qm_Jahr]]/tbl_AufmassLos1[[#This Row],[qm Leistung pro Stunde]],"")</f>
        <v/>
      </c>
      <c r="T272" s="233">
        <f>IFERROR(VLOOKUP(tbl_AufmassLos1[[#This Row],[Reinigungs-gruppe]]&amp;tbl_AufmassLos1[[#This Row],[Reinigungs-tageJahr]],tbl_BasisLos1[],8,FALSE),"")</f>
        <v>0</v>
      </c>
      <c r="U272" s="234" t="str">
        <f>IFERROR(tbl_AufmassLos1[[#This Row],[StundenJahr]]*tbl_AufmassLos1[[#This Row],[SVS]],"")</f>
        <v/>
      </c>
      <c r="V272" s="234" t="str">
        <f>IFERROR(tbl_AufmassLos1[[#This Row],[PreisJahr]]/12,"")</f>
        <v/>
      </c>
    </row>
    <row r="273" spans="1:22" x14ac:dyDescent="0.2">
      <c r="A273" s="322" t="s">
        <v>2552</v>
      </c>
      <c r="B273" s="297" t="s">
        <v>2543</v>
      </c>
      <c r="C273" s="298" t="s">
        <v>2500</v>
      </c>
      <c r="D273" s="299" t="s">
        <v>250</v>
      </c>
      <c r="E273" s="301" t="s">
        <v>1248</v>
      </c>
      <c r="F273" s="296" t="s">
        <v>2276</v>
      </c>
      <c r="G273" s="467" t="s">
        <v>733</v>
      </c>
      <c r="H273" s="301"/>
      <c r="I273" s="301" t="s">
        <v>443</v>
      </c>
      <c r="J273" s="302">
        <v>18.75</v>
      </c>
      <c r="K273" s="319" t="s">
        <v>262</v>
      </c>
      <c r="L273" s="304" t="s">
        <v>163</v>
      </c>
      <c r="M273" s="332" t="s">
        <v>481</v>
      </c>
      <c r="N273" s="451">
        <v>192</v>
      </c>
      <c r="O273" s="305">
        <v>12.8</v>
      </c>
      <c r="P273" s="305"/>
      <c r="Q273" s="463">
        <f>IFERROR(tbl_AufmassLos1[[#This Row],[Fläche_qm]]*tbl_AufmassLos1[[#This Row],[Reinigungs-tageJahr]],"")</f>
        <v>3600</v>
      </c>
      <c r="R273" s="232">
        <f>IFERROR(VLOOKUP(tbl_AufmassLos1[[#This Row],[Reinigungs-gruppe]]&amp;tbl_AufmassLos1[[#This Row],[Reinigungs-tageJahr]],tbl_BasisLos1[],7,FALSE),"")</f>
        <v>0</v>
      </c>
      <c r="S273" s="463" t="str">
        <f>IFERROR(tbl_AufmassLos1[[#This Row],[Fläche_qm_Jahr]]/tbl_AufmassLos1[[#This Row],[qm Leistung pro Stunde]],"")</f>
        <v/>
      </c>
      <c r="T273" s="233">
        <f>IFERROR(VLOOKUP(tbl_AufmassLos1[[#This Row],[Reinigungs-gruppe]]&amp;tbl_AufmassLos1[[#This Row],[Reinigungs-tageJahr]],tbl_BasisLos1[],8,FALSE),"")</f>
        <v>0</v>
      </c>
      <c r="U273" s="234" t="str">
        <f>IFERROR(tbl_AufmassLos1[[#This Row],[StundenJahr]]*tbl_AufmassLos1[[#This Row],[SVS]],"")</f>
        <v/>
      </c>
      <c r="V273" s="234" t="str">
        <f>IFERROR(tbl_AufmassLos1[[#This Row],[PreisJahr]]/12,"")</f>
        <v/>
      </c>
    </row>
    <row r="274" spans="1:22" x14ac:dyDescent="0.2">
      <c r="A274" s="322" t="s">
        <v>2552</v>
      </c>
      <c r="B274" s="297" t="s">
        <v>2543</v>
      </c>
      <c r="C274" s="298" t="s">
        <v>2500</v>
      </c>
      <c r="D274" s="299" t="s">
        <v>250</v>
      </c>
      <c r="E274" s="301" t="s">
        <v>1235</v>
      </c>
      <c r="F274" s="296" t="s">
        <v>2277</v>
      </c>
      <c r="G274" s="467" t="s">
        <v>733</v>
      </c>
      <c r="H274" s="301"/>
      <c r="I274" s="301" t="s">
        <v>443</v>
      </c>
      <c r="J274" s="302">
        <v>21.68</v>
      </c>
      <c r="K274" s="303" t="s">
        <v>471</v>
      </c>
      <c r="L274" s="304" t="s">
        <v>163</v>
      </c>
      <c r="M274" s="332" t="s">
        <v>482</v>
      </c>
      <c r="N274" s="333">
        <v>225</v>
      </c>
      <c r="O274" s="305">
        <v>2</v>
      </c>
      <c r="P274" s="305"/>
      <c r="Q274" s="463">
        <f>IFERROR(tbl_AufmassLos1[[#This Row],[Fläche_qm]]*tbl_AufmassLos1[[#This Row],[Reinigungs-tageJahr]],"")</f>
        <v>4878</v>
      </c>
      <c r="R274" s="232">
        <f>IFERROR(VLOOKUP(tbl_AufmassLos1[[#This Row],[Reinigungs-gruppe]]&amp;tbl_AufmassLos1[[#This Row],[Reinigungs-tageJahr]],tbl_BasisLos1[],7,FALSE),"")</f>
        <v>0</v>
      </c>
      <c r="S274" s="463" t="str">
        <f>IFERROR(tbl_AufmassLos1[[#This Row],[Fläche_qm_Jahr]]/tbl_AufmassLos1[[#This Row],[qm Leistung pro Stunde]],"")</f>
        <v/>
      </c>
      <c r="T274" s="233">
        <f>IFERROR(VLOOKUP(tbl_AufmassLos1[[#This Row],[Reinigungs-gruppe]]&amp;tbl_AufmassLos1[[#This Row],[Reinigungs-tageJahr]],tbl_BasisLos1[],8,FALSE),"")</f>
        <v>0</v>
      </c>
      <c r="U274" s="234" t="str">
        <f>IFERROR(tbl_AufmassLos1[[#This Row],[StundenJahr]]*tbl_AufmassLos1[[#This Row],[SVS]],"")</f>
        <v/>
      </c>
      <c r="V274" s="234" t="str">
        <f>IFERROR(tbl_AufmassLos1[[#This Row],[PreisJahr]]/12,"")</f>
        <v/>
      </c>
    </row>
    <row r="275" spans="1:22" x14ac:dyDescent="0.2">
      <c r="A275" s="322" t="s">
        <v>2552</v>
      </c>
      <c r="B275" s="297" t="s">
        <v>2543</v>
      </c>
      <c r="C275" s="298" t="s">
        <v>2500</v>
      </c>
      <c r="D275" s="299" t="s">
        <v>250</v>
      </c>
      <c r="E275" s="301" t="s">
        <v>334</v>
      </c>
      <c r="F275" s="296" t="s">
        <v>2278</v>
      </c>
      <c r="G275" s="467" t="s">
        <v>733</v>
      </c>
      <c r="H275" s="301"/>
      <c r="I275" s="301" t="s">
        <v>443</v>
      </c>
      <c r="J275" s="302">
        <v>6.43</v>
      </c>
      <c r="K275" s="319" t="s">
        <v>262</v>
      </c>
      <c r="L275" s="304" t="s">
        <v>163</v>
      </c>
      <c r="M275" s="332" t="s">
        <v>481</v>
      </c>
      <c r="N275" s="451">
        <v>192</v>
      </c>
      <c r="O275" s="305">
        <v>0</v>
      </c>
      <c r="P275" s="305"/>
      <c r="Q275" s="463">
        <f>IFERROR(tbl_AufmassLos1[[#This Row],[Fläche_qm]]*tbl_AufmassLos1[[#This Row],[Reinigungs-tageJahr]],"")</f>
        <v>1234.56</v>
      </c>
      <c r="R275" s="232">
        <f>IFERROR(VLOOKUP(tbl_AufmassLos1[[#This Row],[Reinigungs-gruppe]]&amp;tbl_AufmassLos1[[#This Row],[Reinigungs-tageJahr]],tbl_BasisLos1[],7,FALSE),"")</f>
        <v>0</v>
      </c>
      <c r="S275" s="463" t="str">
        <f>IFERROR(tbl_AufmassLos1[[#This Row],[Fläche_qm_Jahr]]/tbl_AufmassLos1[[#This Row],[qm Leistung pro Stunde]],"")</f>
        <v/>
      </c>
      <c r="T275" s="233">
        <f>IFERROR(VLOOKUP(tbl_AufmassLos1[[#This Row],[Reinigungs-gruppe]]&amp;tbl_AufmassLos1[[#This Row],[Reinigungs-tageJahr]],tbl_BasisLos1[],8,FALSE),"")</f>
        <v>0</v>
      </c>
      <c r="U275" s="234" t="str">
        <f>IFERROR(tbl_AufmassLos1[[#This Row],[StundenJahr]]*tbl_AufmassLos1[[#This Row],[SVS]],"")</f>
        <v/>
      </c>
      <c r="V275" s="234" t="str">
        <f>IFERROR(tbl_AufmassLos1[[#This Row],[PreisJahr]]/12,"")</f>
        <v/>
      </c>
    </row>
    <row r="276" spans="1:22" x14ac:dyDescent="0.2">
      <c r="A276" s="322" t="s">
        <v>2552</v>
      </c>
      <c r="B276" s="297" t="s">
        <v>2543</v>
      </c>
      <c r="C276" s="298" t="s">
        <v>2500</v>
      </c>
      <c r="D276" s="299" t="s">
        <v>250</v>
      </c>
      <c r="E276" s="301" t="s">
        <v>1237</v>
      </c>
      <c r="F276" s="296" t="s">
        <v>2264</v>
      </c>
      <c r="G276" s="467" t="s">
        <v>733</v>
      </c>
      <c r="H276" s="301"/>
      <c r="I276" s="301" t="s">
        <v>443</v>
      </c>
      <c r="J276" s="302">
        <v>1.53</v>
      </c>
      <c r="K276" s="303" t="s">
        <v>471</v>
      </c>
      <c r="L276" s="304" t="s">
        <v>163</v>
      </c>
      <c r="M276" s="332" t="s">
        <v>482</v>
      </c>
      <c r="N276" s="333">
        <v>225</v>
      </c>
      <c r="O276" s="305">
        <v>1</v>
      </c>
      <c r="P276" s="305"/>
      <c r="Q276" s="463">
        <f>IFERROR(tbl_AufmassLos1[[#This Row],[Fläche_qm]]*tbl_AufmassLos1[[#This Row],[Reinigungs-tageJahr]],"")</f>
        <v>344.25</v>
      </c>
      <c r="R276" s="232">
        <f>IFERROR(VLOOKUP(tbl_AufmassLos1[[#This Row],[Reinigungs-gruppe]]&amp;tbl_AufmassLos1[[#This Row],[Reinigungs-tageJahr]],tbl_BasisLos1[],7,FALSE),"")</f>
        <v>0</v>
      </c>
      <c r="S276" s="463" t="str">
        <f>IFERROR(tbl_AufmassLos1[[#This Row],[Fläche_qm_Jahr]]/tbl_AufmassLos1[[#This Row],[qm Leistung pro Stunde]],"")</f>
        <v/>
      </c>
      <c r="T276" s="233">
        <f>IFERROR(VLOOKUP(tbl_AufmassLos1[[#This Row],[Reinigungs-gruppe]]&amp;tbl_AufmassLos1[[#This Row],[Reinigungs-tageJahr]],tbl_BasisLos1[],8,FALSE),"")</f>
        <v>0</v>
      </c>
      <c r="U276" s="234" t="str">
        <f>IFERROR(tbl_AufmassLos1[[#This Row],[StundenJahr]]*tbl_AufmassLos1[[#This Row],[SVS]],"")</f>
        <v/>
      </c>
      <c r="V276" s="234" t="str">
        <f>IFERROR(tbl_AufmassLos1[[#This Row],[PreisJahr]]/12,"")</f>
        <v/>
      </c>
    </row>
    <row r="277" spans="1:22" x14ac:dyDescent="0.2">
      <c r="A277" s="322" t="s">
        <v>2552</v>
      </c>
      <c r="B277" s="297" t="s">
        <v>2543</v>
      </c>
      <c r="C277" s="298" t="s">
        <v>2500</v>
      </c>
      <c r="D277" s="299" t="s">
        <v>250</v>
      </c>
      <c r="E277" s="301" t="s">
        <v>1238</v>
      </c>
      <c r="F277" s="296" t="s">
        <v>382</v>
      </c>
      <c r="G277" s="467" t="s">
        <v>733</v>
      </c>
      <c r="H277" s="301"/>
      <c r="I277" s="301" t="s">
        <v>443</v>
      </c>
      <c r="J277" s="302">
        <v>1.53</v>
      </c>
      <c r="K277" s="303" t="s">
        <v>471</v>
      </c>
      <c r="L277" s="304" t="s">
        <v>163</v>
      </c>
      <c r="M277" s="332" t="s">
        <v>482</v>
      </c>
      <c r="N277" s="333">
        <v>225</v>
      </c>
      <c r="O277" s="305">
        <v>1</v>
      </c>
      <c r="P277" s="305"/>
      <c r="Q277" s="463">
        <f>IFERROR(tbl_AufmassLos1[[#This Row],[Fläche_qm]]*tbl_AufmassLos1[[#This Row],[Reinigungs-tageJahr]],"")</f>
        <v>344.25</v>
      </c>
      <c r="R277" s="232">
        <f>IFERROR(VLOOKUP(tbl_AufmassLos1[[#This Row],[Reinigungs-gruppe]]&amp;tbl_AufmassLos1[[#This Row],[Reinigungs-tageJahr]],tbl_BasisLos1[],7,FALSE),"")</f>
        <v>0</v>
      </c>
      <c r="S277" s="463" t="str">
        <f>IFERROR(tbl_AufmassLos1[[#This Row],[Fläche_qm_Jahr]]/tbl_AufmassLos1[[#This Row],[qm Leistung pro Stunde]],"")</f>
        <v/>
      </c>
      <c r="T277" s="233">
        <f>IFERROR(VLOOKUP(tbl_AufmassLos1[[#This Row],[Reinigungs-gruppe]]&amp;tbl_AufmassLos1[[#This Row],[Reinigungs-tageJahr]],tbl_BasisLos1[],8,FALSE),"")</f>
        <v>0</v>
      </c>
      <c r="U277" s="234" t="str">
        <f>IFERROR(tbl_AufmassLos1[[#This Row],[StundenJahr]]*tbl_AufmassLos1[[#This Row],[SVS]],"")</f>
        <v/>
      </c>
      <c r="V277" s="234" t="str">
        <f>IFERROR(tbl_AufmassLos1[[#This Row],[PreisJahr]]/12,"")</f>
        <v/>
      </c>
    </row>
    <row r="278" spans="1:22" x14ac:dyDescent="0.2">
      <c r="A278" s="322" t="s">
        <v>2552</v>
      </c>
      <c r="B278" s="297" t="s">
        <v>2543</v>
      </c>
      <c r="C278" s="298" t="s">
        <v>2500</v>
      </c>
      <c r="D278" s="299" t="s">
        <v>250</v>
      </c>
      <c r="E278" s="301" t="s">
        <v>1239</v>
      </c>
      <c r="F278" s="296" t="s">
        <v>382</v>
      </c>
      <c r="G278" s="467" t="s">
        <v>733</v>
      </c>
      <c r="H278" s="301"/>
      <c r="I278" s="301" t="s">
        <v>443</v>
      </c>
      <c r="J278" s="302">
        <v>1.53</v>
      </c>
      <c r="K278" s="303" t="s">
        <v>471</v>
      </c>
      <c r="L278" s="304" t="s">
        <v>163</v>
      </c>
      <c r="M278" s="332" t="s">
        <v>482</v>
      </c>
      <c r="N278" s="333">
        <v>225</v>
      </c>
      <c r="O278" s="305">
        <v>1</v>
      </c>
      <c r="P278" s="305"/>
      <c r="Q278" s="463">
        <f>IFERROR(tbl_AufmassLos1[[#This Row],[Fläche_qm]]*tbl_AufmassLos1[[#This Row],[Reinigungs-tageJahr]],"")</f>
        <v>344.25</v>
      </c>
      <c r="R278" s="232">
        <f>IFERROR(VLOOKUP(tbl_AufmassLos1[[#This Row],[Reinigungs-gruppe]]&amp;tbl_AufmassLos1[[#This Row],[Reinigungs-tageJahr]],tbl_BasisLos1[],7,FALSE),"")</f>
        <v>0</v>
      </c>
      <c r="S278" s="463" t="str">
        <f>IFERROR(tbl_AufmassLos1[[#This Row],[Fläche_qm_Jahr]]/tbl_AufmassLos1[[#This Row],[qm Leistung pro Stunde]],"")</f>
        <v/>
      </c>
      <c r="T278" s="233">
        <f>IFERROR(VLOOKUP(tbl_AufmassLos1[[#This Row],[Reinigungs-gruppe]]&amp;tbl_AufmassLos1[[#This Row],[Reinigungs-tageJahr]],tbl_BasisLos1[],8,FALSE),"")</f>
        <v>0</v>
      </c>
      <c r="U278" s="234" t="str">
        <f>IFERROR(tbl_AufmassLos1[[#This Row],[StundenJahr]]*tbl_AufmassLos1[[#This Row],[SVS]],"")</f>
        <v/>
      </c>
      <c r="V278" s="234" t="str">
        <f>IFERROR(tbl_AufmassLos1[[#This Row],[PreisJahr]]/12,"")</f>
        <v/>
      </c>
    </row>
    <row r="279" spans="1:22" x14ac:dyDescent="0.2">
      <c r="A279" s="322" t="s">
        <v>2552</v>
      </c>
      <c r="B279" s="297" t="s">
        <v>2543</v>
      </c>
      <c r="C279" s="298" t="s">
        <v>2500</v>
      </c>
      <c r="D279" s="299" t="s">
        <v>250</v>
      </c>
      <c r="E279" s="301" t="s">
        <v>1240</v>
      </c>
      <c r="F279" s="296" t="s">
        <v>2264</v>
      </c>
      <c r="G279" s="467" t="s">
        <v>733</v>
      </c>
      <c r="H279" s="301"/>
      <c r="I279" s="301" t="s">
        <v>443</v>
      </c>
      <c r="J279" s="302">
        <v>1.53</v>
      </c>
      <c r="K279" s="303" t="s">
        <v>471</v>
      </c>
      <c r="L279" s="304" t="s">
        <v>163</v>
      </c>
      <c r="M279" s="332" t="s">
        <v>482</v>
      </c>
      <c r="N279" s="333">
        <v>225</v>
      </c>
      <c r="O279" s="305">
        <v>1</v>
      </c>
      <c r="P279" s="305"/>
      <c r="Q279" s="463">
        <f>IFERROR(tbl_AufmassLos1[[#This Row],[Fläche_qm]]*tbl_AufmassLos1[[#This Row],[Reinigungs-tageJahr]],"")</f>
        <v>344.25</v>
      </c>
      <c r="R279" s="232">
        <f>IFERROR(VLOOKUP(tbl_AufmassLos1[[#This Row],[Reinigungs-gruppe]]&amp;tbl_AufmassLos1[[#This Row],[Reinigungs-tageJahr]],tbl_BasisLos1[],7,FALSE),"")</f>
        <v>0</v>
      </c>
      <c r="S279" s="463" t="str">
        <f>IFERROR(tbl_AufmassLos1[[#This Row],[Fläche_qm_Jahr]]/tbl_AufmassLos1[[#This Row],[qm Leistung pro Stunde]],"")</f>
        <v/>
      </c>
      <c r="T279" s="233">
        <f>IFERROR(VLOOKUP(tbl_AufmassLos1[[#This Row],[Reinigungs-gruppe]]&amp;tbl_AufmassLos1[[#This Row],[Reinigungs-tageJahr]],tbl_BasisLos1[],8,FALSE),"")</f>
        <v>0</v>
      </c>
      <c r="U279" s="234" t="str">
        <f>IFERROR(tbl_AufmassLos1[[#This Row],[StundenJahr]]*tbl_AufmassLos1[[#This Row],[SVS]],"")</f>
        <v/>
      </c>
      <c r="V279" s="234" t="str">
        <f>IFERROR(tbl_AufmassLos1[[#This Row],[PreisJahr]]/12,"")</f>
        <v/>
      </c>
    </row>
    <row r="280" spans="1:22" x14ac:dyDescent="0.2">
      <c r="A280" s="322" t="s">
        <v>2552</v>
      </c>
      <c r="B280" s="297" t="s">
        <v>2543</v>
      </c>
      <c r="C280" s="298" t="s">
        <v>2500</v>
      </c>
      <c r="D280" s="299" t="s">
        <v>250</v>
      </c>
      <c r="E280" s="301" t="s">
        <v>1268</v>
      </c>
      <c r="F280" s="296" t="s">
        <v>2279</v>
      </c>
      <c r="G280" s="467" t="s">
        <v>733</v>
      </c>
      <c r="H280" s="301"/>
      <c r="I280" s="301" t="s">
        <v>443</v>
      </c>
      <c r="J280" s="302">
        <v>9.77</v>
      </c>
      <c r="K280" s="303" t="s">
        <v>471</v>
      </c>
      <c r="L280" s="304" t="s">
        <v>163</v>
      </c>
      <c r="M280" s="332" t="s">
        <v>482</v>
      </c>
      <c r="N280" s="333">
        <v>225</v>
      </c>
      <c r="O280" s="305">
        <v>1</v>
      </c>
      <c r="P280" s="305"/>
      <c r="Q280" s="463">
        <f>IFERROR(tbl_AufmassLos1[[#This Row],[Fläche_qm]]*tbl_AufmassLos1[[#This Row],[Reinigungs-tageJahr]],"")</f>
        <v>2198.25</v>
      </c>
      <c r="R280" s="232">
        <f>IFERROR(VLOOKUP(tbl_AufmassLos1[[#This Row],[Reinigungs-gruppe]]&amp;tbl_AufmassLos1[[#This Row],[Reinigungs-tageJahr]],tbl_BasisLos1[],7,FALSE),"")</f>
        <v>0</v>
      </c>
      <c r="S280" s="463" t="str">
        <f>IFERROR(tbl_AufmassLos1[[#This Row],[Fläche_qm_Jahr]]/tbl_AufmassLos1[[#This Row],[qm Leistung pro Stunde]],"")</f>
        <v/>
      </c>
      <c r="T280" s="233">
        <f>IFERROR(VLOOKUP(tbl_AufmassLos1[[#This Row],[Reinigungs-gruppe]]&amp;tbl_AufmassLos1[[#This Row],[Reinigungs-tageJahr]],tbl_BasisLos1[],8,FALSE),"")</f>
        <v>0</v>
      </c>
      <c r="U280" s="234" t="str">
        <f>IFERROR(tbl_AufmassLos1[[#This Row],[StundenJahr]]*tbl_AufmassLos1[[#This Row],[SVS]],"")</f>
        <v/>
      </c>
      <c r="V280" s="234" t="str">
        <f>IFERROR(tbl_AufmassLos1[[#This Row],[PreisJahr]]/12,"")</f>
        <v/>
      </c>
    </row>
    <row r="281" spans="1:22" x14ac:dyDescent="0.2">
      <c r="A281" s="322" t="s">
        <v>2552</v>
      </c>
      <c r="B281" s="297" t="s">
        <v>2543</v>
      </c>
      <c r="C281" s="298" t="s">
        <v>2500</v>
      </c>
      <c r="D281" s="299" t="s">
        <v>250</v>
      </c>
      <c r="E281" s="301" t="s">
        <v>1254</v>
      </c>
      <c r="F281" s="296" t="s">
        <v>2280</v>
      </c>
      <c r="G281" s="467" t="s">
        <v>733</v>
      </c>
      <c r="H281" s="301"/>
      <c r="I281" s="301" t="s">
        <v>443</v>
      </c>
      <c r="J281" s="302">
        <v>9.34</v>
      </c>
      <c r="K281" s="303" t="s">
        <v>471</v>
      </c>
      <c r="L281" s="304" t="s">
        <v>163</v>
      </c>
      <c r="M281" s="332" t="s">
        <v>482</v>
      </c>
      <c r="N281" s="333">
        <v>225</v>
      </c>
      <c r="O281" s="305">
        <v>1</v>
      </c>
      <c r="P281" s="305"/>
      <c r="Q281" s="463">
        <f>IFERROR(tbl_AufmassLos1[[#This Row],[Fläche_qm]]*tbl_AufmassLos1[[#This Row],[Reinigungs-tageJahr]],"")</f>
        <v>2101.5</v>
      </c>
      <c r="R281" s="232">
        <f>IFERROR(VLOOKUP(tbl_AufmassLos1[[#This Row],[Reinigungs-gruppe]]&amp;tbl_AufmassLos1[[#This Row],[Reinigungs-tageJahr]],tbl_BasisLos1[],7,FALSE),"")</f>
        <v>0</v>
      </c>
      <c r="S281" s="463" t="str">
        <f>IFERROR(tbl_AufmassLos1[[#This Row],[Fläche_qm_Jahr]]/tbl_AufmassLos1[[#This Row],[qm Leistung pro Stunde]],"")</f>
        <v/>
      </c>
      <c r="T281" s="233">
        <f>IFERROR(VLOOKUP(tbl_AufmassLos1[[#This Row],[Reinigungs-gruppe]]&amp;tbl_AufmassLos1[[#This Row],[Reinigungs-tageJahr]],tbl_BasisLos1[],8,FALSE),"")</f>
        <v>0</v>
      </c>
      <c r="U281" s="234" t="str">
        <f>IFERROR(tbl_AufmassLos1[[#This Row],[StundenJahr]]*tbl_AufmassLos1[[#This Row],[SVS]],"")</f>
        <v/>
      </c>
      <c r="V281" s="234" t="str">
        <f>IFERROR(tbl_AufmassLos1[[#This Row],[PreisJahr]]/12,"")</f>
        <v/>
      </c>
    </row>
    <row r="282" spans="1:22" x14ac:dyDescent="0.2">
      <c r="A282" s="322" t="s">
        <v>2552</v>
      </c>
      <c r="B282" s="297" t="s">
        <v>2543</v>
      </c>
      <c r="C282" s="298" t="s">
        <v>2500</v>
      </c>
      <c r="D282" s="299" t="s">
        <v>250</v>
      </c>
      <c r="E282" s="301" t="s">
        <v>1256</v>
      </c>
      <c r="F282" s="296" t="s">
        <v>2277</v>
      </c>
      <c r="G282" s="467" t="s">
        <v>733</v>
      </c>
      <c r="H282" s="301"/>
      <c r="I282" s="301" t="s">
        <v>443</v>
      </c>
      <c r="J282" s="302">
        <v>18.97</v>
      </c>
      <c r="K282" s="303" t="s">
        <v>471</v>
      </c>
      <c r="L282" s="304" t="s">
        <v>163</v>
      </c>
      <c r="M282" s="332" t="s">
        <v>482</v>
      </c>
      <c r="N282" s="333">
        <v>225</v>
      </c>
      <c r="O282" s="305">
        <v>2</v>
      </c>
      <c r="P282" s="305"/>
      <c r="Q282" s="463">
        <f>IFERROR(tbl_AufmassLos1[[#This Row],[Fläche_qm]]*tbl_AufmassLos1[[#This Row],[Reinigungs-tageJahr]],"")</f>
        <v>4268.25</v>
      </c>
      <c r="R282" s="232">
        <f>IFERROR(VLOOKUP(tbl_AufmassLos1[[#This Row],[Reinigungs-gruppe]]&amp;tbl_AufmassLos1[[#This Row],[Reinigungs-tageJahr]],tbl_BasisLos1[],7,FALSE),"")</f>
        <v>0</v>
      </c>
      <c r="S282" s="463" t="str">
        <f>IFERROR(tbl_AufmassLos1[[#This Row],[Fläche_qm_Jahr]]/tbl_AufmassLos1[[#This Row],[qm Leistung pro Stunde]],"")</f>
        <v/>
      </c>
      <c r="T282" s="233">
        <f>IFERROR(VLOOKUP(tbl_AufmassLos1[[#This Row],[Reinigungs-gruppe]]&amp;tbl_AufmassLos1[[#This Row],[Reinigungs-tageJahr]],tbl_BasisLos1[],8,FALSE),"")</f>
        <v>0</v>
      </c>
      <c r="U282" s="234" t="str">
        <f>IFERROR(tbl_AufmassLos1[[#This Row],[StundenJahr]]*tbl_AufmassLos1[[#This Row],[SVS]],"")</f>
        <v/>
      </c>
      <c r="V282" s="234" t="str">
        <f>IFERROR(tbl_AufmassLos1[[#This Row],[PreisJahr]]/12,"")</f>
        <v/>
      </c>
    </row>
    <row r="283" spans="1:22" x14ac:dyDescent="0.2">
      <c r="A283" s="322" t="s">
        <v>2552</v>
      </c>
      <c r="B283" s="297" t="s">
        <v>2543</v>
      </c>
      <c r="C283" s="298" t="s">
        <v>2500</v>
      </c>
      <c r="D283" s="299" t="s">
        <v>250</v>
      </c>
      <c r="E283" s="301" t="s">
        <v>1257</v>
      </c>
      <c r="F283" s="296" t="s">
        <v>2281</v>
      </c>
      <c r="G283" s="467" t="s">
        <v>733</v>
      </c>
      <c r="H283" s="301"/>
      <c r="I283" s="301" t="s">
        <v>443</v>
      </c>
      <c r="J283" s="302">
        <v>23.24</v>
      </c>
      <c r="K283" s="319" t="s">
        <v>262</v>
      </c>
      <c r="L283" s="304" t="s">
        <v>163</v>
      </c>
      <c r="M283" s="332" t="s">
        <v>481</v>
      </c>
      <c r="N283" s="451">
        <v>192</v>
      </c>
      <c r="O283" s="305">
        <v>0</v>
      </c>
      <c r="P283" s="305"/>
      <c r="Q283" s="463">
        <f>IFERROR(tbl_AufmassLos1[[#This Row],[Fläche_qm]]*tbl_AufmassLos1[[#This Row],[Reinigungs-tageJahr]],"")</f>
        <v>4462.08</v>
      </c>
      <c r="R283" s="232">
        <f>IFERROR(VLOOKUP(tbl_AufmassLos1[[#This Row],[Reinigungs-gruppe]]&amp;tbl_AufmassLos1[[#This Row],[Reinigungs-tageJahr]],tbl_BasisLos1[],7,FALSE),"")</f>
        <v>0</v>
      </c>
      <c r="S283" s="463" t="str">
        <f>IFERROR(tbl_AufmassLos1[[#This Row],[Fläche_qm_Jahr]]/tbl_AufmassLos1[[#This Row],[qm Leistung pro Stunde]],"")</f>
        <v/>
      </c>
      <c r="T283" s="233">
        <f>IFERROR(VLOOKUP(tbl_AufmassLos1[[#This Row],[Reinigungs-gruppe]]&amp;tbl_AufmassLos1[[#This Row],[Reinigungs-tageJahr]],tbl_BasisLos1[],8,FALSE),"")</f>
        <v>0</v>
      </c>
      <c r="U283" s="234" t="str">
        <f>IFERROR(tbl_AufmassLos1[[#This Row],[StundenJahr]]*tbl_AufmassLos1[[#This Row],[SVS]],"")</f>
        <v/>
      </c>
      <c r="V283" s="234" t="str">
        <f>IFERROR(tbl_AufmassLos1[[#This Row],[PreisJahr]]/12,"")</f>
        <v/>
      </c>
    </row>
    <row r="284" spans="1:22" x14ac:dyDescent="0.2">
      <c r="A284" s="322" t="s">
        <v>2552</v>
      </c>
      <c r="B284" s="297" t="s">
        <v>2543</v>
      </c>
      <c r="C284" s="298" t="s">
        <v>2500</v>
      </c>
      <c r="D284" s="299" t="s">
        <v>250</v>
      </c>
      <c r="E284" s="301" t="s">
        <v>1258</v>
      </c>
      <c r="F284" s="296" t="s">
        <v>2269</v>
      </c>
      <c r="G284" s="467" t="s">
        <v>733</v>
      </c>
      <c r="H284" s="301"/>
      <c r="I284" s="301" t="s">
        <v>443</v>
      </c>
      <c r="J284" s="302">
        <v>27.84</v>
      </c>
      <c r="K284" s="319" t="s">
        <v>262</v>
      </c>
      <c r="L284" s="304" t="s">
        <v>163</v>
      </c>
      <c r="M284" s="332" t="s">
        <v>481</v>
      </c>
      <c r="N284" s="451">
        <v>192</v>
      </c>
      <c r="O284" s="305">
        <v>0</v>
      </c>
      <c r="P284" s="305"/>
      <c r="Q284" s="463">
        <f>IFERROR(tbl_AufmassLos1[[#This Row],[Fläche_qm]]*tbl_AufmassLos1[[#This Row],[Reinigungs-tageJahr]],"")</f>
        <v>5345.28</v>
      </c>
      <c r="R284" s="232">
        <f>IFERROR(VLOOKUP(tbl_AufmassLos1[[#This Row],[Reinigungs-gruppe]]&amp;tbl_AufmassLos1[[#This Row],[Reinigungs-tageJahr]],tbl_BasisLos1[],7,FALSE),"")</f>
        <v>0</v>
      </c>
      <c r="S284" s="463" t="str">
        <f>IFERROR(tbl_AufmassLos1[[#This Row],[Fläche_qm_Jahr]]/tbl_AufmassLos1[[#This Row],[qm Leistung pro Stunde]],"")</f>
        <v/>
      </c>
      <c r="T284" s="233">
        <f>IFERROR(VLOOKUP(tbl_AufmassLos1[[#This Row],[Reinigungs-gruppe]]&amp;tbl_AufmassLos1[[#This Row],[Reinigungs-tageJahr]],tbl_BasisLos1[],8,FALSE),"")</f>
        <v>0</v>
      </c>
      <c r="U284" s="234" t="str">
        <f>IFERROR(tbl_AufmassLos1[[#This Row],[StundenJahr]]*tbl_AufmassLos1[[#This Row],[SVS]],"")</f>
        <v/>
      </c>
      <c r="V284" s="234" t="str">
        <f>IFERROR(tbl_AufmassLos1[[#This Row],[PreisJahr]]/12,"")</f>
        <v/>
      </c>
    </row>
    <row r="285" spans="1:22" x14ac:dyDescent="0.2">
      <c r="A285" s="322" t="s">
        <v>2552</v>
      </c>
      <c r="B285" s="297" t="s">
        <v>2543</v>
      </c>
      <c r="C285" s="298" t="s">
        <v>2500</v>
      </c>
      <c r="D285" s="299" t="s">
        <v>250</v>
      </c>
      <c r="E285" s="301" t="s">
        <v>1259</v>
      </c>
      <c r="F285" s="296" t="s">
        <v>2282</v>
      </c>
      <c r="G285" s="467" t="s">
        <v>733</v>
      </c>
      <c r="H285" s="301"/>
      <c r="I285" s="301" t="s">
        <v>443</v>
      </c>
      <c r="J285" s="302">
        <v>6.47</v>
      </c>
      <c r="K285" s="303" t="s">
        <v>459</v>
      </c>
      <c r="L285" s="304" t="s">
        <v>163</v>
      </c>
      <c r="M285" s="289" t="s">
        <v>479</v>
      </c>
      <c r="N285" s="294">
        <v>38.4</v>
      </c>
      <c r="O285" s="305">
        <v>6.8</v>
      </c>
      <c r="P285" s="305">
        <v>6</v>
      </c>
      <c r="Q285" s="463">
        <f>IFERROR(tbl_AufmassLos1[[#This Row],[Fläche_qm]]*tbl_AufmassLos1[[#This Row],[Reinigungs-tageJahr]],"")</f>
        <v>248.44799999999998</v>
      </c>
      <c r="R285" s="232">
        <f>IFERROR(VLOOKUP(tbl_AufmassLos1[[#This Row],[Reinigungs-gruppe]]&amp;tbl_AufmassLos1[[#This Row],[Reinigungs-tageJahr]],tbl_BasisLos1[],7,FALSE),"")</f>
        <v>0</v>
      </c>
      <c r="S285" s="463" t="str">
        <f>IFERROR(tbl_AufmassLos1[[#This Row],[Fläche_qm_Jahr]]/tbl_AufmassLos1[[#This Row],[qm Leistung pro Stunde]],"")</f>
        <v/>
      </c>
      <c r="T285" s="233">
        <f>IFERROR(VLOOKUP(tbl_AufmassLos1[[#This Row],[Reinigungs-gruppe]]&amp;tbl_AufmassLos1[[#This Row],[Reinigungs-tageJahr]],tbl_BasisLos1[],8,FALSE),"")</f>
        <v>0</v>
      </c>
      <c r="U285" s="234" t="str">
        <f>IFERROR(tbl_AufmassLos1[[#This Row],[StundenJahr]]*tbl_AufmassLos1[[#This Row],[SVS]],"")</f>
        <v/>
      </c>
      <c r="V285" s="234" t="str">
        <f>IFERROR(tbl_AufmassLos1[[#This Row],[PreisJahr]]/12,"")</f>
        <v/>
      </c>
    </row>
    <row r="286" spans="1:22" x14ac:dyDescent="0.2">
      <c r="A286" s="322" t="s">
        <v>2552</v>
      </c>
      <c r="B286" s="297" t="s">
        <v>2543</v>
      </c>
      <c r="C286" s="298" t="s">
        <v>2500</v>
      </c>
      <c r="D286" s="299" t="s">
        <v>250</v>
      </c>
      <c r="E286" s="301" t="s">
        <v>1269</v>
      </c>
      <c r="F286" s="296" t="s">
        <v>2283</v>
      </c>
      <c r="G286" s="467" t="s">
        <v>733</v>
      </c>
      <c r="H286" s="301"/>
      <c r="I286" s="301" t="s">
        <v>443</v>
      </c>
      <c r="J286" s="302">
        <v>5.46</v>
      </c>
      <c r="K286" s="303" t="s">
        <v>48</v>
      </c>
      <c r="L286" s="304" t="s">
        <v>163</v>
      </c>
      <c r="M286" s="289">
        <v>0</v>
      </c>
      <c r="N286" s="294">
        <v>0</v>
      </c>
      <c r="O286" s="305">
        <v>0</v>
      </c>
      <c r="P286" s="305"/>
      <c r="Q286" s="463">
        <f>IFERROR(tbl_AufmassLos1[[#This Row],[Fläche_qm]]*tbl_AufmassLos1[[#This Row],[Reinigungs-tageJahr]],"")</f>
        <v>0</v>
      </c>
      <c r="R286" s="232">
        <f>IFERROR(VLOOKUP(tbl_AufmassLos1[[#This Row],[Reinigungs-gruppe]]&amp;tbl_AufmassLos1[[#This Row],[Reinigungs-tageJahr]],tbl_BasisLos1[],7,FALSE),"")</f>
        <v>0</v>
      </c>
      <c r="S286" s="463" t="str">
        <f>IFERROR(tbl_AufmassLos1[[#This Row],[Fläche_qm_Jahr]]/tbl_AufmassLos1[[#This Row],[qm Leistung pro Stunde]],"")</f>
        <v/>
      </c>
      <c r="T286" s="233">
        <f>IFERROR(VLOOKUP(tbl_AufmassLos1[[#This Row],[Reinigungs-gruppe]]&amp;tbl_AufmassLos1[[#This Row],[Reinigungs-tageJahr]],tbl_BasisLos1[],8,FALSE),"")</f>
        <v>0</v>
      </c>
      <c r="U286" s="234" t="str">
        <f>IFERROR(tbl_AufmassLos1[[#This Row],[StundenJahr]]*tbl_AufmassLos1[[#This Row],[SVS]],"")</f>
        <v/>
      </c>
      <c r="V286" s="234" t="str">
        <f>IFERROR(tbl_AufmassLos1[[#This Row],[PreisJahr]]/12,"")</f>
        <v/>
      </c>
    </row>
    <row r="287" spans="1:22" x14ac:dyDescent="0.2">
      <c r="A287" s="322" t="s">
        <v>2552</v>
      </c>
      <c r="B287" s="297" t="s">
        <v>2543</v>
      </c>
      <c r="C287" s="298" t="s">
        <v>2500</v>
      </c>
      <c r="D287" s="299" t="s">
        <v>250</v>
      </c>
      <c r="E287" s="301" t="s">
        <v>1279</v>
      </c>
      <c r="F287" s="296" t="s">
        <v>2284</v>
      </c>
      <c r="G287" s="467" t="s">
        <v>733</v>
      </c>
      <c r="H287" s="301"/>
      <c r="I287" s="301" t="s">
        <v>443</v>
      </c>
      <c r="J287" s="302">
        <v>94.52</v>
      </c>
      <c r="K287" s="303" t="s">
        <v>470</v>
      </c>
      <c r="L287" s="304" t="s">
        <v>163</v>
      </c>
      <c r="M287" s="332" t="s">
        <v>482</v>
      </c>
      <c r="N287" s="451">
        <v>230.4</v>
      </c>
      <c r="O287" s="305">
        <v>0</v>
      </c>
      <c r="P287" s="305"/>
      <c r="Q287" s="463">
        <f>IFERROR(tbl_AufmassLos1[[#This Row],[Fläche_qm]]*tbl_AufmassLos1[[#This Row],[Reinigungs-tageJahr]],"")</f>
        <v>21777.407999999999</v>
      </c>
      <c r="R287" s="232">
        <f>IFERROR(VLOOKUP(tbl_AufmassLos1[[#This Row],[Reinigungs-gruppe]]&amp;tbl_AufmassLos1[[#This Row],[Reinigungs-tageJahr]],tbl_BasisLos1[],7,FALSE),"")</f>
        <v>0</v>
      </c>
      <c r="S287" s="463" t="str">
        <f>IFERROR(tbl_AufmassLos1[[#This Row],[Fläche_qm_Jahr]]/tbl_AufmassLos1[[#This Row],[qm Leistung pro Stunde]],"")</f>
        <v/>
      </c>
      <c r="T287" s="233">
        <f>IFERROR(VLOOKUP(tbl_AufmassLos1[[#This Row],[Reinigungs-gruppe]]&amp;tbl_AufmassLos1[[#This Row],[Reinigungs-tageJahr]],tbl_BasisLos1[],8,FALSE),"")</f>
        <v>0</v>
      </c>
      <c r="U287" s="234" t="str">
        <f>IFERROR(tbl_AufmassLos1[[#This Row],[StundenJahr]]*tbl_AufmassLos1[[#This Row],[SVS]],"")</f>
        <v/>
      </c>
      <c r="V287" s="234" t="str">
        <f>IFERROR(tbl_AufmassLos1[[#This Row],[PreisJahr]]/12,"")</f>
        <v/>
      </c>
    </row>
    <row r="288" spans="1:22" x14ac:dyDescent="0.2">
      <c r="A288" s="322" t="s">
        <v>2552</v>
      </c>
      <c r="B288" s="297" t="s">
        <v>2543</v>
      </c>
      <c r="C288" s="298" t="s">
        <v>2500</v>
      </c>
      <c r="D288" s="299" t="s">
        <v>250</v>
      </c>
      <c r="E288" s="301" t="s">
        <v>1275</v>
      </c>
      <c r="F288" s="296" t="s">
        <v>2261</v>
      </c>
      <c r="G288" s="467" t="s">
        <v>733</v>
      </c>
      <c r="H288" s="301"/>
      <c r="I288" s="301" t="s">
        <v>443</v>
      </c>
      <c r="J288" s="302">
        <v>18.75</v>
      </c>
      <c r="K288" s="319" t="s">
        <v>262</v>
      </c>
      <c r="L288" s="304" t="s">
        <v>163</v>
      </c>
      <c r="M288" s="332" t="s">
        <v>481</v>
      </c>
      <c r="N288" s="451">
        <v>192</v>
      </c>
      <c r="O288" s="305">
        <v>12.8</v>
      </c>
      <c r="P288" s="305"/>
      <c r="Q288" s="463">
        <f>IFERROR(tbl_AufmassLos1[[#This Row],[Fläche_qm]]*tbl_AufmassLos1[[#This Row],[Reinigungs-tageJahr]],"")</f>
        <v>3600</v>
      </c>
      <c r="R288" s="232">
        <f>IFERROR(VLOOKUP(tbl_AufmassLos1[[#This Row],[Reinigungs-gruppe]]&amp;tbl_AufmassLos1[[#This Row],[Reinigungs-tageJahr]],tbl_BasisLos1[],7,FALSE),"")</f>
        <v>0</v>
      </c>
      <c r="S288" s="463" t="str">
        <f>IFERROR(tbl_AufmassLos1[[#This Row],[Fläche_qm_Jahr]]/tbl_AufmassLos1[[#This Row],[qm Leistung pro Stunde]],"")</f>
        <v/>
      </c>
      <c r="T288" s="233">
        <f>IFERROR(VLOOKUP(tbl_AufmassLos1[[#This Row],[Reinigungs-gruppe]]&amp;tbl_AufmassLos1[[#This Row],[Reinigungs-tageJahr]],tbl_BasisLos1[],8,FALSE),"")</f>
        <v>0</v>
      </c>
      <c r="U288" s="234" t="str">
        <f>IFERROR(tbl_AufmassLos1[[#This Row],[StundenJahr]]*tbl_AufmassLos1[[#This Row],[SVS]],"")</f>
        <v/>
      </c>
      <c r="V288" s="234" t="str">
        <f>IFERROR(tbl_AufmassLos1[[#This Row],[PreisJahr]]/12,"")</f>
        <v/>
      </c>
    </row>
    <row r="289" spans="1:22" x14ac:dyDescent="0.2">
      <c r="A289" s="322" t="s">
        <v>2552</v>
      </c>
      <c r="B289" s="297" t="s">
        <v>2543</v>
      </c>
      <c r="C289" s="298" t="s">
        <v>2500</v>
      </c>
      <c r="D289" s="299" t="s">
        <v>250</v>
      </c>
      <c r="E289" s="301" t="s">
        <v>257</v>
      </c>
      <c r="F289" s="296" t="s">
        <v>2262</v>
      </c>
      <c r="G289" s="467" t="s">
        <v>733</v>
      </c>
      <c r="H289" s="301"/>
      <c r="I289" s="301" t="s">
        <v>443</v>
      </c>
      <c r="J289" s="302">
        <v>21.68</v>
      </c>
      <c r="K289" s="303" t="s">
        <v>471</v>
      </c>
      <c r="L289" s="304" t="s">
        <v>163</v>
      </c>
      <c r="M289" s="332" t="s">
        <v>482</v>
      </c>
      <c r="N289" s="333">
        <v>225</v>
      </c>
      <c r="O289" s="305">
        <v>2</v>
      </c>
      <c r="P289" s="305"/>
      <c r="Q289" s="463">
        <f>IFERROR(tbl_AufmassLos1[[#This Row],[Fläche_qm]]*tbl_AufmassLos1[[#This Row],[Reinigungs-tageJahr]],"")</f>
        <v>4878</v>
      </c>
      <c r="R289" s="232">
        <f>IFERROR(VLOOKUP(tbl_AufmassLos1[[#This Row],[Reinigungs-gruppe]]&amp;tbl_AufmassLos1[[#This Row],[Reinigungs-tageJahr]],tbl_BasisLos1[],7,FALSE),"")</f>
        <v>0</v>
      </c>
      <c r="S289" s="463" t="str">
        <f>IFERROR(tbl_AufmassLos1[[#This Row],[Fläche_qm_Jahr]]/tbl_AufmassLos1[[#This Row],[qm Leistung pro Stunde]],"")</f>
        <v/>
      </c>
      <c r="T289" s="233">
        <f>IFERROR(VLOOKUP(tbl_AufmassLos1[[#This Row],[Reinigungs-gruppe]]&amp;tbl_AufmassLos1[[#This Row],[Reinigungs-tageJahr]],tbl_BasisLos1[],8,FALSE),"")</f>
        <v>0</v>
      </c>
      <c r="U289" s="234" t="str">
        <f>IFERROR(tbl_AufmassLos1[[#This Row],[StundenJahr]]*tbl_AufmassLos1[[#This Row],[SVS]],"")</f>
        <v/>
      </c>
      <c r="V289" s="234" t="str">
        <f>IFERROR(tbl_AufmassLos1[[#This Row],[PreisJahr]]/12,"")</f>
        <v/>
      </c>
    </row>
    <row r="290" spans="1:22" x14ac:dyDescent="0.2">
      <c r="A290" s="322" t="s">
        <v>2552</v>
      </c>
      <c r="B290" s="297" t="s">
        <v>2543</v>
      </c>
      <c r="C290" s="298" t="s">
        <v>2500</v>
      </c>
      <c r="D290" s="299" t="s">
        <v>250</v>
      </c>
      <c r="E290" s="301" t="s">
        <v>1280</v>
      </c>
      <c r="F290" s="296" t="s">
        <v>403</v>
      </c>
      <c r="G290" s="467" t="s">
        <v>733</v>
      </c>
      <c r="H290" s="301"/>
      <c r="I290" s="301" t="s">
        <v>443</v>
      </c>
      <c r="J290" s="302">
        <v>3.55</v>
      </c>
      <c r="K290" s="303" t="s">
        <v>451</v>
      </c>
      <c r="L290" s="304" t="s">
        <v>163</v>
      </c>
      <c r="M290" s="289" t="s">
        <v>481</v>
      </c>
      <c r="N290" s="294">
        <v>192</v>
      </c>
      <c r="O290" s="305">
        <v>0</v>
      </c>
      <c r="P290" s="305"/>
      <c r="Q290" s="463">
        <f>IFERROR(tbl_AufmassLos1[[#This Row],[Fläche_qm]]*tbl_AufmassLos1[[#This Row],[Reinigungs-tageJahr]],"")</f>
        <v>681.59999999999991</v>
      </c>
      <c r="R290" s="232">
        <f>IFERROR(VLOOKUP(tbl_AufmassLos1[[#This Row],[Reinigungs-gruppe]]&amp;tbl_AufmassLos1[[#This Row],[Reinigungs-tageJahr]],tbl_BasisLos1[],7,FALSE),"")</f>
        <v>0</v>
      </c>
      <c r="S290" s="463" t="str">
        <f>IFERROR(tbl_AufmassLos1[[#This Row],[Fläche_qm_Jahr]]/tbl_AufmassLos1[[#This Row],[qm Leistung pro Stunde]],"")</f>
        <v/>
      </c>
      <c r="T290" s="233">
        <f>IFERROR(VLOOKUP(tbl_AufmassLos1[[#This Row],[Reinigungs-gruppe]]&amp;tbl_AufmassLos1[[#This Row],[Reinigungs-tageJahr]],tbl_BasisLos1[],8,FALSE),"")</f>
        <v>0</v>
      </c>
      <c r="U290" s="234" t="str">
        <f>IFERROR(tbl_AufmassLos1[[#This Row],[StundenJahr]]*tbl_AufmassLos1[[#This Row],[SVS]],"")</f>
        <v/>
      </c>
      <c r="V290" s="234" t="str">
        <f>IFERROR(tbl_AufmassLos1[[#This Row],[PreisJahr]]/12,"")</f>
        <v/>
      </c>
    </row>
    <row r="291" spans="1:22" x14ac:dyDescent="0.2">
      <c r="A291" s="322" t="s">
        <v>2552</v>
      </c>
      <c r="B291" s="297" t="s">
        <v>2543</v>
      </c>
      <c r="C291" s="298" t="s">
        <v>2500</v>
      </c>
      <c r="D291" s="299" t="s">
        <v>250</v>
      </c>
      <c r="E291" s="301" t="s">
        <v>1281</v>
      </c>
      <c r="F291" s="296" t="s">
        <v>427</v>
      </c>
      <c r="G291" s="467" t="s">
        <v>733</v>
      </c>
      <c r="H291" s="301"/>
      <c r="I291" s="301" t="s">
        <v>443</v>
      </c>
      <c r="J291" s="302">
        <v>3.79</v>
      </c>
      <c r="K291" s="303" t="s">
        <v>451</v>
      </c>
      <c r="L291" s="304" t="s">
        <v>163</v>
      </c>
      <c r="M291" s="289" t="s">
        <v>481</v>
      </c>
      <c r="N291" s="294">
        <v>192</v>
      </c>
      <c r="O291" s="305">
        <v>0</v>
      </c>
      <c r="P291" s="305"/>
      <c r="Q291" s="463">
        <f>IFERROR(tbl_AufmassLos1[[#This Row],[Fläche_qm]]*tbl_AufmassLos1[[#This Row],[Reinigungs-tageJahr]],"")</f>
        <v>727.68000000000006</v>
      </c>
      <c r="R291" s="232">
        <f>IFERROR(VLOOKUP(tbl_AufmassLos1[[#This Row],[Reinigungs-gruppe]]&amp;tbl_AufmassLos1[[#This Row],[Reinigungs-tageJahr]],tbl_BasisLos1[],7,FALSE),"")</f>
        <v>0</v>
      </c>
      <c r="S291" s="463" t="str">
        <f>IFERROR(tbl_AufmassLos1[[#This Row],[Fläche_qm_Jahr]]/tbl_AufmassLos1[[#This Row],[qm Leistung pro Stunde]],"")</f>
        <v/>
      </c>
      <c r="T291" s="233">
        <f>IFERROR(VLOOKUP(tbl_AufmassLos1[[#This Row],[Reinigungs-gruppe]]&amp;tbl_AufmassLos1[[#This Row],[Reinigungs-tageJahr]],tbl_BasisLos1[],8,FALSE),"")</f>
        <v>0</v>
      </c>
      <c r="U291" s="234" t="str">
        <f>IFERROR(tbl_AufmassLos1[[#This Row],[StundenJahr]]*tbl_AufmassLos1[[#This Row],[SVS]],"")</f>
        <v/>
      </c>
      <c r="V291" s="234" t="str">
        <f>IFERROR(tbl_AufmassLos1[[#This Row],[PreisJahr]]/12,"")</f>
        <v/>
      </c>
    </row>
    <row r="292" spans="1:22" x14ac:dyDescent="0.2">
      <c r="A292" s="322" t="s">
        <v>2552</v>
      </c>
      <c r="B292" s="297" t="s">
        <v>2543</v>
      </c>
      <c r="C292" s="298" t="s">
        <v>2500</v>
      </c>
      <c r="D292" s="299" t="s">
        <v>250</v>
      </c>
      <c r="E292" s="301" t="s">
        <v>1282</v>
      </c>
      <c r="F292" s="296" t="s">
        <v>2285</v>
      </c>
      <c r="G292" s="467" t="s">
        <v>733</v>
      </c>
      <c r="H292" s="301"/>
      <c r="I292" s="301" t="s">
        <v>443</v>
      </c>
      <c r="J292" s="302">
        <v>6.47</v>
      </c>
      <c r="K292" s="303" t="s">
        <v>470</v>
      </c>
      <c r="L292" s="304" t="s">
        <v>163</v>
      </c>
      <c r="M292" s="289" t="s">
        <v>479</v>
      </c>
      <c r="N292" s="294">
        <v>38.4</v>
      </c>
      <c r="O292" s="305">
        <v>6.8</v>
      </c>
      <c r="P292" s="305">
        <v>6</v>
      </c>
      <c r="Q292" s="463">
        <f>IFERROR(tbl_AufmassLos1[[#This Row],[Fläche_qm]]*tbl_AufmassLos1[[#This Row],[Reinigungs-tageJahr]],"")</f>
        <v>248.44799999999998</v>
      </c>
      <c r="R292" s="232">
        <f>IFERROR(VLOOKUP(tbl_AufmassLos1[[#This Row],[Reinigungs-gruppe]]&amp;tbl_AufmassLos1[[#This Row],[Reinigungs-tageJahr]],tbl_BasisLos1[],7,FALSE),"")</f>
        <v>0</v>
      </c>
      <c r="S292" s="463" t="str">
        <f>IFERROR(tbl_AufmassLos1[[#This Row],[Fläche_qm_Jahr]]/tbl_AufmassLos1[[#This Row],[qm Leistung pro Stunde]],"")</f>
        <v/>
      </c>
      <c r="T292" s="233">
        <f>IFERROR(VLOOKUP(tbl_AufmassLos1[[#This Row],[Reinigungs-gruppe]]&amp;tbl_AufmassLos1[[#This Row],[Reinigungs-tageJahr]],tbl_BasisLos1[],8,FALSE),"")</f>
        <v>0</v>
      </c>
      <c r="U292" s="234" t="str">
        <f>IFERROR(tbl_AufmassLos1[[#This Row],[StundenJahr]]*tbl_AufmassLos1[[#This Row],[SVS]],"")</f>
        <v/>
      </c>
      <c r="V292" s="234" t="str">
        <f>IFERROR(tbl_AufmassLos1[[#This Row],[PreisJahr]]/12,"")</f>
        <v/>
      </c>
    </row>
    <row r="293" spans="1:22" x14ac:dyDescent="0.2">
      <c r="A293" s="322" t="s">
        <v>2552</v>
      </c>
      <c r="B293" s="297" t="s">
        <v>2543</v>
      </c>
      <c r="C293" s="298" t="s">
        <v>2500</v>
      </c>
      <c r="D293" s="299" t="s">
        <v>250</v>
      </c>
      <c r="E293" s="301" t="s">
        <v>1283</v>
      </c>
      <c r="F293" s="296" t="s">
        <v>2286</v>
      </c>
      <c r="G293" s="467" t="s">
        <v>733</v>
      </c>
      <c r="H293" s="301"/>
      <c r="I293" s="301" t="s">
        <v>443</v>
      </c>
      <c r="J293" s="302">
        <v>8.06</v>
      </c>
      <c r="K293" s="303" t="s">
        <v>234</v>
      </c>
      <c r="L293" s="304" t="s">
        <v>163</v>
      </c>
      <c r="M293" s="289" t="s">
        <v>479</v>
      </c>
      <c r="N293" s="294">
        <v>38.4</v>
      </c>
      <c r="O293" s="305">
        <v>2.6</v>
      </c>
      <c r="P293" s="305">
        <v>0.5</v>
      </c>
      <c r="Q293" s="463">
        <f>IFERROR(tbl_AufmassLos1[[#This Row],[Fläche_qm]]*tbl_AufmassLos1[[#This Row],[Reinigungs-tageJahr]],"")</f>
        <v>309.50400000000002</v>
      </c>
      <c r="R293" s="232">
        <f>IFERROR(VLOOKUP(tbl_AufmassLos1[[#This Row],[Reinigungs-gruppe]]&amp;tbl_AufmassLos1[[#This Row],[Reinigungs-tageJahr]],tbl_BasisLos1[],7,FALSE),"")</f>
        <v>0</v>
      </c>
      <c r="S293" s="463" t="str">
        <f>IFERROR(tbl_AufmassLos1[[#This Row],[Fläche_qm_Jahr]]/tbl_AufmassLos1[[#This Row],[qm Leistung pro Stunde]],"")</f>
        <v/>
      </c>
      <c r="T293" s="233">
        <f>IFERROR(VLOOKUP(tbl_AufmassLos1[[#This Row],[Reinigungs-gruppe]]&amp;tbl_AufmassLos1[[#This Row],[Reinigungs-tageJahr]],tbl_BasisLos1[],8,FALSE),"")</f>
        <v>0</v>
      </c>
      <c r="U293" s="234" t="str">
        <f>IFERROR(tbl_AufmassLos1[[#This Row],[StundenJahr]]*tbl_AufmassLos1[[#This Row],[SVS]],"")</f>
        <v/>
      </c>
      <c r="V293" s="234" t="str">
        <f>IFERROR(tbl_AufmassLos1[[#This Row],[PreisJahr]]/12,"")</f>
        <v/>
      </c>
    </row>
    <row r="294" spans="1:22" x14ac:dyDescent="0.2">
      <c r="A294" s="322" t="s">
        <v>2552</v>
      </c>
      <c r="B294" s="297" t="s">
        <v>2543</v>
      </c>
      <c r="C294" s="298" t="s">
        <v>2500</v>
      </c>
      <c r="D294" s="299" t="s">
        <v>250</v>
      </c>
      <c r="E294" s="301" t="s">
        <v>1284</v>
      </c>
      <c r="F294" s="296" t="s">
        <v>429</v>
      </c>
      <c r="G294" s="467" t="s">
        <v>733</v>
      </c>
      <c r="H294" s="301"/>
      <c r="I294" s="301" t="s">
        <v>437</v>
      </c>
      <c r="J294" s="302">
        <v>4.2</v>
      </c>
      <c r="K294" s="303" t="s">
        <v>234</v>
      </c>
      <c r="L294" s="304" t="s">
        <v>163</v>
      </c>
      <c r="M294" s="289" t="s">
        <v>479</v>
      </c>
      <c r="N294" s="294">
        <v>38.4</v>
      </c>
      <c r="O294" s="305">
        <v>0</v>
      </c>
      <c r="P294" s="305">
        <v>6.4</v>
      </c>
      <c r="Q294" s="463">
        <f>IFERROR(tbl_AufmassLos1[[#This Row],[Fläche_qm]]*tbl_AufmassLos1[[#This Row],[Reinigungs-tageJahr]],"")</f>
        <v>161.28</v>
      </c>
      <c r="R294" s="232">
        <f>IFERROR(VLOOKUP(tbl_AufmassLos1[[#This Row],[Reinigungs-gruppe]]&amp;tbl_AufmassLos1[[#This Row],[Reinigungs-tageJahr]],tbl_BasisLos1[],7,FALSE),"")</f>
        <v>0</v>
      </c>
      <c r="S294" s="463" t="str">
        <f>IFERROR(tbl_AufmassLos1[[#This Row],[Fläche_qm_Jahr]]/tbl_AufmassLos1[[#This Row],[qm Leistung pro Stunde]],"")</f>
        <v/>
      </c>
      <c r="T294" s="233">
        <f>IFERROR(VLOOKUP(tbl_AufmassLos1[[#This Row],[Reinigungs-gruppe]]&amp;tbl_AufmassLos1[[#This Row],[Reinigungs-tageJahr]],tbl_BasisLos1[],8,FALSE),"")</f>
        <v>0</v>
      </c>
      <c r="U294" s="234" t="str">
        <f>IFERROR(tbl_AufmassLos1[[#This Row],[StundenJahr]]*tbl_AufmassLos1[[#This Row],[SVS]],"")</f>
        <v/>
      </c>
      <c r="V294" s="234" t="str">
        <f>IFERROR(tbl_AufmassLos1[[#This Row],[PreisJahr]]/12,"")</f>
        <v/>
      </c>
    </row>
    <row r="295" spans="1:22" x14ac:dyDescent="0.2">
      <c r="A295" s="322" t="s">
        <v>2552</v>
      </c>
      <c r="B295" s="297" t="s">
        <v>2543</v>
      </c>
      <c r="C295" s="298" t="s">
        <v>2500</v>
      </c>
      <c r="D295" s="299" t="s">
        <v>250</v>
      </c>
      <c r="E295" s="301" t="s">
        <v>1285</v>
      </c>
      <c r="F295" s="296" t="s">
        <v>404</v>
      </c>
      <c r="G295" s="467" t="s">
        <v>733</v>
      </c>
      <c r="H295" s="301"/>
      <c r="I295" s="301" t="s">
        <v>443</v>
      </c>
      <c r="J295" s="302">
        <v>7.79</v>
      </c>
      <c r="K295" s="303" t="s">
        <v>451</v>
      </c>
      <c r="L295" s="304" t="s">
        <v>163</v>
      </c>
      <c r="M295" s="289" t="s">
        <v>481</v>
      </c>
      <c r="N295" s="294">
        <v>192</v>
      </c>
      <c r="O295" s="305">
        <v>0</v>
      </c>
      <c r="P295" s="305"/>
      <c r="Q295" s="463">
        <f>IFERROR(tbl_AufmassLos1[[#This Row],[Fläche_qm]]*tbl_AufmassLos1[[#This Row],[Reinigungs-tageJahr]],"")</f>
        <v>1495.68</v>
      </c>
      <c r="R295" s="232">
        <f>IFERROR(VLOOKUP(tbl_AufmassLos1[[#This Row],[Reinigungs-gruppe]]&amp;tbl_AufmassLos1[[#This Row],[Reinigungs-tageJahr]],tbl_BasisLos1[],7,FALSE),"")</f>
        <v>0</v>
      </c>
      <c r="S295" s="463" t="str">
        <f>IFERROR(tbl_AufmassLos1[[#This Row],[Fläche_qm_Jahr]]/tbl_AufmassLos1[[#This Row],[qm Leistung pro Stunde]],"")</f>
        <v/>
      </c>
      <c r="T295" s="233">
        <f>IFERROR(VLOOKUP(tbl_AufmassLos1[[#This Row],[Reinigungs-gruppe]]&amp;tbl_AufmassLos1[[#This Row],[Reinigungs-tageJahr]],tbl_BasisLos1[],8,FALSE),"")</f>
        <v>0</v>
      </c>
      <c r="U295" s="234" t="str">
        <f>IFERROR(tbl_AufmassLos1[[#This Row],[StundenJahr]]*tbl_AufmassLos1[[#This Row],[SVS]],"")</f>
        <v/>
      </c>
      <c r="V295" s="234" t="str">
        <f>IFERROR(tbl_AufmassLos1[[#This Row],[PreisJahr]]/12,"")</f>
        <v/>
      </c>
    </row>
    <row r="296" spans="1:22" x14ac:dyDescent="0.2">
      <c r="A296" s="322" t="s">
        <v>2552</v>
      </c>
      <c r="B296" s="297" t="s">
        <v>2543</v>
      </c>
      <c r="C296" s="298" t="s">
        <v>2500</v>
      </c>
      <c r="D296" s="299" t="s">
        <v>250</v>
      </c>
      <c r="E296" s="301" t="s">
        <v>1286</v>
      </c>
      <c r="F296" s="296" t="s">
        <v>407</v>
      </c>
      <c r="G296" s="467" t="s">
        <v>733</v>
      </c>
      <c r="H296" s="301"/>
      <c r="I296" s="301" t="s">
        <v>443</v>
      </c>
      <c r="J296" s="302">
        <v>5.21</v>
      </c>
      <c r="K296" s="303" t="s">
        <v>48</v>
      </c>
      <c r="L296" s="304" t="s">
        <v>163</v>
      </c>
      <c r="M296" s="289">
        <v>0</v>
      </c>
      <c r="N296" s="294">
        <v>0</v>
      </c>
      <c r="O296" s="305">
        <v>0</v>
      </c>
      <c r="P296" s="305"/>
      <c r="Q296" s="463">
        <f>IFERROR(tbl_AufmassLos1[[#This Row],[Fläche_qm]]*tbl_AufmassLos1[[#This Row],[Reinigungs-tageJahr]],"")</f>
        <v>0</v>
      </c>
      <c r="R296" s="232">
        <f>IFERROR(VLOOKUP(tbl_AufmassLos1[[#This Row],[Reinigungs-gruppe]]&amp;tbl_AufmassLos1[[#This Row],[Reinigungs-tageJahr]],tbl_BasisLos1[],7,FALSE),"")</f>
        <v>0</v>
      </c>
      <c r="S296" s="463" t="str">
        <f>IFERROR(tbl_AufmassLos1[[#This Row],[Fläche_qm_Jahr]]/tbl_AufmassLos1[[#This Row],[qm Leistung pro Stunde]],"")</f>
        <v/>
      </c>
      <c r="T296" s="233">
        <f>IFERROR(VLOOKUP(tbl_AufmassLos1[[#This Row],[Reinigungs-gruppe]]&amp;tbl_AufmassLos1[[#This Row],[Reinigungs-tageJahr]],tbl_BasisLos1[],8,FALSE),"")</f>
        <v>0</v>
      </c>
      <c r="U296" s="234" t="str">
        <f>IFERROR(tbl_AufmassLos1[[#This Row],[StundenJahr]]*tbl_AufmassLos1[[#This Row],[SVS]],"")</f>
        <v/>
      </c>
      <c r="V296" s="234" t="str">
        <f>IFERROR(tbl_AufmassLos1[[#This Row],[PreisJahr]]/12,"")</f>
        <v/>
      </c>
    </row>
    <row r="297" spans="1:22" x14ac:dyDescent="0.2">
      <c r="A297" s="322" t="s">
        <v>2552</v>
      </c>
      <c r="B297" s="297" t="s">
        <v>2543</v>
      </c>
      <c r="C297" s="298" t="s">
        <v>2500</v>
      </c>
      <c r="D297" s="299" t="s">
        <v>253</v>
      </c>
      <c r="E297" s="301" t="s">
        <v>1288</v>
      </c>
      <c r="F297" s="296" t="s">
        <v>386</v>
      </c>
      <c r="G297" s="467" t="s">
        <v>733</v>
      </c>
      <c r="H297" s="301"/>
      <c r="I297" s="301" t="s">
        <v>443</v>
      </c>
      <c r="J297" s="302">
        <v>0.93</v>
      </c>
      <c r="K297" s="303" t="s">
        <v>48</v>
      </c>
      <c r="L297" s="304" t="s">
        <v>163</v>
      </c>
      <c r="M297" s="289">
        <v>0</v>
      </c>
      <c r="N297" s="294">
        <v>0</v>
      </c>
      <c r="O297" s="305">
        <v>0</v>
      </c>
      <c r="P297" s="305"/>
      <c r="Q297" s="463">
        <f>IFERROR(tbl_AufmassLos1[[#This Row],[Fläche_qm]]*tbl_AufmassLos1[[#This Row],[Reinigungs-tageJahr]],"")</f>
        <v>0</v>
      </c>
      <c r="R297" s="232">
        <f>IFERROR(VLOOKUP(tbl_AufmassLos1[[#This Row],[Reinigungs-gruppe]]&amp;tbl_AufmassLos1[[#This Row],[Reinigungs-tageJahr]],tbl_BasisLos1[],7,FALSE),"")</f>
        <v>0</v>
      </c>
      <c r="S297" s="463" t="str">
        <f>IFERROR(tbl_AufmassLos1[[#This Row],[Fläche_qm_Jahr]]/tbl_AufmassLos1[[#This Row],[qm Leistung pro Stunde]],"")</f>
        <v/>
      </c>
      <c r="T297" s="233">
        <f>IFERROR(VLOOKUP(tbl_AufmassLos1[[#This Row],[Reinigungs-gruppe]]&amp;tbl_AufmassLos1[[#This Row],[Reinigungs-tageJahr]],tbl_BasisLos1[],8,FALSE),"")</f>
        <v>0</v>
      </c>
      <c r="U297" s="234" t="str">
        <f>IFERROR(tbl_AufmassLos1[[#This Row],[StundenJahr]]*tbl_AufmassLos1[[#This Row],[SVS]],"")</f>
        <v/>
      </c>
      <c r="V297" s="234" t="str">
        <f>IFERROR(tbl_AufmassLos1[[#This Row],[PreisJahr]]/12,"")</f>
        <v/>
      </c>
    </row>
    <row r="298" spans="1:22" x14ac:dyDescent="0.2">
      <c r="A298" s="322" t="s">
        <v>2552</v>
      </c>
      <c r="B298" s="297" t="s">
        <v>2543</v>
      </c>
      <c r="C298" s="298" t="s">
        <v>2500</v>
      </c>
      <c r="D298" s="299" t="s">
        <v>253</v>
      </c>
      <c r="E298" s="301" t="s">
        <v>1287</v>
      </c>
      <c r="F298" s="296" t="s">
        <v>2287</v>
      </c>
      <c r="G298" s="467" t="s">
        <v>733</v>
      </c>
      <c r="H298" s="301"/>
      <c r="I298" s="301" t="s">
        <v>443</v>
      </c>
      <c r="J298" s="302">
        <v>17.3</v>
      </c>
      <c r="K298" s="303" t="s">
        <v>459</v>
      </c>
      <c r="L298" s="304" t="s">
        <v>163</v>
      </c>
      <c r="M298" s="289" t="s">
        <v>479</v>
      </c>
      <c r="N298" s="294">
        <v>38.4</v>
      </c>
      <c r="O298" s="305">
        <v>0</v>
      </c>
      <c r="P298" s="305"/>
      <c r="Q298" s="463">
        <f>IFERROR(tbl_AufmassLos1[[#This Row],[Fläche_qm]]*tbl_AufmassLos1[[#This Row],[Reinigungs-tageJahr]],"")</f>
        <v>664.32</v>
      </c>
      <c r="R298" s="232">
        <f>IFERROR(VLOOKUP(tbl_AufmassLos1[[#This Row],[Reinigungs-gruppe]]&amp;tbl_AufmassLos1[[#This Row],[Reinigungs-tageJahr]],tbl_BasisLos1[],7,FALSE),"")</f>
        <v>0</v>
      </c>
      <c r="S298" s="463" t="str">
        <f>IFERROR(tbl_AufmassLos1[[#This Row],[Fläche_qm_Jahr]]/tbl_AufmassLos1[[#This Row],[qm Leistung pro Stunde]],"")</f>
        <v/>
      </c>
      <c r="T298" s="233">
        <f>IFERROR(VLOOKUP(tbl_AufmassLos1[[#This Row],[Reinigungs-gruppe]]&amp;tbl_AufmassLos1[[#This Row],[Reinigungs-tageJahr]],tbl_BasisLos1[],8,FALSE),"")</f>
        <v>0</v>
      </c>
      <c r="U298" s="234" t="str">
        <f>IFERROR(tbl_AufmassLos1[[#This Row],[StundenJahr]]*tbl_AufmassLos1[[#This Row],[SVS]],"")</f>
        <v/>
      </c>
      <c r="V298" s="234" t="str">
        <f>IFERROR(tbl_AufmassLos1[[#This Row],[PreisJahr]]/12,"")</f>
        <v/>
      </c>
    </row>
    <row r="299" spans="1:22" x14ac:dyDescent="0.2">
      <c r="A299" s="322" t="s">
        <v>2552</v>
      </c>
      <c r="B299" s="297" t="s">
        <v>2543</v>
      </c>
      <c r="C299" s="298" t="s">
        <v>2500</v>
      </c>
      <c r="D299" s="299" t="s">
        <v>253</v>
      </c>
      <c r="E299" s="301" t="s">
        <v>1289</v>
      </c>
      <c r="F299" s="296" t="s">
        <v>2288</v>
      </c>
      <c r="G299" s="467" t="s">
        <v>733</v>
      </c>
      <c r="H299" s="301"/>
      <c r="I299" s="301" t="s">
        <v>443</v>
      </c>
      <c r="J299" s="302">
        <v>4.2300000000000004</v>
      </c>
      <c r="K299" s="303" t="s">
        <v>457</v>
      </c>
      <c r="L299" s="304" t="s">
        <v>163</v>
      </c>
      <c r="M299" s="289" t="s">
        <v>480</v>
      </c>
      <c r="N299" s="294">
        <v>12</v>
      </c>
      <c r="O299" s="305">
        <v>0.9</v>
      </c>
      <c r="P299" s="305"/>
      <c r="Q299" s="463">
        <f>IFERROR(tbl_AufmassLos1[[#This Row],[Fläche_qm]]*tbl_AufmassLos1[[#This Row],[Reinigungs-tageJahr]],"")</f>
        <v>50.760000000000005</v>
      </c>
      <c r="R299" s="232">
        <f>IFERROR(VLOOKUP(tbl_AufmassLos1[[#This Row],[Reinigungs-gruppe]]&amp;tbl_AufmassLos1[[#This Row],[Reinigungs-tageJahr]],tbl_BasisLos1[],7,FALSE),"")</f>
        <v>0</v>
      </c>
      <c r="S299" s="463" t="str">
        <f>IFERROR(tbl_AufmassLos1[[#This Row],[Fläche_qm_Jahr]]/tbl_AufmassLos1[[#This Row],[qm Leistung pro Stunde]],"")</f>
        <v/>
      </c>
      <c r="T299" s="233">
        <f>IFERROR(VLOOKUP(tbl_AufmassLos1[[#This Row],[Reinigungs-gruppe]]&amp;tbl_AufmassLos1[[#This Row],[Reinigungs-tageJahr]],tbl_BasisLos1[],8,FALSE),"")</f>
        <v>0</v>
      </c>
      <c r="U299" s="234" t="str">
        <f>IFERROR(tbl_AufmassLos1[[#This Row],[StundenJahr]]*tbl_AufmassLos1[[#This Row],[SVS]],"")</f>
        <v/>
      </c>
      <c r="V299" s="234" t="str">
        <f>IFERROR(tbl_AufmassLos1[[#This Row],[PreisJahr]]/12,"")</f>
        <v/>
      </c>
    </row>
    <row r="300" spans="1:22" x14ac:dyDescent="0.2">
      <c r="A300" s="322" t="s">
        <v>2552</v>
      </c>
      <c r="B300" s="297" t="s">
        <v>2543</v>
      </c>
      <c r="C300" s="298" t="s">
        <v>2500</v>
      </c>
      <c r="D300" s="299" t="s">
        <v>253</v>
      </c>
      <c r="E300" s="301" t="s">
        <v>1290</v>
      </c>
      <c r="F300" s="296" t="s">
        <v>382</v>
      </c>
      <c r="G300" s="467" t="s">
        <v>733</v>
      </c>
      <c r="H300" s="301"/>
      <c r="I300" s="301" t="s">
        <v>443</v>
      </c>
      <c r="J300" s="302">
        <v>3.04</v>
      </c>
      <c r="K300" s="303" t="s">
        <v>451</v>
      </c>
      <c r="L300" s="304" t="s">
        <v>163</v>
      </c>
      <c r="M300" s="289" t="s">
        <v>481</v>
      </c>
      <c r="N300" s="294">
        <v>192</v>
      </c>
      <c r="O300" s="305">
        <v>0</v>
      </c>
      <c r="P300" s="305"/>
      <c r="Q300" s="463">
        <f>IFERROR(tbl_AufmassLos1[[#This Row],[Fläche_qm]]*tbl_AufmassLos1[[#This Row],[Reinigungs-tageJahr]],"")</f>
        <v>583.68000000000006</v>
      </c>
      <c r="R300" s="232">
        <f>IFERROR(VLOOKUP(tbl_AufmassLos1[[#This Row],[Reinigungs-gruppe]]&amp;tbl_AufmassLos1[[#This Row],[Reinigungs-tageJahr]],tbl_BasisLos1[],7,FALSE),"")</f>
        <v>0</v>
      </c>
      <c r="S300" s="463" t="str">
        <f>IFERROR(tbl_AufmassLos1[[#This Row],[Fläche_qm_Jahr]]/tbl_AufmassLos1[[#This Row],[qm Leistung pro Stunde]],"")</f>
        <v/>
      </c>
      <c r="T300" s="233">
        <f>IFERROR(VLOOKUP(tbl_AufmassLos1[[#This Row],[Reinigungs-gruppe]]&amp;tbl_AufmassLos1[[#This Row],[Reinigungs-tageJahr]],tbl_BasisLos1[],8,FALSE),"")</f>
        <v>0</v>
      </c>
      <c r="U300" s="234" t="str">
        <f>IFERROR(tbl_AufmassLos1[[#This Row],[StundenJahr]]*tbl_AufmassLos1[[#This Row],[SVS]],"")</f>
        <v/>
      </c>
      <c r="V300" s="234" t="str">
        <f>IFERROR(tbl_AufmassLos1[[#This Row],[PreisJahr]]/12,"")</f>
        <v/>
      </c>
    </row>
    <row r="301" spans="1:22" x14ac:dyDescent="0.2">
      <c r="A301" s="322" t="s">
        <v>2552</v>
      </c>
      <c r="B301" s="297" t="s">
        <v>2543</v>
      </c>
      <c r="C301" s="298" t="s">
        <v>2500</v>
      </c>
      <c r="D301" s="299" t="s">
        <v>253</v>
      </c>
      <c r="E301" s="301" t="s">
        <v>1291</v>
      </c>
      <c r="F301" s="296" t="s">
        <v>2289</v>
      </c>
      <c r="G301" s="467" t="s">
        <v>733</v>
      </c>
      <c r="H301" s="301"/>
      <c r="I301" s="301" t="s">
        <v>443</v>
      </c>
      <c r="J301" s="302">
        <v>11.94</v>
      </c>
      <c r="K301" s="303" t="s">
        <v>234</v>
      </c>
      <c r="L301" s="304" t="s">
        <v>163</v>
      </c>
      <c r="M301" s="289" t="s">
        <v>479</v>
      </c>
      <c r="N301" s="294">
        <v>38.4</v>
      </c>
      <c r="O301" s="305">
        <v>0</v>
      </c>
      <c r="P301" s="305">
        <v>1.7</v>
      </c>
      <c r="Q301" s="463">
        <f>IFERROR(tbl_AufmassLos1[[#This Row],[Fläche_qm]]*tbl_AufmassLos1[[#This Row],[Reinigungs-tageJahr]],"")</f>
        <v>458.49599999999998</v>
      </c>
      <c r="R301" s="232">
        <f>IFERROR(VLOOKUP(tbl_AufmassLos1[[#This Row],[Reinigungs-gruppe]]&amp;tbl_AufmassLos1[[#This Row],[Reinigungs-tageJahr]],tbl_BasisLos1[],7,FALSE),"")</f>
        <v>0</v>
      </c>
      <c r="S301" s="463" t="str">
        <f>IFERROR(tbl_AufmassLos1[[#This Row],[Fläche_qm_Jahr]]/tbl_AufmassLos1[[#This Row],[qm Leistung pro Stunde]],"")</f>
        <v/>
      </c>
      <c r="T301" s="233">
        <f>IFERROR(VLOOKUP(tbl_AufmassLos1[[#This Row],[Reinigungs-gruppe]]&amp;tbl_AufmassLos1[[#This Row],[Reinigungs-tageJahr]],tbl_BasisLos1[],8,FALSE),"")</f>
        <v>0</v>
      </c>
      <c r="U301" s="234" t="str">
        <f>IFERROR(tbl_AufmassLos1[[#This Row],[StundenJahr]]*tbl_AufmassLos1[[#This Row],[SVS]],"")</f>
        <v/>
      </c>
      <c r="V301" s="234" t="str">
        <f>IFERROR(tbl_AufmassLos1[[#This Row],[PreisJahr]]/12,"")</f>
        <v/>
      </c>
    </row>
    <row r="302" spans="1:22" x14ac:dyDescent="0.2">
      <c r="A302" s="322" t="s">
        <v>2552</v>
      </c>
      <c r="B302" s="297" t="s">
        <v>2543</v>
      </c>
      <c r="C302" s="298" t="s">
        <v>2500</v>
      </c>
      <c r="D302" s="299" t="s">
        <v>250</v>
      </c>
      <c r="E302" s="301" t="s">
        <v>1276</v>
      </c>
      <c r="F302" s="296" t="s">
        <v>2263</v>
      </c>
      <c r="G302" s="467" t="s">
        <v>733</v>
      </c>
      <c r="H302" s="301"/>
      <c r="I302" s="301" t="s">
        <v>443</v>
      </c>
      <c r="J302" s="302">
        <v>6.43</v>
      </c>
      <c r="K302" s="303" t="s">
        <v>452</v>
      </c>
      <c r="L302" s="304" t="s">
        <v>163</v>
      </c>
      <c r="M302" s="289" t="s">
        <v>484</v>
      </c>
      <c r="N302" s="294">
        <v>96</v>
      </c>
      <c r="O302" s="305">
        <v>0</v>
      </c>
      <c r="P302" s="305"/>
      <c r="Q302" s="463">
        <f>IFERROR(tbl_AufmassLos1[[#This Row],[Fläche_qm]]*tbl_AufmassLos1[[#This Row],[Reinigungs-tageJahr]],"")</f>
        <v>617.28</v>
      </c>
      <c r="R302" s="232">
        <f>IFERROR(VLOOKUP(tbl_AufmassLos1[[#This Row],[Reinigungs-gruppe]]&amp;tbl_AufmassLos1[[#This Row],[Reinigungs-tageJahr]],tbl_BasisLos1[],7,FALSE),"")</f>
        <v>0</v>
      </c>
      <c r="S302" s="463" t="str">
        <f>IFERROR(tbl_AufmassLos1[[#This Row],[Fläche_qm_Jahr]]/tbl_AufmassLos1[[#This Row],[qm Leistung pro Stunde]],"")</f>
        <v/>
      </c>
      <c r="T302" s="233">
        <f>IFERROR(VLOOKUP(tbl_AufmassLos1[[#This Row],[Reinigungs-gruppe]]&amp;tbl_AufmassLos1[[#This Row],[Reinigungs-tageJahr]],tbl_BasisLos1[],8,FALSE),"")</f>
        <v>0</v>
      </c>
      <c r="U302" s="234" t="str">
        <f>IFERROR(tbl_AufmassLos1[[#This Row],[StundenJahr]]*tbl_AufmassLos1[[#This Row],[SVS]],"")</f>
        <v/>
      </c>
      <c r="V302" s="234" t="str">
        <f>IFERROR(tbl_AufmassLos1[[#This Row],[PreisJahr]]/12,"")</f>
        <v/>
      </c>
    </row>
    <row r="303" spans="1:22" x14ac:dyDescent="0.2">
      <c r="A303" s="322" t="s">
        <v>2552</v>
      </c>
      <c r="B303" s="297" t="s">
        <v>2543</v>
      </c>
      <c r="C303" s="298" t="s">
        <v>2500</v>
      </c>
      <c r="D303" s="299" t="s">
        <v>250</v>
      </c>
      <c r="E303" s="301" t="s">
        <v>256</v>
      </c>
      <c r="F303" s="296" t="s">
        <v>2264</v>
      </c>
      <c r="G303" s="467" t="s">
        <v>733</v>
      </c>
      <c r="H303" s="301"/>
      <c r="I303" s="301" t="s">
        <v>443</v>
      </c>
      <c r="J303" s="302">
        <v>1.53</v>
      </c>
      <c r="K303" s="303" t="s">
        <v>471</v>
      </c>
      <c r="L303" s="304" t="s">
        <v>163</v>
      </c>
      <c r="M303" s="332" t="s">
        <v>482</v>
      </c>
      <c r="N303" s="333">
        <v>225</v>
      </c>
      <c r="O303" s="305">
        <v>1</v>
      </c>
      <c r="P303" s="305"/>
      <c r="Q303" s="463">
        <f>IFERROR(tbl_AufmassLos1[[#This Row],[Fläche_qm]]*tbl_AufmassLos1[[#This Row],[Reinigungs-tageJahr]],"")</f>
        <v>344.25</v>
      </c>
      <c r="R303" s="232">
        <f>IFERROR(VLOOKUP(tbl_AufmassLos1[[#This Row],[Reinigungs-gruppe]]&amp;tbl_AufmassLos1[[#This Row],[Reinigungs-tageJahr]],tbl_BasisLos1[],7,FALSE),"")</f>
        <v>0</v>
      </c>
      <c r="S303" s="463" t="str">
        <f>IFERROR(tbl_AufmassLos1[[#This Row],[Fläche_qm_Jahr]]/tbl_AufmassLos1[[#This Row],[qm Leistung pro Stunde]],"")</f>
        <v/>
      </c>
      <c r="T303" s="233">
        <f>IFERROR(VLOOKUP(tbl_AufmassLos1[[#This Row],[Reinigungs-gruppe]]&amp;tbl_AufmassLos1[[#This Row],[Reinigungs-tageJahr]],tbl_BasisLos1[],8,FALSE),"")</f>
        <v>0</v>
      </c>
      <c r="U303" s="234" t="str">
        <f>IFERROR(tbl_AufmassLos1[[#This Row],[StundenJahr]]*tbl_AufmassLos1[[#This Row],[SVS]],"")</f>
        <v/>
      </c>
      <c r="V303" s="234" t="str">
        <f>IFERROR(tbl_AufmassLos1[[#This Row],[PreisJahr]]/12,"")</f>
        <v/>
      </c>
    </row>
    <row r="304" spans="1:22" x14ac:dyDescent="0.2">
      <c r="A304" s="322" t="s">
        <v>2552</v>
      </c>
      <c r="B304" s="297" t="s">
        <v>2543</v>
      </c>
      <c r="C304" s="298" t="s">
        <v>2500</v>
      </c>
      <c r="D304" s="299" t="s">
        <v>253</v>
      </c>
      <c r="E304" s="301" t="s">
        <v>1292</v>
      </c>
      <c r="F304" s="296" t="s">
        <v>2290</v>
      </c>
      <c r="G304" s="467" t="s">
        <v>733</v>
      </c>
      <c r="H304" s="301"/>
      <c r="I304" s="301" t="s">
        <v>443</v>
      </c>
      <c r="J304" s="302">
        <v>1.43</v>
      </c>
      <c r="K304" s="303" t="s">
        <v>451</v>
      </c>
      <c r="L304" s="304" t="s">
        <v>163</v>
      </c>
      <c r="M304" s="289" t="s">
        <v>481</v>
      </c>
      <c r="N304" s="294">
        <v>192</v>
      </c>
      <c r="O304" s="305">
        <v>0</v>
      </c>
      <c r="P304" s="305"/>
      <c r="Q304" s="463">
        <f>IFERROR(tbl_AufmassLos1[[#This Row],[Fläche_qm]]*tbl_AufmassLos1[[#This Row],[Reinigungs-tageJahr]],"")</f>
        <v>274.56</v>
      </c>
      <c r="R304" s="232">
        <f>IFERROR(VLOOKUP(tbl_AufmassLos1[[#This Row],[Reinigungs-gruppe]]&amp;tbl_AufmassLos1[[#This Row],[Reinigungs-tageJahr]],tbl_BasisLos1[],7,FALSE),"")</f>
        <v>0</v>
      </c>
      <c r="S304" s="463" t="str">
        <f>IFERROR(tbl_AufmassLos1[[#This Row],[Fläche_qm_Jahr]]/tbl_AufmassLos1[[#This Row],[qm Leistung pro Stunde]],"")</f>
        <v/>
      </c>
      <c r="T304" s="233">
        <f>IFERROR(VLOOKUP(tbl_AufmassLos1[[#This Row],[Reinigungs-gruppe]]&amp;tbl_AufmassLos1[[#This Row],[Reinigungs-tageJahr]],tbl_BasisLos1[],8,FALSE),"")</f>
        <v>0</v>
      </c>
      <c r="U304" s="234" t="str">
        <f>IFERROR(tbl_AufmassLos1[[#This Row],[StundenJahr]]*tbl_AufmassLos1[[#This Row],[SVS]],"")</f>
        <v/>
      </c>
      <c r="V304" s="234" t="str">
        <f>IFERROR(tbl_AufmassLos1[[#This Row],[PreisJahr]]/12,"")</f>
        <v/>
      </c>
    </row>
    <row r="305" spans="1:22" x14ac:dyDescent="0.2">
      <c r="A305" s="322" t="s">
        <v>2552</v>
      </c>
      <c r="B305" s="297" t="s">
        <v>2543</v>
      </c>
      <c r="C305" s="298" t="s">
        <v>2500</v>
      </c>
      <c r="D305" s="299" t="s">
        <v>253</v>
      </c>
      <c r="E305" s="301" t="s">
        <v>1293</v>
      </c>
      <c r="F305" s="296" t="s">
        <v>2291</v>
      </c>
      <c r="G305" s="467" t="s">
        <v>733</v>
      </c>
      <c r="H305" s="301"/>
      <c r="I305" s="301" t="s">
        <v>443</v>
      </c>
      <c r="J305" s="302">
        <v>3.06</v>
      </c>
      <c r="K305" s="319" t="s">
        <v>452</v>
      </c>
      <c r="L305" s="304" t="s">
        <v>163</v>
      </c>
      <c r="M305" s="332" t="s">
        <v>484</v>
      </c>
      <c r="N305" s="451">
        <v>96</v>
      </c>
      <c r="O305" s="305">
        <v>0</v>
      </c>
      <c r="P305" s="305" t="s">
        <v>138</v>
      </c>
      <c r="Q305" s="463">
        <f>IFERROR(tbl_AufmassLos1[[#This Row],[Fläche_qm]]*tbl_AufmassLos1[[#This Row],[Reinigungs-tageJahr]],"")</f>
        <v>293.76</v>
      </c>
      <c r="R305" s="232">
        <f>IFERROR(VLOOKUP(tbl_AufmassLos1[[#This Row],[Reinigungs-gruppe]]&amp;tbl_AufmassLos1[[#This Row],[Reinigungs-tageJahr]],tbl_BasisLos1[],7,FALSE),"")</f>
        <v>0</v>
      </c>
      <c r="S305" s="463" t="str">
        <f>IFERROR(tbl_AufmassLos1[[#This Row],[Fläche_qm_Jahr]]/tbl_AufmassLos1[[#This Row],[qm Leistung pro Stunde]],"")</f>
        <v/>
      </c>
      <c r="T305" s="233">
        <f>IFERROR(VLOOKUP(tbl_AufmassLos1[[#This Row],[Reinigungs-gruppe]]&amp;tbl_AufmassLos1[[#This Row],[Reinigungs-tageJahr]],tbl_BasisLos1[],8,FALSE),"")</f>
        <v>0</v>
      </c>
      <c r="U305" s="234" t="str">
        <f>IFERROR(tbl_AufmassLos1[[#This Row],[StundenJahr]]*tbl_AufmassLos1[[#This Row],[SVS]],"")</f>
        <v/>
      </c>
      <c r="V305" s="234" t="str">
        <f>IFERROR(tbl_AufmassLos1[[#This Row],[PreisJahr]]/12,"")</f>
        <v/>
      </c>
    </row>
    <row r="306" spans="1:22" x14ac:dyDescent="0.2">
      <c r="A306" s="322" t="s">
        <v>2552</v>
      </c>
      <c r="B306" s="297" t="s">
        <v>2543</v>
      </c>
      <c r="C306" s="298" t="s">
        <v>2500</v>
      </c>
      <c r="D306" s="299" t="s">
        <v>253</v>
      </c>
      <c r="E306" s="301" t="s">
        <v>1294</v>
      </c>
      <c r="F306" s="296" t="s">
        <v>2292</v>
      </c>
      <c r="G306" s="467" t="s">
        <v>733</v>
      </c>
      <c r="H306" s="301"/>
      <c r="I306" s="301" t="s">
        <v>443</v>
      </c>
      <c r="J306" s="302">
        <v>16.53</v>
      </c>
      <c r="K306" s="303" t="s">
        <v>234</v>
      </c>
      <c r="L306" s="304" t="s">
        <v>163</v>
      </c>
      <c r="M306" s="289" t="s">
        <v>479</v>
      </c>
      <c r="N306" s="294">
        <v>38.4</v>
      </c>
      <c r="O306" s="305">
        <v>0</v>
      </c>
      <c r="P306" s="305">
        <v>1.7</v>
      </c>
      <c r="Q306" s="463">
        <f>IFERROR(tbl_AufmassLos1[[#This Row],[Fläche_qm]]*tbl_AufmassLos1[[#This Row],[Reinigungs-tageJahr]],"")</f>
        <v>634.75200000000007</v>
      </c>
      <c r="R306" s="232">
        <f>IFERROR(VLOOKUP(tbl_AufmassLos1[[#This Row],[Reinigungs-gruppe]]&amp;tbl_AufmassLos1[[#This Row],[Reinigungs-tageJahr]],tbl_BasisLos1[],7,FALSE),"")</f>
        <v>0</v>
      </c>
      <c r="S306" s="463" t="str">
        <f>IFERROR(tbl_AufmassLos1[[#This Row],[Fläche_qm_Jahr]]/tbl_AufmassLos1[[#This Row],[qm Leistung pro Stunde]],"")</f>
        <v/>
      </c>
      <c r="T306" s="233">
        <f>IFERROR(VLOOKUP(tbl_AufmassLos1[[#This Row],[Reinigungs-gruppe]]&amp;tbl_AufmassLos1[[#This Row],[Reinigungs-tageJahr]],tbl_BasisLos1[],8,FALSE),"")</f>
        <v>0</v>
      </c>
      <c r="U306" s="234" t="str">
        <f>IFERROR(tbl_AufmassLos1[[#This Row],[StundenJahr]]*tbl_AufmassLos1[[#This Row],[SVS]],"")</f>
        <v/>
      </c>
      <c r="V306" s="234" t="str">
        <f>IFERROR(tbl_AufmassLos1[[#This Row],[PreisJahr]]/12,"")</f>
        <v/>
      </c>
    </row>
    <row r="307" spans="1:22" x14ac:dyDescent="0.2">
      <c r="A307" s="322" t="s">
        <v>2552</v>
      </c>
      <c r="B307" s="297" t="s">
        <v>2543</v>
      </c>
      <c r="C307" s="298" t="s">
        <v>2500</v>
      </c>
      <c r="D307" s="299" t="s">
        <v>253</v>
      </c>
      <c r="E307" s="301" t="s">
        <v>1295</v>
      </c>
      <c r="F307" s="296" t="s">
        <v>2293</v>
      </c>
      <c r="G307" s="467" t="s">
        <v>733</v>
      </c>
      <c r="H307" s="301"/>
      <c r="I307" s="301" t="s">
        <v>443</v>
      </c>
      <c r="J307" s="302">
        <v>17.760000000000002</v>
      </c>
      <c r="K307" s="319" t="s">
        <v>452</v>
      </c>
      <c r="L307" s="304" t="s">
        <v>163</v>
      </c>
      <c r="M307" s="332" t="s">
        <v>484</v>
      </c>
      <c r="N307" s="451">
        <v>96</v>
      </c>
      <c r="O307" s="305">
        <v>0</v>
      </c>
      <c r="P307" s="305"/>
      <c r="Q307" s="463">
        <f>IFERROR(tbl_AufmassLos1[[#This Row],[Fläche_qm]]*tbl_AufmassLos1[[#This Row],[Reinigungs-tageJahr]],"")</f>
        <v>1704.96</v>
      </c>
      <c r="R307" s="232">
        <f>IFERROR(VLOOKUP(tbl_AufmassLos1[[#This Row],[Reinigungs-gruppe]]&amp;tbl_AufmassLos1[[#This Row],[Reinigungs-tageJahr]],tbl_BasisLos1[],7,FALSE),"")</f>
        <v>0</v>
      </c>
      <c r="S307" s="463" t="str">
        <f>IFERROR(tbl_AufmassLos1[[#This Row],[Fläche_qm_Jahr]]/tbl_AufmassLos1[[#This Row],[qm Leistung pro Stunde]],"")</f>
        <v/>
      </c>
      <c r="T307" s="233">
        <f>IFERROR(VLOOKUP(tbl_AufmassLos1[[#This Row],[Reinigungs-gruppe]]&amp;tbl_AufmassLos1[[#This Row],[Reinigungs-tageJahr]],tbl_BasisLos1[],8,FALSE),"")</f>
        <v>0</v>
      </c>
      <c r="U307" s="234" t="str">
        <f>IFERROR(tbl_AufmassLos1[[#This Row],[StundenJahr]]*tbl_AufmassLos1[[#This Row],[SVS]],"")</f>
        <v/>
      </c>
      <c r="V307" s="234" t="str">
        <f>IFERROR(tbl_AufmassLos1[[#This Row],[PreisJahr]]/12,"")</f>
        <v/>
      </c>
    </row>
    <row r="308" spans="1:22" x14ac:dyDescent="0.2">
      <c r="A308" s="322" t="s">
        <v>2552</v>
      </c>
      <c r="B308" s="297" t="s">
        <v>2543</v>
      </c>
      <c r="C308" s="298" t="s">
        <v>2500</v>
      </c>
      <c r="D308" s="299" t="s">
        <v>253</v>
      </c>
      <c r="E308" s="301" t="s">
        <v>905</v>
      </c>
      <c r="F308" s="296" t="s">
        <v>2294</v>
      </c>
      <c r="G308" s="467" t="s">
        <v>733</v>
      </c>
      <c r="H308" s="301"/>
      <c r="I308" s="301" t="s">
        <v>443</v>
      </c>
      <c r="J308" s="302">
        <v>4.59</v>
      </c>
      <c r="K308" s="319" t="s">
        <v>452</v>
      </c>
      <c r="L308" s="304" t="s">
        <v>163</v>
      </c>
      <c r="M308" s="332" t="s">
        <v>484</v>
      </c>
      <c r="N308" s="451">
        <v>96</v>
      </c>
      <c r="O308" s="305">
        <v>0</v>
      </c>
      <c r="P308" s="305"/>
      <c r="Q308" s="463">
        <f>IFERROR(tbl_AufmassLos1[[#This Row],[Fläche_qm]]*tbl_AufmassLos1[[#This Row],[Reinigungs-tageJahr]],"")</f>
        <v>440.64</v>
      </c>
      <c r="R308" s="232">
        <f>IFERROR(VLOOKUP(tbl_AufmassLos1[[#This Row],[Reinigungs-gruppe]]&amp;tbl_AufmassLos1[[#This Row],[Reinigungs-tageJahr]],tbl_BasisLos1[],7,FALSE),"")</f>
        <v>0</v>
      </c>
      <c r="S308" s="463" t="str">
        <f>IFERROR(tbl_AufmassLos1[[#This Row],[Fläche_qm_Jahr]]/tbl_AufmassLos1[[#This Row],[qm Leistung pro Stunde]],"")</f>
        <v/>
      </c>
      <c r="T308" s="233">
        <f>IFERROR(VLOOKUP(tbl_AufmassLos1[[#This Row],[Reinigungs-gruppe]]&amp;tbl_AufmassLos1[[#This Row],[Reinigungs-tageJahr]],tbl_BasisLos1[],8,FALSE),"")</f>
        <v>0</v>
      </c>
      <c r="U308" s="234" t="str">
        <f>IFERROR(tbl_AufmassLos1[[#This Row],[StundenJahr]]*tbl_AufmassLos1[[#This Row],[SVS]],"")</f>
        <v/>
      </c>
      <c r="V308" s="234" t="str">
        <f>IFERROR(tbl_AufmassLos1[[#This Row],[PreisJahr]]/12,"")</f>
        <v/>
      </c>
    </row>
    <row r="309" spans="1:22" x14ac:dyDescent="0.2">
      <c r="A309" s="322" t="s">
        <v>2552</v>
      </c>
      <c r="B309" s="297" t="s">
        <v>2543</v>
      </c>
      <c r="C309" s="298" t="s">
        <v>2500</v>
      </c>
      <c r="D309" s="299" t="s">
        <v>253</v>
      </c>
      <c r="E309" s="301" t="s">
        <v>909</v>
      </c>
      <c r="F309" s="296" t="s">
        <v>2295</v>
      </c>
      <c r="G309" s="467" t="s">
        <v>733</v>
      </c>
      <c r="H309" s="301"/>
      <c r="I309" s="301" t="s">
        <v>443</v>
      </c>
      <c r="J309" s="302">
        <v>17.3</v>
      </c>
      <c r="K309" s="319" t="s">
        <v>452</v>
      </c>
      <c r="L309" s="304" t="s">
        <v>163</v>
      </c>
      <c r="M309" s="332" t="s">
        <v>484</v>
      </c>
      <c r="N309" s="451">
        <v>96</v>
      </c>
      <c r="O309" s="305">
        <v>0</v>
      </c>
      <c r="P309" s="305"/>
      <c r="Q309" s="463">
        <f>IFERROR(tbl_AufmassLos1[[#This Row],[Fläche_qm]]*tbl_AufmassLos1[[#This Row],[Reinigungs-tageJahr]],"")</f>
        <v>1660.8000000000002</v>
      </c>
      <c r="R309" s="232">
        <f>IFERROR(VLOOKUP(tbl_AufmassLos1[[#This Row],[Reinigungs-gruppe]]&amp;tbl_AufmassLos1[[#This Row],[Reinigungs-tageJahr]],tbl_BasisLos1[],7,FALSE),"")</f>
        <v>0</v>
      </c>
      <c r="S309" s="463" t="str">
        <f>IFERROR(tbl_AufmassLos1[[#This Row],[Fläche_qm_Jahr]]/tbl_AufmassLos1[[#This Row],[qm Leistung pro Stunde]],"")</f>
        <v/>
      </c>
      <c r="T309" s="233">
        <f>IFERROR(VLOOKUP(tbl_AufmassLos1[[#This Row],[Reinigungs-gruppe]]&amp;tbl_AufmassLos1[[#This Row],[Reinigungs-tageJahr]],tbl_BasisLos1[],8,FALSE),"")</f>
        <v>0</v>
      </c>
      <c r="U309" s="234" t="str">
        <f>IFERROR(tbl_AufmassLos1[[#This Row],[StundenJahr]]*tbl_AufmassLos1[[#This Row],[SVS]],"")</f>
        <v/>
      </c>
      <c r="V309" s="234" t="str">
        <f>IFERROR(tbl_AufmassLos1[[#This Row],[PreisJahr]]/12,"")</f>
        <v/>
      </c>
    </row>
    <row r="310" spans="1:22" x14ac:dyDescent="0.2">
      <c r="A310" s="322" t="s">
        <v>2552</v>
      </c>
      <c r="B310" s="297" t="s">
        <v>2543</v>
      </c>
      <c r="C310" s="298" t="s">
        <v>2500</v>
      </c>
      <c r="D310" s="299" t="s">
        <v>253</v>
      </c>
      <c r="E310" s="301" t="s">
        <v>1296</v>
      </c>
      <c r="F310" s="296" t="s">
        <v>427</v>
      </c>
      <c r="G310" s="467" t="s">
        <v>733</v>
      </c>
      <c r="H310" s="301"/>
      <c r="I310" s="301" t="s">
        <v>443</v>
      </c>
      <c r="J310" s="302">
        <v>4.2300000000000004</v>
      </c>
      <c r="K310" s="303" t="s">
        <v>471</v>
      </c>
      <c r="L310" s="304" t="s">
        <v>163</v>
      </c>
      <c r="M310" s="332" t="s">
        <v>482</v>
      </c>
      <c r="N310" s="333">
        <v>225</v>
      </c>
      <c r="O310" s="305">
        <v>1.5</v>
      </c>
      <c r="P310" s="305"/>
      <c r="Q310" s="463">
        <f>IFERROR(tbl_AufmassLos1[[#This Row],[Fläche_qm]]*tbl_AufmassLos1[[#This Row],[Reinigungs-tageJahr]],"")</f>
        <v>951.75000000000011</v>
      </c>
      <c r="R310" s="232">
        <f>IFERROR(VLOOKUP(tbl_AufmassLos1[[#This Row],[Reinigungs-gruppe]]&amp;tbl_AufmassLos1[[#This Row],[Reinigungs-tageJahr]],tbl_BasisLos1[],7,FALSE),"")</f>
        <v>0</v>
      </c>
      <c r="S310" s="463" t="str">
        <f>IFERROR(tbl_AufmassLos1[[#This Row],[Fläche_qm_Jahr]]/tbl_AufmassLos1[[#This Row],[qm Leistung pro Stunde]],"")</f>
        <v/>
      </c>
      <c r="T310" s="233">
        <f>IFERROR(VLOOKUP(tbl_AufmassLos1[[#This Row],[Reinigungs-gruppe]]&amp;tbl_AufmassLos1[[#This Row],[Reinigungs-tageJahr]],tbl_BasisLos1[],8,FALSE),"")</f>
        <v>0</v>
      </c>
      <c r="U310" s="234" t="str">
        <f>IFERROR(tbl_AufmassLos1[[#This Row],[StundenJahr]]*tbl_AufmassLos1[[#This Row],[SVS]],"")</f>
        <v/>
      </c>
      <c r="V310" s="234" t="str">
        <f>IFERROR(tbl_AufmassLos1[[#This Row],[PreisJahr]]/12,"")</f>
        <v/>
      </c>
    </row>
    <row r="311" spans="1:22" x14ac:dyDescent="0.2">
      <c r="A311" s="322" t="s">
        <v>2552</v>
      </c>
      <c r="B311" s="297" t="s">
        <v>2543</v>
      </c>
      <c r="C311" s="298" t="s">
        <v>2500</v>
      </c>
      <c r="D311" s="299" t="s">
        <v>253</v>
      </c>
      <c r="E311" s="301" t="s">
        <v>1297</v>
      </c>
      <c r="F311" s="296" t="s">
        <v>386</v>
      </c>
      <c r="G311" s="467" t="s">
        <v>733</v>
      </c>
      <c r="H311" s="301"/>
      <c r="I311" s="301" t="s">
        <v>443</v>
      </c>
      <c r="J311" s="302">
        <v>0.93</v>
      </c>
      <c r="K311" s="303" t="s">
        <v>48</v>
      </c>
      <c r="L311" s="304" t="s">
        <v>163</v>
      </c>
      <c r="M311" s="289">
        <v>0</v>
      </c>
      <c r="N311" s="294">
        <v>0</v>
      </c>
      <c r="O311" s="305">
        <v>0</v>
      </c>
      <c r="P311" s="305"/>
      <c r="Q311" s="463">
        <f>IFERROR(tbl_AufmassLos1[[#This Row],[Fläche_qm]]*tbl_AufmassLos1[[#This Row],[Reinigungs-tageJahr]],"")</f>
        <v>0</v>
      </c>
      <c r="R311" s="232">
        <f>IFERROR(VLOOKUP(tbl_AufmassLos1[[#This Row],[Reinigungs-gruppe]]&amp;tbl_AufmassLos1[[#This Row],[Reinigungs-tageJahr]],tbl_BasisLos1[],7,FALSE),"")</f>
        <v>0</v>
      </c>
      <c r="S311" s="463" t="str">
        <f>IFERROR(tbl_AufmassLos1[[#This Row],[Fläche_qm_Jahr]]/tbl_AufmassLos1[[#This Row],[qm Leistung pro Stunde]],"")</f>
        <v/>
      </c>
      <c r="T311" s="233">
        <f>IFERROR(VLOOKUP(tbl_AufmassLos1[[#This Row],[Reinigungs-gruppe]]&amp;tbl_AufmassLos1[[#This Row],[Reinigungs-tageJahr]],tbl_BasisLos1[],8,FALSE),"")</f>
        <v>0</v>
      </c>
      <c r="U311" s="234" t="str">
        <f>IFERROR(tbl_AufmassLos1[[#This Row],[StundenJahr]]*tbl_AufmassLos1[[#This Row],[SVS]],"")</f>
        <v/>
      </c>
      <c r="V311" s="234" t="str">
        <f>IFERROR(tbl_AufmassLos1[[#This Row],[PreisJahr]]/12,"")</f>
        <v/>
      </c>
    </row>
    <row r="312" spans="1:22" x14ac:dyDescent="0.2">
      <c r="A312" s="322" t="s">
        <v>2552</v>
      </c>
      <c r="B312" s="297" t="s">
        <v>2543</v>
      </c>
      <c r="C312" s="298" t="s">
        <v>2500</v>
      </c>
      <c r="D312" s="299" t="s">
        <v>253</v>
      </c>
      <c r="E312" s="301" t="s">
        <v>1298</v>
      </c>
      <c r="F312" s="296" t="s">
        <v>409</v>
      </c>
      <c r="G312" s="467" t="s">
        <v>733</v>
      </c>
      <c r="H312" s="301"/>
      <c r="I312" s="301" t="s">
        <v>437</v>
      </c>
      <c r="J312" s="302">
        <v>58.92</v>
      </c>
      <c r="K312" s="303" t="s">
        <v>48</v>
      </c>
      <c r="L312" s="304" t="s">
        <v>163</v>
      </c>
      <c r="M312" s="289">
        <v>0</v>
      </c>
      <c r="N312" s="294">
        <v>0</v>
      </c>
      <c r="O312" s="305">
        <v>6.8</v>
      </c>
      <c r="P312" s="305"/>
      <c r="Q312" s="463">
        <f>IFERROR(tbl_AufmassLos1[[#This Row],[Fläche_qm]]*tbl_AufmassLos1[[#This Row],[Reinigungs-tageJahr]],"")</f>
        <v>0</v>
      </c>
      <c r="R312" s="232">
        <f>IFERROR(VLOOKUP(tbl_AufmassLos1[[#This Row],[Reinigungs-gruppe]]&amp;tbl_AufmassLos1[[#This Row],[Reinigungs-tageJahr]],tbl_BasisLos1[],7,FALSE),"")</f>
        <v>0</v>
      </c>
      <c r="S312" s="463" t="str">
        <f>IFERROR(tbl_AufmassLos1[[#This Row],[Fläche_qm_Jahr]]/tbl_AufmassLos1[[#This Row],[qm Leistung pro Stunde]],"")</f>
        <v/>
      </c>
      <c r="T312" s="233">
        <f>IFERROR(VLOOKUP(tbl_AufmassLos1[[#This Row],[Reinigungs-gruppe]]&amp;tbl_AufmassLos1[[#This Row],[Reinigungs-tageJahr]],tbl_BasisLos1[],8,FALSE),"")</f>
        <v>0</v>
      </c>
      <c r="U312" s="234" t="str">
        <f>IFERROR(tbl_AufmassLos1[[#This Row],[StundenJahr]]*tbl_AufmassLos1[[#This Row],[SVS]],"")</f>
        <v/>
      </c>
      <c r="V312" s="234" t="str">
        <f>IFERROR(tbl_AufmassLos1[[#This Row],[PreisJahr]]/12,"")</f>
        <v/>
      </c>
    </row>
    <row r="313" spans="1:22" x14ac:dyDescent="0.2">
      <c r="A313" s="322" t="s">
        <v>2552</v>
      </c>
      <c r="B313" s="297" t="s">
        <v>2543</v>
      </c>
      <c r="C313" s="298" t="s">
        <v>2500</v>
      </c>
      <c r="D313" s="299" t="s">
        <v>253</v>
      </c>
      <c r="E313" s="301" t="s">
        <v>1299</v>
      </c>
      <c r="F313" s="296" t="s">
        <v>382</v>
      </c>
      <c r="G313" s="467" t="s">
        <v>733</v>
      </c>
      <c r="H313" s="301"/>
      <c r="I313" s="301" t="s">
        <v>443</v>
      </c>
      <c r="J313" s="302">
        <v>3.04</v>
      </c>
      <c r="K313" s="303" t="s">
        <v>471</v>
      </c>
      <c r="L313" s="304" t="s">
        <v>163</v>
      </c>
      <c r="M313" s="332" t="s">
        <v>482</v>
      </c>
      <c r="N313" s="333">
        <v>225</v>
      </c>
      <c r="O313" s="305">
        <v>0</v>
      </c>
      <c r="P313" s="305"/>
      <c r="Q313" s="463">
        <f>IFERROR(tbl_AufmassLos1[[#This Row],[Fläche_qm]]*tbl_AufmassLos1[[#This Row],[Reinigungs-tageJahr]],"")</f>
        <v>684</v>
      </c>
      <c r="R313" s="232">
        <f>IFERROR(VLOOKUP(tbl_AufmassLos1[[#This Row],[Reinigungs-gruppe]]&amp;tbl_AufmassLos1[[#This Row],[Reinigungs-tageJahr]],tbl_BasisLos1[],7,FALSE),"")</f>
        <v>0</v>
      </c>
      <c r="S313" s="463" t="str">
        <f>IFERROR(tbl_AufmassLos1[[#This Row],[Fläche_qm_Jahr]]/tbl_AufmassLos1[[#This Row],[qm Leistung pro Stunde]],"")</f>
        <v/>
      </c>
      <c r="T313" s="233">
        <f>IFERROR(VLOOKUP(tbl_AufmassLos1[[#This Row],[Reinigungs-gruppe]]&amp;tbl_AufmassLos1[[#This Row],[Reinigungs-tageJahr]],tbl_BasisLos1[],8,FALSE),"")</f>
        <v>0</v>
      </c>
      <c r="U313" s="234" t="str">
        <f>IFERROR(tbl_AufmassLos1[[#This Row],[StundenJahr]]*tbl_AufmassLos1[[#This Row],[SVS]],"")</f>
        <v/>
      </c>
      <c r="V313" s="234" t="str">
        <f>IFERROR(tbl_AufmassLos1[[#This Row],[PreisJahr]]/12,"")</f>
        <v/>
      </c>
    </row>
    <row r="314" spans="1:22" x14ac:dyDescent="0.2">
      <c r="A314" s="322" t="s">
        <v>2552</v>
      </c>
      <c r="B314" s="297" t="s">
        <v>2543</v>
      </c>
      <c r="C314" s="298" t="s">
        <v>2500</v>
      </c>
      <c r="D314" s="299" t="s">
        <v>253</v>
      </c>
      <c r="E314" s="301" t="s">
        <v>1300</v>
      </c>
      <c r="F314" s="296" t="s">
        <v>2296</v>
      </c>
      <c r="G314" s="467" t="s">
        <v>733</v>
      </c>
      <c r="H314" s="301"/>
      <c r="I314" s="301" t="s">
        <v>443</v>
      </c>
      <c r="J314" s="302">
        <v>11.94</v>
      </c>
      <c r="K314" s="303" t="s">
        <v>450</v>
      </c>
      <c r="L314" s="304" t="s">
        <v>163</v>
      </c>
      <c r="M314" s="289" t="s">
        <v>484</v>
      </c>
      <c r="N314" s="294">
        <v>96</v>
      </c>
      <c r="O314" s="305">
        <v>0</v>
      </c>
      <c r="P314" s="305">
        <v>1.7</v>
      </c>
      <c r="Q314" s="463">
        <f>IFERROR(tbl_AufmassLos1[[#This Row],[Fläche_qm]]*tbl_AufmassLos1[[#This Row],[Reinigungs-tageJahr]],"")</f>
        <v>1146.24</v>
      </c>
      <c r="R314" s="232">
        <f>IFERROR(VLOOKUP(tbl_AufmassLos1[[#This Row],[Reinigungs-gruppe]]&amp;tbl_AufmassLos1[[#This Row],[Reinigungs-tageJahr]],tbl_BasisLos1[],7,FALSE),"")</f>
        <v>0</v>
      </c>
      <c r="S314" s="463" t="str">
        <f>IFERROR(tbl_AufmassLos1[[#This Row],[Fläche_qm_Jahr]]/tbl_AufmassLos1[[#This Row],[qm Leistung pro Stunde]],"")</f>
        <v/>
      </c>
      <c r="T314" s="233">
        <f>IFERROR(VLOOKUP(tbl_AufmassLos1[[#This Row],[Reinigungs-gruppe]]&amp;tbl_AufmassLos1[[#This Row],[Reinigungs-tageJahr]],tbl_BasisLos1[],8,FALSE),"")</f>
        <v>0</v>
      </c>
      <c r="U314" s="234" t="str">
        <f>IFERROR(tbl_AufmassLos1[[#This Row],[StundenJahr]]*tbl_AufmassLos1[[#This Row],[SVS]],"")</f>
        <v/>
      </c>
      <c r="V314" s="234" t="str">
        <f>IFERROR(tbl_AufmassLos1[[#This Row],[PreisJahr]]/12,"")</f>
        <v/>
      </c>
    </row>
    <row r="315" spans="1:22" x14ac:dyDescent="0.2">
      <c r="A315" s="322" t="s">
        <v>2552</v>
      </c>
      <c r="B315" s="297" t="s">
        <v>2543</v>
      </c>
      <c r="C315" s="298" t="s">
        <v>2500</v>
      </c>
      <c r="D315" s="299" t="s">
        <v>253</v>
      </c>
      <c r="E315" s="301" t="s">
        <v>1301</v>
      </c>
      <c r="F315" s="296" t="s">
        <v>2297</v>
      </c>
      <c r="G315" s="467" t="s">
        <v>733</v>
      </c>
      <c r="H315" s="301"/>
      <c r="I315" s="301" t="s">
        <v>443</v>
      </c>
      <c r="J315" s="302">
        <v>1.43</v>
      </c>
      <c r="K315" s="303" t="s">
        <v>471</v>
      </c>
      <c r="L315" s="304" t="s">
        <v>163</v>
      </c>
      <c r="M315" s="332" t="s">
        <v>482</v>
      </c>
      <c r="N315" s="333">
        <v>225</v>
      </c>
      <c r="O315" s="305">
        <v>0</v>
      </c>
      <c r="P315" s="305"/>
      <c r="Q315" s="463">
        <f>IFERROR(tbl_AufmassLos1[[#This Row],[Fläche_qm]]*tbl_AufmassLos1[[#This Row],[Reinigungs-tageJahr]],"")</f>
        <v>321.75</v>
      </c>
      <c r="R315" s="232">
        <f>IFERROR(VLOOKUP(tbl_AufmassLos1[[#This Row],[Reinigungs-gruppe]]&amp;tbl_AufmassLos1[[#This Row],[Reinigungs-tageJahr]],tbl_BasisLos1[],7,FALSE),"")</f>
        <v>0</v>
      </c>
      <c r="S315" s="463" t="str">
        <f>IFERROR(tbl_AufmassLos1[[#This Row],[Fläche_qm_Jahr]]/tbl_AufmassLos1[[#This Row],[qm Leistung pro Stunde]],"")</f>
        <v/>
      </c>
      <c r="T315" s="233">
        <f>IFERROR(VLOOKUP(tbl_AufmassLos1[[#This Row],[Reinigungs-gruppe]]&amp;tbl_AufmassLos1[[#This Row],[Reinigungs-tageJahr]],tbl_BasisLos1[],8,FALSE),"")</f>
        <v>0</v>
      </c>
      <c r="U315" s="234" t="str">
        <f>IFERROR(tbl_AufmassLos1[[#This Row],[StundenJahr]]*tbl_AufmassLos1[[#This Row],[SVS]],"")</f>
        <v/>
      </c>
      <c r="V315" s="234" t="str">
        <f>IFERROR(tbl_AufmassLos1[[#This Row],[PreisJahr]]/12,"")</f>
        <v/>
      </c>
    </row>
    <row r="316" spans="1:22" x14ac:dyDescent="0.2">
      <c r="A316" s="322" t="s">
        <v>2552</v>
      </c>
      <c r="B316" s="297" t="s">
        <v>2543</v>
      </c>
      <c r="C316" s="298" t="s">
        <v>2500</v>
      </c>
      <c r="D316" s="299" t="s">
        <v>253</v>
      </c>
      <c r="E316" s="301" t="s">
        <v>1302</v>
      </c>
      <c r="F316" s="296" t="s">
        <v>425</v>
      </c>
      <c r="G316" s="467" t="s">
        <v>733</v>
      </c>
      <c r="H316" s="301"/>
      <c r="I316" s="301" t="s">
        <v>437</v>
      </c>
      <c r="J316" s="302">
        <v>1215</v>
      </c>
      <c r="K316" s="303" t="s">
        <v>473</v>
      </c>
      <c r="L316" s="304" t="s">
        <v>163</v>
      </c>
      <c r="M316" s="289" t="s">
        <v>483</v>
      </c>
      <c r="N316" s="333">
        <v>112.5</v>
      </c>
      <c r="O316" s="305">
        <v>0</v>
      </c>
      <c r="P316" s="305"/>
      <c r="Q316" s="463">
        <f>IFERROR(tbl_AufmassLos1[[#This Row],[Fläche_qm]]*tbl_AufmassLos1[[#This Row],[Reinigungs-tageJahr]],"")</f>
        <v>136687.5</v>
      </c>
      <c r="R316" s="232">
        <f>IFERROR(VLOOKUP(tbl_AufmassLos1[[#This Row],[Reinigungs-gruppe]]&amp;tbl_AufmassLos1[[#This Row],[Reinigungs-tageJahr]],tbl_BasisLos1[],7,FALSE),"")</f>
        <v>0</v>
      </c>
      <c r="S316" s="463" t="str">
        <f>IFERROR(tbl_AufmassLos1[[#This Row],[Fläche_qm_Jahr]]/tbl_AufmassLos1[[#This Row],[qm Leistung pro Stunde]],"")</f>
        <v/>
      </c>
      <c r="T316" s="233">
        <f>IFERROR(VLOOKUP(tbl_AufmassLos1[[#This Row],[Reinigungs-gruppe]]&amp;tbl_AufmassLos1[[#This Row],[Reinigungs-tageJahr]],tbl_BasisLos1[],8,FALSE),"")</f>
        <v>0</v>
      </c>
      <c r="U316" s="234" t="str">
        <f>IFERROR(tbl_AufmassLos1[[#This Row],[StundenJahr]]*tbl_AufmassLos1[[#This Row],[SVS]],"")</f>
        <v/>
      </c>
      <c r="V316" s="234" t="str">
        <f>IFERROR(tbl_AufmassLos1[[#This Row],[PreisJahr]]/12,"")</f>
        <v/>
      </c>
    </row>
    <row r="317" spans="1:22" x14ac:dyDescent="0.2">
      <c r="A317" s="322" t="s">
        <v>2552</v>
      </c>
      <c r="B317" s="297" t="s">
        <v>2543</v>
      </c>
      <c r="C317" s="298" t="s">
        <v>2500</v>
      </c>
      <c r="D317" s="299" t="s">
        <v>253</v>
      </c>
      <c r="E317" s="301" t="s">
        <v>1303</v>
      </c>
      <c r="F317" s="296" t="s">
        <v>2298</v>
      </c>
      <c r="G317" s="467" t="s">
        <v>733</v>
      </c>
      <c r="H317" s="301"/>
      <c r="I317" s="301" t="s">
        <v>437</v>
      </c>
      <c r="J317" s="302">
        <v>37.17</v>
      </c>
      <c r="K317" s="303" t="s">
        <v>457</v>
      </c>
      <c r="L317" s="304" t="s">
        <v>163</v>
      </c>
      <c r="M317" s="289" t="s">
        <v>480</v>
      </c>
      <c r="N317" s="294">
        <v>12</v>
      </c>
      <c r="O317" s="305">
        <v>0</v>
      </c>
      <c r="P317" s="305"/>
      <c r="Q317" s="463">
        <f>IFERROR(tbl_AufmassLos1[[#This Row],[Fläche_qm]]*tbl_AufmassLos1[[#This Row],[Reinigungs-tageJahr]],"")</f>
        <v>446.04</v>
      </c>
      <c r="R317" s="232">
        <f>IFERROR(VLOOKUP(tbl_AufmassLos1[[#This Row],[Reinigungs-gruppe]]&amp;tbl_AufmassLos1[[#This Row],[Reinigungs-tageJahr]],tbl_BasisLos1[],7,FALSE),"")</f>
        <v>0</v>
      </c>
      <c r="S317" s="463" t="str">
        <f>IFERROR(tbl_AufmassLos1[[#This Row],[Fläche_qm_Jahr]]/tbl_AufmassLos1[[#This Row],[qm Leistung pro Stunde]],"")</f>
        <v/>
      </c>
      <c r="T317" s="233">
        <f>IFERROR(VLOOKUP(tbl_AufmassLos1[[#This Row],[Reinigungs-gruppe]]&amp;tbl_AufmassLos1[[#This Row],[Reinigungs-tageJahr]],tbl_BasisLos1[],8,FALSE),"")</f>
        <v>0</v>
      </c>
      <c r="U317" s="234" t="str">
        <f>IFERROR(tbl_AufmassLos1[[#This Row],[StundenJahr]]*tbl_AufmassLos1[[#This Row],[SVS]],"")</f>
        <v/>
      </c>
      <c r="V317" s="234" t="str">
        <f>IFERROR(tbl_AufmassLos1[[#This Row],[PreisJahr]]/12,"")</f>
        <v/>
      </c>
    </row>
    <row r="318" spans="1:22" x14ac:dyDescent="0.2">
      <c r="A318" s="322" t="s">
        <v>2552</v>
      </c>
      <c r="B318" s="297" t="s">
        <v>2543</v>
      </c>
      <c r="C318" s="298" t="s">
        <v>2500</v>
      </c>
      <c r="D318" s="299" t="s">
        <v>250</v>
      </c>
      <c r="E318" s="301" t="s">
        <v>255</v>
      </c>
      <c r="F318" s="296" t="s">
        <v>382</v>
      </c>
      <c r="G318" s="467" t="s">
        <v>733</v>
      </c>
      <c r="H318" s="301"/>
      <c r="I318" s="301" t="s">
        <v>443</v>
      </c>
      <c r="J318" s="302">
        <v>1.53</v>
      </c>
      <c r="K318" s="303" t="s">
        <v>471</v>
      </c>
      <c r="L318" s="304" t="s">
        <v>163</v>
      </c>
      <c r="M318" s="332" t="s">
        <v>482</v>
      </c>
      <c r="N318" s="333">
        <v>225</v>
      </c>
      <c r="O318" s="305">
        <v>1</v>
      </c>
      <c r="P318" s="305"/>
      <c r="Q318" s="463">
        <f>IFERROR(tbl_AufmassLos1[[#This Row],[Fläche_qm]]*tbl_AufmassLos1[[#This Row],[Reinigungs-tageJahr]],"")</f>
        <v>344.25</v>
      </c>
      <c r="R318" s="232">
        <f>IFERROR(VLOOKUP(tbl_AufmassLos1[[#This Row],[Reinigungs-gruppe]]&amp;tbl_AufmassLos1[[#This Row],[Reinigungs-tageJahr]],tbl_BasisLos1[],7,FALSE),"")</f>
        <v>0</v>
      </c>
      <c r="S318" s="463" t="str">
        <f>IFERROR(tbl_AufmassLos1[[#This Row],[Fläche_qm_Jahr]]/tbl_AufmassLos1[[#This Row],[qm Leistung pro Stunde]],"")</f>
        <v/>
      </c>
      <c r="T318" s="233">
        <f>IFERROR(VLOOKUP(tbl_AufmassLos1[[#This Row],[Reinigungs-gruppe]]&amp;tbl_AufmassLos1[[#This Row],[Reinigungs-tageJahr]],tbl_BasisLos1[],8,FALSE),"")</f>
        <v>0</v>
      </c>
      <c r="U318" s="234" t="str">
        <f>IFERROR(tbl_AufmassLos1[[#This Row],[StundenJahr]]*tbl_AufmassLos1[[#This Row],[SVS]],"")</f>
        <v/>
      </c>
      <c r="V318" s="234" t="str">
        <f>IFERROR(tbl_AufmassLos1[[#This Row],[PreisJahr]]/12,"")</f>
        <v/>
      </c>
    </row>
    <row r="319" spans="1:22" x14ac:dyDescent="0.2">
      <c r="A319" s="322" t="s">
        <v>2552</v>
      </c>
      <c r="B319" s="297" t="s">
        <v>2543</v>
      </c>
      <c r="C319" s="298" t="s">
        <v>2500</v>
      </c>
      <c r="D319" s="299" t="s">
        <v>253</v>
      </c>
      <c r="E319" s="301" t="s">
        <v>1304</v>
      </c>
      <c r="F319" s="296" t="s">
        <v>2299</v>
      </c>
      <c r="G319" s="467" t="s">
        <v>733</v>
      </c>
      <c r="H319" s="301"/>
      <c r="I319" s="301" t="s">
        <v>437</v>
      </c>
      <c r="J319" s="302">
        <v>52.92</v>
      </c>
      <c r="K319" s="303" t="s">
        <v>457</v>
      </c>
      <c r="L319" s="304" t="s">
        <v>163</v>
      </c>
      <c r="M319" s="289" t="s">
        <v>480</v>
      </c>
      <c r="N319" s="294">
        <v>12</v>
      </c>
      <c r="O319" s="305">
        <v>0</v>
      </c>
      <c r="P319" s="305"/>
      <c r="Q319" s="463">
        <f>IFERROR(tbl_AufmassLos1[[#This Row],[Fläche_qm]]*tbl_AufmassLos1[[#This Row],[Reinigungs-tageJahr]],"")</f>
        <v>635.04</v>
      </c>
      <c r="R319" s="232">
        <f>IFERROR(VLOOKUP(tbl_AufmassLos1[[#This Row],[Reinigungs-gruppe]]&amp;tbl_AufmassLos1[[#This Row],[Reinigungs-tageJahr]],tbl_BasisLos1[],7,FALSE),"")</f>
        <v>0</v>
      </c>
      <c r="S319" s="463" t="str">
        <f>IFERROR(tbl_AufmassLos1[[#This Row],[Fläche_qm_Jahr]]/tbl_AufmassLos1[[#This Row],[qm Leistung pro Stunde]],"")</f>
        <v/>
      </c>
      <c r="T319" s="233">
        <f>IFERROR(VLOOKUP(tbl_AufmassLos1[[#This Row],[Reinigungs-gruppe]]&amp;tbl_AufmassLos1[[#This Row],[Reinigungs-tageJahr]],tbl_BasisLos1[],8,FALSE),"")</f>
        <v>0</v>
      </c>
      <c r="U319" s="234" t="str">
        <f>IFERROR(tbl_AufmassLos1[[#This Row],[StundenJahr]]*tbl_AufmassLos1[[#This Row],[SVS]],"")</f>
        <v/>
      </c>
      <c r="V319" s="234" t="str">
        <f>IFERROR(tbl_AufmassLos1[[#This Row],[PreisJahr]]/12,"")</f>
        <v/>
      </c>
    </row>
    <row r="320" spans="1:22" x14ac:dyDescent="0.2">
      <c r="A320" s="322" t="s">
        <v>2552</v>
      </c>
      <c r="B320" s="297" t="s">
        <v>2543</v>
      </c>
      <c r="C320" s="298" t="s">
        <v>2500</v>
      </c>
      <c r="D320" s="299" t="s">
        <v>253</v>
      </c>
      <c r="E320" s="301" t="s">
        <v>1305</v>
      </c>
      <c r="F320" s="296" t="s">
        <v>2300</v>
      </c>
      <c r="G320" s="467" t="s">
        <v>733</v>
      </c>
      <c r="H320" s="301"/>
      <c r="I320" s="301" t="s">
        <v>437</v>
      </c>
      <c r="J320" s="302">
        <v>37.17</v>
      </c>
      <c r="K320" s="303" t="s">
        <v>457</v>
      </c>
      <c r="L320" s="304" t="s">
        <v>163</v>
      </c>
      <c r="M320" s="289" t="s">
        <v>480</v>
      </c>
      <c r="N320" s="294">
        <v>12</v>
      </c>
      <c r="O320" s="305">
        <v>0</v>
      </c>
      <c r="P320" s="305"/>
      <c r="Q320" s="463">
        <f>IFERROR(tbl_AufmassLos1[[#This Row],[Fläche_qm]]*tbl_AufmassLos1[[#This Row],[Reinigungs-tageJahr]],"")</f>
        <v>446.04</v>
      </c>
      <c r="R320" s="232">
        <f>IFERROR(VLOOKUP(tbl_AufmassLos1[[#This Row],[Reinigungs-gruppe]]&amp;tbl_AufmassLos1[[#This Row],[Reinigungs-tageJahr]],tbl_BasisLos1[],7,FALSE),"")</f>
        <v>0</v>
      </c>
      <c r="S320" s="463" t="str">
        <f>IFERROR(tbl_AufmassLos1[[#This Row],[Fläche_qm_Jahr]]/tbl_AufmassLos1[[#This Row],[qm Leistung pro Stunde]],"")</f>
        <v/>
      </c>
      <c r="T320" s="233">
        <f>IFERROR(VLOOKUP(tbl_AufmassLos1[[#This Row],[Reinigungs-gruppe]]&amp;tbl_AufmassLos1[[#This Row],[Reinigungs-tageJahr]],tbl_BasisLos1[],8,FALSE),"")</f>
        <v>0</v>
      </c>
      <c r="U320" s="234" t="str">
        <f>IFERROR(tbl_AufmassLos1[[#This Row],[StundenJahr]]*tbl_AufmassLos1[[#This Row],[SVS]],"")</f>
        <v/>
      </c>
      <c r="V320" s="234" t="str">
        <f>IFERROR(tbl_AufmassLos1[[#This Row],[PreisJahr]]/12,"")</f>
        <v/>
      </c>
    </row>
    <row r="321" spans="1:22" x14ac:dyDescent="0.2">
      <c r="A321" s="322" t="s">
        <v>2552</v>
      </c>
      <c r="B321" s="297" t="s">
        <v>2543</v>
      </c>
      <c r="C321" s="298" t="s">
        <v>2500</v>
      </c>
      <c r="D321" s="299" t="s">
        <v>253</v>
      </c>
      <c r="E321" s="301" t="s">
        <v>1306</v>
      </c>
      <c r="F321" s="296" t="s">
        <v>2301</v>
      </c>
      <c r="G321" s="467" t="s">
        <v>733</v>
      </c>
      <c r="H321" s="301"/>
      <c r="I321" s="301" t="s">
        <v>443</v>
      </c>
      <c r="J321" s="302">
        <v>47.17</v>
      </c>
      <c r="K321" s="303" t="s">
        <v>459</v>
      </c>
      <c r="L321" s="304" t="s">
        <v>163</v>
      </c>
      <c r="M321" s="289" t="s">
        <v>479</v>
      </c>
      <c r="N321" s="294">
        <v>38.4</v>
      </c>
      <c r="O321" s="305">
        <v>0</v>
      </c>
      <c r="P321" s="305"/>
      <c r="Q321" s="463">
        <f>IFERROR(tbl_AufmassLos1[[#This Row],[Fläche_qm]]*tbl_AufmassLos1[[#This Row],[Reinigungs-tageJahr]],"")</f>
        <v>1811.328</v>
      </c>
      <c r="R321" s="232">
        <f>IFERROR(VLOOKUP(tbl_AufmassLos1[[#This Row],[Reinigungs-gruppe]]&amp;tbl_AufmassLos1[[#This Row],[Reinigungs-tageJahr]],tbl_BasisLos1[],7,FALSE),"")</f>
        <v>0</v>
      </c>
      <c r="S321" s="463" t="str">
        <f>IFERROR(tbl_AufmassLos1[[#This Row],[Fläche_qm_Jahr]]/tbl_AufmassLos1[[#This Row],[qm Leistung pro Stunde]],"")</f>
        <v/>
      </c>
      <c r="T321" s="233">
        <f>IFERROR(VLOOKUP(tbl_AufmassLos1[[#This Row],[Reinigungs-gruppe]]&amp;tbl_AufmassLos1[[#This Row],[Reinigungs-tageJahr]],tbl_BasisLos1[],8,FALSE),"")</f>
        <v>0</v>
      </c>
      <c r="U321" s="234" t="str">
        <f>IFERROR(tbl_AufmassLos1[[#This Row],[StundenJahr]]*tbl_AufmassLos1[[#This Row],[SVS]],"")</f>
        <v/>
      </c>
      <c r="V321" s="234" t="str">
        <f>IFERROR(tbl_AufmassLos1[[#This Row],[PreisJahr]]/12,"")</f>
        <v/>
      </c>
    </row>
    <row r="322" spans="1:22" x14ac:dyDescent="0.2">
      <c r="A322" s="322" t="s">
        <v>2552</v>
      </c>
      <c r="B322" s="297" t="s">
        <v>2543</v>
      </c>
      <c r="C322" s="298" t="s">
        <v>2500</v>
      </c>
      <c r="D322" s="299" t="s">
        <v>253</v>
      </c>
      <c r="E322" s="301" t="s">
        <v>1307</v>
      </c>
      <c r="F322" s="296" t="s">
        <v>2302</v>
      </c>
      <c r="G322" s="467" t="s">
        <v>733</v>
      </c>
      <c r="H322" s="301"/>
      <c r="I322" s="301" t="s">
        <v>437</v>
      </c>
      <c r="J322" s="302">
        <v>213.86</v>
      </c>
      <c r="K322" s="303" t="s">
        <v>459</v>
      </c>
      <c r="L322" s="304" t="s">
        <v>163</v>
      </c>
      <c r="M322" s="289" t="s">
        <v>479</v>
      </c>
      <c r="N322" s="294">
        <v>38.4</v>
      </c>
      <c r="O322" s="305">
        <v>0</v>
      </c>
      <c r="P322" s="305"/>
      <c r="Q322" s="463">
        <f>IFERROR(tbl_AufmassLos1[[#This Row],[Fläche_qm]]*tbl_AufmassLos1[[#This Row],[Reinigungs-tageJahr]],"")</f>
        <v>8212.2240000000002</v>
      </c>
      <c r="R322" s="232">
        <f>IFERROR(VLOOKUP(tbl_AufmassLos1[[#This Row],[Reinigungs-gruppe]]&amp;tbl_AufmassLos1[[#This Row],[Reinigungs-tageJahr]],tbl_BasisLos1[],7,FALSE),"")</f>
        <v>0</v>
      </c>
      <c r="S322" s="463" t="str">
        <f>IFERROR(tbl_AufmassLos1[[#This Row],[Fläche_qm_Jahr]]/tbl_AufmassLos1[[#This Row],[qm Leistung pro Stunde]],"")</f>
        <v/>
      </c>
      <c r="T322" s="233">
        <f>IFERROR(VLOOKUP(tbl_AufmassLos1[[#This Row],[Reinigungs-gruppe]]&amp;tbl_AufmassLos1[[#This Row],[Reinigungs-tageJahr]],tbl_BasisLos1[],8,FALSE),"")</f>
        <v>0</v>
      </c>
      <c r="U322" s="234" t="str">
        <f>IFERROR(tbl_AufmassLos1[[#This Row],[StundenJahr]]*tbl_AufmassLos1[[#This Row],[SVS]],"")</f>
        <v/>
      </c>
      <c r="V322" s="234" t="str">
        <f>IFERROR(tbl_AufmassLos1[[#This Row],[PreisJahr]]/12,"")</f>
        <v/>
      </c>
    </row>
    <row r="323" spans="1:22" x14ac:dyDescent="0.2">
      <c r="A323" s="322" t="s">
        <v>2552</v>
      </c>
      <c r="B323" s="297" t="s">
        <v>2543</v>
      </c>
      <c r="C323" s="298" t="s">
        <v>2500</v>
      </c>
      <c r="D323" s="299" t="s">
        <v>253</v>
      </c>
      <c r="E323" s="301" t="s">
        <v>1308</v>
      </c>
      <c r="F323" s="296" t="s">
        <v>2303</v>
      </c>
      <c r="G323" s="467" t="s">
        <v>733</v>
      </c>
      <c r="H323" s="301"/>
      <c r="I323" s="301" t="s">
        <v>443</v>
      </c>
      <c r="J323" s="302">
        <v>12</v>
      </c>
      <c r="K323" s="303" t="s">
        <v>48</v>
      </c>
      <c r="L323" s="304" t="s">
        <v>163</v>
      </c>
      <c r="M323" s="289">
        <v>0</v>
      </c>
      <c r="N323" s="294">
        <v>0</v>
      </c>
      <c r="O323" s="305">
        <v>0.9</v>
      </c>
      <c r="P323" s="305"/>
      <c r="Q323" s="463">
        <f>IFERROR(tbl_AufmassLos1[[#This Row],[Fläche_qm]]*tbl_AufmassLos1[[#This Row],[Reinigungs-tageJahr]],"")</f>
        <v>0</v>
      </c>
      <c r="R323" s="232">
        <f>IFERROR(VLOOKUP(tbl_AufmassLos1[[#This Row],[Reinigungs-gruppe]]&amp;tbl_AufmassLos1[[#This Row],[Reinigungs-tageJahr]],tbl_BasisLos1[],7,FALSE),"")</f>
        <v>0</v>
      </c>
      <c r="S323" s="463" t="str">
        <f>IFERROR(tbl_AufmassLos1[[#This Row],[Fläche_qm_Jahr]]/tbl_AufmassLos1[[#This Row],[qm Leistung pro Stunde]],"")</f>
        <v/>
      </c>
      <c r="T323" s="233">
        <f>IFERROR(VLOOKUP(tbl_AufmassLos1[[#This Row],[Reinigungs-gruppe]]&amp;tbl_AufmassLos1[[#This Row],[Reinigungs-tageJahr]],tbl_BasisLos1[],8,FALSE),"")</f>
        <v>0</v>
      </c>
      <c r="U323" s="234" t="str">
        <f>IFERROR(tbl_AufmassLos1[[#This Row],[StundenJahr]]*tbl_AufmassLos1[[#This Row],[SVS]],"")</f>
        <v/>
      </c>
      <c r="V323" s="234" t="str">
        <f>IFERROR(tbl_AufmassLos1[[#This Row],[PreisJahr]]/12,"")</f>
        <v/>
      </c>
    </row>
    <row r="324" spans="1:22" x14ac:dyDescent="0.2">
      <c r="A324" s="322" t="s">
        <v>2552</v>
      </c>
      <c r="B324" s="297" t="s">
        <v>2543</v>
      </c>
      <c r="C324" s="298" t="s">
        <v>2500</v>
      </c>
      <c r="D324" s="299" t="s">
        <v>253</v>
      </c>
      <c r="E324" s="301" t="s">
        <v>1309</v>
      </c>
      <c r="F324" s="296" t="s">
        <v>2304</v>
      </c>
      <c r="G324" s="467" t="s">
        <v>733</v>
      </c>
      <c r="H324" s="301"/>
      <c r="I324" s="301" t="s">
        <v>443</v>
      </c>
      <c r="J324" s="302">
        <v>59.8</v>
      </c>
      <c r="K324" s="303" t="s">
        <v>48</v>
      </c>
      <c r="L324" s="304" t="s">
        <v>163</v>
      </c>
      <c r="M324" s="289">
        <v>0</v>
      </c>
      <c r="N324" s="294">
        <v>0</v>
      </c>
      <c r="O324" s="305">
        <v>0</v>
      </c>
      <c r="P324" s="305">
        <v>1.7</v>
      </c>
      <c r="Q324" s="463">
        <f>IFERROR(tbl_AufmassLos1[[#This Row],[Fläche_qm]]*tbl_AufmassLos1[[#This Row],[Reinigungs-tageJahr]],"")</f>
        <v>0</v>
      </c>
      <c r="R324" s="232">
        <f>IFERROR(VLOOKUP(tbl_AufmassLos1[[#This Row],[Reinigungs-gruppe]]&amp;tbl_AufmassLos1[[#This Row],[Reinigungs-tageJahr]],tbl_BasisLos1[],7,FALSE),"")</f>
        <v>0</v>
      </c>
      <c r="S324" s="463" t="str">
        <f>IFERROR(tbl_AufmassLos1[[#This Row],[Fläche_qm_Jahr]]/tbl_AufmassLos1[[#This Row],[qm Leistung pro Stunde]],"")</f>
        <v/>
      </c>
      <c r="T324" s="233">
        <f>IFERROR(VLOOKUP(tbl_AufmassLos1[[#This Row],[Reinigungs-gruppe]]&amp;tbl_AufmassLos1[[#This Row],[Reinigungs-tageJahr]],tbl_BasisLos1[],8,FALSE),"")</f>
        <v>0</v>
      </c>
      <c r="U324" s="234" t="str">
        <f>IFERROR(tbl_AufmassLos1[[#This Row],[StundenJahr]]*tbl_AufmassLos1[[#This Row],[SVS]],"")</f>
        <v/>
      </c>
      <c r="V324" s="234" t="str">
        <f>IFERROR(tbl_AufmassLos1[[#This Row],[PreisJahr]]/12,"")</f>
        <v/>
      </c>
    </row>
    <row r="325" spans="1:22" x14ac:dyDescent="0.2">
      <c r="A325" s="322" t="s">
        <v>2552</v>
      </c>
      <c r="B325" s="297" t="s">
        <v>2543</v>
      </c>
      <c r="C325" s="298" t="s">
        <v>2500</v>
      </c>
      <c r="D325" s="299" t="s">
        <v>250</v>
      </c>
      <c r="E325" s="301" t="s">
        <v>254</v>
      </c>
      <c r="F325" s="296" t="s">
        <v>382</v>
      </c>
      <c r="G325" s="467" t="s">
        <v>733</v>
      </c>
      <c r="H325" s="301"/>
      <c r="I325" s="301" t="s">
        <v>443</v>
      </c>
      <c r="J325" s="302">
        <v>1.53</v>
      </c>
      <c r="K325" s="303" t="s">
        <v>471</v>
      </c>
      <c r="L325" s="304" t="s">
        <v>163</v>
      </c>
      <c r="M325" s="332" t="s">
        <v>482</v>
      </c>
      <c r="N325" s="333">
        <v>225</v>
      </c>
      <c r="O325" s="305">
        <v>1</v>
      </c>
      <c r="P325" s="305"/>
      <c r="Q325" s="463">
        <f>IFERROR(tbl_AufmassLos1[[#This Row],[Fläche_qm]]*tbl_AufmassLos1[[#This Row],[Reinigungs-tageJahr]],"")</f>
        <v>344.25</v>
      </c>
      <c r="R325" s="232">
        <f>IFERROR(VLOOKUP(tbl_AufmassLos1[[#This Row],[Reinigungs-gruppe]]&amp;tbl_AufmassLos1[[#This Row],[Reinigungs-tageJahr]],tbl_BasisLos1[],7,FALSE),"")</f>
        <v>0</v>
      </c>
      <c r="S325" s="463" t="str">
        <f>IFERROR(tbl_AufmassLos1[[#This Row],[Fläche_qm_Jahr]]/tbl_AufmassLos1[[#This Row],[qm Leistung pro Stunde]],"")</f>
        <v/>
      </c>
      <c r="T325" s="233">
        <f>IFERROR(VLOOKUP(tbl_AufmassLos1[[#This Row],[Reinigungs-gruppe]]&amp;tbl_AufmassLos1[[#This Row],[Reinigungs-tageJahr]],tbl_BasisLos1[],8,FALSE),"")</f>
        <v>0</v>
      </c>
      <c r="U325" s="234" t="str">
        <f>IFERROR(tbl_AufmassLos1[[#This Row],[StundenJahr]]*tbl_AufmassLos1[[#This Row],[SVS]],"")</f>
        <v/>
      </c>
      <c r="V325" s="234" t="str">
        <f>IFERROR(tbl_AufmassLos1[[#This Row],[PreisJahr]]/12,"")</f>
        <v/>
      </c>
    </row>
    <row r="326" spans="1:22" x14ac:dyDescent="0.2">
      <c r="A326" s="322" t="s">
        <v>2552</v>
      </c>
      <c r="B326" s="297" t="s">
        <v>2543</v>
      </c>
      <c r="C326" s="298" t="s">
        <v>2500</v>
      </c>
      <c r="D326" s="299" t="s">
        <v>250</v>
      </c>
      <c r="E326" s="301" t="s">
        <v>360</v>
      </c>
      <c r="F326" s="296" t="s">
        <v>2264</v>
      </c>
      <c r="G326" s="467" t="s">
        <v>733</v>
      </c>
      <c r="H326" s="301"/>
      <c r="I326" s="301" t="s">
        <v>443</v>
      </c>
      <c r="J326" s="302">
        <v>1.53</v>
      </c>
      <c r="K326" s="303" t="s">
        <v>471</v>
      </c>
      <c r="L326" s="304" t="s">
        <v>163</v>
      </c>
      <c r="M326" s="332" t="s">
        <v>482</v>
      </c>
      <c r="N326" s="333">
        <v>225</v>
      </c>
      <c r="O326" s="305">
        <v>1</v>
      </c>
      <c r="P326" s="305"/>
      <c r="Q326" s="463">
        <f>IFERROR(tbl_AufmassLos1[[#This Row],[Fläche_qm]]*tbl_AufmassLos1[[#This Row],[Reinigungs-tageJahr]],"")</f>
        <v>344.25</v>
      </c>
      <c r="R326" s="232">
        <f>IFERROR(VLOOKUP(tbl_AufmassLos1[[#This Row],[Reinigungs-gruppe]]&amp;tbl_AufmassLos1[[#This Row],[Reinigungs-tageJahr]],tbl_BasisLos1[],7,FALSE),"")</f>
        <v>0</v>
      </c>
      <c r="S326" s="463" t="str">
        <f>IFERROR(tbl_AufmassLos1[[#This Row],[Fläche_qm_Jahr]]/tbl_AufmassLos1[[#This Row],[qm Leistung pro Stunde]],"")</f>
        <v/>
      </c>
      <c r="T326" s="233">
        <f>IFERROR(VLOOKUP(tbl_AufmassLos1[[#This Row],[Reinigungs-gruppe]]&amp;tbl_AufmassLos1[[#This Row],[Reinigungs-tageJahr]],tbl_BasisLos1[],8,FALSE),"")</f>
        <v>0</v>
      </c>
      <c r="U326" s="234" t="str">
        <f>IFERROR(tbl_AufmassLos1[[#This Row],[StundenJahr]]*tbl_AufmassLos1[[#This Row],[SVS]],"")</f>
        <v/>
      </c>
      <c r="V326" s="234" t="str">
        <f>IFERROR(tbl_AufmassLos1[[#This Row],[PreisJahr]]/12,"")</f>
        <v/>
      </c>
    </row>
    <row r="327" spans="1:22" x14ac:dyDescent="0.2">
      <c r="A327" s="322" t="s">
        <v>2552</v>
      </c>
      <c r="B327" s="297" t="s">
        <v>2543</v>
      </c>
      <c r="C327" s="298" t="s">
        <v>2500</v>
      </c>
      <c r="D327" s="299" t="s">
        <v>250</v>
      </c>
      <c r="E327" s="301" t="s">
        <v>361</v>
      </c>
      <c r="F327" s="296" t="s">
        <v>2265</v>
      </c>
      <c r="G327" s="467" t="s">
        <v>733</v>
      </c>
      <c r="H327" s="301"/>
      <c r="I327" s="301" t="s">
        <v>443</v>
      </c>
      <c r="J327" s="302">
        <v>9.34</v>
      </c>
      <c r="K327" s="303" t="s">
        <v>471</v>
      </c>
      <c r="L327" s="304" t="s">
        <v>163</v>
      </c>
      <c r="M327" s="332" t="s">
        <v>482</v>
      </c>
      <c r="N327" s="333">
        <v>225</v>
      </c>
      <c r="O327" s="305">
        <v>1</v>
      </c>
      <c r="P327" s="305"/>
      <c r="Q327" s="463">
        <f>IFERROR(tbl_AufmassLos1[[#This Row],[Fläche_qm]]*tbl_AufmassLos1[[#This Row],[Reinigungs-tageJahr]],"")</f>
        <v>2101.5</v>
      </c>
      <c r="R327" s="232">
        <f>IFERROR(VLOOKUP(tbl_AufmassLos1[[#This Row],[Reinigungs-gruppe]]&amp;tbl_AufmassLos1[[#This Row],[Reinigungs-tageJahr]],tbl_BasisLos1[],7,FALSE),"")</f>
        <v>0</v>
      </c>
      <c r="S327" s="463" t="str">
        <f>IFERROR(tbl_AufmassLos1[[#This Row],[Fläche_qm_Jahr]]/tbl_AufmassLos1[[#This Row],[qm Leistung pro Stunde]],"")</f>
        <v/>
      </c>
      <c r="T327" s="233">
        <f>IFERROR(VLOOKUP(tbl_AufmassLos1[[#This Row],[Reinigungs-gruppe]]&amp;tbl_AufmassLos1[[#This Row],[Reinigungs-tageJahr]],tbl_BasisLos1[],8,FALSE),"")</f>
        <v>0</v>
      </c>
      <c r="U327" s="234" t="str">
        <f>IFERROR(tbl_AufmassLos1[[#This Row],[StundenJahr]]*tbl_AufmassLos1[[#This Row],[SVS]],"")</f>
        <v/>
      </c>
      <c r="V327" s="234" t="str">
        <f>IFERROR(tbl_AufmassLos1[[#This Row],[PreisJahr]]/12,"")</f>
        <v/>
      </c>
    </row>
    <row r="328" spans="1:22" x14ac:dyDescent="0.2">
      <c r="A328" s="322" t="s">
        <v>2552</v>
      </c>
      <c r="B328" s="297" t="s">
        <v>2543</v>
      </c>
      <c r="C328" s="298" t="s">
        <v>2500</v>
      </c>
      <c r="D328" s="299" t="s">
        <v>250</v>
      </c>
      <c r="E328" s="301" t="s">
        <v>906</v>
      </c>
      <c r="F328" s="296" t="s">
        <v>2266</v>
      </c>
      <c r="G328" s="467" t="s">
        <v>733</v>
      </c>
      <c r="H328" s="301"/>
      <c r="I328" s="301" t="s">
        <v>443</v>
      </c>
      <c r="J328" s="302">
        <v>9.77</v>
      </c>
      <c r="K328" s="303" t="s">
        <v>471</v>
      </c>
      <c r="L328" s="304" t="s">
        <v>163</v>
      </c>
      <c r="M328" s="332" t="s">
        <v>482</v>
      </c>
      <c r="N328" s="333">
        <v>225</v>
      </c>
      <c r="O328" s="305">
        <v>1</v>
      </c>
      <c r="P328" s="305"/>
      <c r="Q328" s="463">
        <f>IFERROR(tbl_AufmassLos1[[#This Row],[Fläche_qm]]*tbl_AufmassLos1[[#This Row],[Reinigungs-tageJahr]],"")</f>
        <v>2198.25</v>
      </c>
      <c r="R328" s="232">
        <f>IFERROR(VLOOKUP(tbl_AufmassLos1[[#This Row],[Reinigungs-gruppe]]&amp;tbl_AufmassLos1[[#This Row],[Reinigungs-tageJahr]],tbl_BasisLos1[],7,FALSE),"")</f>
        <v>0</v>
      </c>
      <c r="S328" s="463" t="str">
        <f>IFERROR(tbl_AufmassLos1[[#This Row],[Fläche_qm_Jahr]]/tbl_AufmassLos1[[#This Row],[qm Leistung pro Stunde]],"")</f>
        <v/>
      </c>
      <c r="T328" s="233">
        <f>IFERROR(VLOOKUP(tbl_AufmassLos1[[#This Row],[Reinigungs-gruppe]]&amp;tbl_AufmassLos1[[#This Row],[Reinigungs-tageJahr]],tbl_BasisLos1[],8,FALSE),"")</f>
        <v>0</v>
      </c>
      <c r="U328" s="234" t="str">
        <f>IFERROR(tbl_AufmassLos1[[#This Row],[StundenJahr]]*tbl_AufmassLos1[[#This Row],[SVS]],"")</f>
        <v/>
      </c>
      <c r="V328" s="234" t="str">
        <f>IFERROR(tbl_AufmassLos1[[#This Row],[PreisJahr]]/12,"")</f>
        <v/>
      </c>
    </row>
    <row r="329" spans="1:22" x14ac:dyDescent="0.2">
      <c r="A329" s="288" t="s">
        <v>2549</v>
      </c>
      <c r="B329" s="289">
        <v>701910018</v>
      </c>
      <c r="C329" s="288" t="s">
        <v>2504</v>
      </c>
      <c r="D329" s="290">
        <v>0</v>
      </c>
      <c r="E329" s="465" t="s">
        <v>943</v>
      </c>
      <c r="F329" s="291" t="s">
        <v>388</v>
      </c>
      <c r="G329" s="306" t="s">
        <v>720</v>
      </c>
      <c r="H329" s="306"/>
      <c r="I329" s="288" t="s">
        <v>440</v>
      </c>
      <c r="J329" s="292">
        <v>27.1</v>
      </c>
      <c r="K329" s="293" t="s">
        <v>234</v>
      </c>
      <c r="L329" s="293" t="s">
        <v>163</v>
      </c>
      <c r="M329" s="289" t="s">
        <v>479</v>
      </c>
      <c r="N329" s="294">
        <v>49</v>
      </c>
      <c r="O329" s="295">
        <v>8.4</v>
      </c>
      <c r="P329" s="295"/>
      <c r="Q329" s="461">
        <f>IFERROR(tbl_AufmassLos1[[#This Row],[Fläche_qm]]*tbl_AufmassLos1[[#This Row],[Reinigungs-tageJahr]],"")</f>
        <v>1327.9</v>
      </c>
      <c r="R329" s="174">
        <f>IFERROR(VLOOKUP(tbl_AufmassLos1[[#This Row],[Reinigungs-gruppe]]&amp;tbl_AufmassLos1[[#This Row],[Reinigungs-tageJahr]],tbl_BasisLos1[],7,FALSE),"")</f>
        <v>0</v>
      </c>
      <c r="S329" s="461" t="str">
        <f>IFERROR(tbl_AufmassLos1[[#This Row],[Fläche_qm_Jahr]]/tbl_AufmassLos1[[#This Row],[qm Leistung pro Stunde]],"")</f>
        <v/>
      </c>
      <c r="T329" s="175">
        <f>IFERROR(VLOOKUP(tbl_AufmassLos1[[#This Row],[Reinigungs-gruppe]]&amp;tbl_AufmassLos1[[#This Row],[Reinigungs-tageJahr]],tbl_BasisLos1[],8,FALSE),"")</f>
        <v>0</v>
      </c>
      <c r="U329" s="176" t="str">
        <f>IFERROR(tbl_AufmassLos1[[#This Row],[StundenJahr]]*tbl_AufmassLos1[[#This Row],[SVS]],"")</f>
        <v/>
      </c>
      <c r="V329" s="176" t="str">
        <f>IFERROR(tbl_AufmassLos1[[#This Row],[PreisJahr]]/12,"")</f>
        <v/>
      </c>
    </row>
    <row r="330" spans="1:22" x14ac:dyDescent="0.2">
      <c r="A330" s="288" t="s">
        <v>2549</v>
      </c>
      <c r="B330" s="289">
        <v>701910018</v>
      </c>
      <c r="C330" s="288" t="s">
        <v>2504</v>
      </c>
      <c r="D330" s="290">
        <v>0</v>
      </c>
      <c r="E330" s="465" t="s">
        <v>926</v>
      </c>
      <c r="F330" s="291" t="s">
        <v>388</v>
      </c>
      <c r="G330" s="306" t="s">
        <v>720</v>
      </c>
      <c r="H330" s="306"/>
      <c r="I330" s="288" t="s">
        <v>440</v>
      </c>
      <c r="J330" s="292">
        <v>18.5</v>
      </c>
      <c r="K330" s="293" t="s">
        <v>234</v>
      </c>
      <c r="L330" s="293" t="s">
        <v>163</v>
      </c>
      <c r="M330" s="289" t="s">
        <v>479</v>
      </c>
      <c r="N330" s="294">
        <v>49</v>
      </c>
      <c r="O330" s="295">
        <v>3.3</v>
      </c>
      <c r="P330" s="295"/>
      <c r="Q330" s="461">
        <f>IFERROR(tbl_AufmassLos1[[#This Row],[Fläche_qm]]*tbl_AufmassLos1[[#This Row],[Reinigungs-tageJahr]],"")</f>
        <v>906.5</v>
      </c>
      <c r="R330" s="174">
        <f>IFERROR(VLOOKUP(tbl_AufmassLos1[[#This Row],[Reinigungs-gruppe]]&amp;tbl_AufmassLos1[[#This Row],[Reinigungs-tageJahr]],tbl_BasisLos1[],7,FALSE),"")</f>
        <v>0</v>
      </c>
      <c r="S330" s="461" t="str">
        <f>IFERROR(tbl_AufmassLos1[[#This Row],[Fläche_qm_Jahr]]/tbl_AufmassLos1[[#This Row],[qm Leistung pro Stunde]],"")</f>
        <v/>
      </c>
      <c r="T330" s="175">
        <f>IFERROR(VLOOKUP(tbl_AufmassLos1[[#This Row],[Reinigungs-gruppe]]&amp;tbl_AufmassLos1[[#This Row],[Reinigungs-tageJahr]],tbl_BasisLos1[],8,FALSE),"")</f>
        <v>0</v>
      </c>
      <c r="U330" s="176" t="str">
        <f>IFERROR(tbl_AufmassLos1[[#This Row],[StundenJahr]]*tbl_AufmassLos1[[#This Row],[SVS]],"")</f>
        <v/>
      </c>
      <c r="V330" s="176" t="str">
        <f>IFERROR(tbl_AufmassLos1[[#This Row],[PreisJahr]]/12,"")</f>
        <v/>
      </c>
    </row>
    <row r="331" spans="1:22" x14ac:dyDescent="0.2">
      <c r="A331" s="288" t="s">
        <v>2549</v>
      </c>
      <c r="B331" s="289">
        <v>701910018</v>
      </c>
      <c r="C331" s="288" t="s">
        <v>2504</v>
      </c>
      <c r="D331" s="290">
        <v>0</v>
      </c>
      <c r="E331" s="465" t="s">
        <v>935</v>
      </c>
      <c r="F331" s="291" t="s">
        <v>388</v>
      </c>
      <c r="G331" s="306" t="s">
        <v>720</v>
      </c>
      <c r="H331" s="306"/>
      <c r="I331" s="288" t="s">
        <v>440</v>
      </c>
      <c r="J331" s="292">
        <v>19.3</v>
      </c>
      <c r="K331" s="293" t="s">
        <v>234</v>
      </c>
      <c r="L331" s="293" t="s">
        <v>163</v>
      </c>
      <c r="M331" s="289" t="s">
        <v>479</v>
      </c>
      <c r="N331" s="294">
        <v>49</v>
      </c>
      <c r="O331" s="295">
        <v>3.3</v>
      </c>
      <c r="P331" s="295"/>
      <c r="Q331" s="461">
        <f>IFERROR(tbl_AufmassLos1[[#This Row],[Fläche_qm]]*tbl_AufmassLos1[[#This Row],[Reinigungs-tageJahr]],"")</f>
        <v>945.7</v>
      </c>
      <c r="R331" s="174">
        <f>IFERROR(VLOOKUP(tbl_AufmassLos1[[#This Row],[Reinigungs-gruppe]]&amp;tbl_AufmassLos1[[#This Row],[Reinigungs-tageJahr]],tbl_BasisLos1[],7,FALSE),"")</f>
        <v>0</v>
      </c>
      <c r="S331" s="461" t="str">
        <f>IFERROR(tbl_AufmassLos1[[#This Row],[Fläche_qm_Jahr]]/tbl_AufmassLos1[[#This Row],[qm Leistung pro Stunde]],"")</f>
        <v/>
      </c>
      <c r="T331" s="175">
        <f>IFERROR(VLOOKUP(tbl_AufmassLos1[[#This Row],[Reinigungs-gruppe]]&amp;tbl_AufmassLos1[[#This Row],[Reinigungs-tageJahr]],tbl_BasisLos1[],8,FALSE),"")</f>
        <v>0</v>
      </c>
      <c r="U331" s="176" t="str">
        <f>IFERROR(tbl_AufmassLos1[[#This Row],[StundenJahr]]*tbl_AufmassLos1[[#This Row],[SVS]],"")</f>
        <v/>
      </c>
      <c r="V331" s="176" t="str">
        <f>IFERROR(tbl_AufmassLos1[[#This Row],[PreisJahr]]/12,"")</f>
        <v/>
      </c>
    </row>
    <row r="332" spans="1:22" x14ac:dyDescent="0.2">
      <c r="A332" s="288" t="s">
        <v>2549</v>
      </c>
      <c r="B332" s="289">
        <v>701910018</v>
      </c>
      <c r="C332" s="288" t="s">
        <v>2504</v>
      </c>
      <c r="D332" s="290">
        <v>0</v>
      </c>
      <c r="E332" s="465" t="s">
        <v>927</v>
      </c>
      <c r="F332" s="291" t="s">
        <v>388</v>
      </c>
      <c r="G332" s="306" t="s">
        <v>720</v>
      </c>
      <c r="H332" s="306"/>
      <c r="I332" s="288" t="s">
        <v>440</v>
      </c>
      <c r="J332" s="292">
        <v>20.9</v>
      </c>
      <c r="K332" s="293" t="s">
        <v>234</v>
      </c>
      <c r="L332" s="293" t="s">
        <v>163</v>
      </c>
      <c r="M332" s="289" t="s">
        <v>479</v>
      </c>
      <c r="N332" s="294">
        <v>49</v>
      </c>
      <c r="O332" s="295">
        <v>7.7</v>
      </c>
      <c r="P332" s="295">
        <v>9.8000000000000007</v>
      </c>
      <c r="Q332" s="461">
        <f>IFERROR(tbl_AufmassLos1[[#This Row],[Fläche_qm]]*tbl_AufmassLos1[[#This Row],[Reinigungs-tageJahr]],"")</f>
        <v>1024.0999999999999</v>
      </c>
      <c r="R332" s="174">
        <f>IFERROR(VLOOKUP(tbl_AufmassLos1[[#This Row],[Reinigungs-gruppe]]&amp;tbl_AufmassLos1[[#This Row],[Reinigungs-tageJahr]],tbl_BasisLos1[],7,FALSE),"")</f>
        <v>0</v>
      </c>
      <c r="S332" s="461" t="str">
        <f>IFERROR(tbl_AufmassLos1[[#This Row],[Fläche_qm_Jahr]]/tbl_AufmassLos1[[#This Row],[qm Leistung pro Stunde]],"")</f>
        <v/>
      </c>
      <c r="T332" s="175">
        <f>IFERROR(VLOOKUP(tbl_AufmassLos1[[#This Row],[Reinigungs-gruppe]]&amp;tbl_AufmassLos1[[#This Row],[Reinigungs-tageJahr]],tbl_BasisLos1[],8,FALSE),"")</f>
        <v>0</v>
      </c>
      <c r="U332" s="176" t="str">
        <f>IFERROR(tbl_AufmassLos1[[#This Row],[StundenJahr]]*tbl_AufmassLos1[[#This Row],[SVS]],"")</f>
        <v/>
      </c>
      <c r="V332" s="176" t="str">
        <f>IFERROR(tbl_AufmassLos1[[#This Row],[PreisJahr]]/12,"")</f>
        <v/>
      </c>
    </row>
    <row r="333" spans="1:22" x14ac:dyDescent="0.2">
      <c r="A333" s="288" t="s">
        <v>2549</v>
      </c>
      <c r="B333" s="289">
        <v>701910018</v>
      </c>
      <c r="C333" s="288" t="s">
        <v>2504</v>
      </c>
      <c r="D333" s="290">
        <v>0</v>
      </c>
      <c r="E333" s="465" t="s">
        <v>946</v>
      </c>
      <c r="F333" s="291" t="s">
        <v>388</v>
      </c>
      <c r="G333" s="306" t="s">
        <v>720</v>
      </c>
      <c r="H333" s="306"/>
      <c r="I333" s="288" t="s">
        <v>440</v>
      </c>
      <c r="J333" s="292">
        <v>27.5</v>
      </c>
      <c r="K333" s="293" t="s">
        <v>234</v>
      </c>
      <c r="L333" s="293" t="s">
        <v>163</v>
      </c>
      <c r="M333" s="289" t="s">
        <v>479</v>
      </c>
      <c r="N333" s="294">
        <v>49</v>
      </c>
      <c r="O333" s="295"/>
      <c r="P333" s="295">
        <v>27.4</v>
      </c>
      <c r="Q333" s="461">
        <f>IFERROR(tbl_AufmassLos1[[#This Row],[Fläche_qm]]*tbl_AufmassLos1[[#This Row],[Reinigungs-tageJahr]],"")</f>
        <v>1347.5</v>
      </c>
      <c r="R333" s="174">
        <f>IFERROR(VLOOKUP(tbl_AufmassLos1[[#This Row],[Reinigungs-gruppe]]&amp;tbl_AufmassLos1[[#This Row],[Reinigungs-tageJahr]],tbl_BasisLos1[],7,FALSE),"")</f>
        <v>0</v>
      </c>
      <c r="S333" s="461" t="str">
        <f>IFERROR(tbl_AufmassLos1[[#This Row],[Fläche_qm_Jahr]]/tbl_AufmassLos1[[#This Row],[qm Leistung pro Stunde]],"")</f>
        <v/>
      </c>
      <c r="T333" s="175">
        <f>IFERROR(VLOOKUP(tbl_AufmassLos1[[#This Row],[Reinigungs-gruppe]]&amp;tbl_AufmassLos1[[#This Row],[Reinigungs-tageJahr]],tbl_BasisLos1[],8,FALSE),"")</f>
        <v>0</v>
      </c>
      <c r="U333" s="176" t="str">
        <f>IFERROR(tbl_AufmassLos1[[#This Row],[StundenJahr]]*tbl_AufmassLos1[[#This Row],[SVS]],"")</f>
        <v/>
      </c>
      <c r="V333" s="176" t="str">
        <f>IFERROR(tbl_AufmassLos1[[#This Row],[PreisJahr]]/12,"")</f>
        <v/>
      </c>
    </row>
    <row r="334" spans="1:22" x14ac:dyDescent="0.2">
      <c r="A334" s="288" t="s">
        <v>2549</v>
      </c>
      <c r="B334" s="289">
        <v>701910018</v>
      </c>
      <c r="C334" s="288" t="s">
        <v>2504</v>
      </c>
      <c r="D334" s="290">
        <v>0</v>
      </c>
      <c r="E334" s="465" t="s">
        <v>947</v>
      </c>
      <c r="F334" s="291" t="s">
        <v>388</v>
      </c>
      <c r="G334" s="306" t="s">
        <v>720</v>
      </c>
      <c r="H334" s="306"/>
      <c r="I334" s="288" t="s">
        <v>440</v>
      </c>
      <c r="J334" s="292">
        <v>16.899999999999999</v>
      </c>
      <c r="K334" s="293" t="s">
        <v>234</v>
      </c>
      <c r="L334" s="293" t="s">
        <v>163</v>
      </c>
      <c r="M334" s="289" t="s">
        <v>479</v>
      </c>
      <c r="N334" s="294">
        <v>49</v>
      </c>
      <c r="O334" s="295">
        <v>2.4</v>
      </c>
      <c r="P334" s="295">
        <v>25.7</v>
      </c>
      <c r="Q334" s="461">
        <f>IFERROR(tbl_AufmassLos1[[#This Row],[Fläche_qm]]*tbl_AufmassLos1[[#This Row],[Reinigungs-tageJahr]],"")</f>
        <v>828.09999999999991</v>
      </c>
      <c r="R334" s="174">
        <f>IFERROR(VLOOKUP(tbl_AufmassLos1[[#This Row],[Reinigungs-gruppe]]&amp;tbl_AufmassLos1[[#This Row],[Reinigungs-tageJahr]],tbl_BasisLos1[],7,FALSE),"")</f>
        <v>0</v>
      </c>
      <c r="S334" s="461" t="str">
        <f>IFERROR(tbl_AufmassLos1[[#This Row],[Fläche_qm_Jahr]]/tbl_AufmassLos1[[#This Row],[qm Leistung pro Stunde]],"")</f>
        <v/>
      </c>
      <c r="T334" s="175">
        <f>IFERROR(VLOOKUP(tbl_AufmassLos1[[#This Row],[Reinigungs-gruppe]]&amp;tbl_AufmassLos1[[#This Row],[Reinigungs-tageJahr]],tbl_BasisLos1[],8,FALSE),"")</f>
        <v>0</v>
      </c>
      <c r="U334" s="176" t="str">
        <f>IFERROR(tbl_AufmassLos1[[#This Row],[StundenJahr]]*tbl_AufmassLos1[[#This Row],[SVS]],"")</f>
        <v/>
      </c>
      <c r="V334" s="176" t="str">
        <f>IFERROR(tbl_AufmassLos1[[#This Row],[PreisJahr]]/12,"")</f>
        <v/>
      </c>
    </row>
    <row r="335" spans="1:22" x14ac:dyDescent="0.2">
      <c r="A335" s="288" t="s">
        <v>2549</v>
      </c>
      <c r="B335" s="289">
        <v>701910018</v>
      </c>
      <c r="C335" s="288" t="s">
        <v>2504</v>
      </c>
      <c r="D335" s="290">
        <v>0</v>
      </c>
      <c r="E335" s="465" t="s">
        <v>928</v>
      </c>
      <c r="F335" s="291" t="s">
        <v>388</v>
      </c>
      <c r="G335" s="306" t="s">
        <v>720</v>
      </c>
      <c r="H335" s="306"/>
      <c r="I335" s="288" t="s">
        <v>440</v>
      </c>
      <c r="J335" s="292">
        <v>17.600000000000001</v>
      </c>
      <c r="K335" s="293" t="s">
        <v>234</v>
      </c>
      <c r="L335" s="293" t="s">
        <v>163</v>
      </c>
      <c r="M335" s="289" t="s">
        <v>479</v>
      </c>
      <c r="N335" s="294">
        <v>49</v>
      </c>
      <c r="O335" s="295">
        <v>6.9</v>
      </c>
      <c r="P335" s="295">
        <v>3</v>
      </c>
      <c r="Q335" s="461">
        <f>IFERROR(tbl_AufmassLos1[[#This Row],[Fläche_qm]]*tbl_AufmassLos1[[#This Row],[Reinigungs-tageJahr]],"")</f>
        <v>862.40000000000009</v>
      </c>
      <c r="R335" s="174">
        <f>IFERROR(VLOOKUP(tbl_AufmassLos1[[#This Row],[Reinigungs-gruppe]]&amp;tbl_AufmassLos1[[#This Row],[Reinigungs-tageJahr]],tbl_BasisLos1[],7,FALSE),"")</f>
        <v>0</v>
      </c>
      <c r="S335" s="461" t="str">
        <f>IFERROR(tbl_AufmassLos1[[#This Row],[Fläche_qm_Jahr]]/tbl_AufmassLos1[[#This Row],[qm Leistung pro Stunde]],"")</f>
        <v/>
      </c>
      <c r="T335" s="175">
        <f>IFERROR(VLOOKUP(tbl_AufmassLos1[[#This Row],[Reinigungs-gruppe]]&amp;tbl_AufmassLos1[[#This Row],[Reinigungs-tageJahr]],tbl_BasisLos1[],8,FALSE),"")</f>
        <v>0</v>
      </c>
      <c r="U335" s="176" t="str">
        <f>IFERROR(tbl_AufmassLos1[[#This Row],[StundenJahr]]*tbl_AufmassLos1[[#This Row],[SVS]],"")</f>
        <v/>
      </c>
      <c r="V335" s="176" t="str">
        <f>IFERROR(tbl_AufmassLos1[[#This Row],[PreisJahr]]/12,"")</f>
        <v/>
      </c>
    </row>
    <row r="336" spans="1:22" x14ac:dyDescent="0.2">
      <c r="A336" s="288" t="s">
        <v>2549</v>
      </c>
      <c r="B336" s="289">
        <v>701910018</v>
      </c>
      <c r="C336" s="288" t="s">
        <v>2504</v>
      </c>
      <c r="D336" s="290">
        <v>0</v>
      </c>
      <c r="E336" s="465" t="s">
        <v>936</v>
      </c>
      <c r="F336" s="291" t="s">
        <v>388</v>
      </c>
      <c r="G336" s="306" t="s">
        <v>720</v>
      </c>
      <c r="H336" s="306"/>
      <c r="I336" s="288" t="s">
        <v>440</v>
      </c>
      <c r="J336" s="292">
        <v>26.2</v>
      </c>
      <c r="K336" s="293" t="s">
        <v>234</v>
      </c>
      <c r="L336" s="293" t="s">
        <v>163</v>
      </c>
      <c r="M336" s="289" t="s">
        <v>479</v>
      </c>
      <c r="N336" s="294">
        <v>49</v>
      </c>
      <c r="O336" s="295">
        <v>9.6</v>
      </c>
      <c r="P336" s="295">
        <v>0.4</v>
      </c>
      <c r="Q336" s="461">
        <f>IFERROR(tbl_AufmassLos1[[#This Row],[Fläche_qm]]*tbl_AufmassLos1[[#This Row],[Reinigungs-tageJahr]],"")</f>
        <v>1283.8</v>
      </c>
      <c r="R336" s="174">
        <f>IFERROR(VLOOKUP(tbl_AufmassLos1[[#This Row],[Reinigungs-gruppe]]&amp;tbl_AufmassLos1[[#This Row],[Reinigungs-tageJahr]],tbl_BasisLos1[],7,FALSE),"")</f>
        <v>0</v>
      </c>
      <c r="S336" s="461" t="str">
        <f>IFERROR(tbl_AufmassLos1[[#This Row],[Fläche_qm_Jahr]]/tbl_AufmassLos1[[#This Row],[qm Leistung pro Stunde]],"")</f>
        <v/>
      </c>
      <c r="T336" s="175">
        <f>IFERROR(VLOOKUP(tbl_AufmassLos1[[#This Row],[Reinigungs-gruppe]]&amp;tbl_AufmassLos1[[#This Row],[Reinigungs-tageJahr]],tbl_BasisLos1[],8,FALSE),"")</f>
        <v>0</v>
      </c>
      <c r="U336" s="176" t="str">
        <f>IFERROR(tbl_AufmassLos1[[#This Row],[StundenJahr]]*tbl_AufmassLos1[[#This Row],[SVS]],"")</f>
        <v/>
      </c>
      <c r="V336" s="176" t="str">
        <f>IFERROR(tbl_AufmassLos1[[#This Row],[PreisJahr]]/12,"")</f>
        <v/>
      </c>
    </row>
    <row r="337" spans="1:22" x14ac:dyDescent="0.2">
      <c r="A337" s="288" t="s">
        <v>2549</v>
      </c>
      <c r="B337" s="289">
        <v>701910018</v>
      </c>
      <c r="C337" s="288" t="s">
        <v>2504</v>
      </c>
      <c r="D337" s="290">
        <v>0</v>
      </c>
      <c r="E337" s="465" t="s">
        <v>1063</v>
      </c>
      <c r="F337" s="291" t="s">
        <v>2098</v>
      </c>
      <c r="G337" s="306" t="s">
        <v>720</v>
      </c>
      <c r="H337" s="306"/>
      <c r="I337" s="288" t="s">
        <v>444</v>
      </c>
      <c r="J337" s="292">
        <v>12.9</v>
      </c>
      <c r="K337" s="293" t="s">
        <v>451</v>
      </c>
      <c r="L337" s="293" t="s">
        <v>163</v>
      </c>
      <c r="M337" s="289" t="s">
        <v>481</v>
      </c>
      <c r="N337" s="294">
        <v>245</v>
      </c>
      <c r="O337" s="295">
        <v>0</v>
      </c>
      <c r="P337" s="295"/>
      <c r="Q337" s="461">
        <f>IFERROR(tbl_AufmassLos1[[#This Row],[Fläche_qm]]*tbl_AufmassLos1[[#This Row],[Reinigungs-tageJahr]],"")</f>
        <v>3160.5</v>
      </c>
      <c r="R337" s="174">
        <f>IFERROR(VLOOKUP(tbl_AufmassLos1[[#This Row],[Reinigungs-gruppe]]&amp;tbl_AufmassLos1[[#This Row],[Reinigungs-tageJahr]],tbl_BasisLos1[],7,FALSE),"")</f>
        <v>0</v>
      </c>
      <c r="S337" s="461" t="str">
        <f>IFERROR(tbl_AufmassLos1[[#This Row],[Fläche_qm_Jahr]]/tbl_AufmassLos1[[#This Row],[qm Leistung pro Stunde]],"")</f>
        <v/>
      </c>
      <c r="T337" s="175">
        <f>IFERROR(VLOOKUP(tbl_AufmassLos1[[#This Row],[Reinigungs-gruppe]]&amp;tbl_AufmassLos1[[#This Row],[Reinigungs-tageJahr]],tbl_BasisLos1[],8,FALSE),"")</f>
        <v>0</v>
      </c>
      <c r="U337" s="176" t="str">
        <f>IFERROR(tbl_AufmassLos1[[#This Row],[StundenJahr]]*tbl_AufmassLos1[[#This Row],[SVS]],"")</f>
        <v/>
      </c>
      <c r="V337" s="176" t="str">
        <f>IFERROR(tbl_AufmassLos1[[#This Row],[PreisJahr]]/12,"")</f>
        <v/>
      </c>
    </row>
    <row r="338" spans="1:22" x14ac:dyDescent="0.2">
      <c r="A338" s="288" t="s">
        <v>2549</v>
      </c>
      <c r="B338" s="289">
        <v>701910018</v>
      </c>
      <c r="C338" s="288" t="s">
        <v>2504</v>
      </c>
      <c r="D338" s="290">
        <v>0</v>
      </c>
      <c r="E338" s="465" t="s">
        <v>937</v>
      </c>
      <c r="F338" s="291" t="s">
        <v>396</v>
      </c>
      <c r="G338" s="306" t="s">
        <v>720</v>
      </c>
      <c r="H338" s="306"/>
      <c r="I338" s="288" t="s">
        <v>440</v>
      </c>
      <c r="J338" s="292">
        <v>62.2</v>
      </c>
      <c r="K338" s="293" t="s">
        <v>457</v>
      </c>
      <c r="L338" s="293" t="s">
        <v>163</v>
      </c>
      <c r="M338" s="289" t="s">
        <v>480</v>
      </c>
      <c r="N338" s="294">
        <v>12</v>
      </c>
      <c r="O338" s="295">
        <v>0</v>
      </c>
      <c r="P338" s="295"/>
      <c r="Q338" s="461">
        <f>IFERROR(tbl_AufmassLos1[[#This Row],[Fläche_qm]]*tbl_AufmassLos1[[#This Row],[Reinigungs-tageJahr]],"")</f>
        <v>746.40000000000009</v>
      </c>
      <c r="R338" s="174">
        <f>IFERROR(VLOOKUP(tbl_AufmassLos1[[#This Row],[Reinigungs-gruppe]]&amp;tbl_AufmassLos1[[#This Row],[Reinigungs-tageJahr]],tbl_BasisLos1[],7,FALSE),"")</f>
        <v>0</v>
      </c>
      <c r="S338" s="461" t="str">
        <f>IFERROR(tbl_AufmassLos1[[#This Row],[Fläche_qm_Jahr]]/tbl_AufmassLos1[[#This Row],[qm Leistung pro Stunde]],"")</f>
        <v/>
      </c>
      <c r="T338" s="175">
        <f>IFERROR(VLOOKUP(tbl_AufmassLos1[[#This Row],[Reinigungs-gruppe]]&amp;tbl_AufmassLos1[[#This Row],[Reinigungs-tageJahr]],tbl_BasisLos1[],8,FALSE),"")</f>
        <v>0</v>
      </c>
      <c r="U338" s="176" t="str">
        <f>IFERROR(tbl_AufmassLos1[[#This Row],[StundenJahr]]*tbl_AufmassLos1[[#This Row],[SVS]],"")</f>
        <v/>
      </c>
      <c r="V338" s="176" t="str">
        <f>IFERROR(tbl_AufmassLos1[[#This Row],[PreisJahr]]/12,"")</f>
        <v/>
      </c>
    </row>
    <row r="339" spans="1:22" x14ac:dyDescent="0.2">
      <c r="A339" s="288" t="s">
        <v>2549</v>
      </c>
      <c r="B339" s="289">
        <v>701910018</v>
      </c>
      <c r="C339" s="288" t="s">
        <v>2504</v>
      </c>
      <c r="D339" s="290">
        <v>0</v>
      </c>
      <c r="E339" s="465" t="s">
        <v>929</v>
      </c>
      <c r="F339" s="291" t="s">
        <v>388</v>
      </c>
      <c r="G339" s="306" t="s">
        <v>720</v>
      </c>
      <c r="H339" s="306"/>
      <c r="I339" s="288" t="s">
        <v>440</v>
      </c>
      <c r="J339" s="292">
        <v>28</v>
      </c>
      <c r="K339" s="293" t="s">
        <v>234</v>
      </c>
      <c r="L339" s="293" t="s">
        <v>163</v>
      </c>
      <c r="M339" s="289" t="s">
        <v>479</v>
      </c>
      <c r="N339" s="294">
        <v>49</v>
      </c>
      <c r="O339" s="295">
        <v>9.9</v>
      </c>
      <c r="P339" s="295">
        <v>1.8</v>
      </c>
      <c r="Q339" s="461">
        <f>IFERROR(tbl_AufmassLos1[[#This Row],[Fläche_qm]]*tbl_AufmassLos1[[#This Row],[Reinigungs-tageJahr]],"")</f>
        <v>1372</v>
      </c>
      <c r="R339" s="174">
        <f>IFERROR(VLOOKUP(tbl_AufmassLos1[[#This Row],[Reinigungs-gruppe]]&amp;tbl_AufmassLos1[[#This Row],[Reinigungs-tageJahr]],tbl_BasisLos1[],7,FALSE),"")</f>
        <v>0</v>
      </c>
      <c r="S339" s="461" t="str">
        <f>IFERROR(tbl_AufmassLos1[[#This Row],[Fläche_qm_Jahr]]/tbl_AufmassLos1[[#This Row],[qm Leistung pro Stunde]],"")</f>
        <v/>
      </c>
      <c r="T339" s="175">
        <f>IFERROR(VLOOKUP(tbl_AufmassLos1[[#This Row],[Reinigungs-gruppe]]&amp;tbl_AufmassLos1[[#This Row],[Reinigungs-tageJahr]],tbl_BasisLos1[],8,FALSE),"")</f>
        <v>0</v>
      </c>
      <c r="U339" s="176" t="str">
        <f>IFERROR(tbl_AufmassLos1[[#This Row],[StundenJahr]]*tbl_AufmassLos1[[#This Row],[SVS]],"")</f>
        <v/>
      </c>
      <c r="V339" s="176" t="str">
        <f>IFERROR(tbl_AufmassLos1[[#This Row],[PreisJahr]]/12,"")</f>
        <v/>
      </c>
    </row>
    <row r="340" spans="1:22" x14ac:dyDescent="0.2">
      <c r="A340" s="288" t="s">
        <v>2549</v>
      </c>
      <c r="B340" s="289">
        <v>701910018</v>
      </c>
      <c r="C340" s="288" t="s">
        <v>2504</v>
      </c>
      <c r="D340" s="290">
        <v>0</v>
      </c>
      <c r="E340" s="465" t="s">
        <v>1037</v>
      </c>
      <c r="F340" s="291" t="s">
        <v>409</v>
      </c>
      <c r="G340" s="306" t="s">
        <v>720</v>
      </c>
      <c r="H340" s="306"/>
      <c r="I340" s="288" t="s">
        <v>440</v>
      </c>
      <c r="J340" s="292">
        <v>11</v>
      </c>
      <c r="K340" s="293" t="s">
        <v>457</v>
      </c>
      <c r="L340" s="293" t="s">
        <v>163</v>
      </c>
      <c r="M340" s="289" t="s">
        <v>480</v>
      </c>
      <c r="N340" s="294">
        <v>12</v>
      </c>
      <c r="O340" s="295">
        <v>3.3</v>
      </c>
      <c r="P340" s="295"/>
      <c r="Q340" s="461">
        <f>IFERROR(tbl_AufmassLos1[[#This Row],[Fläche_qm]]*tbl_AufmassLos1[[#This Row],[Reinigungs-tageJahr]],"")</f>
        <v>132</v>
      </c>
      <c r="R340" s="174">
        <f>IFERROR(VLOOKUP(tbl_AufmassLos1[[#This Row],[Reinigungs-gruppe]]&amp;tbl_AufmassLos1[[#This Row],[Reinigungs-tageJahr]],tbl_BasisLos1[],7,FALSE),"")</f>
        <v>0</v>
      </c>
      <c r="S340" s="461" t="str">
        <f>IFERROR(tbl_AufmassLos1[[#This Row],[Fläche_qm_Jahr]]/tbl_AufmassLos1[[#This Row],[qm Leistung pro Stunde]],"")</f>
        <v/>
      </c>
      <c r="T340" s="175">
        <f>IFERROR(VLOOKUP(tbl_AufmassLos1[[#This Row],[Reinigungs-gruppe]]&amp;tbl_AufmassLos1[[#This Row],[Reinigungs-tageJahr]],tbl_BasisLos1[],8,FALSE),"")</f>
        <v>0</v>
      </c>
      <c r="U340" s="176" t="str">
        <f>IFERROR(tbl_AufmassLos1[[#This Row],[StundenJahr]]*tbl_AufmassLos1[[#This Row],[SVS]],"")</f>
        <v/>
      </c>
      <c r="V340" s="176" t="str">
        <f>IFERROR(tbl_AufmassLos1[[#This Row],[PreisJahr]]/12,"")</f>
        <v/>
      </c>
    </row>
    <row r="341" spans="1:22" x14ac:dyDescent="0.2">
      <c r="A341" s="288" t="s">
        <v>2549</v>
      </c>
      <c r="B341" s="289">
        <v>701910018</v>
      </c>
      <c r="C341" s="288" t="s">
        <v>2504</v>
      </c>
      <c r="D341" s="290">
        <v>0</v>
      </c>
      <c r="E341" s="465" t="s">
        <v>945</v>
      </c>
      <c r="F341" s="291" t="s">
        <v>388</v>
      </c>
      <c r="G341" s="306" t="s">
        <v>720</v>
      </c>
      <c r="H341" s="306"/>
      <c r="I341" s="288" t="s">
        <v>440</v>
      </c>
      <c r="J341" s="292">
        <v>17.5</v>
      </c>
      <c r="K341" s="293" t="s">
        <v>234</v>
      </c>
      <c r="L341" s="293" t="s">
        <v>163</v>
      </c>
      <c r="M341" s="289" t="s">
        <v>479</v>
      </c>
      <c r="N341" s="294">
        <v>49</v>
      </c>
      <c r="O341" s="295">
        <v>6.6</v>
      </c>
      <c r="P341" s="295"/>
      <c r="Q341" s="461">
        <f>IFERROR(tbl_AufmassLos1[[#This Row],[Fläche_qm]]*tbl_AufmassLos1[[#This Row],[Reinigungs-tageJahr]],"")</f>
        <v>857.5</v>
      </c>
      <c r="R341" s="174">
        <f>IFERROR(VLOOKUP(tbl_AufmassLos1[[#This Row],[Reinigungs-gruppe]]&amp;tbl_AufmassLos1[[#This Row],[Reinigungs-tageJahr]],tbl_BasisLos1[],7,FALSE),"")</f>
        <v>0</v>
      </c>
      <c r="S341" s="461" t="str">
        <f>IFERROR(tbl_AufmassLos1[[#This Row],[Fläche_qm_Jahr]]/tbl_AufmassLos1[[#This Row],[qm Leistung pro Stunde]],"")</f>
        <v/>
      </c>
      <c r="T341" s="175">
        <f>IFERROR(VLOOKUP(tbl_AufmassLos1[[#This Row],[Reinigungs-gruppe]]&amp;tbl_AufmassLos1[[#This Row],[Reinigungs-tageJahr]],tbl_BasisLos1[],8,FALSE),"")</f>
        <v>0</v>
      </c>
      <c r="U341" s="176" t="str">
        <f>IFERROR(tbl_AufmassLos1[[#This Row],[StundenJahr]]*tbl_AufmassLos1[[#This Row],[SVS]],"")</f>
        <v/>
      </c>
      <c r="V341" s="176" t="str">
        <f>IFERROR(tbl_AufmassLos1[[#This Row],[PreisJahr]]/12,"")</f>
        <v/>
      </c>
    </row>
    <row r="342" spans="1:22" x14ac:dyDescent="0.2">
      <c r="A342" s="288" t="s">
        <v>2549</v>
      </c>
      <c r="B342" s="289">
        <v>701910018</v>
      </c>
      <c r="C342" s="288" t="s">
        <v>2504</v>
      </c>
      <c r="D342" s="290">
        <v>0</v>
      </c>
      <c r="E342" s="465" t="s">
        <v>944</v>
      </c>
      <c r="F342" s="291" t="s">
        <v>388</v>
      </c>
      <c r="G342" s="306" t="s">
        <v>720</v>
      </c>
      <c r="H342" s="306"/>
      <c r="I342" s="288" t="s">
        <v>440</v>
      </c>
      <c r="J342" s="292">
        <v>18.3</v>
      </c>
      <c r="K342" s="293" t="s">
        <v>234</v>
      </c>
      <c r="L342" s="293" t="s">
        <v>163</v>
      </c>
      <c r="M342" s="289" t="s">
        <v>479</v>
      </c>
      <c r="N342" s="294">
        <v>49</v>
      </c>
      <c r="O342" s="295">
        <v>6.6</v>
      </c>
      <c r="P342" s="295"/>
      <c r="Q342" s="461">
        <f>IFERROR(tbl_AufmassLos1[[#This Row],[Fläche_qm]]*tbl_AufmassLos1[[#This Row],[Reinigungs-tageJahr]],"")</f>
        <v>896.7</v>
      </c>
      <c r="R342" s="174">
        <f>IFERROR(VLOOKUP(tbl_AufmassLos1[[#This Row],[Reinigungs-gruppe]]&amp;tbl_AufmassLos1[[#This Row],[Reinigungs-tageJahr]],tbl_BasisLos1[],7,FALSE),"")</f>
        <v>0</v>
      </c>
      <c r="S342" s="461" t="str">
        <f>IFERROR(tbl_AufmassLos1[[#This Row],[Fläche_qm_Jahr]]/tbl_AufmassLos1[[#This Row],[qm Leistung pro Stunde]],"")</f>
        <v/>
      </c>
      <c r="T342" s="175">
        <f>IFERROR(VLOOKUP(tbl_AufmassLos1[[#This Row],[Reinigungs-gruppe]]&amp;tbl_AufmassLos1[[#This Row],[Reinigungs-tageJahr]],tbl_BasisLos1[],8,FALSE),"")</f>
        <v>0</v>
      </c>
      <c r="U342" s="176" t="str">
        <f>IFERROR(tbl_AufmassLos1[[#This Row],[StundenJahr]]*tbl_AufmassLos1[[#This Row],[SVS]],"")</f>
        <v/>
      </c>
      <c r="V342" s="176" t="str">
        <f>IFERROR(tbl_AufmassLos1[[#This Row],[PreisJahr]]/12,"")</f>
        <v/>
      </c>
    </row>
    <row r="343" spans="1:22" x14ac:dyDescent="0.2">
      <c r="A343" s="288" t="s">
        <v>2549</v>
      </c>
      <c r="B343" s="289">
        <v>701910018</v>
      </c>
      <c r="C343" s="288" t="s">
        <v>2504</v>
      </c>
      <c r="D343" s="290">
        <v>0</v>
      </c>
      <c r="E343" s="465" t="s">
        <v>930</v>
      </c>
      <c r="F343" s="291" t="s">
        <v>388</v>
      </c>
      <c r="G343" s="306" t="s">
        <v>720</v>
      </c>
      <c r="H343" s="306"/>
      <c r="I343" s="288" t="s">
        <v>440</v>
      </c>
      <c r="J343" s="292">
        <v>17.600000000000001</v>
      </c>
      <c r="K343" s="293" t="s">
        <v>234</v>
      </c>
      <c r="L343" s="293" t="s">
        <v>163</v>
      </c>
      <c r="M343" s="289" t="s">
        <v>479</v>
      </c>
      <c r="N343" s="294">
        <v>49</v>
      </c>
      <c r="O343" s="295">
        <v>3.3</v>
      </c>
      <c r="P343" s="295"/>
      <c r="Q343" s="461">
        <f>IFERROR(tbl_AufmassLos1[[#This Row],[Fläche_qm]]*tbl_AufmassLos1[[#This Row],[Reinigungs-tageJahr]],"")</f>
        <v>862.40000000000009</v>
      </c>
      <c r="R343" s="174">
        <f>IFERROR(VLOOKUP(tbl_AufmassLos1[[#This Row],[Reinigungs-gruppe]]&amp;tbl_AufmassLos1[[#This Row],[Reinigungs-tageJahr]],tbl_BasisLos1[],7,FALSE),"")</f>
        <v>0</v>
      </c>
      <c r="S343" s="461" t="str">
        <f>IFERROR(tbl_AufmassLos1[[#This Row],[Fläche_qm_Jahr]]/tbl_AufmassLos1[[#This Row],[qm Leistung pro Stunde]],"")</f>
        <v/>
      </c>
      <c r="T343" s="175">
        <f>IFERROR(VLOOKUP(tbl_AufmassLos1[[#This Row],[Reinigungs-gruppe]]&amp;tbl_AufmassLos1[[#This Row],[Reinigungs-tageJahr]],tbl_BasisLos1[],8,FALSE),"")</f>
        <v>0</v>
      </c>
      <c r="U343" s="176" t="str">
        <f>IFERROR(tbl_AufmassLos1[[#This Row],[StundenJahr]]*tbl_AufmassLos1[[#This Row],[SVS]],"")</f>
        <v/>
      </c>
      <c r="V343" s="176" t="str">
        <f>IFERROR(tbl_AufmassLos1[[#This Row],[PreisJahr]]/12,"")</f>
        <v/>
      </c>
    </row>
    <row r="344" spans="1:22" x14ac:dyDescent="0.2">
      <c r="A344" s="288" t="s">
        <v>2549</v>
      </c>
      <c r="B344" s="289">
        <v>701910018</v>
      </c>
      <c r="C344" s="288" t="s">
        <v>2504</v>
      </c>
      <c r="D344" s="290">
        <v>0</v>
      </c>
      <c r="E344" s="465" t="s">
        <v>948</v>
      </c>
      <c r="F344" s="291" t="s">
        <v>388</v>
      </c>
      <c r="G344" s="306" t="s">
        <v>720</v>
      </c>
      <c r="H344" s="306"/>
      <c r="I344" s="288" t="s">
        <v>440</v>
      </c>
      <c r="J344" s="292">
        <v>25.2</v>
      </c>
      <c r="K344" s="293" t="s">
        <v>234</v>
      </c>
      <c r="L344" s="293" t="s">
        <v>163</v>
      </c>
      <c r="M344" s="289" t="s">
        <v>479</v>
      </c>
      <c r="N344" s="294">
        <v>49</v>
      </c>
      <c r="O344" s="295">
        <v>9.9</v>
      </c>
      <c r="P344" s="295"/>
      <c r="Q344" s="461">
        <f>IFERROR(tbl_AufmassLos1[[#This Row],[Fläche_qm]]*tbl_AufmassLos1[[#This Row],[Reinigungs-tageJahr]],"")</f>
        <v>1234.8</v>
      </c>
      <c r="R344" s="174">
        <f>IFERROR(VLOOKUP(tbl_AufmassLos1[[#This Row],[Reinigungs-gruppe]]&amp;tbl_AufmassLos1[[#This Row],[Reinigungs-tageJahr]],tbl_BasisLos1[],7,FALSE),"")</f>
        <v>0</v>
      </c>
      <c r="S344" s="461" t="str">
        <f>IFERROR(tbl_AufmassLos1[[#This Row],[Fläche_qm_Jahr]]/tbl_AufmassLos1[[#This Row],[qm Leistung pro Stunde]],"")</f>
        <v/>
      </c>
      <c r="T344" s="175">
        <f>IFERROR(VLOOKUP(tbl_AufmassLos1[[#This Row],[Reinigungs-gruppe]]&amp;tbl_AufmassLos1[[#This Row],[Reinigungs-tageJahr]],tbl_BasisLos1[],8,FALSE),"")</f>
        <v>0</v>
      </c>
      <c r="U344" s="176" t="str">
        <f>IFERROR(tbl_AufmassLos1[[#This Row],[StundenJahr]]*tbl_AufmassLos1[[#This Row],[SVS]],"")</f>
        <v/>
      </c>
      <c r="V344" s="176" t="str">
        <f>IFERROR(tbl_AufmassLos1[[#This Row],[PreisJahr]]/12,"")</f>
        <v/>
      </c>
    </row>
    <row r="345" spans="1:22" x14ac:dyDescent="0.2">
      <c r="A345" s="288" t="s">
        <v>2549</v>
      </c>
      <c r="B345" s="289">
        <v>701910018</v>
      </c>
      <c r="C345" s="288" t="s">
        <v>2504</v>
      </c>
      <c r="D345" s="290">
        <v>0</v>
      </c>
      <c r="E345" s="465" t="s">
        <v>938</v>
      </c>
      <c r="F345" s="291" t="s">
        <v>430</v>
      </c>
      <c r="G345" s="306" t="s">
        <v>720</v>
      </c>
      <c r="H345" s="306"/>
      <c r="I345" s="288" t="s">
        <v>440</v>
      </c>
      <c r="J345" s="292">
        <v>2</v>
      </c>
      <c r="K345" s="293" t="s">
        <v>466</v>
      </c>
      <c r="L345" s="293" t="s">
        <v>163</v>
      </c>
      <c r="M345" s="289" t="s">
        <v>484</v>
      </c>
      <c r="N345" s="294">
        <v>122.5</v>
      </c>
      <c r="O345" s="295">
        <v>0</v>
      </c>
      <c r="P345" s="295"/>
      <c r="Q345" s="461">
        <f>IFERROR(tbl_AufmassLos1[[#This Row],[Fläche_qm]]*tbl_AufmassLos1[[#This Row],[Reinigungs-tageJahr]],"")</f>
        <v>245</v>
      </c>
      <c r="R345" s="174">
        <f>IFERROR(VLOOKUP(tbl_AufmassLos1[[#This Row],[Reinigungs-gruppe]]&amp;tbl_AufmassLos1[[#This Row],[Reinigungs-tageJahr]],tbl_BasisLos1[],7,FALSE),"")</f>
        <v>0</v>
      </c>
      <c r="S345" s="461" t="str">
        <f>IFERROR(tbl_AufmassLos1[[#This Row],[Fläche_qm_Jahr]]/tbl_AufmassLos1[[#This Row],[qm Leistung pro Stunde]],"")</f>
        <v/>
      </c>
      <c r="T345" s="175">
        <f>IFERROR(VLOOKUP(tbl_AufmassLos1[[#This Row],[Reinigungs-gruppe]]&amp;tbl_AufmassLos1[[#This Row],[Reinigungs-tageJahr]],tbl_BasisLos1[],8,FALSE),"")</f>
        <v>0</v>
      </c>
      <c r="U345" s="176" t="str">
        <f>IFERROR(tbl_AufmassLos1[[#This Row],[StundenJahr]]*tbl_AufmassLos1[[#This Row],[SVS]],"")</f>
        <v/>
      </c>
      <c r="V345" s="176" t="str">
        <f>IFERROR(tbl_AufmassLos1[[#This Row],[PreisJahr]]/12,"")</f>
        <v/>
      </c>
    </row>
    <row r="346" spans="1:22" x14ac:dyDescent="0.2">
      <c r="A346" s="288" t="s">
        <v>2549</v>
      </c>
      <c r="B346" s="289">
        <v>701910018</v>
      </c>
      <c r="C346" s="288" t="s">
        <v>2504</v>
      </c>
      <c r="D346" s="290">
        <v>0</v>
      </c>
      <c r="E346" s="465" t="s">
        <v>939</v>
      </c>
      <c r="F346" s="291" t="s">
        <v>412</v>
      </c>
      <c r="G346" s="306" t="s">
        <v>720</v>
      </c>
      <c r="H346" s="306"/>
      <c r="I346" s="288" t="s">
        <v>443</v>
      </c>
      <c r="J346" s="292">
        <v>17.2</v>
      </c>
      <c r="K346" s="293" t="s">
        <v>450</v>
      </c>
      <c r="L346" s="293" t="s">
        <v>163</v>
      </c>
      <c r="M346" s="289" t="s">
        <v>484</v>
      </c>
      <c r="N346" s="294">
        <v>122.5</v>
      </c>
      <c r="O346" s="295">
        <v>0</v>
      </c>
      <c r="P346" s="295">
        <v>9.1999999999999993</v>
      </c>
      <c r="Q346" s="461">
        <f>IFERROR(tbl_AufmassLos1[[#This Row],[Fläche_qm]]*tbl_AufmassLos1[[#This Row],[Reinigungs-tageJahr]],"")</f>
        <v>2107</v>
      </c>
      <c r="R346" s="174">
        <f>IFERROR(VLOOKUP(tbl_AufmassLos1[[#This Row],[Reinigungs-gruppe]]&amp;tbl_AufmassLos1[[#This Row],[Reinigungs-tageJahr]],tbl_BasisLos1[],7,FALSE),"")</f>
        <v>0</v>
      </c>
      <c r="S346" s="461" t="str">
        <f>IFERROR(tbl_AufmassLos1[[#This Row],[Fläche_qm_Jahr]]/tbl_AufmassLos1[[#This Row],[qm Leistung pro Stunde]],"")</f>
        <v/>
      </c>
      <c r="T346" s="175">
        <f>IFERROR(VLOOKUP(tbl_AufmassLos1[[#This Row],[Reinigungs-gruppe]]&amp;tbl_AufmassLos1[[#This Row],[Reinigungs-tageJahr]],tbl_BasisLos1[],8,FALSE),"")</f>
        <v>0</v>
      </c>
      <c r="U346" s="176" t="str">
        <f>IFERROR(tbl_AufmassLos1[[#This Row],[StundenJahr]]*tbl_AufmassLos1[[#This Row],[SVS]],"")</f>
        <v/>
      </c>
      <c r="V346" s="176" t="str">
        <f>IFERROR(tbl_AufmassLos1[[#This Row],[PreisJahr]]/12,"")</f>
        <v/>
      </c>
    </row>
    <row r="347" spans="1:22" x14ac:dyDescent="0.2">
      <c r="A347" s="288" t="s">
        <v>2549</v>
      </c>
      <c r="B347" s="289">
        <v>701910018</v>
      </c>
      <c r="C347" s="288" t="s">
        <v>2504</v>
      </c>
      <c r="D347" s="290">
        <v>0</v>
      </c>
      <c r="E347" s="465" t="s">
        <v>931</v>
      </c>
      <c r="F347" s="291" t="s">
        <v>2141</v>
      </c>
      <c r="G347" s="306" t="s">
        <v>720</v>
      </c>
      <c r="H347" s="306"/>
      <c r="I347" s="288" t="s">
        <v>440</v>
      </c>
      <c r="J347" s="292">
        <v>114.8</v>
      </c>
      <c r="K347" s="293" t="s">
        <v>235</v>
      </c>
      <c r="L347" s="293" t="s">
        <v>163</v>
      </c>
      <c r="M347" s="289" t="s">
        <v>484</v>
      </c>
      <c r="N347" s="294">
        <v>122.5</v>
      </c>
      <c r="O347" s="295">
        <v>0</v>
      </c>
      <c r="P347" s="295">
        <v>2.2999999999999998</v>
      </c>
      <c r="Q347" s="461">
        <f>IFERROR(tbl_AufmassLos1[[#This Row],[Fläche_qm]]*tbl_AufmassLos1[[#This Row],[Reinigungs-tageJahr]],"")</f>
        <v>14063</v>
      </c>
      <c r="R347" s="174">
        <f>IFERROR(VLOOKUP(tbl_AufmassLos1[[#This Row],[Reinigungs-gruppe]]&amp;tbl_AufmassLos1[[#This Row],[Reinigungs-tageJahr]],tbl_BasisLos1[],7,FALSE),"")</f>
        <v>0</v>
      </c>
      <c r="S347" s="461" t="str">
        <f>IFERROR(tbl_AufmassLos1[[#This Row],[Fläche_qm_Jahr]]/tbl_AufmassLos1[[#This Row],[qm Leistung pro Stunde]],"")</f>
        <v/>
      </c>
      <c r="T347" s="175">
        <f>IFERROR(VLOOKUP(tbl_AufmassLos1[[#This Row],[Reinigungs-gruppe]]&amp;tbl_AufmassLos1[[#This Row],[Reinigungs-tageJahr]],tbl_BasisLos1[],8,FALSE),"")</f>
        <v>0</v>
      </c>
      <c r="U347" s="176" t="str">
        <f>IFERROR(tbl_AufmassLos1[[#This Row],[StundenJahr]]*tbl_AufmassLos1[[#This Row],[SVS]],"")</f>
        <v/>
      </c>
      <c r="V347" s="176" t="str">
        <f>IFERROR(tbl_AufmassLos1[[#This Row],[PreisJahr]]/12,"")</f>
        <v/>
      </c>
    </row>
    <row r="348" spans="1:22" x14ac:dyDescent="0.2">
      <c r="A348" s="288" t="s">
        <v>2549</v>
      </c>
      <c r="B348" s="289">
        <v>701910018</v>
      </c>
      <c r="C348" s="288" t="s">
        <v>2504</v>
      </c>
      <c r="D348" s="290">
        <v>0</v>
      </c>
      <c r="E348" s="465" t="s">
        <v>932</v>
      </c>
      <c r="F348" s="291" t="s">
        <v>2151</v>
      </c>
      <c r="G348" s="306" t="s">
        <v>720</v>
      </c>
      <c r="H348" s="306"/>
      <c r="I348" s="288" t="s">
        <v>443</v>
      </c>
      <c r="J348" s="292">
        <v>13.9</v>
      </c>
      <c r="K348" s="293" t="s">
        <v>236</v>
      </c>
      <c r="L348" s="293" t="s">
        <v>163</v>
      </c>
      <c r="M348" s="289" t="s">
        <v>481</v>
      </c>
      <c r="N348" s="294">
        <v>245</v>
      </c>
      <c r="O348" s="295">
        <v>7.4</v>
      </c>
      <c r="P348" s="295">
        <v>5.3</v>
      </c>
      <c r="Q348" s="461">
        <f>IFERROR(tbl_AufmassLos1[[#This Row],[Fläche_qm]]*tbl_AufmassLos1[[#This Row],[Reinigungs-tageJahr]],"")</f>
        <v>3405.5</v>
      </c>
      <c r="R348" s="174">
        <f>IFERROR(VLOOKUP(tbl_AufmassLos1[[#This Row],[Reinigungs-gruppe]]&amp;tbl_AufmassLos1[[#This Row],[Reinigungs-tageJahr]],tbl_BasisLos1[],7,FALSE),"")</f>
        <v>0</v>
      </c>
      <c r="S348" s="461" t="str">
        <f>IFERROR(tbl_AufmassLos1[[#This Row],[Fläche_qm_Jahr]]/tbl_AufmassLos1[[#This Row],[qm Leistung pro Stunde]],"")</f>
        <v/>
      </c>
      <c r="T348" s="175">
        <f>IFERROR(VLOOKUP(tbl_AufmassLos1[[#This Row],[Reinigungs-gruppe]]&amp;tbl_AufmassLos1[[#This Row],[Reinigungs-tageJahr]],tbl_BasisLos1[],8,FALSE),"")</f>
        <v>0</v>
      </c>
      <c r="U348" s="176" t="str">
        <f>IFERROR(tbl_AufmassLos1[[#This Row],[StundenJahr]]*tbl_AufmassLos1[[#This Row],[SVS]],"")</f>
        <v/>
      </c>
      <c r="V348" s="176" t="str">
        <f>IFERROR(tbl_AufmassLos1[[#This Row],[PreisJahr]]/12,"")</f>
        <v/>
      </c>
    </row>
    <row r="349" spans="1:22" x14ac:dyDescent="0.2">
      <c r="A349" s="288" t="s">
        <v>2549</v>
      </c>
      <c r="B349" s="289">
        <v>701910018</v>
      </c>
      <c r="C349" s="288" t="s">
        <v>2504</v>
      </c>
      <c r="D349" s="290">
        <v>0</v>
      </c>
      <c r="E349" s="465" t="s">
        <v>940</v>
      </c>
      <c r="F349" s="291" t="s">
        <v>2154</v>
      </c>
      <c r="G349" s="306" t="s">
        <v>720</v>
      </c>
      <c r="H349" s="306"/>
      <c r="I349" s="288" t="s">
        <v>443</v>
      </c>
      <c r="J349" s="292">
        <v>26.9</v>
      </c>
      <c r="K349" s="293" t="s">
        <v>264</v>
      </c>
      <c r="L349" s="293" t="s">
        <v>163</v>
      </c>
      <c r="M349" s="289" t="s">
        <v>481</v>
      </c>
      <c r="N349" s="294">
        <v>245</v>
      </c>
      <c r="O349" s="295">
        <v>0</v>
      </c>
      <c r="P349" s="295"/>
      <c r="Q349" s="461">
        <f>IFERROR(tbl_AufmassLos1[[#This Row],[Fläche_qm]]*tbl_AufmassLos1[[#This Row],[Reinigungs-tageJahr]],"")</f>
        <v>6590.5</v>
      </c>
      <c r="R349" s="174">
        <f>IFERROR(VLOOKUP(tbl_AufmassLos1[[#This Row],[Reinigungs-gruppe]]&amp;tbl_AufmassLos1[[#This Row],[Reinigungs-tageJahr]],tbl_BasisLos1[],7,FALSE),"")</f>
        <v>0</v>
      </c>
      <c r="S349" s="461" t="str">
        <f>IFERROR(tbl_AufmassLos1[[#This Row],[Fläche_qm_Jahr]]/tbl_AufmassLos1[[#This Row],[qm Leistung pro Stunde]],"")</f>
        <v/>
      </c>
      <c r="T349" s="175">
        <f>IFERROR(VLOOKUP(tbl_AufmassLos1[[#This Row],[Reinigungs-gruppe]]&amp;tbl_AufmassLos1[[#This Row],[Reinigungs-tageJahr]],tbl_BasisLos1[],8,FALSE),"")</f>
        <v>0</v>
      </c>
      <c r="U349" s="176" t="str">
        <f>IFERROR(tbl_AufmassLos1[[#This Row],[StundenJahr]]*tbl_AufmassLos1[[#This Row],[SVS]],"")</f>
        <v/>
      </c>
      <c r="V349" s="176" t="str">
        <f>IFERROR(tbl_AufmassLos1[[#This Row],[PreisJahr]]/12,"")</f>
        <v/>
      </c>
    </row>
    <row r="350" spans="1:22" x14ac:dyDescent="0.2">
      <c r="A350" s="288" t="s">
        <v>2549</v>
      </c>
      <c r="B350" s="289">
        <v>701910018</v>
      </c>
      <c r="C350" s="288" t="s">
        <v>2504</v>
      </c>
      <c r="D350" s="290">
        <v>0</v>
      </c>
      <c r="E350" s="465" t="s">
        <v>941</v>
      </c>
      <c r="F350" s="291" t="s">
        <v>411</v>
      </c>
      <c r="G350" s="306" t="s">
        <v>720</v>
      </c>
      <c r="H350" s="306"/>
      <c r="I350" s="288" t="s">
        <v>2475</v>
      </c>
      <c r="J350" s="292">
        <v>31.7</v>
      </c>
      <c r="K350" s="293" t="s">
        <v>236</v>
      </c>
      <c r="L350" s="293" t="s">
        <v>163</v>
      </c>
      <c r="M350" s="289" t="s">
        <v>481</v>
      </c>
      <c r="N350" s="294">
        <v>245</v>
      </c>
      <c r="O350" s="295">
        <v>29.3</v>
      </c>
      <c r="P350" s="295"/>
      <c r="Q350" s="461">
        <f>IFERROR(tbl_AufmassLos1[[#This Row],[Fläche_qm]]*tbl_AufmassLos1[[#This Row],[Reinigungs-tageJahr]],"")</f>
        <v>7766.5</v>
      </c>
      <c r="R350" s="174">
        <f>IFERROR(VLOOKUP(tbl_AufmassLos1[[#This Row],[Reinigungs-gruppe]]&amp;tbl_AufmassLos1[[#This Row],[Reinigungs-tageJahr]],tbl_BasisLos1[],7,FALSE),"")</f>
        <v>0</v>
      </c>
      <c r="S350" s="461" t="str">
        <f>IFERROR(tbl_AufmassLos1[[#This Row],[Fläche_qm_Jahr]]/tbl_AufmassLos1[[#This Row],[qm Leistung pro Stunde]],"")</f>
        <v/>
      </c>
      <c r="T350" s="175">
        <f>IFERROR(VLOOKUP(tbl_AufmassLos1[[#This Row],[Reinigungs-gruppe]]&amp;tbl_AufmassLos1[[#This Row],[Reinigungs-tageJahr]],tbl_BasisLos1[],8,FALSE),"")</f>
        <v>0</v>
      </c>
      <c r="U350" s="176" t="str">
        <f>IFERROR(tbl_AufmassLos1[[#This Row],[StundenJahr]]*tbl_AufmassLos1[[#This Row],[SVS]],"")</f>
        <v/>
      </c>
      <c r="V350" s="176" t="str">
        <f>IFERROR(tbl_AufmassLos1[[#This Row],[PreisJahr]]/12,"")</f>
        <v/>
      </c>
    </row>
    <row r="351" spans="1:22" x14ac:dyDescent="0.2">
      <c r="A351" s="288" t="s">
        <v>2549</v>
      </c>
      <c r="B351" s="289">
        <v>701910018</v>
      </c>
      <c r="C351" s="288" t="s">
        <v>2504</v>
      </c>
      <c r="D351" s="290">
        <v>0</v>
      </c>
      <c r="E351" s="465" t="s">
        <v>942</v>
      </c>
      <c r="F351" s="291" t="s">
        <v>426</v>
      </c>
      <c r="G351" s="306" t="s">
        <v>720</v>
      </c>
      <c r="H351" s="306"/>
      <c r="I351" s="288" t="s">
        <v>2476</v>
      </c>
      <c r="J351" s="292">
        <v>3</v>
      </c>
      <c r="K351" s="293" t="s">
        <v>261</v>
      </c>
      <c r="L351" s="293" t="s">
        <v>163</v>
      </c>
      <c r="M351" s="289" t="s">
        <v>484</v>
      </c>
      <c r="N351" s="294">
        <v>122.5</v>
      </c>
      <c r="O351" s="295">
        <v>0</v>
      </c>
      <c r="P351" s="295">
        <v>26.8</v>
      </c>
      <c r="Q351" s="461">
        <f>IFERROR(tbl_AufmassLos1[[#This Row],[Fläche_qm]]*tbl_AufmassLos1[[#This Row],[Reinigungs-tageJahr]],"")</f>
        <v>367.5</v>
      </c>
      <c r="R351" s="174">
        <f>IFERROR(VLOOKUP(tbl_AufmassLos1[[#This Row],[Reinigungs-gruppe]]&amp;tbl_AufmassLos1[[#This Row],[Reinigungs-tageJahr]],tbl_BasisLos1[],7,FALSE),"")</f>
        <v>0</v>
      </c>
      <c r="S351" s="461" t="str">
        <f>IFERROR(tbl_AufmassLos1[[#This Row],[Fläche_qm_Jahr]]/tbl_AufmassLos1[[#This Row],[qm Leistung pro Stunde]],"")</f>
        <v/>
      </c>
      <c r="T351" s="175">
        <f>IFERROR(VLOOKUP(tbl_AufmassLos1[[#This Row],[Reinigungs-gruppe]]&amp;tbl_AufmassLos1[[#This Row],[Reinigungs-tageJahr]],tbl_BasisLos1[],8,FALSE),"")</f>
        <v>0</v>
      </c>
      <c r="U351" s="176" t="str">
        <f>IFERROR(tbl_AufmassLos1[[#This Row],[StundenJahr]]*tbl_AufmassLos1[[#This Row],[SVS]],"")</f>
        <v/>
      </c>
      <c r="V351" s="176" t="str">
        <f>IFERROR(tbl_AufmassLos1[[#This Row],[PreisJahr]]/12,"")</f>
        <v/>
      </c>
    </row>
    <row r="352" spans="1:22" x14ac:dyDescent="0.2">
      <c r="A352" s="288" t="s">
        <v>2549</v>
      </c>
      <c r="B352" s="289">
        <v>701910018</v>
      </c>
      <c r="C352" s="288" t="s">
        <v>2504</v>
      </c>
      <c r="D352" s="290">
        <v>0</v>
      </c>
      <c r="E352" s="465" t="s">
        <v>934</v>
      </c>
      <c r="F352" s="291" t="s">
        <v>426</v>
      </c>
      <c r="G352" s="306" t="s">
        <v>720</v>
      </c>
      <c r="H352" s="306"/>
      <c r="I352" s="288" t="s">
        <v>2476</v>
      </c>
      <c r="J352" s="292">
        <v>3</v>
      </c>
      <c r="K352" s="293" t="s">
        <v>261</v>
      </c>
      <c r="L352" s="293" t="s">
        <v>163</v>
      </c>
      <c r="M352" s="289" t="s">
        <v>484</v>
      </c>
      <c r="N352" s="294">
        <v>122.5</v>
      </c>
      <c r="O352" s="295">
        <v>0</v>
      </c>
      <c r="P352" s="295"/>
      <c r="Q352" s="461">
        <f>IFERROR(tbl_AufmassLos1[[#This Row],[Fläche_qm]]*tbl_AufmassLos1[[#This Row],[Reinigungs-tageJahr]],"")</f>
        <v>367.5</v>
      </c>
      <c r="R352" s="174">
        <f>IFERROR(VLOOKUP(tbl_AufmassLos1[[#This Row],[Reinigungs-gruppe]]&amp;tbl_AufmassLos1[[#This Row],[Reinigungs-tageJahr]],tbl_BasisLos1[],7,FALSE),"")</f>
        <v>0</v>
      </c>
      <c r="S352" s="461" t="str">
        <f>IFERROR(tbl_AufmassLos1[[#This Row],[Fläche_qm_Jahr]]/tbl_AufmassLos1[[#This Row],[qm Leistung pro Stunde]],"")</f>
        <v/>
      </c>
      <c r="T352" s="175">
        <f>IFERROR(VLOOKUP(tbl_AufmassLos1[[#This Row],[Reinigungs-gruppe]]&amp;tbl_AufmassLos1[[#This Row],[Reinigungs-tageJahr]],tbl_BasisLos1[],8,FALSE),"")</f>
        <v>0</v>
      </c>
      <c r="U352" s="176" t="str">
        <f>IFERROR(tbl_AufmassLos1[[#This Row],[StundenJahr]]*tbl_AufmassLos1[[#This Row],[SVS]],"")</f>
        <v/>
      </c>
      <c r="V352" s="176" t="str">
        <f>IFERROR(tbl_AufmassLos1[[#This Row],[PreisJahr]]/12,"")</f>
        <v/>
      </c>
    </row>
    <row r="353" spans="1:22" x14ac:dyDescent="0.2">
      <c r="A353" s="288" t="s">
        <v>2549</v>
      </c>
      <c r="B353" s="289">
        <v>701910018</v>
      </c>
      <c r="C353" s="288" t="s">
        <v>2504</v>
      </c>
      <c r="D353" s="290">
        <v>0</v>
      </c>
      <c r="E353" s="465" t="s">
        <v>1064</v>
      </c>
      <c r="F353" s="291" t="s">
        <v>2157</v>
      </c>
      <c r="G353" s="306" t="s">
        <v>720</v>
      </c>
      <c r="H353" s="306"/>
      <c r="I353" s="288" t="s">
        <v>440</v>
      </c>
      <c r="J353" s="292">
        <v>24.4</v>
      </c>
      <c r="K353" s="293" t="s">
        <v>452</v>
      </c>
      <c r="L353" s="293" t="s">
        <v>163</v>
      </c>
      <c r="M353" s="289" t="s">
        <v>484</v>
      </c>
      <c r="N353" s="294">
        <v>122.5</v>
      </c>
      <c r="O353" s="295">
        <v>0</v>
      </c>
      <c r="P353" s="295"/>
      <c r="Q353" s="461">
        <f>IFERROR(tbl_AufmassLos1[[#This Row],[Fläche_qm]]*tbl_AufmassLos1[[#This Row],[Reinigungs-tageJahr]],"")</f>
        <v>2989</v>
      </c>
      <c r="R353" s="174">
        <f>IFERROR(VLOOKUP(tbl_AufmassLos1[[#This Row],[Reinigungs-gruppe]]&amp;tbl_AufmassLos1[[#This Row],[Reinigungs-tageJahr]],tbl_BasisLos1[],7,FALSE),"")</f>
        <v>0</v>
      </c>
      <c r="S353" s="461" t="str">
        <f>IFERROR(tbl_AufmassLos1[[#This Row],[Fläche_qm_Jahr]]/tbl_AufmassLos1[[#This Row],[qm Leistung pro Stunde]],"")</f>
        <v/>
      </c>
      <c r="T353" s="175">
        <f>IFERROR(VLOOKUP(tbl_AufmassLos1[[#This Row],[Reinigungs-gruppe]]&amp;tbl_AufmassLos1[[#This Row],[Reinigungs-tageJahr]],tbl_BasisLos1[],8,FALSE),"")</f>
        <v>0</v>
      </c>
      <c r="U353" s="176" t="str">
        <f>IFERROR(tbl_AufmassLos1[[#This Row],[StundenJahr]]*tbl_AufmassLos1[[#This Row],[SVS]],"")</f>
        <v/>
      </c>
      <c r="V353" s="176" t="str">
        <f>IFERROR(tbl_AufmassLos1[[#This Row],[PreisJahr]]/12,"")</f>
        <v/>
      </c>
    </row>
    <row r="354" spans="1:22" x14ac:dyDescent="0.2">
      <c r="A354" s="288" t="s">
        <v>2549</v>
      </c>
      <c r="B354" s="289">
        <v>701910018</v>
      </c>
      <c r="C354" s="288" t="s">
        <v>2504</v>
      </c>
      <c r="D354" s="290">
        <v>0</v>
      </c>
      <c r="E354" s="465" t="s">
        <v>1065</v>
      </c>
      <c r="F354" s="291" t="s">
        <v>2158</v>
      </c>
      <c r="G354" s="306" t="s">
        <v>720</v>
      </c>
      <c r="H354" s="306"/>
      <c r="I354" s="288" t="s">
        <v>2470</v>
      </c>
      <c r="J354" s="292">
        <v>4</v>
      </c>
      <c r="K354" s="293" t="s">
        <v>466</v>
      </c>
      <c r="L354" s="293" t="s">
        <v>163</v>
      </c>
      <c r="M354" s="289" t="s">
        <v>484</v>
      </c>
      <c r="N354" s="294">
        <v>122.5</v>
      </c>
      <c r="O354" s="295">
        <v>0</v>
      </c>
      <c r="P354" s="295"/>
      <c r="Q354" s="461">
        <f>IFERROR(tbl_AufmassLos1[[#This Row],[Fläche_qm]]*tbl_AufmassLos1[[#This Row],[Reinigungs-tageJahr]],"")</f>
        <v>490</v>
      </c>
      <c r="R354" s="174">
        <f>IFERROR(VLOOKUP(tbl_AufmassLos1[[#This Row],[Reinigungs-gruppe]]&amp;tbl_AufmassLos1[[#This Row],[Reinigungs-tageJahr]],tbl_BasisLos1[],7,FALSE),"")</f>
        <v>0</v>
      </c>
      <c r="S354" s="461" t="str">
        <f>IFERROR(tbl_AufmassLos1[[#This Row],[Fläche_qm_Jahr]]/tbl_AufmassLos1[[#This Row],[qm Leistung pro Stunde]],"")</f>
        <v/>
      </c>
      <c r="T354" s="175">
        <f>IFERROR(VLOOKUP(tbl_AufmassLos1[[#This Row],[Reinigungs-gruppe]]&amp;tbl_AufmassLos1[[#This Row],[Reinigungs-tageJahr]],tbl_BasisLos1[],8,FALSE),"")</f>
        <v>0</v>
      </c>
      <c r="U354" s="176" t="str">
        <f>IFERROR(tbl_AufmassLos1[[#This Row],[StundenJahr]]*tbl_AufmassLos1[[#This Row],[SVS]],"")</f>
        <v/>
      </c>
      <c r="V354" s="176" t="str">
        <f>IFERROR(tbl_AufmassLos1[[#This Row],[PreisJahr]]/12,"")</f>
        <v/>
      </c>
    </row>
    <row r="355" spans="1:22" x14ac:dyDescent="0.2">
      <c r="A355" s="288" t="s">
        <v>2549</v>
      </c>
      <c r="B355" s="289">
        <v>701910018</v>
      </c>
      <c r="C355" s="288" t="s">
        <v>2504</v>
      </c>
      <c r="D355" s="290">
        <v>0</v>
      </c>
      <c r="E355" s="465" t="s">
        <v>1066</v>
      </c>
      <c r="F355" s="291" t="s">
        <v>2159</v>
      </c>
      <c r="G355" s="306" t="s">
        <v>720</v>
      </c>
      <c r="H355" s="306"/>
      <c r="I355" s="288" t="s">
        <v>443</v>
      </c>
      <c r="J355" s="292">
        <v>33.46</v>
      </c>
      <c r="K355" s="293" t="s">
        <v>264</v>
      </c>
      <c r="L355" s="293" t="s">
        <v>163</v>
      </c>
      <c r="M355" s="289" t="s">
        <v>481</v>
      </c>
      <c r="N355" s="294">
        <v>245</v>
      </c>
      <c r="O355" s="323">
        <v>28.6</v>
      </c>
      <c r="P355" s="295"/>
      <c r="Q355" s="461">
        <f>IFERROR(tbl_AufmassLos1[[#This Row],[Fläche_qm]]*tbl_AufmassLos1[[#This Row],[Reinigungs-tageJahr]],"")</f>
        <v>8197.7000000000007</v>
      </c>
      <c r="R355" s="174">
        <f>IFERROR(VLOOKUP(tbl_AufmassLos1[[#This Row],[Reinigungs-gruppe]]&amp;tbl_AufmassLos1[[#This Row],[Reinigungs-tageJahr]],tbl_BasisLos1[],7,FALSE),"")</f>
        <v>0</v>
      </c>
      <c r="S355" s="461" t="str">
        <f>IFERROR(tbl_AufmassLos1[[#This Row],[Fläche_qm_Jahr]]/tbl_AufmassLos1[[#This Row],[qm Leistung pro Stunde]],"")</f>
        <v/>
      </c>
      <c r="T355" s="175">
        <f>IFERROR(VLOOKUP(tbl_AufmassLos1[[#This Row],[Reinigungs-gruppe]]&amp;tbl_AufmassLos1[[#This Row],[Reinigungs-tageJahr]],tbl_BasisLos1[],8,FALSE),"")</f>
        <v>0</v>
      </c>
      <c r="U355" s="176" t="str">
        <f>IFERROR(tbl_AufmassLos1[[#This Row],[StundenJahr]]*tbl_AufmassLos1[[#This Row],[SVS]],"")</f>
        <v/>
      </c>
      <c r="V355" s="176" t="str">
        <f>IFERROR(tbl_AufmassLos1[[#This Row],[PreisJahr]]/12,"")</f>
        <v/>
      </c>
    </row>
    <row r="356" spans="1:22" x14ac:dyDescent="0.2">
      <c r="A356" s="288" t="s">
        <v>2549</v>
      </c>
      <c r="B356" s="289">
        <v>701910018</v>
      </c>
      <c r="C356" s="288" t="s">
        <v>2504</v>
      </c>
      <c r="D356" s="290">
        <v>0</v>
      </c>
      <c r="E356" s="465" t="s">
        <v>1005</v>
      </c>
      <c r="F356" s="291" t="s">
        <v>2139</v>
      </c>
      <c r="G356" s="306" t="s">
        <v>720</v>
      </c>
      <c r="H356" s="306"/>
      <c r="I356" s="288" t="s">
        <v>440</v>
      </c>
      <c r="J356" s="292">
        <v>7.5</v>
      </c>
      <c r="K356" s="293" t="s">
        <v>450</v>
      </c>
      <c r="L356" s="293" t="s">
        <v>163</v>
      </c>
      <c r="M356" s="289" t="s">
        <v>484</v>
      </c>
      <c r="N356" s="294">
        <v>122.5</v>
      </c>
      <c r="O356" s="295">
        <v>5.2</v>
      </c>
      <c r="P356" s="295"/>
      <c r="Q356" s="461">
        <f>IFERROR(tbl_AufmassLos1[[#This Row],[Fläche_qm]]*tbl_AufmassLos1[[#This Row],[Reinigungs-tageJahr]],"")</f>
        <v>918.75</v>
      </c>
      <c r="R356" s="174">
        <f>IFERROR(VLOOKUP(tbl_AufmassLos1[[#This Row],[Reinigungs-gruppe]]&amp;tbl_AufmassLos1[[#This Row],[Reinigungs-tageJahr]],tbl_BasisLos1[],7,FALSE),"")</f>
        <v>0</v>
      </c>
      <c r="S356" s="461" t="str">
        <f>IFERROR(tbl_AufmassLos1[[#This Row],[Fläche_qm_Jahr]]/tbl_AufmassLos1[[#This Row],[qm Leistung pro Stunde]],"")</f>
        <v/>
      </c>
      <c r="T356" s="175">
        <f>IFERROR(VLOOKUP(tbl_AufmassLos1[[#This Row],[Reinigungs-gruppe]]&amp;tbl_AufmassLos1[[#This Row],[Reinigungs-tageJahr]],tbl_BasisLos1[],8,FALSE),"")</f>
        <v>0</v>
      </c>
      <c r="U356" s="176" t="str">
        <f>IFERROR(tbl_AufmassLos1[[#This Row],[StundenJahr]]*tbl_AufmassLos1[[#This Row],[SVS]],"")</f>
        <v/>
      </c>
      <c r="V356" s="176" t="str">
        <f>IFERROR(tbl_AufmassLos1[[#This Row],[PreisJahr]]/12,"")</f>
        <v/>
      </c>
    </row>
    <row r="357" spans="1:22" x14ac:dyDescent="0.2">
      <c r="A357" s="288" t="s">
        <v>2549</v>
      </c>
      <c r="B357" s="289">
        <v>701910018</v>
      </c>
      <c r="C357" s="288" t="s">
        <v>2504</v>
      </c>
      <c r="D357" s="290" t="s">
        <v>251</v>
      </c>
      <c r="E357" s="465" t="s">
        <v>348</v>
      </c>
      <c r="F357" s="291" t="s">
        <v>388</v>
      </c>
      <c r="G357" s="306" t="s">
        <v>720</v>
      </c>
      <c r="H357" s="306"/>
      <c r="I357" s="288" t="s">
        <v>442</v>
      </c>
      <c r="J357" s="292">
        <v>32.020000000000003</v>
      </c>
      <c r="K357" s="293" t="s">
        <v>234</v>
      </c>
      <c r="L357" s="293" t="s">
        <v>163</v>
      </c>
      <c r="M357" s="289" t="s">
        <v>479</v>
      </c>
      <c r="N357" s="294">
        <v>49</v>
      </c>
      <c r="O357" s="323">
        <v>5.6</v>
      </c>
      <c r="P357" s="323">
        <v>10.199999999999999</v>
      </c>
      <c r="Q357" s="461">
        <f>IFERROR(tbl_AufmassLos1[[#This Row],[Fläche_qm]]*tbl_AufmassLos1[[#This Row],[Reinigungs-tageJahr]],"")</f>
        <v>1568.9800000000002</v>
      </c>
      <c r="R357" s="174">
        <f>IFERROR(VLOOKUP(tbl_AufmassLos1[[#This Row],[Reinigungs-gruppe]]&amp;tbl_AufmassLos1[[#This Row],[Reinigungs-tageJahr]],tbl_BasisLos1[],7,FALSE),"")</f>
        <v>0</v>
      </c>
      <c r="S357" s="461" t="str">
        <f>IFERROR(tbl_AufmassLos1[[#This Row],[Fläche_qm_Jahr]]/tbl_AufmassLos1[[#This Row],[qm Leistung pro Stunde]],"")</f>
        <v/>
      </c>
      <c r="T357" s="175">
        <f>IFERROR(VLOOKUP(tbl_AufmassLos1[[#This Row],[Reinigungs-gruppe]]&amp;tbl_AufmassLos1[[#This Row],[Reinigungs-tageJahr]],tbl_BasisLos1[],8,FALSE),"")</f>
        <v>0</v>
      </c>
      <c r="U357" s="176" t="str">
        <f>IFERROR(tbl_AufmassLos1[[#This Row],[StundenJahr]]*tbl_AufmassLos1[[#This Row],[SVS]],"")</f>
        <v/>
      </c>
      <c r="V357" s="176" t="str">
        <f>IFERROR(tbl_AufmassLos1[[#This Row],[PreisJahr]]/12,"")</f>
        <v/>
      </c>
    </row>
    <row r="358" spans="1:22" x14ac:dyDescent="0.2">
      <c r="A358" s="288" t="s">
        <v>2549</v>
      </c>
      <c r="B358" s="289">
        <v>701910018</v>
      </c>
      <c r="C358" s="288" t="s">
        <v>2504</v>
      </c>
      <c r="D358" s="290">
        <v>0</v>
      </c>
      <c r="E358" s="465" t="s">
        <v>1038</v>
      </c>
      <c r="F358" s="291" t="s">
        <v>2140</v>
      </c>
      <c r="G358" s="306" t="s">
        <v>720</v>
      </c>
      <c r="H358" s="306"/>
      <c r="I358" s="288" t="s">
        <v>443</v>
      </c>
      <c r="J358" s="292">
        <v>8</v>
      </c>
      <c r="K358" s="293" t="s">
        <v>457</v>
      </c>
      <c r="L358" s="293" t="s">
        <v>163</v>
      </c>
      <c r="M358" s="289" t="s">
        <v>480</v>
      </c>
      <c r="N358" s="294">
        <v>12</v>
      </c>
      <c r="O358" s="295">
        <v>6.6</v>
      </c>
      <c r="P358" s="295"/>
      <c r="Q358" s="461">
        <f>IFERROR(tbl_AufmassLos1[[#This Row],[Fläche_qm]]*tbl_AufmassLos1[[#This Row],[Reinigungs-tageJahr]],"")</f>
        <v>96</v>
      </c>
      <c r="R358" s="174">
        <f>IFERROR(VLOOKUP(tbl_AufmassLos1[[#This Row],[Reinigungs-gruppe]]&amp;tbl_AufmassLos1[[#This Row],[Reinigungs-tageJahr]],tbl_BasisLos1[],7,FALSE),"")</f>
        <v>0</v>
      </c>
      <c r="S358" s="461" t="str">
        <f>IFERROR(tbl_AufmassLos1[[#This Row],[Fläche_qm_Jahr]]/tbl_AufmassLos1[[#This Row],[qm Leistung pro Stunde]],"")</f>
        <v/>
      </c>
      <c r="T358" s="175">
        <f>IFERROR(VLOOKUP(tbl_AufmassLos1[[#This Row],[Reinigungs-gruppe]]&amp;tbl_AufmassLos1[[#This Row],[Reinigungs-tageJahr]],tbl_BasisLos1[],8,FALSE),"")</f>
        <v>0</v>
      </c>
      <c r="U358" s="176" t="str">
        <f>IFERROR(tbl_AufmassLos1[[#This Row],[StundenJahr]]*tbl_AufmassLos1[[#This Row],[SVS]],"")</f>
        <v/>
      </c>
      <c r="V358" s="176" t="str">
        <f>IFERROR(tbl_AufmassLos1[[#This Row],[PreisJahr]]/12,"")</f>
        <v/>
      </c>
    </row>
    <row r="359" spans="1:22" x14ac:dyDescent="0.2">
      <c r="A359" s="288" t="s">
        <v>2549</v>
      </c>
      <c r="B359" s="289">
        <v>701910018</v>
      </c>
      <c r="C359" s="288" t="s">
        <v>2504</v>
      </c>
      <c r="D359" s="290" t="s">
        <v>251</v>
      </c>
      <c r="E359" s="465" t="s">
        <v>349</v>
      </c>
      <c r="F359" s="291" t="s">
        <v>388</v>
      </c>
      <c r="G359" s="306" t="s">
        <v>720</v>
      </c>
      <c r="H359" s="306"/>
      <c r="I359" s="288" t="s">
        <v>442</v>
      </c>
      <c r="J359" s="292">
        <v>19.8</v>
      </c>
      <c r="K359" s="293" t="s">
        <v>234</v>
      </c>
      <c r="L359" s="293" t="s">
        <v>163</v>
      </c>
      <c r="M359" s="289" t="s">
        <v>479</v>
      </c>
      <c r="N359" s="294">
        <v>49</v>
      </c>
      <c r="O359" s="323">
        <v>5.6</v>
      </c>
      <c r="P359" s="295"/>
      <c r="Q359" s="461">
        <f>IFERROR(tbl_AufmassLos1[[#This Row],[Fläche_qm]]*tbl_AufmassLos1[[#This Row],[Reinigungs-tageJahr]],"")</f>
        <v>970.2</v>
      </c>
      <c r="R359" s="174">
        <f>IFERROR(VLOOKUP(tbl_AufmassLos1[[#This Row],[Reinigungs-gruppe]]&amp;tbl_AufmassLos1[[#This Row],[Reinigungs-tageJahr]],tbl_BasisLos1[],7,FALSE),"")</f>
        <v>0</v>
      </c>
      <c r="S359" s="461" t="str">
        <f>IFERROR(tbl_AufmassLos1[[#This Row],[Fläche_qm_Jahr]]/tbl_AufmassLos1[[#This Row],[qm Leistung pro Stunde]],"")</f>
        <v/>
      </c>
      <c r="T359" s="175">
        <f>IFERROR(VLOOKUP(tbl_AufmassLos1[[#This Row],[Reinigungs-gruppe]]&amp;tbl_AufmassLos1[[#This Row],[Reinigungs-tageJahr]],tbl_BasisLos1[],8,FALSE),"")</f>
        <v>0</v>
      </c>
      <c r="U359" s="176" t="str">
        <f>IFERROR(tbl_AufmassLos1[[#This Row],[StundenJahr]]*tbl_AufmassLos1[[#This Row],[SVS]],"")</f>
        <v/>
      </c>
      <c r="V359" s="176" t="str">
        <f>IFERROR(tbl_AufmassLos1[[#This Row],[PreisJahr]]/12,"")</f>
        <v/>
      </c>
    </row>
    <row r="360" spans="1:22" x14ac:dyDescent="0.2">
      <c r="A360" s="288" t="s">
        <v>2549</v>
      </c>
      <c r="B360" s="289">
        <v>701910018</v>
      </c>
      <c r="C360" s="288" t="s">
        <v>2504</v>
      </c>
      <c r="D360" s="290" t="s">
        <v>251</v>
      </c>
      <c r="E360" s="465" t="s">
        <v>350</v>
      </c>
      <c r="F360" s="291" t="s">
        <v>388</v>
      </c>
      <c r="G360" s="306" t="s">
        <v>720</v>
      </c>
      <c r="H360" s="306"/>
      <c r="I360" s="288" t="s">
        <v>442</v>
      </c>
      <c r="J360" s="292">
        <v>43.59</v>
      </c>
      <c r="K360" s="293" t="s">
        <v>234</v>
      </c>
      <c r="L360" s="293" t="s">
        <v>163</v>
      </c>
      <c r="M360" s="289" t="s">
        <v>479</v>
      </c>
      <c r="N360" s="294">
        <v>49</v>
      </c>
      <c r="O360" s="323">
        <v>8.4</v>
      </c>
      <c r="P360" s="295"/>
      <c r="Q360" s="461">
        <f>IFERROR(tbl_AufmassLos1[[#This Row],[Fläche_qm]]*tbl_AufmassLos1[[#This Row],[Reinigungs-tageJahr]],"")</f>
        <v>2135.9100000000003</v>
      </c>
      <c r="R360" s="174">
        <f>IFERROR(VLOOKUP(tbl_AufmassLos1[[#This Row],[Reinigungs-gruppe]]&amp;tbl_AufmassLos1[[#This Row],[Reinigungs-tageJahr]],tbl_BasisLos1[],7,FALSE),"")</f>
        <v>0</v>
      </c>
      <c r="S360" s="461" t="str">
        <f>IFERROR(tbl_AufmassLos1[[#This Row],[Fläche_qm_Jahr]]/tbl_AufmassLos1[[#This Row],[qm Leistung pro Stunde]],"")</f>
        <v/>
      </c>
      <c r="T360" s="175">
        <f>IFERROR(VLOOKUP(tbl_AufmassLos1[[#This Row],[Reinigungs-gruppe]]&amp;tbl_AufmassLos1[[#This Row],[Reinigungs-tageJahr]],tbl_BasisLos1[],8,FALSE),"")</f>
        <v>0</v>
      </c>
      <c r="U360" s="176" t="str">
        <f>IFERROR(tbl_AufmassLos1[[#This Row],[StundenJahr]]*tbl_AufmassLos1[[#This Row],[SVS]],"")</f>
        <v/>
      </c>
      <c r="V360" s="176" t="str">
        <f>IFERROR(tbl_AufmassLos1[[#This Row],[PreisJahr]]/12,"")</f>
        <v/>
      </c>
    </row>
    <row r="361" spans="1:22" x14ac:dyDescent="0.2">
      <c r="A361" s="288" t="s">
        <v>2549</v>
      </c>
      <c r="B361" s="289">
        <v>701910018</v>
      </c>
      <c r="C361" s="288" t="s">
        <v>2504</v>
      </c>
      <c r="D361" s="290" t="s">
        <v>251</v>
      </c>
      <c r="E361" s="465" t="s">
        <v>351</v>
      </c>
      <c r="F361" s="291" t="s">
        <v>388</v>
      </c>
      <c r="G361" s="306" t="s">
        <v>720</v>
      </c>
      <c r="H361" s="306"/>
      <c r="I361" s="288" t="s">
        <v>442</v>
      </c>
      <c r="J361" s="292">
        <v>37.64</v>
      </c>
      <c r="K361" s="293" t="s">
        <v>234</v>
      </c>
      <c r="L361" s="293" t="s">
        <v>163</v>
      </c>
      <c r="M361" s="289" t="s">
        <v>479</v>
      </c>
      <c r="N361" s="294">
        <v>49</v>
      </c>
      <c r="O361" s="323">
        <v>5.6</v>
      </c>
      <c r="P361" s="295"/>
      <c r="Q361" s="461">
        <f>IFERROR(tbl_AufmassLos1[[#This Row],[Fläche_qm]]*tbl_AufmassLos1[[#This Row],[Reinigungs-tageJahr]],"")</f>
        <v>1844.3600000000001</v>
      </c>
      <c r="R361" s="174">
        <f>IFERROR(VLOOKUP(tbl_AufmassLos1[[#This Row],[Reinigungs-gruppe]]&amp;tbl_AufmassLos1[[#This Row],[Reinigungs-tageJahr]],tbl_BasisLos1[],7,FALSE),"")</f>
        <v>0</v>
      </c>
      <c r="S361" s="461" t="str">
        <f>IFERROR(tbl_AufmassLos1[[#This Row],[Fläche_qm_Jahr]]/tbl_AufmassLos1[[#This Row],[qm Leistung pro Stunde]],"")</f>
        <v/>
      </c>
      <c r="T361" s="175">
        <f>IFERROR(VLOOKUP(tbl_AufmassLos1[[#This Row],[Reinigungs-gruppe]]&amp;tbl_AufmassLos1[[#This Row],[Reinigungs-tageJahr]],tbl_BasisLos1[],8,FALSE),"")</f>
        <v>0</v>
      </c>
      <c r="U361" s="176" t="str">
        <f>IFERROR(tbl_AufmassLos1[[#This Row],[StundenJahr]]*tbl_AufmassLos1[[#This Row],[SVS]],"")</f>
        <v/>
      </c>
      <c r="V361" s="176" t="str">
        <f>IFERROR(tbl_AufmassLos1[[#This Row],[PreisJahr]]/12,"")</f>
        <v/>
      </c>
    </row>
    <row r="362" spans="1:22" x14ac:dyDescent="0.2">
      <c r="A362" s="288" t="s">
        <v>2549</v>
      </c>
      <c r="B362" s="289">
        <v>701910018</v>
      </c>
      <c r="C362" s="288" t="s">
        <v>2504</v>
      </c>
      <c r="D362" s="290" t="s">
        <v>251</v>
      </c>
      <c r="E362" s="465" t="s">
        <v>351</v>
      </c>
      <c r="F362" s="291" t="s">
        <v>2097</v>
      </c>
      <c r="G362" s="306" t="s">
        <v>720</v>
      </c>
      <c r="H362" s="306"/>
      <c r="I362" s="288" t="s">
        <v>443</v>
      </c>
      <c r="J362" s="292">
        <v>25.631999999999998</v>
      </c>
      <c r="K362" s="293" t="s">
        <v>466</v>
      </c>
      <c r="L362" s="293" t="s">
        <v>163</v>
      </c>
      <c r="M362" s="289" t="s">
        <v>484</v>
      </c>
      <c r="N362" s="294">
        <v>122.5</v>
      </c>
      <c r="O362" s="295">
        <v>0</v>
      </c>
      <c r="P362" s="295"/>
      <c r="Q362" s="461">
        <f>IFERROR(tbl_AufmassLos1[[#This Row],[Fläche_qm]]*tbl_AufmassLos1[[#This Row],[Reinigungs-tageJahr]],"")</f>
        <v>3139.9199999999996</v>
      </c>
      <c r="R362" s="174">
        <f>IFERROR(VLOOKUP(tbl_AufmassLos1[[#This Row],[Reinigungs-gruppe]]&amp;tbl_AufmassLos1[[#This Row],[Reinigungs-tageJahr]],tbl_BasisLos1[],7,FALSE),"")</f>
        <v>0</v>
      </c>
      <c r="S362" s="461" t="str">
        <f>IFERROR(tbl_AufmassLos1[[#This Row],[Fläche_qm_Jahr]]/tbl_AufmassLos1[[#This Row],[qm Leistung pro Stunde]],"")</f>
        <v/>
      </c>
      <c r="T362" s="175">
        <f>IFERROR(VLOOKUP(tbl_AufmassLos1[[#This Row],[Reinigungs-gruppe]]&amp;tbl_AufmassLos1[[#This Row],[Reinigungs-tageJahr]],tbl_BasisLos1[],8,FALSE),"")</f>
        <v>0</v>
      </c>
      <c r="U362" s="176" t="str">
        <f>IFERROR(tbl_AufmassLos1[[#This Row],[StundenJahr]]*tbl_AufmassLos1[[#This Row],[SVS]],"")</f>
        <v/>
      </c>
      <c r="V362" s="176" t="str">
        <f>IFERROR(tbl_AufmassLos1[[#This Row],[PreisJahr]]/12,"")</f>
        <v/>
      </c>
    </row>
    <row r="363" spans="1:22" x14ac:dyDescent="0.2">
      <c r="A363" s="288" t="s">
        <v>2549</v>
      </c>
      <c r="B363" s="289">
        <v>701910018</v>
      </c>
      <c r="C363" s="288" t="s">
        <v>2504</v>
      </c>
      <c r="D363" s="290" t="s">
        <v>251</v>
      </c>
      <c r="E363" s="465" t="s">
        <v>1015</v>
      </c>
      <c r="F363" s="291" t="s">
        <v>395</v>
      </c>
      <c r="G363" s="306" t="s">
        <v>720</v>
      </c>
      <c r="H363" s="306"/>
      <c r="I363" s="288" t="s">
        <v>2477</v>
      </c>
      <c r="J363" s="292">
        <v>4.53</v>
      </c>
      <c r="K363" s="293" t="s">
        <v>454</v>
      </c>
      <c r="L363" s="293" t="s">
        <v>163</v>
      </c>
      <c r="M363" s="289" t="s">
        <v>481</v>
      </c>
      <c r="N363" s="294">
        <v>245</v>
      </c>
      <c r="O363" s="323">
        <v>3.2</v>
      </c>
      <c r="P363" s="295"/>
      <c r="Q363" s="461">
        <f>IFERROR(tbl_AufmassLos1[[#This Row],[Fläche_qm]]*tbl_AufmassLos1[[#This Row],[Reinigungs-tageJahr]],"")</f>
        <v>1109.8500000000001</v>
      </c>
      <c r="R363" s="174">
        <f>IFERROR(VLOOKUP(tbl_AufmassLos1[[#This Row],[Reinigungs-gruppe]]&amp;tbl_AufmassLos1[[#This Row],[Reinigungs-tageJahr]],tbl_BasisLos1[],7,FALSE),"")</f>
        <v>0</v>
      </c>
      <c r="S363" s="461" t="str">
        <f>IFERROR(tbl_AufmassLos1[[#This Row],[Fläche_qm_Jahr]]/tbl_AufmassLos1[[#This Row],[qm Leistung pro Stunde]],"")</f>
        <v/>
      </c>
      <c r="T363" s="175">
        <f>IFERROR(VLOOKUP(tbl_AufmassLos1[[#This Row],[Reinigungs-gruppe]]&amp;tbl_AufmassLos1[[#This Row],[Reinigungs-tageJahr]],tbl_BasisLos1[],8,FALSE),"")</f>
        <v>0</v>
      </c>
      <c r="U363" s="176" t="str">
        <f>IFERROR(tbl_AufmassLos1[[#This Row],[StundenJahr]]*tbl_AufmassLos1[[#This Row],[SVS]],"")</f>
        <v/>
      </c>
      <c r="V363" s="176" t="str">
        <f>IFERROR(tbl_AufmassLos1[[#This Row],[PreisJahr]]/12,"")</f>
        <v/>
      </c>
    </row>
    <row r="364" spans="1:22" x14ac:dyDescent="0.2">
      <c r="A364" s="288" t="s">
        <v>2549</v>
      </c>
      <c r="B364" s="289">
        <v>701910018</v>
      </c>
      <c r="C364" s="288" t="s">
        <v>2504</v>
      </c>
      <c r="D364" s="290" t="s">
        <v>251</v>
      </c>
      <c r="E364" s="465" t="s">
        <v>352</v>
      </c>
      <c r="F364" s="291" t="s">
        <v>388</v>
      </c>
      <c r="G364" s="306" t="s">
        <v>720</v>
      </c>
      <c r="H364" s="306"/>
      <c r="I364" s="288" t="s">
        <v>442</v>
      </c>
      <c r="J364" s="292">
        <v>21.3</v>
      </c>
      <c r="K364" s="293" t="s">
        <v>234</v>
      </c>
      <c r="L364" s="293" t="s">
        <v>163</v>
      </c>
      <c r="M364" s="289" t="s">
        <v>479</v>
      </c>
      <c r="N364" s="294">
        <v>49</v>
      </c>
      <c r="O364" s="323">
        <v>5.8</v>
      </c>
      <c r="P364" s="295"/>
      <c r="Q364" s="461">
        <f>IFERROR(tbl_AufmassLos1[[#This Row],[Fläche_qm]]*tbl_AufmassLos1[[#This Row],[Reinigungs-tageJahr]],"")</f>
        <v>1043.7</v>
      </c>
      <c r="R364" s="174">
        <f>IFERROR(VLOOKUP(tbl_AufmassLos1[[#This Row],[Reinigungs-gruppe]]&amp;tbl_AufmassLos1[[#This Row],[Reinigungs-tageJahr]],tbl_BasisLos1[],7,FALSE),"")</f>
        <v>0</v>
      </c>
      <c r="S364" s="461" t="str">
        <f>IFERROR(tbl_AufmassLos1[[#This Row],[Fläche_qm_Jahr]]/tbl_AufmassLos1[[#This Row],[qm Leistung pro Stunde]],"")</f>
        <v/>
      </c>
      <c r="T364" s="175">
        <f>IFERROR(VLOOKUP(tbl_AufmassLos1[[#This Row],[Reinigungs-gruppe]]&amp;tbl_AufmassLos1[[#This Row],[Reinigungs-tageJahr]],tbl_BasisLos1[],8,FALSE),"")</f>
        <v>0</v>
      </c>
      <c r="U364" s="176" t="str">
        <f>IFERROR(tbl_AufmassLos1[[#This Row],[StundenJahr]]*tbl_AufmassLos1[[#This Row],[SVS]],"")</f>
        <v/>
      </c>
      <c r="V364" s="176" t="str">
        <f>IFERROR(tbl_AufmassLos1[[#This Row],[PreisJahr]]/12,"")</f>
        <v/>
      </c>
    </row>
    <row r="365" spans="1:22" x14ac:dyDescent="0.2">
      <c r="A365" s="288" t="s">
        <v>2549</v>
      </c>
      <c r="B365" s="289">
        <v>701910018</v>
      </c>
      <c r="C365" s="288" t="s">
        <v>2504</v>
      </c>
      <c r="D365" s="290" t="s">
        <v>251</v>
      </c>
      <c r="E365" s="465" t="s">
        <v>1068</v>
      </c>
      <c r="F365" s="291" t="s">
        <v>393</v>
      </c>
      <c r="G365" s="306" t="s">
        <v>720</v>
      </c>
      <c r="H365" s="306"/>
      <c r="I365" s="288" t="s">
        <v>2477</v>
      </c>
      <c r="J365" s="292">
        <v>9.26</v>
      </c>
      <c r="K365" s="293" t="s">
        <v>451</v>
      </c>
      <c r="L365" s="293" t="s">
        <v>163</v>
      </c>
      <c r="M365" s="289" t="s">
        <v>481</v>
      </c>
      <c r="N365" s="294">
        <v>245</v>
      </c>
      <c r="O365" s="323">
        <v>2.8</v>
      </c>
      <c r="P365" s="295"/>
      <c r="Q365" s="461">
        <f>IFERROR(tbl_AufmassLos1[[#This Row],[Fläche_qm]]*tbl_AufmassLos1[[#This Row],[Reinigungs-tageJahr]],"")</f>
        <v>2268.6999999999998</v>
      </c>
      <c r="R365" s="174">
        <f>IFERROR(VLOOKUP(tbl_AufmassLos1[[#This Row],[Reinigungs-gruppe]]&amp;tbl_AufmassLos1[[#This Row],[Reinigungs-tageJahr]],tbl_BasisLos1[],7,FALSE),"")</f>
        <v>0</v>
      </c>
      <c r="S365" s="461" t="str">
        <f>IFERROR(tbl_AufmassLos1[[#This Row],[Fläche_qm_Jahr]]/tbl_AufmassLos1[[#This Row],[qm Leistung pro Stunde]],"")</f>
        <v/>
      </c>
      <c r="T365" s="175">
        <f>IFERROR(VLOOKUP(tbl_AufmassLos1[[#This Row],[Reinigungs-gruppe]]&amp;tbl_AufmassLos1[[#This Row],[Reinigungs-tageJahr]],tbl_BasisLos1[],8,FALSE),"")</f>
        <v>0</v>
      </c>
      <c r="U365" s="176" t="str">
        <f>IFERROR(tbl_AufmassLos1[[#This Row],[StundenJahr]]*tbl_AufmassLos1[[#This Row],[SVS]],"")</f>
        <v/>
      </c>
      <c r="V365" s="176" t="str">
        <f>IFERROR(tbl_AufmassLos1[[#This Row],[PreisJahr]]/12,"")</f>
        <v/>
      </c>
    </row>
    <row r="366" spans="1:22" x14ac:dyDescent="0.2">
      <c r="A366" s="288" t="s">
        <v>2549</v>
      </c>
      <c r="B366" s="289">
        <v>701910018</v>
      </c>
      <c r="C366" s="288" t="s">
        <v>2504</v>
      </c>
      <c r="D366" s="290" t="s">
        <v>251</v>
      </c>
      <c r="E366" s="465" t="s">
        <v>1069</v>
      </c>
      <c r="F366" s="291" t="s">
        <v>394</v>
      </c>
      <c r="G366" s="306" t="s">
        <v>720</v>
      </c>
      <c r="H366" s="306"/>
      <c r="I366" s="288" t="s">
        <v>2477</v>
      </c>
      <c r="J366" s="292">
        <v>11.21</v>
      </c>
      <c r="K366" s="293" t="s">
        <v>451</v>
      </c>
      <c r="L366" s="293" t="s">
        <v>163</v>
      </c>
      <c r="M366" s="289" t="s">
        <v>481</v>
      </c>
      <c r="N366" s="294">
        <v>245</v>
      </c>
      <c r="O366" s="323">
        <v>5.6</v>
      </c>
      <c r="P366" s="295"/>
      <c r="Q366" s="461">
        <f>IFERROR(tbl_AufmassLos1[[#This Row],[Fläche_qm]]*tbl_AufmassLos1[[#This Row],[Reinigungs-tageJahr]],"")</f>
        <v>2746.4500000000003</v>
      </c>
      <c r="R366" s="174">
        <f>IFERROR(VLOOKUP(tbl_AufmassLos1[[#This Row],[Reinigungs-gruppe]]&amp;tbl_AufmassLos1[[#This Row],[Reinigungs-tageJahr]],tbl_BasisLos1[],7,FALSE),"")</f>
        <v>0</v>
      </c>
      <c r="S366" s="461" t="str">
        <f>IFERROR(tbl_AufmassLos1[[#This Row],[Fläche_qm_Jahr]]/tbl_AufmassLos1[[#This Row],[qm Leistung pro Stunde]],"")</f>
        <v/>
      </c>
      <c r="T366" s="175">
        <f>IFERROR(VLOOKUP(tbl_AufmassLos1[[#This Row],[Reinigungs-gruppe]]&amp;tbl_AufmassLos1[[#This Row],[Reinigungs-tageJahr]],tbl_BasisLos1[],8,FALSE),"")</f>
        <v>0</v>
      </c>
      <c r="U366" s="176" t="str">
        <f>IFERROR(tbl_AufmassLos1[[#This Row],[StundenJahr]]*tbl_AufmassLos1[[#This Row],[SVS]],"")</f>
        <v/>
      </c>
      <c r="V366" s="176" t="str">
        <f>IFERROR(tbl_AufmassLos1[[#This Row],[PreisJahr]]/12,"")</f>
        <v/>
      </c>
    </row>
    <row r="367" spans="1:22" x14ac:dyDescent="0.2">
      <c r="A367" s="288" t="s">
        <v>2549</v>
      </c>
      <c r="B367" s="289">
        <v>701910018</v>
      </c>
      <c r="C367" s="288" t="s">
        <v>2504</v>
      </c>
      <c r="D367" s="290" t="s">
        <v>251</v>
      </c>
      <c r="E367" s="465" t="s">
        <v>1070</v>
      </c>
      <c r="F367" s="291" t="s">
        <v>2160</v>
      </c>
      <c r="G367" s="306" t="s">
        <v>720</v>
      </c>
      <c r="H367" s="306"/>
      <c r="I367" s="288" t="s">
        <v>2477</v>
      </c>
      <c r="J367" s="292">
        <v>3.63</v>
      </c>
      <c r="K367" s="293" t="s">
        <v>451</v>
      </c>
      <c r="L367" s="293" t="s">
        <v>163</v>
      </c>
      <c r="M367" s="289" t="s">
        <v>481</v>
      </c>
      <c r="N367" s="294">
        <v>245</v>
      </c>
      <c r="O367" s="295">
        <v>0</v>
      </c>
      <c r="P367" s="295"/>
      <c r="Q367" s="461">
        <f>IFERROR(tbl_AufmassLos1[[#This Row],[Fläche_qm]]*tbl_AufmassLos1[[#This Row],[Reinigungs-tageJahr]],"")</f>
        <v>889.35</v>
      </c>
      <c r="R367" s="174">
        <f>IFERROR(VLOOKUP(tbl_AufmassLos1[[#This Row],[Reinigungs-gruppe]]&amp;tbl_AufmassLos1[[#This Row],[Reinigungs-tageJahr]],tbl_BasisLos1[],7,FALSE),"")</f>
        <v>0</v>
      </c>
      <c r="S367" s="461" t="str">
        <f>IFERROR(tbl_AufmassLos1[[#This Row],[Fläche_qm_Jahr]]/tbl_AufmassLos1[[#This Row],[qm Leistung pro Stunde]],"")</f>
        <v/>
      </c>
      <c r="T367" s="175">
        <f>IFERROR(VLOOKUP(tbl_AufmassLos1[[#This Row],[Reinigungs-gruppe]]&amp;tbl_AufmassLos1[[#This Row],[Reinigungs-tageJahr]],tbl_BasisLos1[],8,FALSE),"")</f>
        <v>0</v>
      </c>
      <c r="U367" s="176" t="str">
        <f>IFERROR(tbl_AufmassLos1[[#This Row],[StundenJahr]]*tbl_AufmassLos1[[#This Row],[SVS]],"")</f>
        <v/>
      </c>
      <c r="V367" s="176" t="str">
        <f>IFERROR(tbl_AufmassLos1[[#This Row],[PreisJahr]]/12,"")</f>
        <v/>
      </c>
    </row>
    <row r="368" spans="1:22" x14ac:dyDescent="0.2">
      <c r="A368" s="288" t="s">
        <v>2549</v>
      </c>
      <c r="B368" s="289">
        <v>701910018</v>
      </c>
      <c r="C368" s="288" t="s">
        <v>2504</v>
      </c>
      <c r="D368" s="290" t="s">
        <v>251</v>
      </c>
      <c r="E368" s="465" t="s">
        <v>294</v>
      </c>
      <c r="F368" s="291" t="s">
        <v>388</v>
      </c>
      <c r="G368" s="306" t="s">
        <v>720</v>
      </c>
      <c r="H368" s="306"/>
      <c r="I368" s="288" t="s">
        <v>442</v>
      </c>
      <c r="J368" s="292">
        <v>20.7</v>
      </c>
      <c r="K368" s="293" t="s">
        <v>234</v>
      </c>
      <c r="L368" s="293" t="s">
        <v>163</v>
      </c>
      <c r="M368" s="289" t="s">
        <v>479</v>
      </c>
      <c r="N368" s="294">
        <v>49</v>
      </c>
      <c r="O368" s="323">
        <v>8.4</v>
      </c>
      <c r="P368" s="295"/>
      <c r="Q368" s="461">
        <f>IFERROR(tbl_AufmassLos1[[#This Row],[Fläche_qm]]*tbl_AufmassLos1[[#This Row],[Reinigungs-tageJahr]],"")</f>
        <v>1014.3</v>
      </c>
      <c r="R368" s="174">
        <f>IFERROR(VLOOKUP(tbl_AufmassLos1[[#This Row],[Reinigungs-gruppe]]&amp;tbl_AufmassLos1[[#This Row],[Reinigungs-tageJahr]],tbl_BasisLos1[],7,FALSE),"")</f>
        <v>0</v>
      </c>
      <c r="S368" s="461" t="str">
        <f>IFERROR(tbl_AufmassLos1[[#This Row],[Fläche_qm_Jahr]]/tbl_AufmassLos1[[#This Row],[qm Leistung pro Stunde]],"")</f>
        <v/>
      </c>
      <c r="T368" s="175">
        <f>IFERROR(VLOOKUP(tbl_AufmassLos1[[#This Row],[Reinigungs-gruppe]]&amp;tbl_AufmassLos1[[#This Row],[Reinigungs-tageJahr]],tbl_BasisLos1[],8,FALSE),"")</f>
        <v>0</v>
      </c>
      <c r="U368" s="176" t="str">
        <f>IFERROR(tbl_AufmassLos1[[#This Row],[StundenJahr]]*tbl_AufmassLos1[[#This Row],[SVS]],"")</f>
        <v/>
      </c>
      <c r="V368" s="176" t="str">
        <f>IFERROR(tbl_AufmassLos1[[#This Row],[PreisJahr]]/12,"")</f>
        <v/>
      </c>
    </row>
    <row r="369" spans="1:22" x14ac:dyDescent="0.2">
      <c r="A369" s="288" t="s">
        <v>2549</v>
      </c>
      <c r="B369" s="289">
        <v>701910018</v>
      </c>
      <c r="C369" s="288" t="s">
        <v>2504</v>
      </c>
      <c r="D369" s="290" t="s">
        <v>251</v>
      </c>
      <c r="E369" s="465" t="s">
        <v>321</v>
      </c>
      <c r="F369" s="291" t="s">
        <v>388</v>
      </c>
      <c r="G369" s="306" t="s">
        <v>720</v>
      </c>
      <c r="H369" s="306"/>
      <c r="I369" s="288" t="s">
        <v>442</v>
      </c>
      <c r="J369" s="292">
        <v>18.600000000000001</v>
      </c>
      <c r="K369" s="293" t="s">
        <v>234</v>
      </c>
      <c r="L369" s="293" t="s">
        <v>163</v>
      </c>
      <c r="M369" s="289" t="s">
        <v>479</v>
      </c>
      <c r="N369" s="294">
        <v>49</v>
      </c>
      <c r="O369" s="323">
        <v>5.6</v>
      </c>
      <c r="P369" s="295"/>
      <c r="Q369" s="461">
        <f>IFERROR(tbl_AufmassLos1[[#This Row],[Fläche_qm]]*tbl_AufmassLos1[[#This Row],[Reinigungs-tageJahr]],"")</f>
        <v>911.40000000000009</v>
      </c>
      <c r="R369" s="174">
        <f>IFERROR(VLOOKUP(tbl_AufmassLos1[[#This Row],[Reinigungs-gruppe]]&amp;tbl_AufmassLos1[[#This Row],[Reinigungs-tageJahr]],tbl_BasisLos1[],7,FALSE),"")</f>
        <v>0</v>
      </c>
      <c r="S369" s="461" t="str">
        <f>IFERROR(tbl_AufmassLos1[[#This Row],[Fläche_qm_Jahr]]/tbl_AufmassLos1[[#This Row],[qm Leistung pro Stunde]],"")</f>
        <v/>
      </c>
      <c r="T369" s="175">
        <f>IFERROR(VLOOKUP(tbl_AufmassLos1[[#This Row],[Reinigungs-gruppe]]&amp;tbl_AufmassLos1[[#This Row],[Reinigungs-tageJahr]],tbl_BasisLos1[],8,FALSE),"")</f>
        <v>0</v>
      </c>
      <c r="U369" s="176" t="str">
        <f>IFERROR(tbl_AufmassLos1[[#This Row],[StundenJahr]]*tbl_AufmassLos1[[#This Row],[SVS]],"")</f>
        <v/>
      </c>
      <c r="V369" s="176" t="str">
        <f>IFERROR(tbl_AufmassLos1[[#This Row],[PreisJahr]]/12,"")</f>
        <v/>
      </c>
    </row>
    <row r="370" spans="1:22" x14ac:dyDescent="0.2">
      <c r="A370" s="288" t="s">
        <v>2549</v>
      </c>
      <c r="B370" s="289">
        <v>701910018</v>
      </c>
      <c r="C370" s="288" t="s">
        <v>2504</v>
      </c>
      <c r="D370" s="290" t="s">
        <v>251</v>
      </c>
      <c r="E370" s="465" t="s">
        <v>295</v>
      </c>
      <c r="F370" s="291" t="s">
        <v>388</v>
      </c>
      <c r="G370" s="306" t="s">
        <v>720</v>
      </c>
      <c r="H370" s="306"/>
      <c r="I370" s="288" t="s">
        <v>442</v>
      </c>
      <c r="J370" s="292">
        <v>26.18</v>
      </c>
      <c r="K370" s="293" t="s">
        <v>234</v>
      </c>
      <c r="L370" s="293" t="s">
        <v>163</v>
      </c>
      <c r="M370" s="289" t="s">
        <v>479</v>
      </c>
      <c r="N370" s="294">
        <v>49</v>
      </c>
      <c r="O370" s="323">
        <v>8.4</v>
      </c>
      <c r="P370" s="295"/>
      <c r="Q370" s="461">
        <f>IFERROR(tbl_AufmassLos1[[#This Row],[Fläche_qm]]*tbl_AufmassLos1[[#This Row],[Reinigungs-tageJahr]],"")</f>
        <v>1282.82</v>
      </c>
      <c r="R370" s="174">
        <f>IFERROR(VLOOKUP(tbl_AufmassLos1[[#This Row],[Reinigungs-gruppe]]&amp;tbl_AufmassLos1[[#This Row],[Reinigungs-tageJahr]],tbl_BasisLos1[],7,FALSE),"")</f>
        <v>0</v>
      </c>
      <c r="S370" s="461" t="str">
        <f>IFERROR(tbl_AufmassLos1[[#This Row],[Fläche_qm_Jahr]]/tbl_AufmassLos1[[#This Row],[qm Leistung pro Stunde]],"")</f>
        <v/>
      </c>
      <c r="T370" s="175">
        <f>IFERROR(VLOOKUP(tbl_AufmassLos1[[#This Row],[Reinigungs-gruppe]]&amp;tbl_AufmassLos1[[#This Row],[Reinigungs-tageJahr]],tbl_BasisLos1[],8,FALSE),"")</f>
        <v>0</v>
      </c>
      <c r="U370" s="176" t="str">
        <f>IFERROR(tbl_AufmassLos1[[#This Row],[StundenJahr]]*tbl_AufmassLos1[[#This Row],[SVS]],"")</f>
        <v/>
      </c>
      <c r="V370" s="176" t="str">
        <f>IFERROR(tbl_AufmassLos1[[#This Row],[PreisJahr]]/12,"")</f>
        <v/>
      </c>
    </row>
    <row r="371" spans="1:22" x14ac:dyDescent="0.2">
      <c r="A371" s="288" t="s">
        <v>2549</v>
      </c>
      <c r="B371" s="289">
        <v>701910018</v>
      </c>
      <c r="C371" s="288" t="s">
        <v>2504</v>
      </c>
      <c r="D371" s="290" t="s">
        <v>251</v>
      </c>
      <c r="E371" s="465" t="s">
        <v>296</v>
      </c>
      <c r="F371" s="291" t="s">
        <v>388</v>
      </c>
      <c r="G371" s="306" t="s">
        <v>720</v>
      </c>
      <c r="H371" s="306"/>
      <c r="I371" s="288" t="s">
        <v>442</v>
      </c>
      <c r="J371" s="292">
        <v>36.6</v>
      </c>
      <c r="K371" s="293" t="s">
        <v>234</v>
      </c>
      <c r="L371" s="293" t="s">
        <v>163</v>
      </c>
      <c r="M371" s="289" t="s">
        <v>479</v>
      </c>
      <c r="N371" s="294">
        <v>49</v>
      </c>
      <c r="O371" s="323">
        <v>8.4</v>
      </c>
      <c r="P371" s="295"/>
      <c r="Q371" s="461">
        <f>IFERROR(tbl_AufmassLos1[[#This Row],[Fläche_qm]]*tbl_AufmassLos1[[#This Row],[Reinigungs-tageJahr]],"")</f>
        <v>1793.4</v>
      </c>
      <c r="R371" s="174">
        <f>IFERROR(VLOOKUP(tbl_AufmassLos1[[#This Row],[Reinigungs-gruppe]]&amp;tbl_AufmassLos1[[#This Row],[Reinigungs-tageJahr]],tbl_BasisLos1[],7,FALSE),"")</f>
        <v>0</v>
      </c>
      <c r="S371" s="461" t="str">
        <f>IFERROR(tbl_AufmassLos1[[#This Row],[Fläche_qm_Jahr]]/tbl_AufmassLos1[[#This Row],[qm Leistung pro Stunde]],"")</f>
        <v/>
      </c>
      <c r="T371" s="175">
        <f>IFERROR(VLOOKUP(tbl_AufmassLos1[[#This Row],[Reinigungs-gruppe]]&amp;tbl_AufmassLos1[[#This Row],[Reinigungs-tageJahr]],tbl_BasisLos1[],8,FALSE),"")</f>
        <v>0</v>
      </c>
      <c r="U371" s="176" t="str">
        <f>IFERROR(tbl_AufmassLos1[[#This Row],[StundenJahr]]*tbl_AufmassLos1[[#This Row],[SVS]],"")</f>
        <v/>
      </c>
      <c r="V371" s="176" t="str">
        <f>IFERROR(tbl_AufmassLos1[[#This Row],[PreisJahr]]/12,"")</f>
        <v/>
      </c>
    </row>
    <row r="372" spans="1:22" x14ac:dyDescent="0.2">
      <c r="A372" s="288" t="s">
        <v>2549</v>
      </c>
      <c r="B372" s="289">
        <v>701910018</v>
      </c>
      <c r="C372" s="288" t="s">
        <v>2504</v>
      </c>
      <c r="D372" s="290" t="s">
        <v>251</v>
      </c>
      <c r="E372" s="465" t="s">
        <v>297</v>
      </c>
      <c r="F372" s="291" t="s">
        <v>395</v>
      </c>
      <c r="G372" s="306" t="s">
        <v>720</v>
      </c>
      <c r="H372" s="306"/>
      <c r="I372" s="288" t="s">
        <v>2477</v>
      </c>
      <c r="J372" s="292">
        <v>3.39</v>
      </c>
      <c r="K372" s="293" t="s">
        <v>454</v>
      </c>
      <c r="L372" s="293" t="s">
        <v>163</v>
      </c>
      <c r="M372" s="289" t="s">
        <v>481</v>
      </c>
      <c r="N372" s="294">
        <v>245</v>
      </c>
      <c r="O372" s="323">
        <v>2.6</v>
      </c>
      <c r="P372" s="295"/>
      <c r="Q372" s="461">
        <f>IFERROR(tbl_AufmassLos1[[#This Row],[Fläche_qm]]*tbl_AufmassLos1[[#This Row],[Reinigungs-tageJahr]],"")</f>
        <v>830.55000000000007</v>
      </c>
      <c r="R372" s="174">
        <f>IFERROR(VLOOKUP(tbl_AufmassLos1[[#This Row],[Reinigungs-gruppe]]&amp;tbl_AufmassLos1[[#This Row],[Reinigungs-tageJahr]],tbl_BasisLos1[],7,FALSE),"")</f>
        <v>0</v>
      </c>
      <c r="S372" s="461" t="str">
        <f>IFERROR(tbl_AufmassLos1[[#This Row],[Fläche_qm_Jahr]]/tbl_AufmassLos1[[#This Row],[qm Leistung pro Stunde]],"")</f>
        <v/>
      </c>
      <c r="T372" s="175">
        <f>IFERROR(VLOOKUP(tbl_AufmassLos1[[#This Row],[Reinigungs-gruppe]]&amp;tbl_AufmassLos1[[#This Row],[Reinigungs-tageJahr]],tbl_BasisLos1[],8,FALSE),"")</f>
        <v>0</v>
      </c>
      <c r="U372" s="176" t="str">
        <f>IFERROR(tbl_AufmassLos1[[#This Row],[StundenJahr]]*tbl_AufmassLos1[[#This Row],[SVS]],"")</f>
        <v/>
      </c>
      <c r="V372" s="176" t="str">
        <f>IFERROR(tbl_AufmassLos1[[#This Row],[PreisJahr]]/12,"")</f>
        <v/>
      </c>
    </row>
    <row r="373" spans="1:22" x14ac:dyDescent="0.2">
      <c r="A373" s="288" t="s">
        <v>2549</v>
      </c>
      <c r="B373" s="289">
        <v>701910018</v>
      </c>
      <c r="C373" s="288" t="s">
        <v>2504</v>
      </c>
      <c r="D373" s="290" t="s">
        <v>251</v>
      </c>
      <c r="E373" s="465" t="s">
        <v>298</v>
      </c>
      <c r="F373" s="291" t="s">
        <v>2161</v>
      </c>
      <c r="G373" s="306" t="s">
        <v>720</v>
      </c>
      <c r="H373" s="306"/>
      <c r="I373" s="288" t="s">
        <v>442</v>
      </c>
      <c r="J373" s="292">
        <v>12.39</v>
      </c>
      <c r="K373" s="293" t="s">
        <v>450</v>
      </c>
      <c r="L373" s="293" t="s">
        <v>163</v>
      </c>
      <c r="M373" s="289" t="s">
        <v>484</v>
      </c>
      <c r="N373" s="294">
        <v>122.5</v>
      </c>
      <c r="O373" s="295">
        <v>0</v>
      </c>
      <c r="P373" s="295"/>
      <c r="Q373" s="461">
        <f>IFERROR(tbl_AufmassLos1[[#This Row],[Fläche_qm]]*tbl_AufmassLos1[[#This Row],[Reinigungs-tageJahr]],"")</f>
        <v>1517.7750000000001</v>
      </c>
      <c r="R373" s="174">
        <f>IFERROR(VLOOKUP(tbl_AufmassLos1[[#This Row],[Reinigungs-gruppe]]&amp;tbl_AufmassLos1[[#This Row],[Reinigungs-tageJahr]],tbl_BasisLos1[],7,FALSE),"")</f>
        <v>0</v>
      </c>
      <c r="S373" s="461" t="str">
        <f>IFERROR(tbl_AufmassLos1[[#This Row],[Fläche_qm_Jahr]]/tbl_AufmassLos1[[#This Row],[qm Leistung pro Stunde]],"")</f>
        <v/>
      </c>
      <c r="T373" s="175">
        <f>IFERROR(VLOOKUP(tbl_AufmassLos1[[#This Row],[Reinigungs-gruppe]]&amp;tbl_AufmassLos1[[#This Row],[Reinigungs-tageJahr]],tbl_BasisLos1[],8,FALSE),"")</f>
        <v>0</v>
      </c>
      <c r="U373" s="176" t="str">
        <f>IFERROR(tbl_AufmassLos1[[#This Row],[StundenJahr]]*tbl_AufmassLos1[[#This Row],[SVS]],"")</f>
        <v/>
      </c>
      <c r="V373" s="176" t="str">
        <f>IFERROR(tbl_AufmassLos1[[#This Row],[PreisJahr]]/12,"")</f>
        <v/>
      </c>
    </row>
    <row r="374" spans="1:22" x14ac:dyDescent="0.2">
      <c r="A374" s="288" t="s">
        <v>2549</v>
      </c>
      <c r="B374" s="289">
        <v>701910018</v>
      </c>
      <c r="C374" s="288" t="s">
        <v>2504</v>
      </c>
      <c r="D374" s="290" t="s">
        <v>251</v>
      </c>
      <c r="E374" s="465" t="s">
        <v>299</v>
      </c>
      <c r="F374" s="291" t="s">
        <v>2162</v>
      </c>
      <c r="G374" s="306" t="s">
        <v>720</v>
      </c>
      <c r="H374" s="306"/>
      <c r="I374" s="288" t="s">
        <v>442</v>
      </c>
      <c r="J374" s="292">
        <v>69.319999999999993</v>
      </c>
      <c r="K374" s="293" t="s">
        <v>450</v>
      </c>
      <c r="L374" s="293" t="s">
        <v>163</v>
      </c>
      <c r="M374" s="289" t="s">
        <v>484</v>
      </c>
      <c r="N374" s="294">
        <v>122.5</v>
      </c>
      <c r="O374" s="323">
        <v>19.2</v>
      </c>
      <c r="P374" s="323">
        <v>7.2</v>
      </c>
      <c r="Q374" s="461">
        <f>IFERROR(tbl_AufmassLos1[[#This Row],[Fläche_qm]]*tbl_AufmassLos1[[#This Row],[Reinigungs-tageJahr]],"")</f>
        <v>8491.6999999999989</v>
      </c>
      <c r="R374" s="174">
        <f>IFERROR(VLOOKUP(tbl_AufmassLos1[[#This Row],[Reinigungs-gruppe]]&amp;tbl_AufmassLos1[[#This Row],[Reinigungs-tageJahr]],tbl_BasisLos1[],7,FALSE),"")</f>
        <v>0</v>
      </c>
      <c r="S374" s="461" t="str">
        <f>IFERROR(tbl_AufmassLos1[[#This Row],[Fläche_qm_Jahr]]/tbl_AufmassLos1[[#This Row],[qm Leistung pro Stunde]],"")</f>
        <v/>
      </c>
      <c r="T374" s="175">
        <f>IFERROR(VLOOKUP(tbl_AufmassLos1[[#This Row],[Reinigungs-gruppe]]&amp;tbl_AufmassLos1[[#This Row],[Reinigungs-tageJahr]],tbl_BasisLos1[],8,FALSE),"")</f>
        <v>0</v>
      </c>
      <c r="U374" s="176" t="str">
        <f>IFERROR(tbl_AufmassLos1[[#This Row],[StundenJahr]]*tbl_AufmassLos1[[#This Row],[SVS]],"")</f>
        <v/>
      </c>
      <c r="V374" s="176" t="str">
        <f>IFERROR(tbl_AufmassLos1[[#This Row],[PreisJahr]]/12,"")</f>
        <v/>
      </c>
    </row>
    <row r="375" spans="1:22" x14ac:dyDescent="0.2">
      <c r="A375" s="288" t="s">
        <v>2549</v>
      </c>
      <c r="B375" s="289">
        <v>701910018</v>
      </c>
      <c r="C375" s="288" t="s">
        <v>2504</v>
      </c>
      <c r="D375" s="290" t="s">
        <v>251</v>
      </c>
      <c r="E375" s="465" t="s">
        <v>828</v>
      </c>
      <c r="F375" s="291" t="s">
        <v>2163</v>
      </c>
      <c r="G375" s="306" t="s">
        <v>720</v>
      </c>
      <c r="H375" s="306"/>
      <c r="I375" s="288" t="s">
        <v>442</v>
      </c>
      <c r="J375" s="292">
        <v>2.6</v>
      </c>
      <c r="K375" s="293" t="s">
        <v>457</v>
      </c>
      <c r="L375" s="293" t="s">
        <v>163</v>
      </c>
      <c r="M375" s="289" t="s">
        <v>480</v>
      </c>
      <c r="N375" s="294">
        <v>12</v>
      </c>
      <c r="O375" s="295">
        <v>0</v>
      </c>
      <c r="P375" s="295"/>
      <c r="Q375" s="461">
        <f>IFERROR(tbl_AufmassLos1[[#This Row],[Fläche_qm]]*tbl_AufmassLos1[[#This Row],[Reinigungs-tageJahr]],"")</f>
        <v>31.200000000000003</v>
      </c>
      <c r="R375" s="174">
        <f>IFERROR(VLOOKUP(tbl_AufmassLos1[[#This Row],[Reinigungs-gruppe]]&amp;tbl_AufmassLos1[[#This Row],[Reinigungs-tageJahr]],tbl_BasisLos1[],7,FALSE),"")</f>
        <v>0</v>
      </c>
      <c r="S375" s="461" t="str">
        <f>IFERROR(tbl_AufmassLos1[[#This Row],[Fläche_qm_Jahr]]/tbl_AufmassLos1[[#This Row],[qm Leistung pro Stunde]],"")</f>
        <v/>
      </c>
      <c r="T375" s="175">
        <f>IFERROR(VLOOKUP(tbl_AufmassLos1[[#This Row],[Reinigungs-gruppe]]&amp;tbl_AufmassLos1[[#This Row],[Reinigungs-tageJahr]],tbl_BasisLos1[],8,FALSE),"")</f>
        <v>0</v>
      </c>
      <c r="U375" s="176" t="str">
        <f>IFERROR(tbl_AufmassLos1[[#This Row],[StundenJahr]]*tbl_AufmassLos1[[#This Row],[SVS]],"")</f>
        <v/>
      </c>
      <c r="V375" s="176" t="str">
        <f>IFERROR(tbl_AufmassLos1[[#This Row],[PreisJahr]]/12,"")</f>
        <v/>
      </c>
    </row>
    <row r="376" spans="1:22" x14ac:dyDescent="0.2">
      <c r="A376" s="288" t="s">
        <v>2549</v>
      </c>
      <c r="B376" s="289">
        <v>701910018</v>
      </c>
      <c r="C376" s="288" t="s">
        <v>2504</v>
      </c>
      <c r="D376" s="290" t="s">
        <v>251</v>
      </c>
      <c r="E376" s="465" t="s">
        <v>830</v>
      </c>
      <c r="F376" s="291" t="s">
        <v>380</v>
      </c>
      <c r="G376" s="306" t="s">
        <v>720</v>
      </c>
      <c r="H376" s="306"/>
      <c r="I376" s="288" t="s">
        <v>442</v>
      </c>
      <c r="J376" s="292">
        <v>56</v>
      </c>
      <c r="K376" s="293" t="s">
        <v>452</v>
      </c>
      <c r="L376" s="293" t="s">
        <v>163</v>
      </c>
      <c r="M376" s="289" t="s">
        <v>484</v>
      </c>
      <c r="N376" s="294">
        <v>122.5</v>
      </c>
      <c r="O376" s="323">
        <v>6.8</v>
      </c>
      <c r="P376" s="323">
        <v>17.8</v>
      </c>
      <c r="Q376" s="461">
        <f>IFERROR(tbl_AufmassLos1[[#This Row],[Fläche_qm]]*tbl_AufmassLos1[[#This Row],[Reinigungs-tageJahr]],"")</f>
        <v>6860</v>
      </c>
      <c r="R376" s="174">
        <f>IFERROR(VLOOKUP(tbl_AufmassLos1[[#This Row],[Reinigungs-gruppe]]&amp;tbl_AufmassLos1[[#This Row],[Reinigungs-tageJahr]],tbl_BasisLos1[],7,FALSE),"")</f>
        <v>0</v>
      </c>
      <c r="S376" s="461" t="str">
        <f>IFERROR(tbl_AufmassLos1[[#This Row],[Fläche_qm_Jahr]]/tbl_AufmassLos1[[#This Row],[qm Leistung pro Stunde]],"")</f>
        <v/>
      </c>
      <c r="T376" s="175">
        <f>IFERROR(VLOOKUP(tbl_AufmassLos1[[#This Row],[Reinigungs-gruppe]]&amp;tbl_AufmassLos1[[#This Row],[Reinigungs-tageJahr]],tbl_BasisLos1[],8,FALSE),"")</f>
        <v>0</v>
      </c>
      <c r="U376" s="176" t="str">
        <f>IFERROR(tbl_AufmassLos1[[#This Row],[StundenJahr]]*tbl_AufmassLos1[[#This Row],[SVS]],"")</f>
        <v/>
      </c>
      <c r="V376" s="176" t="str">
        <f>IFERROR(tbl_AufmassLos1[[#This Row],[PreisJahr]]/12,"")</f>
        <v/>
      </c>
    </row>
    <row r="377" spans="1:22" x14ac:dyDescent="0.2">
      <c r="A377" s="288" t="s">
        <v>2549</v>
      </c>
      <c r="B377" s="289">
        <v>701910018</v>
      </c>
      <c r="C377" s="288" t="s">
        <v>2504</v>
      </c>
      <c r="D377" s="290" t="s">
        <v>251</v>
      </c>
      <c r="E377" s="465" t="s">
        <v>1067</v>
      </c>
      <c r="F377" s="291" t="s">
        <v>376</v>
      </c>
      <c r="G377" s="306" t="s">
        <v>720</v>
      </c>
      <c r="H377" s="306"/>
      <c r="I377" s="288" t="s">
        <v>442</v>
      </c>
      <c r="J377" s="292">
        <v>3.46</v>
      </c>
      <c r="K377" s="293" t="s">
        <v>263</v>
      </c>
      <c r="L377" s="293" t="s">
        <v>163</v>
      </c>
      <c r="M377" s="289" t="s">
        <v>484</v>
      </c>
      <c r="N377" s="294">
        <v>122.5</v>
      </c>
      <c r="O377" s="295">
        <v>0</v>
      </c>
      <c r="P377" s="295"/>
      <c r="Q377" s="461">
        <f>IFERROR(tbl_AufmassLos1[[#This Row],[Fläche_qm]]*tbl_AufmassLos1[[#This Row],[Reinigungs-tageJahr]],"")</f>
        <v>423.85</v>
      </c>
      <c r="R377" s="174">
        <f>IFERROR(VLOOKUP(tbl_AufmassLos1[[#This Row],[Reinigungs-gruppe]]&amp;tbl_AufmassLos1[[#This Row],[Reinigungs-tageJahr]],tbl_BasisLos1[],7,FALSE),"")</f>
        <v>0</v>
      </c>
      <c r="S377" s="461" t="str">
        <f>IFERROR(tbl_AufmassLos1[[#This Row],[Fläche_qm_Jahr]]/tbl_AufmassLos1[[#This Row],[qm Leistung pro Stunde]],"")</f>
        <v/>
      </c>
      <c r="T377" s="175">
        <f>IFERROR(VLOOKUP(tbl_AufmassLos1[[#This Row],[Reinigungs-gruppe]]&amp;tbl_AufmassLos1[[#This Row],[Reinigungs-tageJahr]],tbl_BasisLos1[],8,FALSE),"")</f>
        <v>0</v>
      </c>
      <c r="U377" s="176" t="str">
        <f>IFERROR(tbl_AufmassLos1[[#This Row],[StundenJahr]]*tbl_AufmassLos1[[#This Row],[SVS]],"")</f>
        <v/>
      </c>
      <c r="V377" s="176" t="str">
        <f>IFERROR(tbl_AufmassLos1[[#This Row],[PreisJahr]]/12,"")</f>
        <v/>
      </c>
    </row>
    <row r="378" spans="1:22" x14ac:dyDescent="0.2">
      <c r="A378" s="288" t="s">
        <v>2549</v>
      </c>
      <c r="B378" s="289">
        <v>701910018</v>
      </c>
      <c r="C378" s="288" t="s">
        <v>2504</v>
      </c>
      <c r="D378" s="290">
        <v>1</v>
      </c>
      <c r="E378" s="465" t="s">
        <v>1059</v>
      </c>
      <c r="F378" s="291" t="s">
        <v>2155</v>
      </c>
      <c r="G378" s="306" t="s">
        <v>720</v>
      </c>
      <c r="H378" s="306"/>
      <c r="I378" s="288" t="s">
        <v>443</v>
      </c>
      <c r="J378" s="292">
        <v>16.8</v>
      </c>
      <c r="K378" s="293" t="s">
        <v>466</v>
      </c>
      <c r="L378" s="293" t="s">
        <v>163</v>
      </c>
      <c r="M378" s="289" t="s">
        <v>484</v>
      </c>
      <c r="N378" s="294">
        <v>122.5</v>
      </c>
      <c r="O378" s="295">
        <v>0</v>
      </c>
      <c r="P378" s="295"/>
      <c r="Q378" s="461">
        <f>IFERROR(tbl_AufmassLos1[[#This Row],[Fläche_qm]]*tbl_AufmassLos1[[#This Row],[Reinigungs-tageJahr]],"")</f>
        <v>2058</v>
      </c>
      <c r="R378" s="174">
        <f>IFERROR(VLOOKUP(tbl_AufmassLos1[[#This Row],[Reinigungs-gruppe]]&amp;tbl_AufmassLos1[[#This Row],[Reinigungs-tageJahr]],tbl_BasisLos1[],7,FALSE),"")</f>
        <v>0</v>
      </c>
      <c r="S378" s="461" t="str">
        <f>IFERROR(tbl_AufmassLos1[[#This Row],[Fläche_qm_Jahr]]/tbl_AufmassLos1[[#This Row],[qm Leistung pro Stunde]],"")</f>
        <v/>
      </c>
      <c r="T378" s="175">
        <f>IFERROR(VLOOKUP(tbl_AufmassLos1[[#This Row],[Reinigungs-gruppe]]&amp;tbl_AufmassLos1[[#This Row],[Reinigungs-tageJahr]],tbl_BasisLos1[],8,FALSE),"")</f>
        <v>0</v>
      </c>
      <c r="U378" s="176" t="str">
        <f>IFERROR(tbl_AufmassLos1[[#This Row],[StundenJahr]]*tbl_AufmassLos1[[#This Row],[SVS]],"")</f>
        <v/>
      </c>
      <c r="V378" s="176" t="str">
        <f>IFERROR(tbl_AufmassLos1[[#This Row],[PreisJahr]]/12,"")</f>
        <v/>
      </c>
    </row>
    <row r="379" spans="1:22" x14ac:dyDescent="0.2">
      <c r="A379" s="288" t="s">
        <v>2549</v>
      </c>
      <c r="B379" s="289">
        <v>701910018</v>
      </c>
      <c r="C379" s="288" t="s">
        <v>2504</v>
      </c>
      <c r="D379" s="290">
        <v>1</v>
      </c>
      <c r="E379" s="465" t="s">
        <v>1071</v>
      </c>
      <c r="F379" s="291" t="s">
        <v>2097</v>
      </c>
      <c r="G379" s="306" t="s">
        <v>720</v>
      </c>
      <c r="H379" s="306"/>
      <c r="I379" s="288" t="s">
        <v>443</v>
      </c>
      <c r="J379" s="292">
        <v>13.58</v>
      </c>
      <c r="K379" s="293" t="s">
        <v>466</v>
      </c>
      <c r="L379" s="293" t="s">
        <v>163</v>
      </c>
      <c r="M379" s="289" t="s">
        <v>484</v>
      </c>
      <c r="N379" s="294">
        <v>122.5</v>
      </c>
      <c r="O379" s="295">
        <v>0</v>
      </c>
      <c r="P379" s="295"/>
      <c r="Q379" s="461">
        <f>IFERROR(tbl_AufmassLos1[[#This Row],[Fläche_qm]]*tbl_AufmassLos1[[#This Row],[Reinigungs-tageJahr]],"")</f>
        <v>1663.55</v>
      </c>
      <c r="R379" s="174">
        <f>IFERROR(VLOOKUP(tbl_AufmassLos1[[#This Row],[Reinigungs-gruppe]]&amp;tbl_AufmassLos1[[#This Row],[Reinigungs-tageJahr]],tbl_BasisLos1[],7,FALSE),"")</f>
        <v>0</v>
      </c>
      <c r="S379" s="461" t="str">
        <f>IFERROR(tbl_AufmassLos1[[#This Row],[Fläche_qm_Jahr]]/tbl_AufmassLos1[[#This Row],[qm Leistung pro Stunde]],"")</f>
        <v/>
      </c>
      <c r="T379" s="175">
        <f>IFERROR(VLOOKUP(tbl_AufmassLos1[[#This Row],[Reinigungs-gruppe]]&amp;tbl_AufmassLos1[[#This Row],[Reinigungs-tageJahr]],tbl_BasisLos1[],8,FALSE),"")</f>
        <v>0</v>
      </c>
      <c r="U379" s="176" t="str">
        <f>IFERROR(tbl_AufmassLos1[[#This Row],[StundenJahr]]*tbl_AufmassLos1[[#This Row],[SVS]],"")</f>
        <v/>
      </c>
      <c r="V379" s="176" t="str">
        <f>IFERROR(tbl_AufmassLos1[[#This Row],[PreisJahr]]/12,"")</f>
        <v/>
      </c>
    </row>
    <row r="380" spans="1:22" x14ac:dyDescent="0.2">
      <c r="A380" s="288" t="s">
        <v>2549</v>
      </c>
      <c r="B380" s="289">
        <v>701910018</v>
      </c>
      <c r="C380" s="288" t="s">
        <v>2504</v>
      </c>
      <c r="D380" s="290" t="s">
        <v>252</v>
      </c>
      <c r="E380" s="465" t="s">
        <v>286</v>
      </c>
      <c r="F380" s="291" t="s">
        <v>388</v>
      </c>
      <c r="G380" s="306" t="s">
        <v>720</v>
      </c>
      <c r="H380" s="288"/>
      <c r="I380" s="288" t="s">
        <v>442</v>
      </c>
      <c r="J380" s="292">
        <v>18.989999999999998</v>
      </c>
      <c r="K380" s="293" t="s">
        <v>234</v>
      </c>
      <c r="L380" s="293" t="s">
        <v>163</v>
      </c>
      <c r="M380" s="289" t="s">
        <v>479</v>
      </c>
      <c r="N380" s="294">
        <v>49</v>
      </c>
      <c r="O380" s="323">
        <v>3.6</v>
      </c>
      <c r="P380" s="323">
        <v>2</v>
      </c>
      <c r="Q380" s="461">
        <f>IFERROR(tbl_AufmassLos1[[#This Row],[Fläche_qm]]*tbl_AufmassLos1[[#This Row],[Reinigungs-tageJahr]],"")</f>
        <v>930.50999999999988</v>
      </c>
      <c r="R380" s="174">
        <f>IFERROR(VLOOKUP(tbl_AufmassLos1[[#This Row],[Reinigungs-gruppe]]&amp;tbl_AufmassLos1[[#This Row],[Reinigungs-tageJahr]],tbl_BasisLos1[],7,FALSE),"")</f>
        <v>0</v>
      </c>
      <c r="S380" s="461" t="str">
        <f>IFERROR(tbl_AufmassLos1[[#This Row],[Fläche_qm_Jahr]]/tbl_AufmassLos1[[#This Row],[qm Leistung pro Stunde]],"")</f>
        <v/>
      </c>
      <c r="T380" s="175">
        <f>IFERROR(VLOOKUP(tbl_AufmassLos1[[#This Row],[Reinigungs-gruppe]]&amp;tbl_AufmassLos1[[#This Row],[Reinigungs-tageJahr]],tbl_BasisLos1[],8,FALSE),"")</f>
        <v>0</v>
      </c>
      <c r="U380" s="176" t="str">
        <f>IFERROR(tbl_AufmassLos1[[#This Row],[StundenJahr]]*tbl_AufmassLos1[[#This Row],[SVS]],"")</f>
        <v/>
      </c>
      <c r="V380" s="176" t="str">
        <f>IFERROR(tbl_AufmassLos1[[#This Row],[PreisJahr]]/12,"")</f>
        <v/>
      </c>
    </row>
    <row r="381" spans="1:22" x14ac:dyDescent="0.2">
      <c r="A381" s="288" t="s">
        <v>2549</v>
      </c>
      <c r="B381" s="289">
        <v>701910018</v>
      </c>
      <c r="C381" s="288" t="s">
        <v>2504</v>
      </c>
      <c r="D381" s="290" t="s">
        <v>252</v>
      </c>
      <c r="E381" s="465" t="s">
        <v>1072</v>
      </c>
      <c r="F381" s="291" t="s">
        <v>2164</v>
      </c>
      <c r="G381" s="306" t="s">
        <v>720</v>
      </c>
      <c r="H381" s="288"/>
      <c r="I381" s="288" t="s">
        <v>441</v>
      </c>
      <c r="J381" s="292">
        <v>6.34</v>
      </c>
      <c r="K381" s="293" t="s">
        <v>48</v>
      </c>
      <c r="L381" s="293" t="s">
        <v>163</v>
      </c>
      <c r="M381" s="289" t="s">
        <v>250</v>
      </c>
      <c r="N381" s="294">
        <v>0</v>
      </c>
      <c r="O381" s="295">
        <v>0</v>
      </c>
      <c r="P381" s="295"/>
      <c r="Q381" s="461">
        <f>IFERROR(tbl_AufmassLos1[[#This Row],[Fläche_qm]]*tbl_AufmassLos1[[#This Row],[Reinigungs-tageJahr]],"")</f>
        <v>0</v>
      </c>
      <c r="R381" s="174">
        <f>IFERROR(VLOOKUP(tbl_AufmassLos1[[#This Row],[Reinigungs-gruppe]]&amp;tbl_AufmassLos1[[#This Row],[Reinigungs-tageJahr]],tbl_BasisLos1[],7,FALSE),"")</f>
        <v>0</v>
      </c>
      <c r="S381" s="461" t="str">
        <f>IFERROR(tbl_AufmassLos1[[#This Row],[Fläche_qm_Jahr]]/tbl_AufmassLos1[[#This Row],[qm Leistung pro Stunde]],"")</f>
        <v/>
      </c>
      <c r="T381" s="175">
        <f>IFERROR(VLOOKUP(tbl_AufmassLos1[[#This Row],[Reinigungs-gruppe]]&amp;tbl_AufmassLos1[[#This Row],[Reinigungs-tageJahr]],tbl_BasisLos1[],8,FALSE),"")</f>
        <v>0</v>
      </c>
      <c r="U381" s="176" t="str">
        <f>IFERROR(tbl_AufmassLos1[[#This Row],[StundenJahr]]*tbl_AufmassLos1[[#This Row],[SVS]],"")</f>
        <v/>
      </c>
      <c r="V381" s="176" t="str">
        <f>IFERROR(tbl_AufmassLos1[[#This Row],[PreisJahr]]/12,"")</f>
        <v/>
      </c>
    </row>
    <row r="382" spans="1:22" x14ac:dyDescent="0.2">
      <c r="A382" s="288" t="s">
        <v>2549</v>
      </c>
      <c r="B382" s="289">
        <v>701910018</v>
      </c>
      <c r="C382" s="288" t="s">
        <v>2504</v>
      </c>
      <c r="D382" s="290" t="s">
        <v>252</v>
      </c>
      <c r="E382" s="465" t="s">
        <v>287</v>
      </c>
      <c r="F382" s="291" t="s">
        <v>388</v>
      </c>
      <c r="G382" s="306" t="s">
        <v>720</v>
      </c>
      <c r="H382" s="288"/>
      <c r="I382" s="288" t="s">
        <v>442</v>
      </c>
      <c r="J382" s="292">
        <v>26.08</v>
      </c>
      <c r="K382" s="293" t="s">
        <v>234</v>
      </c>
      <c r="L382" s="293" t="s">
        <v>163</v>
      </c>
      <c r="M382" s="289" t="s">
        <v>479</v>
      </c>
      <c r="N382" s="294">
        <v>49</v>
      </c>
      <c r="O382" s="323">
        <v>3.6</v>
      </c>
      <c r="P382" s="323">
        <v>2</v>
      </c>
      <c r="Q382" s="461">
        <f>IFERROR(tbl_AufmassLos1[[#This Row],[Fläche_qm]]*tbl_AufmassLos1[[#This Row],[Reinigungs-tageJahr]],"")</f>
        <v>1277.9199999999998</v>
      </c>
      <c r="R382" s="174">
        <f>IFERROR(VLOOKUP(tbl_AufmassLos1[[#This Row],[Reinigungs-gruppe]]&amp;tbl_AufmassLos1[[#This Row],[Reinigungs-tageJahr]],tbl_BasisLos1[],7,FALSE),"")</f>
        <v>0</v>
      </c>
      <c r="S382" s="461" t="str">
        <f>IFERROR(tbl_AufmassLos1[[#This Row],[Fläche_qm_Jahr]]/tbl_AufmassLos1[[#This Row],[qm Leistung pro Stunde]],"")</f>
        <v/>
      </c>
      <c r="T382" s="175">
        <f>IFERROR(VLOOKUP(tbl_AufmassLos1[[#This Row],[Reinigungs-gruppe]]&amp;tbl_AufmassLos1[[#This Row],[Reinigungs-tageJahr]],tbl_BasisLos1[],8,FALSE),"")</f>
        <v>0</v>
      </c>
      <c r="U382" s="176" t="str">
        <f>IFERROR(tbl_AufmassLos1[[#This Row],[StundenJahr]]*tbl_AufmassLos1[[#This Row],[SVS]],"")</f>
        <v/>
      </c>
      <c r="V382" s="176" t="str">
        <f>IFERROR(tbl_AufmassLos1[[#This Row],[PreisJahr]]/12,"")</f>
        <v/>
      </c>
    </row>
    <row r="383" spans="1:22" x14ac:dyDescent="0.2">
      <c r="A383" s="288" t="s">
        <v>2549</v>
      </c>
      <c r="B383" s="289">
        <v>701910018</v>
      </c>
      <c r="C383" s="288" t="s">
        <v>2504</v>
      </c>
      <c r="D383" s="290" t="s">
        <v>252</v>
      </c>
      <c r="E383" s="465" t="s">
        <v>304</v>
      </c>
      <c r="F383" s="291" t="s">
        <v>388</v>
      </c>
      <c r="G383" s="306" t="s">
        <v>720</v>
      </c>
      <c r="H383" s="288"/>
      <c r="I383" s="288" t="s">
        <v>442</v>
      </c>
      <c r="J383" s="292">
        <v>19.8</v>
      </c>
      <c r="K383" s="293" t="s">
        <v>234</v>
      </c>
      <c r="L383" s="293" t="s">
        <v>163</v>
      </c>
      <c r="M383" s="289" t="s">
        <v>479</v>
      </c>
      <c r="N383" s="294">
        <v>49</v>
      </c>
      <c r="O383" s="323">
        <v>3.6</v>
      </c>
      <c r="P383" s="323">
        <v>2</v>
      </c>
      <c r="Q383" s="461">
        <f>IFERROR(tbl_AufmassLos1[[#This Row],[Fläche_qm]]*tbl_AufmassLos1[[#This Row],[Reinigungs-tageJahr]],"")</f>
        <v>970.2</v>
      </c>
      <c r="R383" s="174">
        <f>IFERROR(VLOOKUP(tbl_AufmassLos1[[#This Row],[Reinigungs-gruppe]]&amp;tbl_AufmassLos1[[#This Row],[Reinigungs-tageJahr]],tbl_BasisLos1[],7,FALSE),"")</f>
        <v>0</v>
      </c>
      <c r="S383" s="461" t="str">
        <f>IFERROR(tbl_AufmassLos1[[#This Row],[Fläche_qm_Jahr]]/tbl_AufmassLos1[[#This Row],[qm Leistung pro Stunde]],"")</f>
        <v/>
      </c>
      <c r="T383" s="175">
        <f>IFERROR(VLOOKUP(tbl_AufmassLos1[[#This Row],[Reinigungs-gruppe]]&amp;tbl_AufmassLos1[[#This Row],[Reinigungs-tageJahr]],tbl_BasisLos1[],8,FALSE),"")</f>
        <v>0</v>
      </c>
      <c r="U383" s="176" t="str">
        <f>IFERROR(tbl_AufmassLos1[[#This Row],[StundenJahr]]*tbl_AufmassLos1[[#This Row],[SVS]],"")</f>
        <v/>
      </c>
      <c r="V383" s="176" t="str">
        <f>IFERROR(tbl_AufmassLos1[[#This Row],[PreisJahr]]/12,"")</f>
        <v/>
      </c>
    </row>
    <row r="384" spans="1:22" x14ac:dyDescent="0.2">
      <c r="A384" s="288" t="s">
        <v>2549</v>
      </c>
      <c r="B384" s="289">
        <v>701910018</v>
      </c>
      <c r="C384" s="288" t="s">
        <v>2504</v>
      </c>
      <c r="D384" s="290" t="s">
        <v>252</v>
      </c>
      <c r="E384" s="465" t="s">
        <v>305</v>
      </c>
      <c r="F384" s="291" t="s">
        <v>389</v>
      </c>
      <c r="G384" s="306" t="s">
        <v>720</v>
      </c>
      <c r="H384" s="288"/>
      <c r="I384" s="288" t="s">
        <v>442</v>
      </c>
      <c r="J384" s="292">
        <v>25.8</v>
      </c>
      <c r="K384" s="293" t="s">
        <v>234</v>
      </c>
      <c r="L384" s="293" t="s">
        <v>163</v>
      </c>
      <c r="M384" s="289" t="s">
        <v>479</v>
      </c>
      <c r="N384" s="294">
        <v>49</v>
      </c>
      <c r="O384" s="323">
        <v>2.9</v>
      </c>
      <c r="P384" s="295"/>
      <c r="Q384" s="461">
        <f>IFERROR(tbl_AufmassLos1[[#This Row],[Fläche_qm]]*tbl_AufmassLos1[[#This Row],[Reinigungs-tageJahr]],"")</f>
        <v>1264.2</v>
      </c>
      <c r="R384" s="174">
        <f>IFERROR(VLOOKUP(tbl_AufmassLos1[[#This Row],[Reinigungs-gruppe]]&amp;tbl_AufmassLos1[[#This Row],[Reinigungs-tageJahr]],tbl_BasisLos1[],7,FALSE),"")</f>
        <v>0</v>
      </c>
      <c r="S384" s="461" t="str">
        <f>IFERROR(tbl_AufmassLos1[[#This Row],[Fläche_qm_Jahr]]/tbl_AufmassLos1[[#This Row],[qm Leistung pro Stunde]],"")</f>
        <v/>
      </c>
      <c r="T384" s="175">
        <f>IFERROR(VLOOKUP(tbl_AufmassLos1[[#This Row],[Reinigungs-gruppe]]&amp;tbl_AufmassLos1[[#This Row],[Reinigungs-tageJahr]],tbl_BasisLos1[],8,FALSE),"")</f>
        <v>0</v>
      </c>
      <c r="U384" s="176" t="str">
        <f>IFERROR(tbl_AufmassLos1[[#This Row],[StundenJahr]]*tbl_AufmassLos1[[#This Row],[SVS]],"")</f>
        <v/>
      </c>
      <c r="V384" s="176" t="str">
        <f>IFERROR(tbl_AufmassLos1[[#This Row],[PreisJahr]]/12,"")</f>
        <v/>
      </c>
    </row>
    <row r="385" spans="1:22" x14ac:dyDescent="0.2">
      <c r="A385" s="288" t="s">
        <v>2549</v>
      </c>
      <c r="B385" s="289">
        <v>701910018</v>
      </c>
      <c r="C385" s="288" t="s">
        <v>2504</v>
      </c>
      <c r="D385" s="290" t="s">
        <v>252</v>
      </c>
      <c r="E385" s="465" t="s">
        <v>1073</v>
      </c>
      <c r="F385" s="291" t="s">
        <v>2097</v>
      </c>
      <c r="G385" s="306" t="s">
        <v>720</v>
      </c>
      <c r="H385" s="288"/>
      <c r="I385" s="288" t="s">
        <v>443</v>
      </c>
      <c r="J385" s="292">
        <v>25.631999999999998</v>
      </c>
      <c r="K385" s="293" t="s">
        <v>466</v>
      </c>
      <c r="L385" s="293" t="s">
        <v>163</v>
      </c>
      <c r="M385" s="289" t="s">
        <v>484</v>
      </c>
      <c r="N385" s="294">
        <v>122.5</v>
      </c>
      <c r="O385" s="295">
        <v>0</v>
      </c>
      <c r="P385" s="295"/>
      <c r="Q385" s="461">
        <f>IFERROR(tbl_AufmassLos1[[#This Row],[Fläche_qm]]*tbl_AufmassLos1[[#This Row],[Reinigungs-tageJahr]],"")</f>
        <v>3139.9199999999996</v>
      </c>
      <c r="R385" s="174">
        <f>IFERROR(VLOOKUP(tbl_AufmassLos1[[#This Row],[Reinigungs-gruppe]]&amp;tbl_AufmassLos1[[#This Row],[Reinigungs-tageJahr]],tbl_BasisLos1[],7,FALSE),"")</f>
        <v>0</v>
      </c>
      <c r="S385" s="461" t="str">
        <f>IFERROR(tbl_AufmassLos1[[#This Row],[Fläche_qm_Jahr]]/tbl_AufmassLos1[[#This Row],[qm Leistung pro Stunde]],"")</f>
        <v/>
      </c>
      <c r="T385" s="175">
        <f>IFERROR(VLOOKUP(tbl_AufmassLos1[[#This Row],[Reinigungs-gruppe]]&amp;tbl_AufmassLos1[[#This Row],[Reinigungs-tageJahr]],tbl_BasisLos1[],8,FALSE),"")</f>
        <v>0</v>
      </c>
      <c r="U385" s="176" t="str">
        <f>IFERROR(tbl_AufmassLos1[[#This Row],[StundenJahr]]*tbl_AufmassLos1[[#This Row],[SVS]],"")</f>
        <v/>
      </c>
      <c r="V385" s="176" t="str">
        <f>IFERROR(tbl_AufmassLos1[[#This Row],[PreisJahr]]/12,"")</f>
        <v/>
      </c>
    </row>
    <row r="386" spans="1:22" x14ac:dyDescent="0.2">
      <c r="A386" s="288" t="s">
        <v>2549</v>
      </c>
      <c r="B386" s="289">
        <v>701910018</v>
      </c>
      <c r="C386" s="288" t="s">
        <v>2504</v>
      </c>
      <c r="D386" s="290" t="s">
        <v>252</v>
      </c>
      <c r="E386" s="465" t="s">
        <v>1073</v>
      </c>
      <c r="F386" s="291" t="s">
        <v>393</v>
      </c>
      <c r="G386" s="306" t="s">
        <v>720</v>
      </c>
      <c r="H386" s="306"/>
      <c r="I386" s="288" t="s">
        <v>2477</v>
      </c>
      <c r="J386" s="292">
        <v>7.99</v>
      </c>
      <c r="K386" s="293" t="s">
        <v>451</v>
      </c>
      <c r="L386" s="293" t="s">
        <v>163</v>
      </c>
      <c r="M386" s="289" t="s">
        <v>481</v>
      </c>
      <c r="N386" s="294">
        <v>245</v>
      </c>
      <c r="O386" s="323">
        <v>1.8</v>
      </c>
      <c r="P386" s="295"/>
      <c r="Q386" s="461">
        <f>IFERROR(tbl_AufmassLos1[[#This Row],[Fläche_qm]]*tbl_AufmassLos1[[#This Row],[Reinigungs-tageJahr]],"")</f>
        <v>1957.55</v>
      </c>
      <c r="R386" s="174">
        <f>IFERROR(VLOOKUP(tbl_AufmassLos1[[#This Row],[Reinigungs-gruppe]]&amp;tbl_AufmassLos1[[#This Row],[Reinigungs-tageJahr]],tbl_BasisLos1[],7,FALSE),"")</f>
        <v>0</v>
      </c>
      <c r="S386" s="461" t="str">
        <f>IFERROR(tbl_AufmassLos1[[#This Row],[Fläche_qm_Jahr]]/tbl_AufmassLos1[[#This Row],[qm Leistung pro Stunde]],"")</f>
        <v/>
      </c>
      <c r="T386" s="175">
        <f>IFERROR(VLOOKUP(tbl_AufmassLos1[[#This Row],[Reinigungs-gruppe]]&amp;tbl_AufmassLos1[[#This Row],[Reinigungs-tageJahr]],tbl_BasisLos1[],8,FALSE),"")</f>
        <v>0</v>
      </c>
      <c r="U386" s="176" t="str">
        <f>IFERROR(tbl_AufmassLos1[[#This Row],[StundenJahr]]*tbl_AufmassLos1[[#This Row],[SVS]],"")</f>
        <v/>
      </c>
      <c r="V386" s="176" t="str">
        <f>IFERROR(tbl_AufmassLos1[[#This Row],[PreisJahr]]/12,"")</f>
        <v/>
      </c>
    </row>
    <row r="387" spans="1:22" x14ac:dyDescent="0.2">
      <c r="A387" s="288" t="s">
        <v>2549</v>
      </c>
      <c r="B387" s="289">
        <v>701910018</v>
      </c>
      <c r="C387" s="288" t="s">
        <v>2504</v>
      </c>
      <c r="D387" s="290" t="s">
        <v>252</v>
      </c>
      <c r="E387" s="465" t="s">
        <v>1074</v>
      </c>
      <c r="F387" s="291" t="s">
        <v>394</v>
      </c>
      <c r="G387" s="306" t="s">
        <v>720</v>
      </c>
      <c r="H387" s="306"/>
      <c r="I387" s="288" t="s">
        <v>2477</v>
      </c>
      <c r="J387" s="292">
        <v>9.08</v>
      </c>
      <c r="K387" s="293" t="s">
        <v>451</v>
      </c>
      <c r="L387" s="293" t="s">
        <v>163</v>
      </c>
      <c r="M387" s="289" t="s">
        <v>481</v>
      </c>
      <c r="N387" s="294">
        <v>245</v>
      </c>
      <c r="O387" s="323">
        <v>3.6</v>
      </c>
      <c r="P387" s="295"/>
      <c r="Q387" s="461">
        <f>IFERROR(tbl_AufmassLos1[[#This Row],[Fläche_qm]]*tbl_AufmassLos1[[#This Row],[Reinigungs-tageJahr]],"")</f>
        <v>2224.6</v>
      </c>
      <c r="R387" s="174">
        <f>IFERROR(VLOOKUP(tbl_AufmassLos1[[#This Row],[Reinigungs-gruppe]]&amp;tbl_AufmassLos1[[#This Row],[Reinigungs-tageJahr]],tbl_BasisLos1[],7,FALSE),"")</f>
        <v>0</v>
      </c>
      <c r="S387" s="461" t="str">
        <f>IFERROR(tbl_AufmassLos1[[#This Row],[Fläche_qm_Jahr]]/tbl_AufmassLos1[[#This Row],[qm Leistung pro Stunde]],"")</f>
        <v/>
      </c>
      <c r="T387" s="175">
        <f>IFERROR(VLOOKUP(tbl_AufmassLos1[[#This Row],[Reinigungs-gruppe]]&amp;tbl_AufmassLos1[[#This Row],[Reinigungs-tageJahr]],tbl_BasisLos1[],8,FALSE),"")</f>
        <v>0</v>
      </c>
      <c r="U387" s="176" t="str">
        <f>IFERROR(tbl_AufmassLos1[[#This Row],[StundenJahr]]*tbl_AufmassLos1[[#This Row],[SVS]],"")</f>
        <v/>
      </c>
      <c r="V387" s="176" t="str">
        <f>IFERROR(tbl_AufmassLos1[[#This Row],[PreisJahr]]/12,"")</f>
        <v/>
      </c>
    </row>
    <row r="388" spans="1:22" x14ac:dyDescent="0.2">
      <c r="A388" s="288" t="s">
        <v>2549</v>
      </c>
      <c r="B388" s="289">
        <v>701910018</v>
      </c>
      <c r="C388" s="288" t="s">
        <v>2504</v>
      </c>
      <c r="D388" s="290" t="s">
        <v>252</v>
      </c>
      <c r="E388" s="465" t="s">
        <v>1075</v>
      </c>
      <c r="F388" s="291" t="s">
        <v>2160</v>
      </c>
      <c r="G388" s="306" t="s">
        <v>720</v>
      </c>
      <c r="H388" s="306"/>
      <c r="I388" s="288" t="s">
        <v>2477</v>
      </c>
      <c r="J388" s="292">
        <v>2.9</v>
      </c>
      <c r="K388" s="293" t="s">
        <v>451</v>
      </c>
      <c r="L388" s="293" t="s">
        <v>163</v>
      </c>
      <c r="M388" s="289" t="s">
        <v>481</v>
      </c>
      <c r="N388" s="294">
        <v>245</v>
      </c>
      <c r="O388" s="295">
        <v>0</v>
      </c>
      <c r="P388" s="295"/>
      <c r="Q388" s="461">
        <f>IFERROR(tbl_AufmassLos1[[#This Row],[Fläche_qm]]*tbl_AufmassLos1[[#This Row],[Reinigungs-tageJahr]],"")</f>
        <v>710.5</v>
      </c>
      <c r="R388" s="174">
        <f>IFERROR(VLOOKUP(tbl_AufmassLos1[[#This Row],[Reinigungs-gruppe]]&amp;tbl_AufmassLos1[[#This Row],[Reinigungs-tageJahr]],tbl_BasisLos1[],7,FALSE),"")</f>
        <v>0</v>
      </c>
      <c r="S388" s="461" t="str">
        <f>IFERROR(tbl_AufmassLos1[[#This Row],[Fläche_qm_Jahr]]/tbl_AufmassLos1[[#This Row],[qm Leistung pro Stunde]],"")</f>
        <v/>
      </c>
      <c r="T388" s="175">
        <f>IFERROR(VLOOKUP(tbl_AufmassLos1[[#This Row],[Reinigungs-gruppe]]&amp;tbl_AufmassLos1[[#This Row],[Reinigungs-tageJahr]],tbl_BasisLos1[],8,FALSE),"")</f>
        <v>0</v>
      </c>
      <c r="U388" s="176" t="str">
        <f>IFERROR(tbl_AufmassLos1[[#This Row],[StundenJahr]]*tbl_AufmassLos1[[#This Row],[SVS]],"")</f>
        <v/>
      </c>
      <c r="V388" s="176" t="str">
        <f>IFERROR(tbl_AufmassLos1[[#This Row],[PreisJahr]]/12,"")</f>
        <v/>
      </c>
    </row>
    <row r="389" spans="1:22" x14ac:dyDescent="0.2">
      <c r="A389" s="288" t="s">
        <v>2549</v>
      </c>
      <c r="B389" s="289">
        <v>701910018</v>
      </c>
      <c r="C389" s="288" t="s">
        <v>2504</v>
      </c>
      <c r="D389" s="290" t="s">
        <v>252</v>
      </c>
      <c r="E389" s="465" t="s">
        <v>1076</v>
      </c>
      <c r="F389" s="291" t="s">
        <v>433</v>
      </c>
      <c r="G389" s="306" t="s">
        <v>720</v>
      </c>
      <c r="H389" s="306"/>
      <c r="I389" s="288" t="s">
        <v>442</v>
      </c>
      <c r="J389" s="292">
        <v>47.5</v>
      </c>
      <c r="K389" s="293" t="s">
        <v>452</v>
      </c>
      <c r="L389" s="293" t="s">
        <v>163</v>
      </c>
      <c r="M389" s="289" t="s">
        <v>484</v>
      </c>
      <c r="N389" s="294">
        <v>122.5</v>
      </c>
      <c r="O389" s="295">
        <v>0</v>
      </c>
      <c r="P389" s="323">
        <v>3.9</v>
      </c>
      <c r="Q389" s="461">
        <f>IFERROR(tbl_AufmassLos1[[#This Row],[Fläche_qm]]*tbl_AufmassLos1[[#This Row],[Reinigungs-tageJahr]],"")</f>
        <v>5818.75</v>
      </c>
      <c r="R389" s="174">
        <f>IFERROR(VLOOKUP(tbl_AufmassLos1[[#This Row],[Reinigungs-gruppe]]&amp;tbl_AufmassLos1[[#This Row],[Reinigungs-tageJahr]],tbl_BasisLos1[],7,FALSE),"")</f>
        <v>0</v>
      </c>
      <c r="S389" s="461" t="str">
        <f>IFERROR(tbl_AufmassLos1[[#This Row],[Fläche_qm_Jahr]]/tbl_AufmassLos1[[#This Row],[qm Leistung pro Stunde]],"")</f>
        <v/>
      </c>
      <c r="T389" s="175">
        <f>IFERROR(VLOOKUP(tbl_AufmassLos1[[#This Row],[Reinigungs-gruppe]]&amp;tbl_AufmassLos1[[#This Row],[Reinigungs-tageJahr]],tbl_BasisLos1[],8,FALSE),"")</f>
        <v>0</v>
      </c>
      <c r="U389" s="176" t="str">
        <f>IFERROR(tbl_AufmassLos1[[#This Row],[StundenJahr]]*tbl_AufmassLos1[[#This Row],[SVS]],"")</f>
        <v/>
      </c>
      <c r="V389" s="176" t="str">
        <f>IFERROR(tbl_AufmassLos1[[#This Row],[PreisJahr]]/12,"")</f>
        <v/>
      </c>
    </row>
    <row r="390" spans="1:22" x14ac:dyDescent="0.2">
      <c r="A390" s="288" t="s">
        <v>2549</v>
      </c>
      <c r="B390" s="289">
        <v>701910018</v>
      </c>
      <c r="C390" s="288" t="s">
        <v>2504</v>
      </c>
      <c r="D390" s="290" t="s">
        <v>252</v>
      </c>
      <c r="E390" s="465" t="s">
        <v>1077</v>
      </c>
      <c r="F390" s="291" t="s">
        <v>2165</v>
      </c>
      <c r="G390" s="306" t="s">
        <v>720</v>
      </c>
      <c r="H390" s="306"/>
      <c r="I390" s="288" t="s">
        <v>442</v>
      </c>
      <c r="J390" s="292">
        <v>6.53</v>
      </c>
      <c r="K390" s="293" t="s">
        <v>452</v>
      </c>
      <c r="L390" s="293" t="s">
        <v>163</v>
      </c>
      <c r="M390" s="289" t="s">
        <v>484</v>
      </c>
      <c r="N390" s="294">
        <v>122.5</v>
      </c>
      <c r="O390" s="295">
        <v>0</v>
      </c>
      <c r="P390" s="295"/>
      <c r="Q390" s="461">
        <f>IFERROR(tbl_AufmassLos1[[#This Row],[Fläche_qm]]*tbl_AufmassLos1[[#This Row],[Reinigungs-tageJahr]],"")</f>
        <v>799.92500000000007</v>
      </c>
      <c r="R390" s="174">
        <f>IFERROR(VLOOKUP(tbl_AufmassLos1[[#This Row],[Reinigungs-gruppe]]&amp;tbl_AufmassLos1[[#This Row],[Reinigungs-tageJahr]],tbl_BasisLos1[],7,FALSE),"")</f>
        <v>0</v>
      </c>
      <c r="S390" s="461" t="str">
        <f>IFERROR(tbl_AufmassLos1[[#This Row],[Fläche_qm_Jahr]]/tbl_AufmassLos1[[#This Row],[qm Leistung pro Stunde]],"")</f>
        <v/>
      </c>
      <c r="T390" s="175">
        <f>IFERROR(VLOOKUP(tbl_AufmassLos1[[#This Row],[Reinigungs-gruppe]]&amp;tbl_AufmassLos1[[#This Row],[Reinigungs-tageJahr]],tbl_BasisLos1[],8,FALSE),"")</f>
        <v>0</v>
      </c>
      <c r="U390" s="176" t="str">
        <f>IFERROR(tbl_AufmassLos1[[#This Row],[StundenJahr]]*tbl_AufmassLos1[[#This Row],[SVS]],"")</f>
        <v/>
      </c>
      <c r="V390" s="176" t="str">
        <f>IFERROR(tbl_AufmassLos1[[#This Row],[PreisJahr]]/12,"")</f>
        <v/>
      </c>
    </row>
    <row r="391" spans="1:22" x14ac:dyDescent="0.2">
      <c r="A391" s="288" t="s">
        <v>2549</v>
      </c>
      <c r="B391" s="289">
        <v>701910018</v>
      </c>
      <c r="C391" s="288" t="s">
        <v>2504</v>
      </c>
      <c r="D391" s="290" t="s">
        <v>252</v>
      </c>
      <c r="E391" s="465" t="s">
        <v>306</v>
      </c>
      <c r="F391" s="291" t="s">
        <v>388</v>
      </c>
      <c r="G391" s="306" t="s">
        <v>720</v>
      </c>
      <c r="H391" s="306"/>
      <c r="I391" s="288" t="s">
        <v>442</v>
      </c>
      <c r="J391" s="292">
        <v>15</v>
      </c>
      <c r="K391" s="293" t="s">
        <v>234</v>
      </c>
      <c r="L391" s="293" t="s">
        <v>163</v>
      </c>
      <c r="M391" s="289" t="s">
        <v>479</v>
      </c>
      <c r="N391" s="294">
        <v>49</v>
      </c>
      <c r="O391" s="323">
        <v>1.8</v>
      </c>
      <c r="P391" s="295"/>
      <c r="Q391" s="461">
        <f>IFERROR(tbl_AufmassLos1[[#This Row],[Fläche_qm]]*tbl_AufmassLos1[[#This Row],[Reinigungs-tageJahr]],"")</f>
        <v>735</v>
      </c>
      <c r="R391" s="174">
        <f>IFERROR(VLOOKUP(tbl_AufmassLos1[[#This Row],[Reinigungs-gruppe]]&amp;tbl_AufmassLos1[[#This Row],[Reinigungs-tageJahr]],tbl_BasisLos1[],7,FALSE),"")</f>
        <v>0</v>
      </c>
      <c r="S391" s="461" t="str">
        <f>IFERROR(tbl_AufmassLos1[[#This Row],[Fläche_qm_Jahr]]/tbl_AufmassLos1[[#This Row],[qm Leistung pro Stunde]],"")</f>
        <v/>
      </c>
      <c r="T391" s="175">
        <f>IFERROR(VLOOKUP(tbl_AufmassLos1[[#This Row],[Reinigungs-gruppe]]&amp;tbl_AufmassLos1[[#This Row],[Reinigungs-tageJahr]],tbl_BasisLos1[],8,FALSE),"")</f>
        <v>0</v>
      </c>
      <c r="U391" s="176" t="str">
        <f>IFERROR(tbl_AufmassLos1[[#This Row],[StundenJahr]]*tbl_AufmassLos1[[#This Row],[SVS]],"")</f>
        <v/>
      </c>
      <c r="V391" s="176" t="str">
        <f>IFERROR(tbl_AufmassLos1[[#This Row],[PreisJahr]]/12,"")</f>
        <v/>
      </c>
    </row>
    <row r="392" spans="1:22" x14ac:dyDescent="0.2">
      <c r="A392" s="288" t="s">
        <v>2549</v>
      </c>
      <c r="B392" s="289">
        <v>701910018</v>
      </c>
      <c r="C392" s="288" t="s">
        <v>2504</v>
      </c>
      <c r="D392" s="290" t="s">
        <v>252</v>
      </c>
      <c r="E392" s="465" t="s">
        <v>288</v>
      </c>
      <c r="F392" s="291" t="s">
        <v>388</v>
      </c>
      <c r="G392" s="306" t="s">
        <v>720</v>
      </c>
      <c r="H392" s="288"/>
      <c r="I392" s="288" t="s">
        <v>442</v>
      </c>
      <c r="J392" s="292">
        <v>19.84</v>
      </c>
      <c r="K392" s="293" t="s">
        <v>234</v>
      </c>
      <c r="L392" s="293" t="s">
        <v>163</v>
      </c>
      <c r="M392" s="289" t="s">
        <v>479</v>
      </c>
      <c r="N392" s="294">
        <v>49</v>
      </c>
      <c r="O392" s="323">
        <v>3.6</v>
      </c>
      <c r="P392" s="323">
        <v>2</v>
      </c>
      <c r="Q392" s="461">
        <f>IFERROR(tbl_AufmassLos1[[#This Row],[Fläche_qm]]*tbl_AufmassLos1[[#This Row],[Reinigungs-tageJahr]],"")</f>
        <v>972.16</v>
      </c>
      <c r="R392" s="174">
        <f>IFERROR(VLOOKUP(tbl_AufmassLos1[[#This Row],[Reinigungs-gruppe]]&amp;tbl_AufmassLos1[[#This Row],[Reinigungs-tageJahr]],tbl_BasisLos1[],7,FALSE),"")</f>
        <v>0</v>
      </c>
      <c r="S392" s="461" t="str">
        <f>IFERROR(tbl_AufmassLos1[[#This Row],[Fläche_qm_Jahr]]/tbl_AufmassLos1[[#This Row],[qm Leistung pro Stunde]],"")</f>
        <v/>
      </c>
      <c r="T392" s="175">
        <f>IFERROR(VLOOKUP(tbl_AufmassLos1[[#This Row],[Reinigungs-gruppe]]&amp;tbl_AufmassLos1[[#This Row],[Reinigungs-tageJahr]],tbl_BasisLos1[],8,FALSE),"")</f>
        <v>0</v>
      </c>
      <c r="U392" s="176" t="str">
        <f>IFERROR(tbl_AufmassLos1[[#This Row],[StundenJahr]]*tbl_AufmassLos1[[#This Row],[SVS]],"")</f>
        <v/>
      </c>
      <c r="V392" s="176" t="str">
        <f>IFERROR(tbl_AufmassLos1[[#This Row],[PreisJahr]]/12,"")</f>
        <v/>
      </c>
    </row>
    <row r="393" spans="1:22" x14ac:dyDescent="0.2">
      <c r="A393" s="288" t="s">
        <v>2549</v>
      </c>
      <c r="B393" s="289">
        <v>701910018</v>
      </c>
      <c r="C393" s="288" t="s">
        <v>2504</v>
      </c>
      <c r="D393" s="290" t="s">
        <v>252</v>
      </c>
      <c r="E393" s="465" t="s">
        <v>289</v>
      </c>
      <c r="F393" s="291" t="s">
        <v>388</v>
      </c>
      <c r="G393" s="306" t="s">
        <v>720</v>
      </c>
      <c r="H393" s="288"/>
      <c r="I393" s="288" t="s">
        <v>442</v>
      </c>
      <c r="J393" s="292">
        <v>21.26</v>
      </c>
      <c r="K393" s="293" t="s">
        <v>234</v>
      </c>
      <c r="L393" s="293" t="s">
        <v>163</v>
      </c>
      <c r="M393" s="289" t="s">
        <v>479</v>
      </c>
      <c r="N393" s="294">
        <v>49</v>
      </c>
      <c r="O393" s="323">
        <v>3.6</v>
      </c>
      <c r="P393" s="323">
        <v>2</v>
      </c>
      <c r="Q393" s="461">
        <f>IFERROR(tbl_AufmassLos1[[#This Row],[Fläche_qm]]*tbl_AufmassLos1[[#This Row],[Reinigungs-tageJahr]],"")</f>
        <v>1041.74</v>
      </c>
      <c r="R393" s="174">
        <f>IFERROR(VLOOKUP(tbl_AufmassLos1[[#This Row],[Reinigungs-gruppe]]&amp;tbl_AufmassLos1[[#This Row],[Reinigungs-tageJahr]],tbl_BasisLos1[],7,FALSE),"")</f>
        <v>0</v>
      </c>
      <c r="S393" s="461" t="str">
        <f>IFERROR(tbl_AufmassLos1[[#This Row],[Fläche_qm_Jahr]]/tbl_AufmassLos1[[#This Row],[qm Leistung pro Stunde]],"")</f>
        <v/>
      </c>
      <c r="T393" s="175">
        <f>IFERROR(VLOOKUP(tbl_AufmassLos1[[#This Row],[Reinigungs-gruppe]]&amp;tbl_AufmassLos1[[#This Row],[Reinigungs-tageJahr]],tbl_BasisLos1[],8,FALSE),"")</f>
        <v>0</v>
      </c>
      <c r="U393" s="176" t="str">
        <f>IFERROR(tbl_AufmassLos1[[#This Row],[StundenJahr]]*tbl_AufmassLos1[[#This Row],[SVS]],"")</f>
        <v/>
      </c>
      <c r="V393" s="176" t="str">
        <f>IFERROR(tbl_AufmassLos1[[#This Row],[PreisJahr]]/12,"")</f>
        <v/>
      </c>
    </row>
    <row r="394" spans="1:22" x14ac:dyDescent="0.2">
      <c r="A394" s="288" t="s">
        <v>2549</v>
      </c>
      <c r="B394" s="289">
        <v>701910018</v>
      </c>
      <c r="C394" s="288" t="s">
        <v>2504</v>
      </c>
      <c r="D394" s="290" t="s">
        <v>252</v>
      </c>
      <c r="E394" s="465" t="s">
        <v>290</v>
      </c>
      <c r="F394" s="291" t="s">
        <v>388</v>
      </c>
      <c r="G394" s="306" t="s">
        <v>720</v>
      </c>
      <c r="H394" s="306"/>
      <c r="I394" s="288" t="s">
        <v>442</v>
      </c>
      <c r="J394" s="292">
        <v>24.12</v>
      </c>
      <c r="K394" s="293" t="s">
        <v>234</v>
      </c>
      <c r="L394" s="293" t="s">
        <v>163</v>
      </c>
      <c r="M394" s="289" t="s">
        <v>479</v>
      </c>
      <c r="N394" s="294">
        <v>49</v>
      </c>
      <c r="O394" s="323">
        <v>5.4</v>
      </c>
      <c r="P394" s="323">
        <v>2</v>
      </c>
      <c r="Q394" s="461">
        <f>IFERROR(tbl_AufmassLos1[[#This Row],[Fläche_qm]]*tbl_AufmassLos1[[#This Row],[Reinigungs-tageJahr]],"")</f>
        <v>1181.8800000000001</v>
      </c>
      <c r="R394" s="174">
        <f>IFERROR(VLOOKUP(tbl_AufmassLos1[[#This Row],[Reinigungs-gruppe]]&amp;tbl_AufmassLos1[[#This Row],[Reinigungs-tageJahr]],tbl_BasisLos1[],7,FALSE),"")</f>
        <v>0</v>
      </c>
      <c r="S394" s="461" t="str">
        <f>IFERROR(tbl_AufmassLos1[[#This Row],[Fläche_qm_Jahr]]/tbl_AufmassLos1[[#This Row],[qm Leistung pro Stunde]],"")</f>
        <v/>
      </c>
      <c r="T394" s="175">
        <f>IFERROR(VLOOKUP(tbl_AufmassLos1[[#This Row],[Reinigungs-gruppe]]&amp;tbl_AufmassLos1[[#This Row],[Reinigungs-tageJahr]],tbl_BasisLos1[],8,FALSE),"")</f>
        <v>0</v>
      </c>
      <c r="U394" s="176" t="str">
        <f>IFERROR(tbl_AufmassLos1[[#This Row],[StundenJahr]]*tbl_AufmassLos1[[#This Row],[SVS]],"")</f>
        <v/>
      </c>
      <c r="V394" s="176" t="str">
        <f>IFERROR(tbl_AufmassLos1[[#This Row],[PreisJahr]]/12,"")</f>
        <v/>
      </c>
    </row>
    <row r="395" spans="1:22" x14ac:dyDescent="0.2">
      <c r="A395" s="288" t="s">
        <v>2549</v>
      </c>
      <c r="B395" s="289">
        <v>701910018</v>
      </c>
      <c r="C395" s="288" t="s">
        <v>2504</v>
      </c>
      <c r="D395" s="290" t="s">
        <v>252</v>
      </c>
      <c r="E395" s="465" t="s">
        <v>291</v>
      </c>
      <c r="F395" s="291" t="s">
        <v>388</v>
      </c>
      <c r="G395" s="306" t="s">
        <v>720</v>
      </c>
      <c r="H395" s="306"/>
      <c r="I395" s="288" t="s">
        <v>442</v>
      </c>
      <c r="J395" s="292">
        <v>26.4</v>
      </c>
      <c r="K395" s="293" t="s">
        <v>234</v>
      </c>
      <c r="L395" s="293" t="s">
        <v>163</v>
      </c>
      <c r="M395" s="289" t="s">
        <v>479</v>
      </c>
      <c r="N395" s="294">
        <v>49</v>
      </c>
      <c r="O395" s="323">
        <v>3.6</v>
      </c>
      <c r="P395" s="323">
        <v>2</v>
      </c>
      <c r="Q395" s="461">
        <f>IFERROR(tbl_AufmassLos1[[#This Row],[Fläche_qm]]*tbl_AufmassLos1[[#This Row],[Reinigungs-tageJahr]],"")</f>
        <v>1293.5999999999999</v>
      </c>
      <c r="R395" s="174">
        <f>IFERROR(VLOOKUP(tbl_AufmassLos1[[#This Row],[Reinigungs-gruppe]]&amp;tbl_AufmassLos1[[#This Row],[Reinigungs-tageJahr]],tbl_BasisLos1[],7,FALSE),"")</f>
        <v>0</v>
      </c>
      <c r="S395" s="461" t="str">
        <f>IFERROR(tbl_AufmassLos1[[#This Row],[Fläche_qm_Jahr]]/tbl_AufmassLos1[[#This Row],[qm Leistung pro Stunde]],"")</f>
        <v/>
      </c>
      <c r="T395" s="175">
        <f>IFERROR(VLOOKUP(tbl_AufmassLos1[[#This Row],[Reinigungs-gruppe]]&amp;tbl_AufmassLos1[[#This Row],[Reinigungs-tageJahr]],tbl_BasisLos1[],8,FALSE),"")</f>
        <v>0</v>
      </c>
      <c r="U395" s="176" t="str">
        <f>IFERROR(tbl_AufmassLos1[[#This Row],[StundenJahr]]*tbl_AufmassLos1[[#This Row],[SVS]],"")</f>
        <v/>
      </c>
      <c r="V395" s="176" t="str">
        <f>IFERROR(tbl_AufmassLos1[[#This Row],[PreisJahr]]/12,"")</f>
        <v/>
      </c>
    </row>
    <row r="396" spans="1:22" x14ac:dyDescent="0.2">
      <c r="A396" s="288" t="s">
        <v>2549</v>
      </c>
      <c r="B396" s="289">
        <v>701910018</v>
      </c>
      <c r="C396" s="288" t="s">
        <v>2504</v>
      </c>
      <c r="D396" s="290" t="s">
        <v>252</v>
      </c>
      <c r="E396" s="465" t="s">
        <v>1079</v>
      </c>
      <c r="F396" s="291" t="s">
        <v>395</v>
      </c>
      <c r="G396" s="306" t="s">
        <v>720</v>
      </c>
      <c r="H396" s="306"/>
      <c r="I396" s="288" t="s">
        <v>2477</v>
      </c>
      <c r="J396" s="292">
        <v>8.3800000000000008</v>
      </c>
      <c r="K396" s="293" t="s">
        <v>454</v>
      </c>
      <c r="L396" s="293" t="s">
        <v>163</v>
      </c>
      <c r="M396" s="289" t="s">
        <v>481</v>
      </c>
      <c r="N396" s="294">
        <v>245</v>
      </c>
      <c r="O396" s="323">
        <v>1.8</v>
      </c>
      <c r="P396" s="295" t="s">
        <v>138</v>
      </c>
      <c r="Q396" s="461">
        <f>IFERROR(tbl_AufmassLos1[[#This Row],[Fläche_qm]]*tbl_AufmassLos1[[#This Row],[Reinigungs-tageJahr]],"")</f>
        <v>2053.1000000000004</v>
      </c>
      <c r="R396" s="174">
        <f>IFERROR(VLOOKUP(tbl_AufmassLos1[[#This Row],[Reinigungs-gruppe]]&amp;tbl_AufmassLos1[[#This Row],[Reinigungs-tageJahr]],tbl_BasisLos1[],7,FALSE),"")</f>
        <v>0</v>
      </c>
      <c r="S396" s="461" t="str">
        <f>IFERROR(tbl_AufmassLos1[[#This Row],[Fläche_qm_Jahr]]/tbl_AufmassLos1[[#This Row],[qm Leistung pro Stunde]],"")</f>
        <v/>
      </c>
      <c r="T396" s="175">
        <f>IFERROR(VLOOKUP(tbl_AufmassLos1[[#This Row],[Reinigungs-gruppe]]&amp;tbl_AufmassLos1[[#This Row],[Reinigungs-tageJahr]],tbl_BasisLos1[],8,FALSE),"")</f>
        <v>0</v>
      </c>
      <c r="U396" s="176" t="str">
        <f>IFERROR(tbl_AufmassLos1[[#This Row],[StundenJahr]]*tbl_AufmassLos1[[#This Row],[SVS]],"")</f>
        <v/>
      </c>
      <c r="V396" s="176" t="str">
        <f>IFERROR(tbl_AufmassLos1[[#This Row],[PreisJahr]]/12,"")</f>
        <v/>
      </c>
    </row>
    <row r="397" spans="1:22" x14ac:dyDescent="0.2">
      <c r="A397" s="288" t="s">
        <v>2549</v>
      </c>
      <c r="B397" s="289">
        <v>701910018</v>
      </c>
      <c r="C397" s="288" t="s">
        <v>2504</v>
      </c>
      <c r="D397" s="290">
        <v>2</v>
      </c>
      <c r="E397" s="465" t="s">
        <v>1080</v>
      </c>
      <c r="F397" s="291" t="s">
        <v>2097</v>
      </c>
      <c r="G397" s="306" t="s">
        <v>720</v>
      </c>
      <c r="H397" s="288"/>
      <c r="I397" s="288" t="s">
        <v>443</v>
      </c>
      <c r="J397" s="292">
        <v>16.184000000000001</v>
      </c>
      <c r="K397" s="293" t="s">
        <v>466</v>
      </c>
      <c r="L397" s="293" t="s">
        <v>163</v>
      </c>
      <c r="M397" s="289" t="s">
        <v>484</v>
      </c>
      <c r="N397" s="294">
        <v>122.5</v>
      </c>
      <c r="O397" s="295">
        <v>0</v>
      </c>
      <c r="P397" s="295"/>
      <c r="Q397" s="461">
        <f>IFERROR(tbl_AufmassLos1[[#This Row],[Fläche_qm]]*tbl_AufmassLos1[[#This Row],[Reinigungs-tageJahr]],"")</f>
        <v>1982.5400000000002</v>
      </c>
      <c r="R397" s="174">
        <f>IFERROR(VLOOKUP(tbl_AufmassLos1[[#This Row],[Reinigungs-gruppe]]&amp;tbl_AufmassLos1[[#This Row],[Reinigungs-tageJahr]],tbl_BasisLos1[],7,FALSE),"")</f>
        <v>0</v>
      </c>
      <c r="S397" s="461" t="str">
        <f>IFERROR(tbl_AufmassLos1[[#This Row],[Fläche_qm_Jahr]]/tbl_AufmassLos1[[#This Row],[qm Leistung pro Stunde]],"")</f>
        <v/>
      </c>
      <c r="T397" s="175">
        <f>IFERROR(VLOOKUP(tbl_AufmassLos1[[#This Row],[Reinigungs-gruppe]]&amp;tbl_AufmassLos1[[#This Row],[Reinigungs-tageJahr]],tbl_BasisLos1[],8,FALSE),"")</f>
        <v>0</v>
      </c>
      <c r="U397" s="176" t="str">
        <f>IFERROR(tbl_AufmassLos1[[#This Row],[StundenJahr]]*tbl_AufmassLos1[[#This Row],[SVS]],"")</f>
        <v/>
      </c>
      <c r="V397" s="176" t="str">
        <f>IFERROR(tbl_AufmassLos1[[#This Row],[PreisJahr]]/12,"")</f>
        <v/>
      </c>
    </row>
    <row r="398" spans="1:22" x14ac:dyDescent="0.2">
      <c r="A398" s="288" t="s">
        <v>2549</v>
      </c>
      <c r="B398" s="289">
        <v>701910018</v>
      </c>
      <c r="C398" s="288" t="s">
        <v>2504</v>
      </c>
      <c r="D398" s="290" t="s">
        <v>252</v>
      </c>
      <c r="E398" s="465" t="s">
        <v>856</v>
      </c>
      <c r="F398" s="291" t="s">
        <v>432</v>
      </c>
      <c r="G398" s="306" t="s">
        <v>720</v>
      </c>
      <c r="H398" s="306"/>
      <c r="I398" s="288" t="s">
        <v>442</v>
      </c>
      <c r="J398" s="292">
        <v>33.590000000000003</v>
      </c>
      <c r="K398" s="293" t="s">
        <v>452</v>
      </c>
      <c r="L398" s="293" t="s">
        <v>163</v>
      </c>
      <c r="M398" s="289" t="s">
        <v>484</v>
      </c>
      <c r="N398" s="294">
        <v>122.5</v>
      </c>
      <c r="O398" s="295">
        <v>0</v>
      </c>
      <c r="P398" s="323">
        <v>9.9</v>
      </c>
      <c r="Q398" s="461">
        <f>IFERROR(tbl_AufmassLos1[[#This Row],[Fläche_qm]]*tbl_AufmassLos1[[#This Row],[Reinigungs-tageJahr]],"")</f>
        <v>4114.7750000000005</v>
      </c>
      <c r="R398" s="174">
        <f>IFERROR(VLOOKUP(tbl_AufmassLos1[[#This Row],[Reinigungs-gruppe]]&amp;tbl_AufmassLos1[[#This Row],[Reinigungs-tageJahr]],tbl_BasisLos1[],7,FALSE),"")</f>
        <v>0</v>
      </c>
      <c r="S398" s="461" t="str">
        <f>IFERROR(tbl_AufmassLos1[[#This Row],[Fläche_qm_Jahr]]/tbl_AufmassLos1[[#This Row],[qm Leistung pro Stunde]],"")</f>
        <v/>
      </c>
      <c r="T398" s="175">
        <f>IFERROR(VLOOKUP(tbl_AufmassLos1[[#This Row],[Reinigungs-gruppe]]&amp;tbl_AufmassLos1[[#This Row],[Reinigungs-tageJahr]],tbl_BasisLos1[],8,FALSE),"")</f>
        <v>0</v>
      </c>
      <c r="U398" s="176" t="str">
        <f>IFERROR(tbl_AufmassLos1[[#This Row],[StundenJahr]]*tbl_AufmassLos1[[#This Row],[SVS]],"")</f>
        <v/>
      </c>
      <c r="V398" s="176" t="str">
        <f>IFERROR(tbl_AufmassLos1[[#This Row],[PreisJahr]]/12,"")</f>
        <v/>
      </c>
    </row>
    <row r="399" spans="1:22" x14ac:dyDescent="0.2">
      <c r="A399" s="288" t="s">
        <v>2549</v>
      </c>
      <c r="B399" s="289">
        <v>701910018</v>
      </c>
      <c r="C399" s="288" t="s">
        <v>2504</v>
      </c>
      <c r="D399" s="290" t="s">
        <v>252</v>
      </c>
      <c r="E399" s="465" t="s">
        <v>319</v>
      </c>
      <c r="F399" s="291" t="s">
        <v>388</v>
      </c>
      <c r="G399" s="306" t="s">
        <v>720</v>
      </c>
      <c r="H399" s="306"/>
      <c r="I399" s="288" t="s">
        <v>442</v>
      </c>
      <c r="J399" s="292">
        <v>25.76</v>
      </c>
      <c r="K399" s="293" t="s">
        <v>234</v>
      </c>
      <c r="L399" s="293" t="s">
        <v>163</v>
      </c>
      <c r="M399" s="289" t="s">
        <v>479</v>
      </c>
      <c r="N399" s="294">
        <v>49</v>
      </c>
      <c r="O399" s="323">
        <v>3.6</v>
      </c>
      <c r="P399" s="323">
        <v>2</v>
      </c>
      <c r="Q399" s="461">
        <f>IFERROR(tbl_AufmassLos1[[#This Row],[Fläche_qm]]*tbl_AufmassLos1[[#This Row],[Reinigungs-tageJahr]],"")</f>
        <v>1262.24</v>
      </c>
      <c r="R399" s="174">
        <f>IFERROR(VLOOKUP(tbl_AufmassLos1[[#This Row],[Reinigungs-gruppe]]&amp;tbl_AufmassLos1[[#This Row],[Reinigungs-tageJahr]],tbl_BasisLos1[],7,FALSE),"")</f>
        <v>0</v>
      </c>
      <c r="S399" s="461" t="str">
        <f>IFERROR(tbl_AufmassLos1[[#This Row],[Fläche_qm_Jahr]]/tbl_AufmassLos1[[#This Row],[qm Leistung pro Stunde]],"")</f>
        <v/>
      </c>
      <c r="T399" s="175">
        <f>IFERROR(VLOOKUP(tbl_AufmassLos1[[#This Row],[Reinigungs-gruppe]]&amp;tbl_AufmassLos1[[#This Row],[Reinigungs-tageJahr]],tbl_BasisLos1[],8,FALSE),"")</f>
        <v>0</v>
      </c>
      <c r="U399" s="176" t="str">
        <f>IFERROR(tbl_AufmassLos1[[#This Row],[StundenJahr]]*tbl_AufmassLos1[[#This Row],[SVS]],"")</f>
        <v/>
      </c>
      <c r="V399" s="176" t="str">
        <f>IFERROR(tbl_AufmassLos1[[#This Row],[PreisJahr]]/12,"")</f>
        <v/>
      </c>
    </row>
    <row r="400" spans="1:22" x14ac:dyDescent="0.2">
      <c r="A400" s="288" t="s">
        <v>2549</v>
      </c>
      <c r="B400" s="289">
        <v>701910018</v>
      </c>
      <c r="C400" s="288" t="s">
        <v>2504</v>
      </c>
      <c r="D400" s="290" t="s">
        <v>252</v>
      </c>
      <c r="E400" s="465" t="s">
        <v>1078</v>
      </c>
      <c r="F400" s="291" t="s">
        <v>2166</v>
      </c>
      <c r="G400" s="306" t="s">
        <v>720</v>
      </c>
      <c r="H400" s="306"/>
      <c r="I400" s="288" t="s">
        <v>442</v>
      </c>
      <c r="J400" s="292">
        <v>10.95</v>
      </c>
      <c r="K400" s="293" t="s">
        <v>234</v>
      </c>
      <c r="L400" s="293" t="s">
        <v>163</v>
      </c>
      <c r="M400" s="289" t="s">
        <v>479</v>
      </c>
      <c r="N400" s="294">
        <v>49</v>
      </c>
      <c r="O400" s="323">
        <v>1.8</v>
      </c>
      <c r="P400" s="323">
        <v>1.6</v>
      </c>
      <c r="Q400" s="461">
        <f>IFERROR(tbl_AufmassLos1[[#This Row],[Fläche_qm]]*tbl_AufmassLos1[[#This Row],[Reinigungs-tageJahr]],"")</f>
        <v>536.54999999999995</v>
      </c>
      <c r="R400" s="174">
        <f>IFERROR(VLOOKUP(tbl_AufmassLos1[[#This Row],[Reinigungs-gruppe]]&amp;tbl_AufmassLos1[[#This Row],[Reinigungs-tageJahr]],tbl_BasisLos1[],7,FALSE),"")</f>
        <v>0</v>
      </c>
      <c r="S400" s="461" t="str">
        <f>IFERROR(tbl_AufmassLos1[[#This Row],[Fläche_qm_Jahr]]/tbl_AufmassLos1[[#This Row],[qm Leistung pro Stunde]],"")</f>
        <v/>
      </c>
      <c r="T400" s="175">
        <f>IFERROR(VLOOKUP(tbl_AufmassLos1[[#This Row],[Reinigungs-gruppe]]&amp;tbl_AufmassLos1[[#This Row],[Reinigungs-tageJahr]],tbl_BasisLos1[],8,FALSE),"")</f>
        <v>0</v>
      </c>
      <c r="U400" s="176" t="str">
        <f>IFERROR(tbl_AufmassLos1[[#This Row],[StundenJahr]]*tbl_AufmassLos1[[#This Row],[SVS]],"")</f>
        <v/>
      </c>
      <c r="V400" s="176" t="str">
        <f>IFERROR(tbl_AufmassLos1[[#This Row],[PreisJahr]]/12,"")</f>
        <v/>
      </c>
    </row>
    <row r="401" spans="1:22" x14ac:dyDescent="0.2">
      <c r="A401" s="288" t="s">
        <v>2549</v>
      </c>
      <c r="B401" s="289">
        <v>701910018</v>
      </c>
      <c r="C401" s="288" t="s">
        <v>2504</v>
      </c>
      <c r="D401" s="290" t="s">
        <v>252</v>
      </c>
      <c r="E401" s="465" t="s">
        <v>292</v>
      </c>
      <c r="F401" s="291" t="s">
        <v>388</v>
      </c>
      <c r="G401" s="306" t="s">
        <v>720</v>
      </c>
      <c r="H401" s="306"/>
      <c r="I401" s="288" t="s">
        <v>442</v>
      </c>
      <c r="J401" s="292">
        <v>23.69</v>
      </c>
      <c r="K401" s="293" t="s">
        <v>234</v>
      </c>
      <c r="L401" s="293" t="s">
        <v>163</v>
      </c>
      <c r="M401" s="289" t="s">
        <v>479</v>
      </c>
      <c r="N401" s="294">
        <v>49</v>
      </c>
      <c r="O401" s="323">
        <v>5.4</v>
      </c>
      <c r="P401" s="323">
        <v>2</v>
      </c>
      <c r="Q401" s="461">
        <f>IFERROR(tbl_AufmassLos1[[#This Row],[Fläche_qm]]*tbl_AufmassLos1[[#This Row],[Reinigungs-tageJahr]],"")</f>
        <v>1160.8100000000002</v>
      </c>
      <c r="R401" s="174">
        <f>IFERROR(VLOOKUP(tbl_AufmassLos1[[#This Row],[Reinigungs-gruppe]]&amp;tbl_AufmassLos1[[#This Row],[Reinigungs-tageJahr]],tbl_BasisLos1[],7,FALSE),"")</f>
        <v>0</v>
      </c>
      <c r="S401" s="461" t="str">
        <f>IFERROR(tbl_AufmassLos1[[#This Row],[Fläche_qm_Jahr]]/tbl_AufmassLos1[[#This Row],[qm Leistung pro Stunde]],"")</f>
        <v/>
      </c>
      <c r="T401" s="175">
        <f>IFERROR(VLOOKUP(tbl_AufmassLos1[[#This Row],[Reinigungs-gruppe]]&amp;tbl_AufmassLos1[[#This Row],[Reinigungs-tageJahr]],tbl_BasisLos1[],8,FALSE),"")</f>
        <v>0</v>
      </c>
      <c r="U401" s="176" t="str">
        <f>IFERROR(tbl_AufmassLos1[[#This Row],[StundenJahr]]*tbl_AufmassLos1[[#This Row],[SVS]],"")</f>
        <v/>
      </c>
      <c r="V401" s="176" t="str">
        <f>IFERROR(tbl_AufmassLos1[[#This Row],[PreisJahr]]/12,"")</f>
        <v/>
      </c>
    </row>
    <row r="402" spans="1:22" x14ac:dyDescent="0.2">
      <c r="A402" s="288" t="s">
        <v>2549</v>
      </c>
      <c r="B402" s="289">
        <v>701910018</v>
      </c>
      <c r="C402" s="288" t="s">
        <v>2504</v>
      </c>
      <c r="D402" s="290" t="s">
        <v>252</v>
      </c>
      <c r="E402" s="465" t="s">
        <v>293</v>
      </c>
      <c r="F402" s="291" t="s">
        <v>388</v>
      </c>
      <c r="G402" s="306" t="s">
        <v>720</v>
      </c>
      <c r="H402" s="306"/>
      <c r="I402" s="288" t="s">
        <v>442</v>
      </c>
      <c r="J402" s="292">
        <v>18.739999999999998</v>
      </c>
      <c r="K402" s="293" t="s">
        <v>234</v>
      </c>
      <c r="L402" s="293" t="s">
        <v>163</v>
      </c>
      <c r="M402" s="289" t="s">
        <v>479</v>
      </c>
      <c r="N402" s="294">
        <v>49</v>
      </c>
      <c r="O402" s="323">
        <v>3.6</v>
      </c>
      <c r="P402" s="323">
        <v>2</v>
      </c>
      <c r="Q402" s="461">
        <f>IFERROR(tbl_AufmassLos1[[#This Row],[Fläche_qm]]*tbl_AufmassLos1[[#This Row],[Reinigungs-tageJahr]],"")</f>
        <v>918.25999999999988</v>
      </c>
      <c r="R402" s="174">
        <f>IFERROR(VLOOKUP(tbl_AufmassLos1[[#This Row],[Reinigungs-gruppe]]&amp;tbl_AufmassLos1[[#This Row],[Reinigungs-tageJahr]],tbl_BasisLos1[],7,FALSE),"")</f>
        <v>0</v>
      </c>
      <c r="S402" s="461" t="str">
        <f>IFERROR(tbl_AufmassLos1[[#This Row],[Fläche_qm_Jahr]]/tbl_AufmassLos1[[#This Row],[qm Leistung pro Stunde]],"")</f>
        <v/>
      </c>
      <c r="T402" s="175">
        <f>IFERROR(VLOOKUP(tbl_AufmassLos1[[#This Row],[Reinigungs-gruppe]]&amp;tbl_AufmassLos1[[#This Row],[Reinigungs-tageJahr]],tbl_BasisLos1[],8,FALSE),"")</f>
        <v>0</v>
      </c>
      <c r="U402" s="176" t="str">
        <f>IFERROR(tbl_AufmassLos1[[#This Row],[StundenJahr]]*tbl_AufmassLos1[[#This Row],[SVS]],"")</f>
        <v/>
      </c>
      <c r="V402" s="176" t="str">
        <f>IFERROR(tbl_AufmassLos1[[#This Row],[PreisJahr]]/12,"")</f>
        <v/>
      </c>
    </row>
    <row r="403" spans="1:22" x14ac:dyDescent="0.2">
      <c r="A403" s="288" t="s">
        <v>2549</v>
      </c>
      <c r="B403" s="289">
        <v>701910018</v>
      </c>
      <c r="C403" s="288" t="s">
        <v>2504</v>
      </c>
      <c r="D403" s="290" t="s">
        <v>252</v>
      </c>
      <c r="E403" s="465" t="s">
        <v>310</v>
      </c>
      <c r="F403" s="291" t="s">
        <v>388</v>
      </c>
      <c r="G403" s="306" t="s">
        <v>720</v>
      </c>
      <c r="H403" s="306"/>
      <c r="I403" s="288" t="s">
        <v>442</v>
      </c>
      <c r="J403" s="292">
        <v>19.309999999999999</v>
      </c>
      <c r="K403" s="293" t="s">
        <v>234</v>
      </c>
      <c r="L403" s="293" t="s">
        <v>163</v>
      </c>
      <c r="M403" s="289" t="s">
        <v>479</v>
      </c>
      <c r="N403" s="294">
        <v>49</v>
      </c>
      <c r="O403" s="323">
        <v>3.6</v>
      </c>
      <c r="P403" s="323">
        <v>2</v>
      </c>
      <c r="Q403" s="461">
        <f>IFERROR(tbl_AufmassLos1[[#This Row],[Fläche_qm]]*tbl_AufmassLos1[[#This Row],[Reinigungs-tageJahr]],"")</f>
        <v>946.18999999999994</v>
      </c>
      <c r="R403" s="174">
        <f>IFERROR(VLOOKUP(tbl_AufmassLos1[[#This Row],[Reinigungs-gruppe]]&amp;tbl_AufmassLos1[[#This Row],[Reinigungs-tageJahr]],tbl_BasisLos1[],7,FALSE),"")</f>
        <v>0</v>
      </c>
      <c r="S403" s="461" t="str">
        <f>IFERROR(tbl_AufmassLos1[[#This Row],[Fläche_qm_Jahr]]/tbl_AufmassLos1[[#This Row],[qm Leistung pro Stunde]],"")</f>
        <v/>
      </c>
      <c r="T403" s="175">
        <f>IFERROR(VLOOKUP(tbl_AufmassLos1[[#This Row],[Reinigungs-gruppe]]&amp;tbl_AufmassLos1[[#This Row],[Reinigungs-tageJahr]],tbl_BasisLos1[],8,FALSE),"")</f>
        <v>0</v>
      </c>
      <c r="U403" s="176" t="str">
        <f>IFERROR(tbl_AufmassLos1[[#This Row],[StundenJahr]]*tbl_AufmassLos1[[#This Row],[SVS]],"")</f>
        <v/>
      </c>
      <c r="V403" s="176" t="str">
        <f>IFERROR(tbl_AufmassLos1[[#This Row],[PreisJahr]]/12,"")</f>
        <v/>
      </c>
    </row>
    <row r="404" spans="1:22" x14ac:dyDescent="0.2">
      <c r="A404" s="288" t="s">
        <v>2549</v>
      </c>
      <c r="B404" s="289">
        <v>701910018</v>
      </c>
      <c r="C404" s="288" t="s">
        <v>2504</v>
      </c>
      <c r="D404" s="290" t="s">
        <v>252</v>
      </c>
      <c r="E404" s="465" t="s">
        <v>311</v>
      </c>
      <c r="F404" s="291" t="s">
        <v>388</v>
      </c>
      <c r="G404" s="306" t="s">
        <v>720</v>
      </c>
      <c r="H404" s="306"/>
      <c r="I404" s="288" t="s">
        <v>442</v>
      </c>
      <c r="J404" s="292">
        <v>19.41</v>
      </c>
      <c r="K404" s="293" t="s">
        <v>234</v>
      </c>
      <c r="L404" s="293" t="s">
        <v>163</v>
      </c>
      <c r="M404" s="289" t="s">
        <v>479</v>
      </c>
      <c r="N404" s="294">
        <v>49</v>
      </c>
      <c r="O404" s="323">
        <v>1.8</v>
      </c>
      <c r="P404" s="323">
        <v>2</v>
      </c>
      <c r="Q404" s="461">
        <f>IFERROR(tbl_AufmassLos1[[#This Row],[Fläche_qm]]*tbl_AufmassLos1[[#This Row],[Reinigungs-tageJahr]],"")</f>
        <v>951.09</v>
      </c>
      <c r="R404" s="174">
        <f>IFERROR(VLOOKUP(tbl_AufmassLos1[[#This Row],[Reinigungs-gruppe]]&amp;tbl_AufmassLos1[[#This Row],[Reinigungs-tageJahr]],tbl_BasisLos1[],7,FALSE),"")</f>
        <v>0</v>
      </c>
      <c r="S404" s="461" t="str">
        <f>IFERROR(tbl_AufmassLos1[[#This Row],[Fläche_qm_Jahr]]/tbl_AufmassLos1[[#This Row],[qm Leistung pro Stunde]],"")</f>
        <v/>
      </c>
      <c r="T404" s="175">
        <f>IFERROR(VLOOKUP(tbl_AufmassLos1[[#This Row],[Reinigungs-gruppe]]&amp;tbl_AufmassLos1[[#This Row],[Reinigungs-tageJahr]],tbl_BasisLos1[],8,FALSE),"")</f>
        <v>0</v>
      </c>
      <c r="U404" s="176" t="str">
        <f>IFERROR(tbl_AufmassLos1[[#This Row],[StundenJahr]]*tbl_AufmassLos1[[#This Row],[SVS]],"")</f>
        <v/>
      </c>
      <c r="V404" s="176" t="str">
        <f>IFERROR(tbl_AufmassLos1[[#This Row],[PreisJahr]]/12,"")</f>
        <v/>
      </c>
    </row>
    <row r="405" spans="1:22" x14ac:dyDescent="0.2">
      <c r="A405" s="288" t="s">
        <v>2549</v>
      </c>
      <c r="B405" s="289">
        <v>701910018</v>
      </c>
      <c r="C405" s="288" t="s">
        <v>2504</v>
      </c>
      <c r="D405" s="290" t="s">
        <v>257</v>
      </c>
      <c r="E405" s="465" t="s">
        <v>276</v>
      </c>
      <c r="F405" s="291" t="s">
        <v>2162</v>
      </c>
      <c r="G405" s="306" t="s">
        <v>720</v>
      </c>
      <c r="H405" s="288"/>
      <c r="I405" s="288" t="s">
        <v>442</v>
      </c>
      <c r="J405" s="292" t="s">
        <v>2498</v>
      </c>
      <c r="K405" s="293" t="s">
        <v>450</v>
      </c>
      <c r="L405" s="293" t="s">
        <v>163</v>
      </c>
      <c r="M405" s="289" t="s">
        <v>484</v>
      </c>
      <c r="N405" s="294">
        <v>122.5</v>
      </c>
      <c r="O405" s="323">
        <v>8.6</v>
      </c>
      <c r="P405" s="295"/>
      <c r="Q405" s="461">
        <f>IFERROR(tbl_AufmassLos1[[#This Row],[Fläche_qm]]*tbl_AufmassLos1[[#This Row],[Reinigungs-tageJahr]],"")</f>
        <v>11655.875</v>
      </c>
      <c r="R405" s="174">
        <f>IFERROR(VLOOKUP(tbl_AufmassLos1[[#This Row],[Reinigungs-gruppe]]&amp;tbl_AufmassLos1[[#This Row],[Reinigungs-tageJahr]],tbl_BasisLos1[],7,FALSE),"")</f>
        <v>0</v>
      </c>
      <c r="S405" s="461" t="str">
        <f>IFERROR(tbl_AufmassLos1[[#This Row],[Fläche_qm_Jahr]]/tbl_AufmassLos1[[#This Row],[qm Leistung pro Stunde]],"")</f>
        <v/>
      </c>
      <c r="T405" s="175">
        <f>IFERROR(VLOOKUP(tbl_AufmassLos1[[#This Row],[Reinigungs-gruppe]]&amp;tbl_AufmassLos1[[#This Row],[Reinigungs-tageJahr]],tbl_BasisLos1[],8,FALSE),"")</f>
        <v>0</v>
      </c>
      <c r="U405" s="176" t="str">
        <f>IFERROR(tbl_AufmassLos1[[#This Row],[StundenJahr]]*tbl_AufmassLos1[[#This Row],[SVS]],"")</f>
        <v/>
      </c>
      <c r="V405" s="176" t="str">
        <f>IFERROR(tbl_AufmassLos1[[#This Row],[PreisJahr]]/12,"")</f>
        <v/>
      </c>
    </row>
    <row r="406" spans="1:22" x14ac:dyDescent="0.2">
      <c r="A406" s="288" t="s">
        <v>2549</v>
      </c>
      <c r="B406" s="289">
        <v>701910018</v>
      </c>
      <c r="C406" s="288" t="s">
        <v>2504</v>
      </c>
      <c r="D406" s="290" t="s">
        <v>257</v>
      </c>
      <c r="E406" s="465" t="s">
        <v>302</v>
      </c>
      <c r="F406" s="291" t="s">
        <v>2161</v>
      </c>
      <c r="G406" s="306" t="s">
        <v>720</v>
      </c>
      <c r="H406" s="288"/>
      <c r="I406" s="288" t="s">
        <v>442</v>
      </c>
      <c r="J406" s="292">
        <v>16</v>
      </c>
      <c r="K406" s="293" t="s">
        <v>450</v>
      </c>
      <c r="L406" s="293" t="s">
        <v>163</v>
      </c>
      <c r="M406" s="289" t="s">
        <v>484</v>
      </c>
      <c r="N406" s="294">
        <v>122.5</v>
      </c>
      <c r="O406" s="323">
        <v>2.7</v>
      </c>
      <c r="P406" s="295"/>
      <c r="Q406" s="461">
        <f>IFERROR(tbl_AufmassLos1[[#This Row],[Fläche_qm]]*tbl_AufmassLos1[[#This Row],[Reinigungs-tageJahr]],"")</f>
        <v>1960</v>
      </c>
      <c r="R406" s="174">
        <f>IFERROR(VLOOKUP(tbl_AufmassLos1[[#This Row],[Reinigungs-gruppe]]&amp;tbl_AufmassLos1[[#This Row],[Reinigungs-tageJahr]],tbl_BasisLos1[],7,FALSE),"")</f>
        <v>0</v>
      </c>
      <c r="S406" s="461" t="str">
        <f>IFERROR(tbl_AufmassLos1[[#This Row],[Fläche_qm_Jahr]]/tbl_AufmassLos1[[#This Row],[qm Leistung pro Stunde]],"")</f>
        <v/>
      </c>
      <c r="T406" s="175">
        <f>IFERROR(VLOOKUP(tbl_AufmassLos1[[#This Row],[Reinigungs-gruppe]]&amp;tbl_AufmassLos1[[#This Row],[Reinigungs-tageJahr]],tbl_BasisLos1[],8,FALSE),"")</f>
        <v>0</v>
      </c>
      <c r="U406" s="176" t="str">
        <f>IFERROR(tbl_AufmassLos1[[#This Row],[StundenJahr]]*tbl_AufmassLos1[[#This Row],[SVS]],"")</f>
        <v/>
      </c>
      <c r="V406" s="176" t="str">
        <f>IFERROR(tbl_AufmassLos1[[#This Row],[PreisJahr]]/12,"")</f>
        <v/>
      </c>
    </row>
    <row r="407" spans="1:22" x14ac:dyDescent="0.2">
      <c r="A407" s="288" t="s">
        <v>2549</v>
      </c>
      <c r="B407" s="289">
        <v>701910018</v>
      </c>
      <c r="C407" s="288" t="s">
        <v>2504</v>
      </c>
      <c r="D407" s="290" t="s">
        <v>257</v>
      </c>
      <c r="E407" s="465" t="s">
        <v>277</v>
      </c>
      <c r="F407" s="291" t="s">
        <v>393</v>
      </c>
      <c r="G407" s="306" t="s">
        <v>720</v>
      </c>
      <c r="H407" s="288"/>
      <c r="I407" s="288" t="s">
        <v>2477</v>
      </c>
      <c r="J407" s="292">
        <v>8.93</v>
      </c>
      <c r="K407" s="293" t="s">
        <v>451</v>
      </c>
      <c r="L407" s="293" t="s">
        <v>163</v>
      </c>
      <c r="M407" s="289" t="s">
        <v>481</v>
      </c>
      <c r="N407" s="294">
        <v>245</v>
      </c>
      <c r="O407" s="323">
        <v>0.8</v>
      </c>
      <c r="P407" s="295"/>
      <c r="Q407" s="461">
        <f>IFERROR(tbl_AufmassLos1[[#This Row],[Fläche_qm]]*tbl_AufmassLos1[[#This Row],[Reinigungs-tageJahr]],"")</f>
        <v>2187.85</v>
      </c>
      <c r="R407" s="174">
        <f>IFERROR(VLOOKUP(tbl_AufmassLos1[[#This Row],[Reinigungs-gruppe]]&amp;tbl_AufmassLos1[[#This Row],[Reinigungs-tageJahr]],tbl_BasisLos1[],7,FALSE),"")</f>
        <v>0</v>
      </c>
      <c r="S407" s="461" t="str">
        <f>IFERROR(tbl_AufmassLos1[[#This Row],[Fläche_qm_Jahr]]/tbl_AufmassLos1[[#This Row],[qm Leistung pro Stunde]],"")</f>
        <v/>
      </c>
      <c r="T407" s="175">
        <f>IFERROR(VLOOKUP(tbl_AufmassLos1[[#This Row],[Reinigungs-gruppe]]&amp;tbl_AufmassLos1[[#This Row],[Reinigungs-tageJahr]],tbl_BasisLos1[],8,FALSE),"")</f>
        <v>0</v>
      </c>
      <c r="U407" s="176" t="str">
        <f>IFERROR(tbl_AufmassLos1[[#This Row],[StundenJahr]]*tbl_AufmassLos1[[#This Row],[SVS]],"")</f>
        <v/>
      </c>
      <c r="V407" s="176" t="str">
        <f>IFERROR(tbl_AufmassLos1[[#This Row],[PreisJahr]]/12,"")</f>
        <v/>
      </c>
    </row>
    <row r="408" spans="1:22" x14ac:dyDescent="0.2">
      <c r="A408" s="288" t="s">
        <v>2549</v>
      </c>
      <c r="B408" s="289">
        <v>701910018</v>
      </c>
      <c r="C408" s="288" t="s">
        <v>2504</v>
      </c>
      <c r="D408" s="290" t="s">
        <v>257</v>
      </c>
      <c r="E408" s="465" t="s">
        <v>278</v>
      </c>
      <c r="F408" s="291" t="s">
        <v>394</v>
      </c>
      <c r="G408" s="306" t="s">
        <v>720</v>
      </c>
      <c r="H408" s="288"/>
      <c r="I408" s="288" t="s">
        <v>2477</v>
      </c>
      <c r="J408" s="292">
        <v>8.56</v>
      </c>
      <c r="K408" s="293" t="s">
        <v>451</v>
      </c>
      <c r="L408" s="293" t="s">
        <v>163</v>
      </c>
      <c r="M408" s="289" t="s">
        <v>481</v>
      </c>
      <c r="N408" s="294">
        <v>245</v>
      </c>
      <c r="O408" s="323">
        <v>1.6</v>
      </c>
      <c r="P408" s="295"/>
      <c r="Q408" s="461">
        <f>IFERROR(tbl_AufmassLos1[[#This Row],[Fläche_qm]]*tbl_AufmassLos1[[#This Row],[Reinigungs-tageJahr]],"")</f>
        <v>2097.2000000000003</v>
      </c>
      <c r="R408" s="174">
        <f>IFERROR(VLOOKUP(tbl_AufmassLos1[[#This Row],[Reinigungs-gruppe]]&amp;tbl_AufmassLos1[[#This Row],[Reinigungs-tageJahr]],tbl_BasisLos1[],7,FALSE),"")</f>
        <v>0</v>
      </c>
      <c r="S408" s="461" t="str">
        <f>IFERROR(tbl_AufmassLos1[[#This Row],[Fläche_qm_Jahr]]/tbl_AufmassLos1[[#This Row],[qm Leistung pro Stunde]],"")</f>
        <v/>
      </c>
      <c r="T408" s="175">
        <f>IFERROR(VLOOKUP(tbl_AufmassLos1[[#This Row],[Reinigungs-gruppe]]&amp;tbl_AufmassLos1[[#This Row],[Reinigungs-tageJahr]],tbl_BasisLos1[],8,FALSE),"")</f>
        <v>0</v>
      </c>
      <c r="U408" s="176" t="str">
        <f>IFERROR(tbl_AufmassLos1[[#This Row],[StundenJahr]]*tbl_AufmassLos1[[#This Row],[SVS]],"")</f>
        <v/>
      </c>
      <c r="V408" s="176" t="str">
        <f>IFERROR(tbl_AufmassLos1[[#This Row],[PreisJahr]]/12,"")</f>
        <v/>
      </c>
    </row>
    <row r="409" spans="1:22" x14ac:dyDescent="0.2">
      <c r="A409" s="288" t="s">
        <v>2549</v>
      </c>
      <c r="B409" s="289">
        <v>701910018</v>
      </c>
      <c r="C409" s="288" t="s">
        <v>2504</v>
      </c>
      <c r="D409" s="290" t="s">
        <v>257</v>
      </c>
      <c r="E409" s="465" t="s">
        <v>279</v>
      </c>
      <c r="F409" s="291" t="s">
        <v>383</v>
      </c>
      <c r="G409" s="306" t="s">
        <v>720</v>
      </c>
      <c r="H409" s="288"/>
      <c r="I409" s="288" t="s">
        <v>2477</v>
      </c>
      <c r="J409" s="292">
        <v>14.28</v>
      </c>
      <c r="K409" s="293" t="s">
        <v>198</v>
      </c>
      <c r="L409" s="293" t="s">
        <v>163</v>
      </c>
      <c r="M409" s="289" t="s">
        <v>481</v>
      </c>
      <c r="N409" s="294">
        <v>245</v>
      </c>
      <c r="O409" s="323">
        <v>2.9</v>
      </c>
      <c r="P409" s="323">
        <v>2</v>
      </c>
      <c r="Q409" s="461">
        <f>IFERROR(tbl_AufmassLos1[[#This Row],[Fläche_qm]]*tbl_AufmassLos1[[#This Row],[Reinigungs-tageJahr]],"")</f>
        <v>3498.6</v>
      </c>
      <c r="R409" s="174">
        <f>IFERROR(VLOOKUP(tbl_AufmassLos1[[#This Row],[Reinigungs-gruppe]]&amp;tbl_AufmassLos1[[#This Row],[Reinigungs-tageJahr]],tbl_BasisLos1[],7,FALSE),"")</f>
        <v>0</v>
      </c>
      <c r="S409" s="461" t="str">
        <f>IFERROR(tbl_AufmassLos1[[#This Row],[Fläche_qm_Jahr]]/tbl_AufmassLos1[[#This Row],[qm Leistung pro Stunde]],"")</f>
        <v/>
      </c>
      <c r="T409" s="175">
        <f>IFERROR(VLOOKUP(tbl_AufmassLos1[[#This Row],[Reinigungs-gruppe]]&amp;tbl_AufmassLos1[[#This Row],[Reinigungs-tageJahr]],tbl_BasisLos1[],8,FALSE),"")</f>
        <v>0</v>
      </c>
      <c r="U409" s="176" t="str">
        <f>IFERROR(tbl_AufmassLos1[[#This Row],[StundenJahr]]*tbl_AufmassLos1[[#This Row],[SVS]],"")</f>
        <v/>
      </c>
      <c r="V409" s="176" t="str">
        <f>IFERROR(tbl_AufmassLos1[[#This Row],[PreisJahr]]/12,"")</f>
        <v/>
      </c>
    </row>
    <row r="410" spans="1:22" x14ac:dyDescent="0.2">
      <c r="A410" s="288" t="s">
        <v>2549</v>
      </c>
      <c r="B410" s="289">
        <v>701910018</v>
      </c>
      <c r="C410" s="288" t="s">
        <v>2504</v>
      </c>
      <c r="D410" s="290" t="s">
        <v>257</v>
      </c>
      <c r="E410" s="465" t="s">
        <v>280</v>
      </c>
      <c r="F410" s="291" t="s">
        <v>388</v>
      </c>
      <c r="G410" s="306" t="s">
        <v>720</v>
      </c>
      <c r="H410" s="288"/>
      <c r="I410" s="288" t="s">
        <v>442</v>
      </c>
      <c r="J410" s="292">
        <v>22.82</v>
      </c>
      <c r="K410" s="293" t="s">
        <v>234</v>
      </c>
      <c r="L410" s="293" t="s">
        <v>163</v>
      </c>
      <c r="M410" s="289" t="s">
        <v>479</v>
      </c>
      <c r="N410" s="294">
        <v>49</v>
      </c>
      <c r="O410" s="323">
        <v>1.6</v>
      </c>
      <c r="P410" s="323">
        <v>2</v>
      </c>
      <c r="Q410" s="461">
        <f>IFERROR(tbl_AufmassLos1[[#This Row],[Fläche_qm]]*tbl_AufmassLos1[[#This Row],[Reinigungs-tageJahr]],"")</f>
        <v>1118.18</v>
      </c>
      <c r="R410" s="174">
        <f>IFERROR(VLOOKUP(tbl_AufmassLos1[[#This Row],[Reinigungs-gruppe]]&amp;tbl_AufmassLos1[[#This Row],[Reinigungs-tageJahr]],tbl_BasisLos1[],7,FALSE),"")</f>
        <v>0</v>
      </c>
      <c r="S410" s="461" t="str">
        <f>IFERROR(tbl_AufmassLos1[[#This Row],[Fläche_qm_Jahr]]/tbl_AufmassLos1[[#This Row],[qm Leistung pro Stunde]],"")</f>
        <v/>
      </c>
      <c r="T410" s="175">
        <f>IFERROR(VLOOKUP(tbl_AufmassLos1[[#This Row],[Reinigungs-gruppe]]&amp;tbl_AufmassLos1[[#This Row],[Reinigungs-tageJahr]],tbl_BasisLos1[],8,FALSE),"")</f>
        <v>0</v>
      </c>
      <c r="U410" s="176" t="str">
        <f>IFERROR(tbl_AufmassLos1[[#This Row],[StundenJahr]]*tbl_AufmassLos1[[#This Row],[SVS]],"")</f>
        <v/>
      </c>
      <c r="V410" s="176" t="str">
        <f>IFERROR(tbl_AufmassLos1[[#This Row],[PreisJahr]]/12,"")</f>
        <v/>
      </c>
    </row>
    <row r="411" spans="1:22" x14ac:dyDescent="0.2">
      <c r="A411" s="288" t="s">
        <v>2549</v>
      </c>
      <c r="B411" s="289">
        <v>701910018</v>
      </c>
      <c r="C411" s="288" t="s">
        <v>2504</v>
      </c>
      <c r="D411" s="290" t="s">
        <v>257</v>
      </c>
      <c r="E411" s="465" t="s">
        <v>281</v>
      </c>
      <c r="F411" s="291" t="s">
        <v>388</v>
      </c>
      <c r="G411" s="306" t="s">
        <v>720</v>
      </c>
      <c r="H411" s="288"/>
      <c r="I411" s="288" t="s">
        <v>442</v>
      </c>
      <c r="J411" s="292">
        <v>31.2</v>
      </c>
      <c r="K411" s="293" t="s">
        <v>234</v>
      </c>
      <c r="L411" s="293" t="s">
        <v>163</v>
      </c>
      <c r="M411" s="289" t="s">
        <v>479</v>
      </c>
      <c r="N411" s="294">
        <v>49</v>
      </c>
      <c r="O411" s="323">
        <v>2.4</v>
      </c>
      <c r="P411" s="323">
        <v>17.399999999999999</v>
      </c>
      <c r="Q411" s="461">
        <f>IFERROR(tbl_AufmassLos1[[#This Row],[Fläche_qm]]*tbl_AufmassLos1[[#This Row],[Reinigungs-tageJahr]],"")</f>
        <v>1528.8</v>
      </c>
      <c r="R411" s="174">
        <f>IFERROR(VLOOKUP(tbl_AufmassLos1[[#This Row],[Reinigungs-gruppe]]&amp;tbl_AufmassLos1[[#This Row],[Reinigungs-tageJahr]],tbl_BasisLos1[],7,FALSE),"")</f>
        <v>0</v>
      </c>
      <c r="S411" s="461" t="str">
        <f>IFERROR(tbl_AufmassLos1[[#This Row],[Fläche_qm_Jahr]]/tbl_AufmassLos1[[#This Row],[qm Leistung pro Stunde]],"")</f>
        <v/>
      </c>
      <c r="T411" s="175">
        <f>IFERROR(VLOOKUP(tbl_AufmassLos1[[#This Row],[Reinigungs-gruppe]]&amp;tbl_AufmassLos1[[#This Row],[Reinigungs-tageJahr]],tbl_BasisLos1[],8,FALSE),"")</f>
        <v>0</v>
      </c>
      <c r="U411" s="176" t="str">
        <f>IFERROR(tbl_AufmassLos1[[#This Row],[StundenJahr]]*tbl_AufmassLos1[[#This Row],[SVS]],"")</f>
        <v/>
      </c>
      <c r="V411" s="176" t="str">
        <f>IFERROR(tbl_AufmassLos1[[#This Row],[PreisJahr]]/12,"")</f>
        <v/>
      </c>
    </row>
    <row r="412" spans="1:22" x14ac:dyDescent="0.2">
      <c r="A412" s="288" t="s">
        <v>2549</v>
      </c>
      <c r="B412" s="289">
        <v>701910018</v>
      </c>
      <c r="C412" s="288" t="s">
        <v>2504</v>
      </c>
      <c r="D412" s="290" t="s">
        <v>257</v>
      </c>
      <c r="E412" s="465" t="s">
        <v>282</v>
      </c>
      <c r="F412" s="291" t="s">
        <v>388</v>
      </c>
      <c r="G412" s="306" t="s">
        <v>720</v>
      </c>
      <c r="H412" s="288"/>
      <c r="I412" s="288" t="s">
        <v>442</v>
      </c>
      <c r="J412" s="292">
        <v>18.41</v>
      </c>
      <c r="K412" s="293" t="s">
        <v>234</v>
      </c>
      <c r="L412" s="293" t="s">
        <v>163</v>
      </c>
      <c r="M412" s="289" t="s">
        <v>479</v>
      </c>
      <c r="N412" s="294">
        <v>49</v>
      </c>
      <c r="O412" s="323">
        <v>2</v>
      </c>
      <c r="P412" s="323">
        <v>9.9</v>
      </c>
      <c r="Q412" s="461">
        <f>IFERROR(tbl_AufmassLos1[[#This Row],[Fläche_qm]]*tbl_AufmassLos1[[#This Row],[Reinigungs-tageJahr]],"")</f>
        <v>902.09</v>
      </c>
      <c r="R412" s="174">
        <f>IFERROR(VLOOKUP(tbl_AufmassLos1[[#This Row],[Reinigungs-gruppe]]&amp;tbl_AufmassLos1[[#This Row],[Reinigungs-tageJahr]],tbl_BasisLos1[],7,FALSE),"")</f>
        <v>0</v>
      </c>
      <c r="S412" s="461" t="str">
        <f>IFERROR(tbl_AufmassLos1[[#This Row],[Fläche_qm_Jahr]]/tbl_AufmassLos1[[#This Row],[qm Leistung pro Stunde]],"")</f>
        <v/>
      </c>
      <c r="T412" s="175">
        <f>IFERROR(VLOOKUP(tbl_AufmassLos1[[#This Row],[Reinigungs-gruppe]]&amp;tbl_AufmassLos1[[#This Row],[Reinigungs-tageJahr]],tbl_BasisLos1[],8,FALSE),"")</f>
        <v>0</v>
      </c>
      <c r="U412" s="176" t="str">
        <f>IFERROR(tbl_AufmassLos1[[#This Row],[StundenJahr]]*tbl_AufmassLos1[[#This Row],[SVS]],"")</f>
        <v/>
      </c>
      <c r="V412" s="176" t="str">
        <f>IFERROR(tbl_AufmassLos1[[#This Row],[PreisJahr]]/12,"")</f>
        <v/>
      </c>
    </row>
    <row r="413" spans="1:22" x14ac:dyDescent="0.2">
      <c r="A413" s="288" t="s">
        <v>2549</v>
      </c>
      <c r="B413" s="289">
        <v>701910018</v>
      </c>
      <c r="C413" s="288" t="s">
        <v>2504</v>
      </c>
      <c r="D413" s="290" t="s">
        <v>257</v>
      </c>
      <c r="E413" s="465" t="s">
        <v>301</v>
      </c>
      <c r="F413" s="291" t="s">
        <v>2167</v>
      </c>
      <c r="G413" s="306" t="s">
        <v>720</v>
      </c>
      <c r="H413" s="288"/>
      <c r="I413" s="288" t="s">
        <v>442</v>
      </c>
      <c r="J413" s="292">
        <v>8.86</v>
      </c>
      <c r="K413" s="293" t="s">
        <v>457</v>
      </c>
      <c r="L413" s="293" t="s">
        <v>163</v>
      </c>
      <c r="M413" s="289" t="s">
        <v>480</v>
      </c>
      <c r="N413" s="294">
        <v>12</v>
      </c>
      <c r="O413" s="295">
        <v>0</v>
      </c>
      <c r="P413" s="323">
        <v>2</v>
      </c>
      <c r="Q413" s="461">
        <f>IFERROR(tbl_AufmassLos1[[#This Row],[Fläche_qm]]*tbl_AufmassLos1[[#This Row],[Reinigungs-tageJahr]],"")</f>
        <v>106.32</v>
      </c>
      <c r="R413" s="174">
        <f>IFERROR(VLOOKUP(tbl_AufmassLos1[[#This Row],[Reinigungs-gruppe]]&amp;tbl_AufmassLos1[[#This Row],[Reinigungs-tageJahr]],tbl_BasisLos1[],7,FALSE),"")</f>
        <v>0</v>
      </c>
      <c r="S413" s="461" t="str">
        <f>IFERROR(tbl_AufmassLos1[[#This Row],[Fläche_qm_Jahr]]/tbl_AufmassLos1[[#This Row],[qm Leistung pro Stunde]],"")</f>
        <v/>
      </c>
      <c r="T413" s="175">
        <f>IFERROR(VLOOKUP(tbl_AufmassLos1[[#This Row],[Reinigungs-gruppe]]&amp;tbl_AufmassLos1[[#This Row],[Reinigungs-tageJahr]],tbl_BasisLos1[],8,FALSE),"")</f>
        <v>0</v>
      </c>
      <c r="U413" s="176" t="str">
        <f>IFERROR(tbl_AufmassLos1[[#This Row],[StundenJahr]]*tbl_AufmassLos1[[#This Row],[SVS]],"")</f>
        <v/>
      </c>
      <c r="V413" s="176" t="str">
        <f>IFERROR(tbl_AufmassLos1[[#This Row],[PreisJahr]]/12,"")</f>
        <v/>
      </c>
    </row>
    <row r="414" spans="1:22" x14ac:dyDescent="0.2">
      <c r="A414" s="288" t="s">
        <v>2549</v>
      </c>
      <c r="B414" s="289">
        <v>701910018</v>
      </c>
      <c r="C414" s="288" t="s">
        <v>2504</v>
      </c>
      <c r="D414" s="290" t="s">
        <v>257</v>
      </c>
      <c r="E414" s="465" t="s">
        <v>283</v>
      </c>
      <c r="F414" s="291" t="s">
        <v>2168</v>
      </c>
      <c r="G414" s="306" t="s">
        <v>720</v>
      </c>
      <c r="H414" s="288"/>
      <c r="I414" s="288" t="s">
        <v>2477</v>
      </c>
      <c r="J414" s="292">
        <v>12.38</v>
      </c>
      <c r="K414" s="293" t="s">
        <v>48</v>
      </c>
      <c r="L414" s="293" t="s">
        <v>163</v>
      </c>
      <c r="M414" s="289" t="s">
        <v>250</v>
      </c>
      <c r="N414" s="294">
        <v>0</v>
      </c>
      <c r="O414" s="295">
        <v>0</v>
      </c>
      <c r="P414" s="323">
        <v>2</v>
      </c>
      <c r="Q414" s="461">
        <f>IFERROR(tbl_AufmassLos1[[#This Row],[Fläche_qm]]*tbl_AufmassLos1[[#This Row],[Reinigungs-tageJahr]],"")</f>
        <v>0</v>
      </c>
      <c r="R414" s="174">
        <f>IFERROR(VLOOKUP(tbl_AufmassLos1[[#This Row],[Reinigungs-gruppe]]&amp;tbl_AufmassLos1[[#This Row],[Reinigungs-tageJahr]],tbl_BasisLos1[],7,FALSE),"")</f>
        <v>0</v>
      </c>
      <c r="S414" s="461" t="str">
        <f>IFERROR(tbl_AufmassLos1[[#This Row],[Fläche_qm_Jahr]]/tbl_AufmassLos1[[#This Row],[qm Leistung pro Stunde]],"")</f>
        <v/>
      </c>
      <c r="T414" s="175">
        <f>IFERROR(VLOOKUP(tbl_AufmassLos1[[#This Row],[Reinigungs-gruppe]]&amp;tbl_AufmassLos1[[#This Row],[Reinigungs-tageJahr]],tbl_BasisLos1[],8,FALSE),"")</f>
        <v>0</v>
      </c>
      <c r="U414" s="176" t="str">
        <f>IFERROR(tbl_AufmassLos1[[#This Row],[StundenJahr]]*tbl_AufmassLos1[[#This Row],[SVS]],"")</f>
        <v/>
      </c>
      <c r="V414" s="176" t="str">
        <f>IFERROR(tbl_AufmassLos1[[#This Row],[PreisJahr]]/12,"")</f>
        <v/>
      </c>
    </row>
    <row r="415" spans="1:22" x14ac:dyDescent="0.2">
      <c r="A415" s="288" t="s">
        <v>2549</v>
      </c>
      <c r="B415" s="289">
        <v>701910018</v>
      </c>
      <c r="C415" s="288" t="s">
        <v>2504</v>
      </c>
      <c r="D415" s="290" t="s">
        <v>257</v>
      </c>
      <c r="E415" s="465" t="s">
        <v>1081</v>
      </c>
      <c r="F415" s="291" t="s">
        <v>380</v>
      </c>
      <c r="G415" s="306" t="s">
        <v>720</v>
      </c>
      <c r="H415" s="288"/>
      <c r="I415" s="288" t="s">
        <v>442</v>
      </c>
      <c r="J415" s="292">
        <v>13.64</v>
      </c>
      <c r="K415" s="293" t="s">
        <v>452</v>
      </c>
      <c r="L415" s="293" t="s">
        <v>163</v>
      </c>
      <c r="M415" s="289" t="s">
        <v>484</v>
      </c>
      <c r="N415" s="294">
        <v>122.5</v>
      </c>
      <c r="O415" s="295">
        <v>0</v>
      </c>
      <c r="P415" s="295"/>
      <c r="Q415" s="461">
        <f>IFERROR(tbl_AufmassLos1[[#This Row],[Fläche_qm]]*tbl_AufmassLos1[[#This Row],[Reinigungs-tageJahr]],"")</f>
        <v>1670.9</v>
      </c>
      <c r="R415" s="174">
        <f>IFERROR(VLOOKUP(tbl_AufmassLos1[[#This Row],[Reinigungs-gruppe]]&amp;tbl_AufmassLos1[[#This Row],[Reinigungs-tageJahr]],tbl_BasisLos1[],7,FALSE),"")</f>
        <v>0</v>
      </c>
      <c r="S415" s="461" t="str">
        <f>IFERROR(tbl_AufmassLos1[[#This Row],[Fläche_qm_Jahr]]/tbl_AufmassLos1[[#This Row],[qm Leistung pro Stunde]],"")</f>
        <v/>
      </c>
      <c r="T415" s="175">
        <f>IFERROR(VLOOKUP(tbl_AufmassLos1[[#This Row],[Reinigungs-gruppe]]&amp;tbl_AufmassLos1[[#This Row],[Reinigungs-tageJahr]],tbl_BasisLos1[],8,FALSE),"")</f>
        <v>0</v>
      </c>
      <c r="U415" s="176" t="str">
        <f>IFERROR(tbl_AufmassLos1[[#This Row],[StundenJahr]]*tbl_AufmassLos1[[#This Row],[SVS]],"")</f>
        <v/>
      </c>
      <c r="V415" s="176" t="str">
        <f>IFERROR(tbl_AufmassLos1[[#This Row],[PreisJahr]]/12,"")</f>
        <v/>
      </c>
    </row>
    <row r="416" spans="1:22" x14ac:dyDescent="0.2">
      <c r="A416" s="288" t="s">
        <v>2549</v>
      </c>
      <c r="B416" s="289">
        <v>701910018</v>
      </c>
      <c r="C416" s="288" t="s">
        <v>2504</v>
      </c>
      <c r="D416" s="290" t="s">
        <v>257</v>
      </c>
      <c r="E416" s="465" t="s">
        <v>303</v>
      </c>
      <c r="F416" s="291" t="s">
        <v>388</v>
      </c>
      <c r="G416" s="306" t="s">
        <v>720</v>
      </c>
      <c r="H416" s="288"/>
      <c r="I416" s="288" t="s">
        <v>442</v>
      </c>
      <c r="J416" s="292">
        <v>20.83</v>
      </c>
      <c r="K416" s="293" t="s">
        <v>234</v>
      </c>
      <c r="L416" s="293" t="s">
        <v>163</v>
      </c>
      <c r="M416" s="289" t="s">
        <v>479</v>
      </c>
      <c r="N416" s="294">
        <v>49</v>
      </c>
      <c r="O416" s="323">
        <v>1.6</v>
      </c>
      <c r="P416" s="323">
        <v>2</v>
      </c>
      <c r="Q416" s="461">
        <f>IFERROR(tbl_AufmassLos1[[#This Row],[Fläche_qm]]*tbl_AufmassLos1[[#This Row],[Reinigungs-tageJahr]],"")</f>
        <v>1020.67</v>
      </c>
      <c r="R416" s="174">
        <f>IFERROR(VLOOKUP(tbl_AufmassLos1[[#This Row],[Reinigungs-gruppe]]&amp;tbl_AufmassLos1[[#This Row],[Reinigungs-tageJahr]],tbl_BasisLos1[],7,FALSE),"")</f>
        <v>0</v>
      </c>
      <c r="S416" s="461" t="str">
        <f>IFERROR(tbl_AufmassLos1[[#This Row],[Fläche_qm_Jahr]]/tbl_AufmassLos1[[#This Row],[qm Leistung pro Stunde]],"")</f>
        <v/>
      </c>
      <c r="T416" s="175">
        <f>IFERROR(VLOOKUP(tbl_AufmassLos1[[#This Row],[Reinigungs-gruppe]]&amp;tbl_AufmassLos1[[#This Row],[Reinigungs-tageJahr]],tbl_BasisLos1[],8,FALSE),"")</f>
        <v>0</v>
      </c>
      <c r="U416" s="176" t="str">
        <f>IFERROR(tbl_AufmassLos1[[#This Row],[StundenJahr]]*tbl_AufmassLos1[[#This Row],[SVS]],"")</f>
        <v/>
      </c>
      <c r="V416" s="176" t="str">
        <f>IFERROR(tbl_AufmassLos1[[#This Row],[PreisJahr]]/12,"")</f>
        <v/>
      </c>
    </row>
    <row r="417" spans="1:22" x14ac:dyDescent="0.2">
      <c r="A417" s="288" t="s">
        <v>2549</v>
      </c>
      <c r="B417" s="289">
        <v>701910018</v>
      </c>
      <c r="C417" s="288" t="s">
        <v>2504</v>
      </c>
      <c r="D417" s="290" t="s">
        <v>257</v>
      </c>
      <c r="E417" s="465" t="s">
        <v>284</v>
      </c>
      <c r="F417" s="291" t="s">
        <v>388</v>
      </c>
      <c r="G417" s="306" t="s">
        <v>720</v>
      </c>
      <c r="H417" s="288"/>
      <c r="I417" s="288" t="s">
        <v>442</v>
      </c>
      <c r="J417" s="292">
        <v>23.95</v>
      </c>
      <c r="K417" s="293" t="s">
        <v>234</v>
      </c>
      <c r="L417" s="293" t="s">
        <v>163</v>
      </c>
      <c r="M417" s="289" t="s">
        <v>479</v>
      </c>
      <c r="N417" s="294">
        <v>49</v>
      </c>
      <c r="O417" s="323">
        <v>1.6</v>
      </c>
      <c r="P417" s="323">
        <v>2</v>
      </c>
      <c r="Q417" s="461">
        <f>IFERROR(tbl_AufmassLos1[[#This Row],[Fläche_qm]]*tbl_AufmassLos1[[#This Row],[Reinigungs-tageJahr]],"")</f>
        <v>1173.55</v>
      </c>
      <c r="R417" s="174">
        <f>IFERROR(VLOOKUP(tbl_AufmassLos1[[#This Row],[Reinigungs-gruppe]]&amp;tbl_AufmassLos1[[#This Row],[Reinigungs-tageJahr]],tbl_BasisLos1[],7,FALSE),"")</f>
        <v>0</v>
      </c>
      <c r="S417" s="461" t="str">
        <f>IFERROR(tbl_AufmassLos1[[#This Row],[Fläche_qm_Jahr]]/tbl_AufmassLos1[[#This Row],[qm Leistung pro Stunde]],"")</f>
        <v/>
      </c>
      <c r="T417" s="175">
        <f>IFERROR(VLOOKUP(tbl_AufmassLos1[[#This Row],[Reinigungs-gruppe]]&amp;tbl_AufmassLos1[[#This Row],[Reinigungs-tageJahr]],tbl_BasisLos1[],8,FALSE),"")</f>
        <v>0</v>
      </c>
      <c r="U417" s="176" t="str">
        <f>IFERROR(tbl_AufmassLos1[[#This Row],[StundenJahr]]*tbl_AufmassLos1[[#This Row],[SVS]],"")</f>
        <v/>
      </c>
      <c r="V417" s="176" t="str">
        <f>IFERROR(tbl_AufmassLos1[[#This Row],[PreisJahr]]/12,"")</f>
        <v/>
      </c>
    </row>
    <row r="418" spans="1:22" x14ac:dyDescent="0.2">
      <c r="A418" s="288" t="s">
        <v>2549</v>
      </c>
      <c r="B418" s="289">
        <v>701910018</v>
      </c>
      <c r="C418" s="288" t="s">
        <v>2504</v>
      </c>
      <c r="D418" s="290" t="s">
        <v>257</v>
      </c>
      <c r="E418" s="465" t="s">
        <v>1082</v>
      </c>
      <c r="F418" s="291" t="s">
        <v>434</v>
      </c>
      <c r="G418" s="306" t="s">
        <v>720</v>
      </c>
      <c r="H418" s="288"/>
      <c r="I418" s="288" t="s">
        <v>442</v>
      </c>
      <c r="J418" s="292">
        <v>44</v>
      </c>
      <c r="K418" s="293" t="s">
        <v>452</v>
      </c>
      <c r="L418" s="293" t="s">
        <v>163</v>
      </c>
      <c r="M418" s="289" t="s">
        <v>484</v>
      </c>
      <c r="N418" s="294">
        <v>122.5</v>
      </c>
      <c r="O418" s="295">
        <v>0</v>
      </c>
      <c r="P418" s="323">
        <v>4.5</v>
      </c>
      <c r="Q418" s="461">
        <f>IFERROR(tbl_AufmassLos1[[#This Row],[Fläche_qm]]*tbl_AufmassLos1[[#This Row],[Reinigungs-tageJahr]],"")</f>
        <v>5390</v>
      </c>
      <c r="R418" s="174">
        <f>IFERROR(VLOOKUP(tbl_AufmassLos1[[#This Row],[Reinigungs-gruppe]]&amp;tbl_AufmassLos1[[#This Row],[Reinigungs-tageJahr]],tbl_BasisLos1[],7,FALSE),"")</f>
        <v>0</v>
      </c>
      <c r="S418" s="461" t="str">
        <f>IFERROR(tbl_AufmassLos1[[#This Row],[Fläche_qm_Jahr]]/tbl_AufmassLos1[[#This Row],[qm Leistung pro Stunde]],"")</f>
        <v/>
      </c>
      <c r="T418" s="175">
        <f>IFERROR(VLOOKUP(tbl_AufmassLos1[[#This Row],[Reinigungs-gruppe]]&amp;tbl_AufmassLos1[[#This Row],[Reinigungs-tageJahr]],tbl_BasisLos1[],8,FALSE),"")</f>
        <v>0</v>
      </c>
      <c r="U418" s="176" t="str">
        <f>IFERROR(tbl_AufmassLos1[[#This Row],[StundenJahr]]*tbl_AufmassLos1[[#This Row],[SVS]],"")</f>
        <v/>
      </c>
      <c r="V418" s="176" t="str">
        <f>IFERROR(tbl_AufmassLos1[[#This Row],[PreisJahr]]/12,"")</f>
        <v/>
      </c>
    </row>
    <row r="419" spans="1:22" x14ac:dyDescent="0.2">
      <c r="A419" s="288" t="s">
        <v>2549</v>
      </c>
      <c r="B419" s="289">
        <v>701910018</v>
      </c>
      <c r="C419" s="288" t="s">
        <v>2504</v>
      </c>
      <c r="D419" s="290" t="s">
        <v>257</v>
      </c>
      <c r="E419" s="465" t="s">
        <v>285</v>
      </c>
      <c r="F419" s="291" t="s">
        <v>2169</v>
      </c>
      <c r="G419" s="306" t="s">
        <v>720</v>
      </c>
      <c r="H419" s="288"/>
      <c r="I419" s="288" t="s">
        <v>442</v>
      </c>
      <c r="J419" s="292">
        <v>1.35</v>
      </c>
      <c r="K419" s="293" t="s">
        <v>457</v>
      </c>
      <c r="L419" s="293" t="s">
        <v>163</v>
      </c>
      <c r="M419" s="289" t="s">
        <v>480</v>
      </c>
      <c r="N419" s="294">
        <v>12</v>
      </c>
      <c r="O419" s="295">
        <v>0</v>
      </c>
      <c r="P419" s="295"/>
      <c r="Q419" s="461">
        <f>IFERROR(tbl_AufmassLos1[[#This Row],[Fläche_qm]]*tbl_AufmassLos1[[#This Row],[Reinigungs-tageJahr]],"")</f>
        <v>16.200000000000003</v>
      </c>
      <c r="R419" s="174">
        <f>IFERROR(VLOOKUP(tbl_AufmassLos1[[#This Row],[Reinigungs-gruppe]]&amp;tbl_AufmassLos1[[#This Row],[Reinigungs-tageJahr]],tbl_BasisLos1[],7,FALSE),"")</f>
        <v>0</v>
      </c>
      <c r="S419" s="461" t="str">
        <f>IFERROR(tbl_AufmassLos1[[#This Row],[Fläche_qm_Jahr]]/tbl_AufmassLos1[[#This Row],[qm Leistung pro Stunde]],"")</f>
        <v/>
      </c>
      <c r="T419" s="175">
        <f>IFERROR(VLOOKUP(tbl_AufmassLos1[[#This Row],[Reinigungs-gruppe]]&amp;tbl_AufmassLos1[[#This Row],[Reinigungs-tageJahr]],tbl_BasisLos1[],8,FALSE),"")</f>
        <v>0</v>
      </c>
      <c r="U419" s="176" t="str">
        <f>IFERROR(tbl_AufmassLos1[[#This Row],[StundenJahr]]*tbl_AufmassLos1[[#This Row],[SVS]],"")</f>
        <v/>
      </c>
      <c r="V419" s="176" t="str">
        <f>IFERROR(tbl_AufmassLos1[[#This Row],[PreisJahr]]/12,"")</f>
        <v/>
      </c>
    </row>
    <row r="420" spans="1:22" x14ac:dyDescent="0.2">
      <c r="A420" s="288" t="s">
        <v>2549</v>
      </c>
      <c r="B420" s="289">
        <v>701910018</v>
      </c>
      <c r="C420" s="288" t="s">
        <v>2504</v>
      </c>
      <c r="D420" s="290" t="s">
        <v>257</v>
      </c>
      <c r="E420" s="465" t="s">
        <v>308</v>
      </c>
      <c r="F420" s="291" t="s">
        <v>395</v>
      </c>
      <c r="G420" s="306" t="s">
        <v>720</v>
      </c>
      <c r="H420" s="288"/>
      <c r="I420" s="288" t="s">
        <v>2477</v>
      </c>
      <c r="J420" s="292">
        <v>3.02</v>
      </c>
      <c r="K420" s="293" t="s">
        <v>454</v>
      </c>
      <c r="L420" s="293" t="s">
        <v>163</v>
      </c>
      <c r="M420" s="289" t="s">
        <v>481</v>
      </c>
      <c r="N420" s="294">
        <v>245</v>
      </c>
      <c r="O420" s="323">
        <v>0.5</v>
      </c>
      <c r="P420" s="295"/>
      <c r="Q420" s="461">
        <f>IFERROR(tbl_AufmassLos1[[#This Row],[Fläche_qm]]*tbl_AufmassLos1[[#This Row],[Reinigungs-tageJahr]],"")</f>
        <v>739.9</v>
      </c>
      <c r="R420" s="174">
        <f>IFERROR(VLOOKUP(tbl_AufmassLos1[[#This Row],[Reinigungs-gruppe]]&amp;tbl_AufmassLos1[[#This Row],[Reinigungs-tageJahr]],tbl_BasisLos1[],7,FALSE),"")</f>
        <v>0</v>
      </c>
      <c r="S420" s="461" t="str">
        <f>IFERROR(tbl_AufmassLos1[[#This Row],[Fläche_qm_Jahr]]/tbl_AufmassLos1[[#This Row],[qm Leistung pro Stunde]],"")</f>
        <v/>
      </c>
      <c r="T420" s="175">
        <f>IFERROR(VLOOKUP(tbl_AufmassLos1[[#This Row],[Reinigungs-gruppe]]&amp;tbl_AufmassLos1[[#This Row],[Reinigungs-tageJahr]],tbl_BasisLos1[],8,FALSE),"")</f>
        <v>0</v>
      </c>
      <c r="U420" s="176" t="str">
        <f>IFERROR(tbl_AufmassLos1[[#This Row],[StundenJahr]]*tbl_AufmassLos1[[#This Row],[SVS]],"")</f>
        <v/>
      </c>
      <c r="V420" s="176" t="str">
        <f>IFERROR(tbl_AufmassLos1[[#This Row],[PreisJahr]]/12,"")</f>
        <v/>
      </c>
    </row>
    <row r="421" spans="1:22" x14ac:dyDescent="0.2">
      <c r="A421" s="288" t="s">
        <v>2549</v>
      </c>
      <c r="B421" s="289">
        <v>701910018</v>
      </c>
      <c r="C421" s="288" t="s">
        <v>2504</v>
      </c>
      <c r="D421" s="290">
        <v>2</v>
      </c>
      <c r="E421" s="465" t="s">
        <v>1060</v>
      </c>
      <c r="F421" s="291" t="s">
        <v>2156</v>
      </c>
      <c r="G421" s="306" t="s">
        <v>720</v>
      </c>
      <c r="H421" s="306"/>
      <c r="I421" s="288" t="s">
        <v>443</v>
      </c>
      <c r="J421" s="292">
        <v>12.3</v>
      </c>
      <c r="K421" s="293" t="s">
        <v>466</v>
      </c>
      <c r="L421" s="293" t="s">
        <v>163</v>
      </c>
      <c r="M421" s="289" t="s">
        <v>484</v>
      </c>
      <c r="N421" s="294">
        <v>122.5</v>
      </c>
      <c r="O421" s="295">
        <v>0</v>
      </c>
      <c r="P421" s="295"/>
      <c r="Q421" s="461">
        <f>IFERROR(tbl_AufmassLos1[[#This Row],[Fläche_qm]]*tbl_AufmassLos1[[#This Row],[Reinigungs-tageJahr]],"")</f>
        <v>1506.75</v>
      </c>
      <c r="R421" s="174">
        <f>IFERROR(VLOOKUP(tbl_AufmassLos1[[#This Row],[Reinigungs-gruppe]]&amp;tbl_AufmassLos1[[#This Row],[Reinigungs-tageJahr]],tbl_BasisLos1[],7,FALSE),"")</f>
        <v>0</v>
      </c>
      <c r="S421" s="461" t="str">
        <f>IFERROR(tbl_AufmassLos1[[#This Row],[Fläche_qm_Jahr]]/tbl_AufmassLos1[[#This Row],[qm Leistung pro Stunde]],"")</f>
        <v/>
      </c>
      <c r="T421" s="175">
        <f>IFERROR(VLOOKUP(tbl_AufmassLos1[[#This Row],[Reinigungs-gruppe]]&amp;tbl_AufmassLos1[[#This Row],[Reinigungs-tageJahr]],tbl_BasisLos1[],8,FALSE),"")</f>
        <v>0</v>
      </c>
      <c r="U421" s="176" t="str">
        <f>IFERROR(tbl_AufmassLos1[[#This Row],[StundenJahr]]*tbl_AufmassLos1[[#This Row],[SVS]],"")</f>
        <v/>
      </c>
      <c r="V421" s="176" t="str">
        <f>IFERROR(tbl_AufmassLos1[[#This Row],[PreisJahr]]/12,"")</f>
        <v/>
      </c>
    </row>
    <row r="422" spans="1:22" x14ac:dyDescent="0.2">
      <c r="A422" s="288" t="s">
        <v>2549</v>
      </c>
      <c r="B422" s="289">
        <v>701910018</v>
      </c>
      <c r="C422" s="288" t="s">
        <v>2504</v>
      </c>
      <c r="D422" s="290">
        <v>-1</v>
      </c>
      <c r="E422" s="465" t="s">
        <v>1039</v>
      </c>
      <c r="F422" s="291" t="s">
        <v>2142</v>
      </c>
      <c r="G422" s="306" t="s">
        <v>720</v>
      </c>
      <c r="H422" s="306"/>
      <c r="I422" s="288" t="s">
        <v>2474</v>
      </c>
      <c r="J422" s="292">
        <v>39.200000000000003</v>
      </c>
      <c r="K422" s="293" t="s">
        <v>198</v>
      </c>
      <c r="L422" s="293" t="s">
        <v>163</v>
      </c>
      <c r="M422" s="289" t="s">
        <v>481</v>
      </c>
      <c r="N422" s="294">
        <v>245</v>
      </c>
      <c r="O422" s="295">
        <v>4.8</v>
      </c>
      <c r="P422" s="295"/>
      <c r="Q422" s="461">
        <f>IFERROR(tbl_AufmassLos1[[#This Row],[Fläche_qm]]*tbl_AufmassLos1[[#This Row],[Reinigungs-tageJahr]],"")</f>
        <v>9604</v>
      </c>
      <c r="R422" s="174">
        <f>IFERROR(VLOOKUP(tbl_AufmassLos1[[#This Row],[Reinigungs-gruppe]]&amp;tbl_AufmassLos1[[#This Row],[Reinigungs-tageJahr]],tbl_BasisLos1[],7,FALSE),"")</f>
        <v>0</v>
      </c>
      <c r="S422" s="461" t="str">
        <f>IFERROR(tbl_AufmassLos1[[#This Row],[Fläche_qm_Jahr]]/tbl_AufmassLos1[[#This Row],[qm Leistung pro Stunde]],"")</f>
        <v/>
      </c>
      <c r="T422" s="175">
        <f>IFERROR(VLOOKUP(tbl_AufmassLos1[[#This Row],[Reinigungs-gruppe]]&amp;tbl_AufmassLos1[[#This Row],[Reinigungs-tageJahr]],tbl_BasisLos1[],8,FALSE),"")</f>
        <v>0</v>
      </c>
      <c r="U422" s="176" t="str">
        <f>IFERROR(tbl_AufmassLos1[[#This Row],[StundenJahr]]*tbl_AufmassLos1[[#This Row],[SVS]],"")</f>
        <v/>
      </c>
      <c r="V422" s="176" t="str">
        <f>IFERROR(tbl_AufmassLos1[[#This Row],[PreisJahr]]/12,"")</f>
        <v/>
      </c>
    </row>
    <row r="423" spans="1:22" x14ac:dyDescent="0.2">
      <c r="A423" s="288" t="s">
        <v>2549</v>
      </c>
      <c r="B423" s="289">
        <v>701910018</v>
      </c>
      <c r="C423" s="288" t="s">
        <v>2504</v>
      </c>
      <c r="D423" s="290">
        <v>-1</v>
      </c>
      <c r="E423" s="465" t="s">
        <v>1040</v>
      </c>
      <c r="F423" s="291" t="s">
        <v>393</v>
      </c>
      <c r="G423" s="306" t="s">
        <v>720</v>
      </c>
      <c r="H423" s="306"/>
      <c r="I423" s="288" t="s">
        <v>438</v>
      </c>
      <c r="J423" s="292">
        <v>8.4</v>
      </c>
      <c r="K423" s="293" t="s">
        <v>451</v>
      </c>
      <c r="L423" s="293" t="s">
        <v>163</v>
      </c>
      <c r="M423" s="289" t="s">
        <v>481</v>
      </c>
      <c r="N423" s="294">
        <v>245</v>
      </c>
      <c r="O423" s="295">
        <v>0.8</v>
      </c>
      <c r="P423" s="295"/>
      <c r="Q423" s="461">
        <f>IFERROR(tbl_AufmassLos1[[#This Row],[Fläche_qm]]*tbl_AufmassLos1[[#This Row],[Reinigungs-tageJahr]],"")</f>
        <v>2058</v>
      </c>
      <c r="R423" s="174">
        <f>IFERROR(VLOOKUP(tbl_AufmassLos1[[#This Row],[Reinigungs-gruppe]]&amp;tbl_AufmassLos1[[#This Row],[Reinigungs-tageJahr]],tbl_BasisLos1[],7,FALSE),"")</f>
        <v>0</v>
      </c>
      <c r="S423" s="461" t="str">
        <f>IFERROR(tbl_AufmassLos1[[#This Row],[Fläche_qm_Jahr]]/tbl_AufmassLos1[[#This Row],[qm Leistung pro Stunde]],"")</f>
        <v/>
      </c>
      <c r="T423" s="175">
        <f>IFERROR(VLOOKUP(tbl_AufmassLos1[[#This Row],[Reinigungs-gruppe]]&amp;tbl_AufmassLos1[[#This Row],[Reinigungs-tageJahr]],tbl_BasisLos1[],8,FALSE),"")</f>
        <v>0</v>
      </c>
      <c r="U423" s="176" t="str">
        <f>IFERROR(tbl_AufmassLos1[[#This Row],[StundenJahr]]*tbl_AufmassLos1[[#This Row],[SVS]],"")</f>
        <v/>
      </c>
      <c r="V423" s="176" t="str">
        <f>IFERROR(tbl_AufmassLos1[[#This Row],[PreisJahr]]/12,"")</f>
        <v/>
      </c>
    </row>
    <row r="424" spans="1:22" x14ac:dyDescent="0.2">
      <c r="A424" s="288" t="s">
        <v>2549</v>
      </c>
      <c r="B424" s="289">
        <v>701910018</v>
      </c>
      <c r="C424" s="288" t="s">
        <v>2504</v>
      </c>
      <c r="D424" s="290">
        <v>-1</v>
      </c>
      <c r="E424" s="465" t="s">
        <v>1047</v>
      </c>
      <c r="F424" s="291" t="s">
        <v>396</v>
      </c>
      <c r="G424" s="306" t="s">
        <v>720</v>
      </c>
      <c r="H424" s="306"/>
      <c r="I424" s="288" t="s">
        <v>440</v>
      </c>
      <c r="J424" s="292">
        <v>35.6</v>
      </c>
      <c r="K424" s="293" t="s">
        <v>457</v>
      </c>
      <c r="L424" s="293" t="s">
        <v>163</v>
      </c>
      <c r="M424" s="289" t="s">
        <v>480</v>
      </c>
      <c r="N424" s="294">
        <v>12</v>
      </c>
      <c r="O424" s="295">
        <v>0</v>
      </c>
      <c r="P424" s="295">
        <v>1.8</v>
      </c>
      <c r="Q424" s="461">
        <f>IFERROR(tbl_AufmassLos1[[#This Row],[Fläche_qm]]*tbl_AufmassLos1[[#This Row],[Reinigungs-tageJahr]],"")</f>
        <v>427.20000000000005</v>
      </c>
      <c r="R424" s="174">
        <f>IFERROR(VLOOKUP(tbl_AufmassLos1[[#This Row],[Reinigungs-gruppe]]&amp;tbl_AufmassLos1[[#This Row],[Reinigungs-tageJahr]],tbl_BasisLos1[],7,FALSE),"")</f>
        <v>0</v>
      </c>
      <c r="S424" s="461" t="str">
        <f>IFERROR(tbl_AufmassLos1[[#This Row],[Fläche_qm_Jahr]]/tbl_AufmassLos1[[#This Row],[qm Leistung pro Stunde]],"")</f>
        <v/>
      </c>
      <c r="T424" s="175">
        <f>IFERROR(VLOOKUP(tbl_AufmassLos1[[#This Row],[Reinigungs-gruppe]]&amp;tbl_AufmassLos1[[#This Row],[Reinigungs-tageJahr]],tbl_BasisLos1[],8,FALSE),"")</f>
        <v>0</v>
      </c>
      <c r="U424" s="176" t="str">
        <f>IFERROR(tbl_AufmassLos1[[#This Row],[StundenJahr]]*tbl_AufmassLos1[[#This Row],[SVS]],"")</f>
        <v/>
      </c>
      <c r="V424" s="176" t="str">
        <f>IFERROR(tbl_AufmassLos1[[#This Row],[PreisJahr]]/12,"")</f>
        <v/>
      </c>
    </row>
    <row r="425" spans="1:22" x14ac:dyDescent="0.2">
      <c r="A425" s="288" t="s">
        <v>2549</v>
      </c>
      <c r="B425" s="289">
        <v>701910018</v>
      </c>
      <c r="C425" s="288" t="s">
        <v>2504</v>
      </c>
      <c r="D425" s="290">
        <v>-1</v>
      </c>
      <c r="E425" s="465" t="s">
        <v>1050</v>
      </c>
      <c r="F425" s="291" t="s">
        <v>396</v>
      </c>
      <c r="G425" s="306" t="s">
        <v>720</v>
      </c>
      <c r="H425" s="306"/>
      <c r="I425" s="288" t="s">
        <v>441</v>
      </c>
      <c r="J425" s="292">
        <v>26.8</v>
      </c>
      <c r="K425" s="293" t="s">
        <v>457</v>
      </c>
      <c r="L425" s="293" t="s">
        <v>163</v>
      </c>
      <c r="M425" s="289" t="s">
        <v>480</v>
      </c>
      <c r="N425" s="294">
        <v>12</v>
      </c>
      <c r="O425" s="295">
        <v>0</v>
      </c>
      <c r="P425" s="295"/>
      <c r="Q425" s="461">
        <f>IFERROR(tbl_AufmassLos1[[#This Row],[Fläche_qm]]*tbl_AufmassLos1[[#This Row],[Reinigungs-tageJahr]],"")</f>
        <v>321.60000000000002</v>
      </c>
      <c r="R425" s="174">
        <f>IFERROR(VLOOKUP(tbl_AufmassLos1[[#This Row],[Reinigungs-gruppe]]&amp;tbl_AufmassLos1[[#This Row],[Reinigungs-tageJahr]],tbl_BasisLos1[],7,FALSE),"")</f>
        <v>0</v>
      </c>
      <c r="S425" s="461" t="str">
        <f>IFERROR(tbl_AufmassLos1[[#This Row],[Fläche_qm_Jahr]]/tbl_AufmassLos1[[#This Row],[qm Leistung pro Stunde]],"")</f>
        <v/>
      </c>
      <c r="T425" s="175">
        <f>IFERROR(VLOOKUP(tbl_AufmassLos1[[#This Row],[Reinigungs-gruppe]]&amp;tbl_AufmassLos1[[#This Row],[Reinigungs-tageJahr]],tbl_BasisLos1[],8,FALSE),"")</f>
        <v>0</v>
      </c>
      <c r="U425" s="176" t="str">
        <f>IFERROR(tbl_AufmassLos1[[#This Row],[StundenJahr]]*tbl_AufmassLos1[[#This Row],[SVS]],"")</f>
        <v/>
      </c>
      <c r="V425" s="176" t="str">
        <f>IFERROR(tbl_AufmassLos1[[#This Row],[PreisJahr]]/12,"")</f>
        <v/>
      </c>
    </row>
    <row r="426" spans="1:22" x14ac:dyDescent="0.2">
      <c r="A426" s="288" t="s">
        <v>2549</v>
      </c>
      <c r="B426" s="289">
        <v>701910018</v>
      </c>
      <c r="C426" s="288" t="s">
        <v>2504</v>
      </c>
      <c r="D426" s="290">
        <v>-1</v>
      </c>
      <c r="E426" s="465" t="s">
        <v>1061</v>
      </c>
      <c r="F426" s="291" t="s">
        <v>396</v>
      </c>
      <c r="G426" s="306" t="s">
        <v>720</v>
      </c>
      <c r="H426" s="306"/>
      <c r="I426" s="288" t="s">
        <v>441</v>
      </c>
      <c r="J426" s="292">
        <v>18.7</v>
      </c>
      <c r="K426" s="293" t="s">
        <v>457</v>
      </c>
      <c r="L426" s="293" t="s">
        <v>163</v>
      </c>
      <c r="M426" s="289" t="s">
        <v>480</v>
      </c>
      <c r="N426" s="294">
        <v>12</v>
      </c>
      <c r="O426" s="295">
        <v>0</v>
      </c>
      <c r="P426" s="295"/>
      <c r="Q426" s="461">
        <f>IFERROR(tbl_AufmassLos1[[#This Row],[Fläche_qm]]*tbl_AufmassLos1[[#This Row],[Reinigungs-tageJahr]],"")</f>
        <v>224.39999999999998</v>
      </c>
      <c r="R426" s="174">
        <f>IFERROR(VLOOKUP(tbl_AufmassLos1[[#This Row],[Reinigungs-gruppe]]&amp;tbl_AufmassLos1[[#This Row],[Reinigungs-tageJahr]],tbl_BasisLos1[],7,FALSE),"")</f>
        <v>0</v>
      </c>
      <c r="S426" s="461" t="str">
        <f>IFERROR(tbl_AufmassLos1[[#This Row],[Fläche_qm_Jahr]]/tbl_AufmassLos1[[#This Row],[qm Leistung pro Stunde]],"")</f>
        <v/>
      </c>
      <c r="T426" s="175">
        <f>IFERROR(VLOOKUP(tbl_AufmassLos1[[#This Row],[Reinigungs-gruppe]]&amp;tbl_AufmassLos1[[#This Row],[Reinigungs-tageJahr]],tbl_BasisLos1[],8,FALSE),"")</f>
        <v>0</v>
      </c>
      <c r="U426" s="176" t="str">
        <f>IFERROR(tbl_AufmassLos1[[#This Row],[StundenJahr]]*tbl_AufmassLos1[[#This Row],[SVS]],"")</f>
        <v/>
      </c>
      <c r="V426" s="176" t="str">
        <f>IFERROR(tbl_AufmassLos1[[#This Row],[PreisJahr]]/12,"")</f>
        <v/>
      </c>
    </row>
    <row r="427" spans="1:22" x14ac:dyDescent="0.2">
      <c r="A427" s="288" t="s">
        <v>2549</v>
      </c>
      <c r="B427" s="289">
        <v>701910018</v>
      </c>
      <c r="C427" s="288" t="s">
        <v>2504</v>
      </c>
      <c r="D427" s="290">
        <v>-1</v>
      </c>
      <c r="E427" s="465" t="s">
        <v>1062</v>
      </c>
      <c r="F427" s="291" t="s">
        <v>396</v>
      </c>
      <c r="G427" s="306" t="s">
        <v>720</v>
      </c>
      <c r="H427" s="306"/>
      <c r="I427" s="288" t="s">
        <v>443</v>
      </c>
      <c r="J427" s="292">
        <v>12.6</v>
      </c>
      <c r="K427" s="293" t="s">
        <v>457</v>
      </c>
      <c r="L427" s="293" t="s">
        <v>163</v>
      </c>
      <c r="M427" s="289" t="s">
        <v>480</v>
      </c>
      <c r="N427" s="294">
        <v>12</v>
      </c>
      <c r="O427" s="295">
        <v>0</v>
      </c>
      <c r="P427" s="295"/>
      <c r="Q427" s="461">
        <f>IFERROR(tbl_AufmassLos1[[#This Row],[Fläche_qm]]*tbl_AufmassLos1[[#This Row],[Reinigungs-tageJahr]],"")</f>
        <v>151.19999999999999</v>
      </c>
      <c r="R427" s="174">
        <f>IFERROR(VLOOKUP(tbl_AufmassLos1[[#This Row],[Reinigungs-gruppe]]&amp;tbl_AufmassLos1[[#This Row],[Reinigungs-tageJahr]],tbl_BasisLos1[],7,FALSE),"")</f>
        <v>0</v>
      </c>
      <c r="S427" s="461" t="str">
        <f>IFERROR(tbl_AufmassLos1[[#This Row],[Fläche_qm_Jahr]]/tbl_AufmassLos1[[#This Row],[qm Leistung pro Stunde]],"")</f>
        <v/>
      </c>
      <c r="T427" s="175">
        <f>IFERROR(VLOOKUP(tbl_AufmassLos1[[#This Row],[Reinigungs-gruppe]]&amp;tbl_AufmassLos1[[#This Row],[Reinigungs-tageJahr]],tbl_BasisLos1[],8,FALSE),"")</f>
        <v>0</v>
      </c>
      <c r="U427" s="176" t="str">
        <f>IFERROR(tbl_AufmassLos1[[#This Row],[StundenJahr]]*tbl_AufmassLos1[[#This Row],[SVS]],"")</f>
        <v/>
      </c>
      <c r="V427" s="176" t="str">
        <f>IFERROR(tbl_AufmassLos1[[#This Row],[PreisJahr]]/12,"")</f>
        <v/>
      </c>
    </row>
    <row r="428" spans="1:22" x14ac:dyDescent="0.2">
      <c r="A428" s="288" t="s">
        <v>2549</v>
      </c>
      <c r="B428" s="289">
        <v>701910018</v>
      </c>
      <c r="C428" s="288" t="s">
        <v>2504</v>
      </c>
      <c r="D428" s="290">
        <v>-1</v>
      </c>
      <c r="E428" s="465" t="s">
        <v>1056</v>
      </c>
      <c r="F428" s="291" t="s">
        <v>2152</v>
      </c>
      <c r="G428" s="306" t="s">
        <v>720</v>
      </c>
      <c r="H428" s="306"/>
      <c r="I428" s="288" t="s">
        <v>441</v>
      </c>
      <c r="J428" s="292">
        <v>23.7</v>
      </c>
      <c r="K428" s="293" t="s">
        <v>463</v>
      </c>
      <c r="L428" s="293" t="s">
        <v>23</v>
      </c>
      <c r="M428" s="289">
        <v>0</v>
      </c>
      <c r="N428" s="294">
        <v>0</v>
      </c>
      <c r="O428" s="295">
        <v>0</v>
      </c>
      <c r="P428" s="295"/>
      <c r="Q428" s="461">
        <f>IFERROR(tbl_AufmassLos1[[#This Row],[Fläche_qm]]*tbl_AufmassLos1[[#This Row],[Reinigungs-tageJahr]],"")</f>
        <v>0</v>
      </c>
      <c r="R428" s="174">
        <f>IFERROR(VLOOKUP(tbl_AufmassLos1[[#This Row],[Reinigungs-gruppe]]&amp;tbl_AufmassLos1[[#This Row],[Reinigungs-tageJahr]],tbl_BasisLos1[],7,FALSE),"")</f>
        <v>0</v>
      </c>
      <c r="S428" s="461" t="str">
        <f>IFERROR(tbl_AufmassLos1[[#This Row],[Fläche_qm_Jahr]]/tbl_AufmassLos1[[#This Row],[qm Leistung pro Stunde]],"")</f>
        <v/>
      </c>
      <c r="T428" s="175">
        <f>IFERROR(VLOOKUP(tbl_AufmassLos1[[#This Row],[Reinigungs-gruppe]]&amp;tbl_AufmassLos1[[#This Row],[Reinigungs-tageJahr]],tbl_BasisLos1[],8,FALSE),"")</f>
        <v>0</v>
      </c>
      <c r="U428" s="176" t="str">
        <f>IFERROR(tbl_AufmassLos1[[#This Row],[StundenJahr]]*tbl_AufmassLos1[[#This Row],[SVS]],"")</f>
        <v/>
      </c>
      <c r="V428" s="176" t="str">
        <f>IFERROR(tbl_AufmassLos1[[#This Row],[PreisJahr]]/12,"")</f>
        <v/>
      </c>
    </row>
    <row r="429" spans="1:22" x14ac:dyDescent="0.2">
      <c r="A429" s="288" t="s">
        <v>2549</v>
      </c>
      <c r="B429" s="289">
        <v>701910018</v>
      </c>
      <c r="C429" s="288" t="s">
        <v>2504</v>
      </c>
      <c r="D429" s="290">
        <v>-1</v>
      </c>
      <c r="E429" s="465" t="s">
        <v>1057</v>
      </c>
      <c r="F429" s="291" t="s">
        <v>2153</v>
      </c>
      <c r="G429" s="306" t="s">
        <v>720</v>
      </c>
      <c r="H429" s="306"/>
      <c r="I429" s="288" t="s">
        <v>441</v>
      </c>
      <c r="J429" s="292">
        <v>2.7</v>
      </c>
      <c r="K429" s="293" t="s">
        <v>48</v>
      </c>
      <c r="L429" s="293" t="s">
        <v>163</v>
      </c>
      <c r="M429" s="289">
        <v>0</v>
      </c>
      <c r="N429" s="294">
        <v>0</v>
      </c>
      <c r="O429" s="295">
        <v>0</v>
      </c>
      <c r="P429" s="295"/>
      <c r="Q429" s="461">
        <f>IFERROR(tbl_AufmassLos1[[#This Row],[Fläche_qm]]*tbl_AufmassLos1[[#This Row],[Reinigungs-tageJahr]],"")</f>
        <v>0</v>
      </c>
      <c r="R429" s="174">
        <f>IFERROR(VLOOKUP(tbl_AufmassLos1[[#This Row],[Reinigungs-gruppe]]&amp;tbl_AufmassLos1[[#This Row],[Reinigungs-tageJahr]],tbl_BasisLos1[],7,FALSE),"")</f>
        <v>0</v>
      </c>
      <c r="S429" s="461" t="str">
        <f>IFERROR(tbl_AufmassLos1[[#This Row],[Fläche_qm_Jahr]]/tbl_AufmassLos1[[#This Row],[qm Leistung pro Stunde]],"")</f>
        <v/>
      </c>
      <c r="T429" s="175">
        <f>IFERROR(VLOOKUP(tbl_AufmassLos1[[#This Row],[Reinigungs-gruppe]]&amp;tbl_AufmassLos1[[#This Row],[Reinigungs-tageJahr]],tbl_BasisLos1[],8,FALSE),"")</f>
        <v>0</v>
      </c>
      <c r="U429" s="176" t="str">
        <f>IFERROR(tbl_AufmassLos1[[#This Row],[StundenJahr]]*tbl_AufmassLos1[[#This Row],[SVS]],"")</f>
        <v/>
      </c>
      <c r="V429" s="176" t="str">
        <f>IFERROR(tbl_AufmassLos1[[#This Row],[PreisJahr]]/12,"")</f>
        <v/>
      </c>
    </row>
    <row r="430" spans="1:22" x14ac:dyDescent="0.2">
      <c r="A430" s="288" t="s">
        <v>2549</v>
      </c>
      <c r="B430" s="289">
        <v>701910018</v>
      </c>
      <c r="C430" s="288" t="s">
        <v>2504</v>
      </c>
      <c r="D430" s="290">
        <v>-1</v>
      </c>
      <c r="E430" s="465" t="s">
        <v>1058</v>
      </c>
      <c r="F430" s="291" t="s">
        <v>396</v>
      </c>
      <c r="G430" s="306" t="s">
        <v>720</v>
      </c>
      <c r="H430" s="306"/>
      <c r="I430" s="288" t="s">
        <v>441</v>
      </c>
      <c r="J430" s="292">
        <v>151</v>
      </c>
      <c r="K430" s="293" t="s">
        <v>457</v>
      </c>
      <c r="L430" s="293" t="s">
        <v>163</v>
      </c>
      <c r="M430" s="289" t="s">
        <v>480</v>
      </c>
      <c r="N430" s="294">
        <v>12</v>
      </c>
      <c r="O430" s="295"/>
      <c r="P430" s="295"/>
      <c r="Q430" s="461">
        <f>IFERROR(tbl_AufmassLos1[[#This Row],[Fläche_qm]]*tbl_AufmassLos1[[#This Row],[Reinigungs-tageJahr]],"")</f>
        <v>1812</v>
      </c>
      <c r="R430" s="174">
        <f>IFERROR(VLOOKUP(tbl_AufmassLos1[[#This Row],[Reinigungs-gruppe]]&amp;tbl_AufmassLos1[[#This Row],[Reinigungs-tageJahr]],tbl_BasisLos1[],7,FALSE),"")</f>
        <v>0</v>
      </c>
      <c r="S430" s="461" t="str">
        <f>IFERROR(tbl_AufmassLos1[[#This Row],[Fläche_qm_Jahr]]/tbl_AufmassLos1[[#This Row],[qm Leistung pro Stunde]],"")</f>
        <v/>
      </c>
      <c r="T430" s="175">
        <f>IFERROR(VLOOKUP(tbl_AufmassLos1[[#This Row],[Reinigungs-gruppe]]&amp;tbl_AufmassLos1[[#This Row],[Reinigungs-tageJahr]],tbl_BasisLos1[],8,FALSE),"")</f>
        <v>0</v>
      </c>
      <c r="U430" s="176" t="str">
        <f>IFERROR(tbl_AufmassLos1[[#This Row],[StundenJahr]]*tbl_AufmassLos1[[#This Row],[SVS]],"")</f>
        <v/>
      </c>
      <c r="V430" s="176" t="str">
        <f>IFERROR(tbl_AufmassLos1[[#This Row],[PreisJahr]]/12,"")</f>
        <v/>
      </c>
    </row>
    <row r="431" spans="1:22" x14ac:dyDescent="0.2">
      <c r="A431" s="288" t="s">
        <v>2549</v>
      </c>
      <c r="B431" s="289">
        <v>701910018</v>
      </c>
      <c r="C431" s="288" t="s">
        <v>2504</v>
      </c>
      <c r="D431" s="290">
        <v>-1</v>
      </c>
      <c r="E431" s="465" t="s">
        <v>1053</v>
      </c>
      <c r="F431" s="291" t="s">
        <v>396</v>
      </c>
      <c r="G431" s="306" t="s">
        <v>720</v>
      </c>
      <c r="H431" s="306"/>
      <c r="I431" s="288" t="s">
        <v>441</v>
      </c>
      <c r="J431" s="292">
        <v>19.2</v>
      </c>
      <c r="K431" s="293" t="s">
        <v>457</v>
      </c>
      <c r="L431" s="293" t="s">
        <v>163</v>
      </c>
      <c r="M431" s="289" t="s">
        <v>480</v>
      </c>
      <c r="N431" s="294">
        <v>12</v>
      </c>
      <c r="O431" s="295">
        <v>1.4</v>
      </c>
      <c r="P431" s="295"/>
      <c r="Q431" s="461">
        <f>IFERROR(tbl_AufmassLos1[[#This Row],[Fläche_qm]]*tbl_AufmassLos1[[#This Row],[Reinigungs-tageJahr]],"")</f>
        <v>230.39999999999998</v>
      </c>
      <c r="R431" s="174">
        <f>IFERROR(VLOOKUP(tbl_AufmassLos1[[#This Row],[Reinigungs-gruppe]]&amp;tbl_AufmassLos1[[#This Row],[Reinigungs-tageJahr]],tbl_BasisLos1[],7,FALSE),"")</f>
        <v>0</v>
      </c>
      <c r="S431" s="461" t="str">
        <f>IFERROR(tbl_AufmassLos1[[#This Row],[Fläche_qm_Jahr]]/tbl_AufmassLos1[[#This Row],[qm Leistung pro Stunde]],"")</f>
        <v/>
      </c>
      <c r="T431" s="175">
        <f>IFERROR(VLOOKUP(tbl_AufmassLos1[[#This Row],[Reinigungs-gruppe]]&amp;tbl_AufmassLos1[[#This Row],[Reinigungs-tageJahr]],tbl_BasisLos1[],8,FALSE),"")</f>
        <v>0</v>
      </c>
      <c r="U431" s="176" t="str">
        <f>IFERROR(tbl_AufmassLos1[[#This Row],[StundenJahr]]*tbl_AufmassLos1[[#This Row],[SVS]],"")</f>
        <v/>
      </c>
      <c r="V431" s="176" t="str">
        <f>IFERROR(tbl_AufmassLos1[[#This Row],[PreisJahr]]/12,"")</f>
        <v/>
      </c>
    </row>
    <row r="432" spans="1:22" x14ac:dyDescent="0.2">
      <c r="A432" s="288" t="s">
        <v>2549</v>
      </c>
      <c r="B432" s="289">
        <v>701910018</v>
      </c>
      <c r="C432" s="288" t="s">
        <v>2504</v>
      </c>
      <c r="D432" s="290">
        <v>-1</v>
      </c>
      <c r="E432" s="465" t="s">
        <v>1052</v>
      </c>
      <c r="F432" s="291" t="s">
        <v>396</v>
      </c>
      <c r="G432" s="306" t="s">
        <v>720</v>
      </c>
      <c r="H432" s="306"/>
      <c r="I432" s="288" t="s">
        <v>441</v>
      </c>
      <c r="J432" s="292">
        <v>39.799999999999997</v>
      </c>
      <c r="K432" s="293" t="s">
        <v>457</v>
      </c>
      <c r="L432" s="293" t="s">
        <v>163</v>
      </c>
      <c r="M432" s="289" t="s">
        <v>480</v>
      </c>
      <c r="N432" s="294">
        <v>12</v>
      </c>
      <c r="O432" s="295">
        <v>2.8</v>
      </c>
      <c r="P432" s="295"/>
      <c r="Q432" s="461">
        <f>IFERROR(tbl_AufmassLos1[[#This Row],[Fläche_qm]]*tbl_AufmassLos1[[#This Row],[Reinigungs-tageJahr]],"")</f>
        <v>477.59999999999997</v>
      </c>
      <c r="R432" s="174">
        <f>IFERROR(VLOOKUP(tbl_AufmassLos1[[#This Row],[Reinigungs-gruppe]]&amp;tbl_AufmassLos1[[#This Row],[Reinigungs-tageJahr]],tbl_BasisLos1[],7,FALSE),"")</f>
        <v>0</v>
      </c>
      <c r="S432" s="461" t="str">
        <f>IFERROR(tbl_AufmassLos1[[#This Row],[Fläche_qm_Jahr]]/tbl_AufmassLos1[[#This Row],[qm Leistung pro Stunde]],"")</f>
        <v/>
      </c>
      <c r="T432" s="175">
        <f>IFERROR(VLOOKUP(tbl_AufmassLos1[[#This Row],[Reinigungs-gruppe]]&amp;tbl_AufmassLos1[[#This Row],[Reinigungs-tageJahr]],tbl_BasisLos1[],8,FALSE),"")</f>
        <v>0</v>
      </c>
      <c r="U432" s="176" t="str">
        <f>IFERROR(tbl_AufmassLos1[[#This Row],[StundenJahr]]*tbl_AufmassLos1[[#This Row],[SVS]],"")</f>
        <v/>
      </c>
      <c r="V432" s="176" t="str">
        <f>IFERROR(tbl_AufmassLos1[[#This Row],[PreisJahr]]/12,"")</f>
        <v/>
      </c>
    </row>
    <row r="433" spans="1:22" x14ac:dyDescent="0.2">
      <c r="A433" s="288" t="s">
        <v>2549</v>
      </c>
      <c r="B433" s="289">
        <v>701910018</v>
      </c>
      <c r="C433" s="288" t="s">
        <v>2504</v>
      </c>
      <c r="D433" s="290">
        <v>-1</v>
      </c>
      <c r="E433" s="465" t="s">
        <v>1048</v>
      </c>
      <c r="F433" s="291" t="s">
        <v>2148</v>
      </c>
      <c r="G433" s="306" t="s">
        <v>720</v>
      </c>
      <c r="H433" s="306"/>
      <c r="I433" s="288" t="s">
        <v>437</v>
      </c>
      <c r="J433" s="292">
        <v>15.2</v>
      </c>
      <c r="K433" s="293" t="s">
        <v>457</v>
      </c>
      <c r="L433" s="293" t="s">
        <v>163</v>
      </c>
      <c r="M433" s="289" t="s">
        <v>480</v>
      </c>
      <c r="N433" s="294">
        <v>12</v>
      </c>
      <c r="O433" s="295">
        <v>0</v>
      </c>
      <c r="P433" s="295"/>
      <c r="Q433" s="461">
        <f>IFERROR(tbl_AufmassLos1[[#This Row],[Fläche_qm]]*tbl_AufmassLos1[[#This Row],[Reinigungs-tageJahr]],"")</f>
        <v>182.39999999999998</v>
      </c>
      <c r="R433" s="174">
        <f>IFERROR(VLOOKUP(tbl_AufmassLos1[[#This Row],[Reinigungs-gruppe]]&amp;tbl_AufmassLos1[[#This Row],[Reinigungs-tageJahr]],tbl_BasisLos1[],7,FALSE),"")</f>
        <v>0</v>
      </c>
      <c r="S433" s="461" t="str">
        <f>IFERROR(tbl_AufmassLos1[[#This Row],[Fläche_qm_Jahr]]/tbl_AufmassLos1[[#This Row],[qm Leistung pro Stunde]],"")</f>
        <v/>
      </c>
      <c r="T433" s="175">
        <f>IFERROR(VLOOKUP(tbl_AufmassLos1[[#This Row],[Reinigungs-gruppe]]&amp;tbl_AufmassLos1[[#This Row],[Reinigungs-tageJahr]],tbl_BasisLos1[],8,FALSE),"")</f>
        <v>0</v>
      </c>
      <c r="U433" s="176" t="str">
        <f>IFERROR(tbl_AufmassLos1[[#This Row],[StundenJahr]]*tbl_AufmassLos1[[#This Row],[SVS]],"")</f>
        <v/>
      </c>
      <c r="V433" s="176" t="str">
        <f>IFERROR(tbl_AufmassLos1[[#This Row],[PreisJahr]]/12,"")</f>
        <v/>
      </c>
    </row>
    <row r="434" spans="1:22" x14ac:dyDescent="0.2">
      <c r="A434" s="288" t="s">
        <v>2549</v>
      </c>
      <c r="B434" s="289">
        <v>701910018</v>
      </c>
      <c r="C434" s="288" t="s">
        <v>2504</v>
      </c>
      <c r="D434" s="290">
        <v>-1</v>
      </c>
      <c r="E434" s="465" t="s">
        <v>1051</v>
      </c>
      <c r="F434" s="291" t="s">
        <v>378</v>
      </c>
      <c r="G434" s="306" t="s">
        <v>720</v>
      </c>
      <c r="H434" s="306"/>
      <c r="I434" s="288" t="s">
        <v>2474</v>
      </c>
      <c r="J434" s="292">
        <v>11.2</v>
      </c>
      <c r="K434" s="293" t="s">
        <v>452</v>
      </c>
      <c r="L434" s="293" t="s">
        <v>163</v>
      </c>
      <c r="M434" s="289" t="s">
        <v>484</v>
      </c>
      <c r="N434" s="294">
        <v>122.5</v>
      </c>
      <c r="O434" s="295">
        <v>0</v>
      </c>
      <c r="P434" s="295"/>
      <c r="Q434" s="461">
        <f>IFERROR(tbl_AufmassLos1[[#This Row],[Fläche_qm]]*tbl_AufmassLos1[[#This Row],[Reinigungs-tageJahr]],"")</f>
        <v>1372</v>
      </c>
      <c r="R434" s="174">
        <f>IFERROR(VLOOKUP(tbl_AufmassLos1[[#This Row],[Reinigungs-gruppe]]&amp;tbl_AufmassLos1[[#This Row],[Reinigungs-tageJahr]],tbl_BasisLos1[],7,FALSE),"")</f>
        <v>0</v>
      </c>
      <c r="S434" s="461" t="str">
        <f>IFERROR(tbl_AufmassLos1[[#This Row],[Fläche_qm_Jahr]]/tbl_AufmassLos1[[#This Row],[qm Leistung pro Stunde]],"")</f>
        <v/>
      </c>
      <c r="T434" s="175">
        <f>IFERROR(VLOOKUP(tbl_AufmassLos1[[#This Row],[Reinigungs-gruppe]]&amp;tbl_AufmassLos1[[#This Row],[Reinigungs-tageJahr]],tbl_BasisLos1[],8,FALSE),"")</f>
        <v>0</v>
      </c>
      <c r="U434" s="176" t="str">
        <f>IFERROR(tbl_AufmassLos1[[#This Row],[StundenJahr]]*tbl_AufmassLos1[[#This Row],[SVS]],"")</f>
        <v/>
      </c>
      <c r="V434" s="176" t="str">
        <f>IFERROR(tbl_AufmassLos1[[#This Row],[PreisJahr]]/12,"")</f>
        <v/>
      </c>
    </row>
    <row r="435" spans="1:22" x14ac:dyDescent="0.2">
      <c r="A435" s="288" t="s">
        <v>2549</v>
      </c>
      <c r="B435" s="289">
        <v>701910018</v>
      </c>
      <c r="C435" s="288" t="s">
        <v>2504</v>
      </c>
      <c r="D435" s="290">
        <v>-1</v>
      </c>
      <c r="E435" s="465" t="s">
        <v>1054</v>
      </c>
      <c r="F435" s="291" t="s">
        <v>2150</v>
      </c>
      <c r="G435" s="306" t="s">
        <v>720</v>
      </c>
      <c r="H435" s="306"/>
      <c r="I435" s="288" t="s">
        <v>443</v>
      </c>
      <c r="J435" s="292">
        <v>4.3</v>
      </c>
      <c r="K435" s="293" t="s">
        <v>452</v>
      </c>
      <c r="L435" s="293" t="s">
        <v>163</v>
      </c>
      <c r="M435" s="289" t="s">
        <v>484</v>
      </c>
      <c r="N435" s="294">
        <v>122.5</v>
      </c>
      <c r="O435" s="295">
        <v>0</v>
      </c>
      <c r="P435" s="295"/>
      <c r="Q435" s="461">
        <f>IFERROR(tbl_AufmassLos1[[#This Row],[Fläche_qm]]*tbl_AufmassLos1[[#This Row],[Reinigungs-tageJahr]],"")</f>
        <v>526.75</v>
      </c>
      <c r="R435" s="174">
        <f>IFERROR(VLOOKUP(tbl_AufmassLos1[[#This Row],[Reinigungs-gruppe]]&amp;tbl_AufmassLos1[[#This Row],[Reinigungs-tageJahr]],tbl_BasisLos1[],7,FALSE),"")</f>
        <v>0</v>
      </c>
      <c r="S435" s="461" t="str">
        <f>IFERROR(tbl_AufmassLos1[[#This Row],[Fläche_qm_Jahr]]/tbl_AufmassLos1[[#This Row],[qm Leistung pro Stunde]],"")</f>
        <v/>
      </c>
      <c r="T435" s="175">
        <f>IFERROR(VLOOKUP(tbl_AufmassLos1[[#This Row],[Reinigungs-gruppe]]&amp;tbl_AufmassLos1[[#This Row],[Reinigungs-tageJahr]],tbl_BasisLos1[],8,FALSE),"")</f>
        <v>0</v>
      </c>
      <c r="U435" s="176" t="str">
        <f>IFERROR(tbl_AufmassLos1[[#This Row],[StundenJahr]]*tbl_AufmassLos1[[#This Row],[SVS]],"")</f>
        <v/>
      </c>
      <c r="V435" s="176" t="str">
        <f>IFERROR(tbl_AufmassLos1[[#This Row],[PreisJahr]]/12,"")</f>
        <v/>
      </c>
    </row>
    <row r="436" spans="1:22" x14ac:dyDescent="0.2">
      <c r="A436" s="288" t="s">
        <v>2549</v>
      </c>
      <c r="B436" s="289">
        <v>701910018</v>
      </c>
      <c r="C436" s="288" t="s">
        <v>2504</v>
      </c>
      <c r="D436" s="290">
        <v>-1</v>
      </c>
      <c r="E436" s="465" t="s">
        <v>1055</v>
      </c>
      <c r="F436" s="291" t="s">
        <v>380</v>
      </c>
      <c r="G436" s="306" t="s">
        <v>720</v>
      </c>
      <c r="H436" s="306"/>
      <c r="I436" s="288" t="s">
        <v>443</v>
      </c>
      <c r="J436" s="292">
        <v>17</v>
      </c>
      <c r="K436" s="293" t="s">
        <v>452</v>
      </c>
      <c r="L436" s="293" t="s">
        <v>163</v>
      </c>
      <c r="M436" s="289" t="s">
        <v>484</v>
      </c>
      <c r="N436" s="294">
        <v>122.5</v>
      </c>
      <c r="O436" s="295">
        <v>0.7</v>
      </c>
      <c r="P436" s="295"/>
      <c r="Q436" s="461">
        <f>IFERROR(tbl_AufmassLos1[[#This Row],[Fläche_qm]]*tbl_AufmassLos1[[#This Row],[Reinigungs-tageJahr]],"")</f>
        <v>2082.5</v>
      </c>
      <c r="R436" s="174">
        <f>IFERROR(VLOOKUP(tbl_AufmassLos1[[#This Row],[Reinigungs-gruppe]]&amp;tbl_AufmassLos1[[#This Row],[Reinigungs-tageJahr]],tbl_BasisLos1[],7,FALSE),"")</f>
        <v>0</v>
      </c>
      <c r="S436" s="461" t="str">
        <f>IFERROR(tbl_AufmassLos1[[#This Row],[Fläche_qm_Jahr]]/tbl_AufmassLos1[[#This Row],[qm Leistung pro Stunde]],"")</f>
        <v/>
      </c>
      <c r="T436" s="175">
        <f>IFERROR(VLOOKUP(tbl_AufmassLos1[[#This Row],[Reinigungs-gruppe]]&amp;tbl_AufmassLos1[[#This Row],[Reinigungs-tageJahr]],tbl_BasisLos1[],8,FALSE),"")</f>
        <v>0</v>
      </c>
      <c r="U436" s="176" t="str">
        <f>IFERROR(tbl_AufmassLos1[[#This Row],[StundenJahr]]*tbl_AufmassLos1[[#This Row],[SVS]],"")</f>
        <v/>
      </c>
      <c r="V436" s="176" t="str">
        <f>IFERROR(tbl_AufmassLos1[[#This Row],[PreisJahr]]/12,"")</f>
        <v/>
      </c>
    </row>
    <row r="437" spans="1:22" x14ac:dyDescent="0.2">
      <c r="A437" s="288" t="s">
        <v>2549</v>
      </c>
      <c r="B437" s="289">
        <v>701910018</v>
      </c>
      <c r="C437" s="288" t="s">
        <v>2504</v>
      </c>
      <c r="D437" s="290">
        <v>-1</v>
      </c>
      <c r="E437" s="465" t="s">
        <v>1041</v>
      </c>
      <c r="F437" s="291" t="s">
        <v>2143</v>
      </c>
      <c r="G437" s="306" t="s">
        <v>720</v>
      </c>
      <c r="H437" s="306"/>
      <c r="I437" s="288" t="s">
        <v>438</v>
      </c>
      <c r="J437" s="292">
        <v>6.2</v>
      </c>
      <c r="K437" s="293" t="s">
        <v>451</v>
      </c>
      <c r="L437" s="293" t="s">
        <v>163</v>
      </c>
      <c r="M437" s="289" t="s">
        <v>481</v>
      </c>
      <c r="N437" s="294">
        <v>245</v>
      </c>
      <c r="O437" s="295">
        <v>0.7</v>
      </c>
      <c r="P437" s="295"/>
      <c r="Q437" s="461">
        <f>IFERROR(tbl_AufmassLos1[[#This Row],[Fläche_qm]]*tbl_AufmassLos1[[#This Row],[Reinigungs-tageJahr]],"")</f>
        <v>1519</v>
      </c>
      <c r="R437" s="174">
        <f>IFERROR(VLOOKUP(tbl_AufmassLos1[[#This Row],[Reinigungs-gruppe]]&amp;tbl_AufmassLos1[[#This Row],[Reinigungs-tageJahr]],tbl_BasisLos1[],7,FALSE),"")</f>
        <v>0</v>
      </c>
      <c r="S437" s="461" t="str">
        <f>IFERROR(tbl_AufmassLos1[[#This Row],[Fläche_qm_Jahr]]/tbl_AufmassLos1[[#This Row],[qm Leistung pro Stunde]],"")</f>
        <v/>
      </c>
      <c r="T437" s="175">
        <f>IFERROR(VLOOKUP(tbl_AufmassLos1[[#This Row],[Reinigungs-gruppe]]&amp;tbl_AufmassLos1[[#This Row],[Reinigungs-tageJahr]],tbl_BasisLos1[],8,FALSE),"")</f>
        <v>0</v>
      </c>
      <c r="U437" s="176" t="str">
        <f>IFERROR(tbl_AufmassLos1[[#This Row],[StundenJahr]]*tbl_AufmassLos1[[#This Row],[SVS]],"")</f>
        <v/>
      </c>
      <c r="V437" s="176" t="str">
        <f>IFERROR(tbl_AufmassLos1[[#This Row],[PreisJahr]]/12,"")</f>
        <v/>
      </c>
    </row>
    <row r="438" spans="1:22" x14ac:dyDescent="0.2">
      <c r="A438" s="288" t="s">
        <v>2549</v>
      </c>
      <c r="B438" s="289">
        <v>701910018</v>
      </c>
      <c r="C438" s="288" t="s">
        <v>2504</v>
      </c>
      <c r="D438" s="290">
        <v>-1</v>
      </c>
      <c r="E438" s="465" t="s">
        <v>1042</v>
      </c>
      <c r="F438" s="291" t="s">
        <v>407</v>
      </c>
      <c r="G438" s="306" t="s">
        <v>720</v>
      </c>
      <c r="H438" s="306"/>
      <c r="I438" s="288" t="s">
        <v>438</v>
      </c>
      <c r="J438" s="292">
        <v>7.9</v>
      </c>
      <c r="K438" s="293" t="s">
        <v>457</v>
      </c>
      <c r="L438" s="293" t="s">
        <v>163</v>
      </c>
      <c r="M438" s="289" t="s">
        <v>480</v>
      </c>
      <c r="N438" s="294">
        <v>12</v>
      </c>
      <c r="O438" s="295">
        <v>0</v>
      </c>
      <c r="P438" s="295"/>
      <c r="Q438" s="461">
        <f>IFERROR(tbl_AufmassLos1[[#This Row],[Fläche_qm]]*tbl_AufmassLos1[[#This Row],[Reinigungs-tageJahr]],"")</f>
        <v>94.800000000000011</v>
      </c>
      <c r="R438" s="174">
        <f>IFERROR(VLOOKUP(tbl_AufmassLos1[[#This Row],[Reinigungs-gruppe]]&amp;tbl_AufmassLos1[[#This Row],[Reinigungs-tageJahr]],tbl_BasisLos1[],7,FALSE),"")</f>
        <v>0</v>
      </c>
      <c r="S438" s="461" t="str">
        <f>IFERROR(tbl_AufmassLos1[[#This Row],[Fläche_qm_Jahr]]/tbl_AufmassLos1[[#This Row],[qm Leistung pro Stunde]],"")</f>
        <v/>
      </c>
      <c r="T438" s="175">
        <f>IFERROR(VLOOKUP(tbl_AufmassLos1[[#This Row],[Reinigungs-gruppe]]&amp;tbl_AufmassLos1[[#This Row],[Reinigungs-tageJahr]],tbl_BasisLos1[],8,FALSE),"")</f>
        <v>0</v>
      </c>
      <c r="U438" s="176" t="str">
        <f>IFERROR(tbl_AufmassLos1[[#This Row],[StundenJahr]]*tbl_AufmassLos1[[#This Row],[SVS]],"")</f>
        <v/>
      </c>
      <c r="V438" s="176" t="str">
        <f>IFERROR(tbl_AufmassLos1[[#This Row],[PreisJahr]]/12,"")</f>
        <v/>
      </c>
    </row>
    <row r="439" spans="1:22" x14ac:dyDescent="0.2">
      <c r="A439" s="288" t="s">
        <v>2549</v>
      </c>
      <c r="B439" s="289">
        <v>701910018</v>
      </c>
      <c r="C439" s="288" t="s">
        <v>2504</v>
      </c>
      <c r="D439" s="290">
        <v>-1</v>
      </c>
      <c r="E439" s="465" t="s">
        <v>1043</v>
      </c>
      <c r="F439" s="291" t="s">
        <v>2144</v>
      </c>
      <c r="G439" s="306" t="s">
        <v>720</v>
      </c>
      <c r="H439" s="306"/>
      <c r="I439" s="288" t="s">
        <v>440</v>
      </c>
      <c r="J439" s="292">
        <v>10.7</v>
      </c>
      <c r="K439" s="293" t="s">
        <v>452</v>
      </c>
      <c r="L439" s="293" t="s">
        <v>163</v>
      </c>
      <c r="M439" s="289" t="s">
        <v>484</v>
      </c>
      <c r="N439" s="294">
        <v>122.5</v>
      </c>
      <c r="O439" s="295">
        <v>0</v>
      </c>
      <c r="P439" s="295"/>
      <c r="Q439" s="461">
        <f>IFERROR(tbl_AufmassLos1[[#This Row],[Fläche_qm]]*tbl_AufmassLos1[[#This Row],[Reinigungs-tageJahr]],"")</f>
        <v>1310.75</v>
      </c>
      <c r="R439" s="174">
        <f>IFERROR(VLOOKUP(tbl_AufmassLos1[[#This Row],[Reinigungs-gruppe]]&amp;tbl_AufmassLos1[[#This Row],[Reinigungs-tageJahr]],tbl_BasisLos1[],7,FALSE),"")</f>
        <v>0</v>
      </c>
      <c r="S439" s="461" t="str">
        <f>IFERROR(tbl_AufmassLos1[[#This Row],[Fläche_qm_Jahr]]/tbl_AufmassLos1[[#This Row],[qm Leistung pro Stunde]],"")</f>
        <v/>
      </c>
      <c r="T439" s="175">
        <f>IFERROR(VLOOKUP(tbl_AufmassLos1[[#This Row],[Reinigungs-gruppe]]&amp;tbl_AufmassLos1[[#This Row],[Reinigungs-tageJahr]],tbl_BasisLos1[],8,FALSE),"")</f>
        <v>0</v>
      </c>
      <c r="U439" s="176" t="str">
        <f>IFERROR(tbl_AufmassLos1[[#This Row],[StundenJahr]]*tbl_AufmassLos1[[#This Row],[SVS]],"")</f>
        <v/>
      </c>
      <c r="V439" s="176" t="str">
        <f>IFERROR(tbl_AufmassLos1[[#This Row],[PreisJahr]]/12,"")</f>
        <v/>
      </c>
    </row>
    <row r="440" spans="1:22" x14ac:dyDescent="0.2">
      <c r="A440" s="288" t="s">
        <v>2549</v>
      </c>
      <c r="B440" s="289">
        <v>701910018</v>
      </c>
      <c r="C440" s="288" t="s">
        <v>2504</v>
      </c>
      <c r="D440" s="290">
        <v>-1</v>
      </c>
      <c r="E440" s="465" t="s">
        <v>1044</v>
      </c>
      <c r="F440" s="291" t="s">
        <v>2145</v>
      </c>
      <c r="G440" s="306" t="s">
        <v>720</v>
      </c>
      <c r="H440" s="306"/>
      <c r="I440" s="288" t="s">
        <v>440</v>
      </c>
      <c r="J440" s="292">
        <v>17.5</v>
      </c>
      <c r="K440" s="293" t="s">
        <v>452</v>
      </c>
      <c r="L440" s="293" t="s">
        <v>163</v>
      </c>
      <c r="M440" s="289" t="s">
        <v>484</v>
      </c>
      <c r="N440" s="294">
        <v>122.5</v>
      </c>
      <c r="O440" s="295">
        <v>0</v>
      </c>
      <c r="P440" s="295"/>
      <c r="Q440" s="461">
        <f>IFERROR(tbl_AufmassLos1[[#This Row],[Fläche_qm]]*tbl_AufmassLos1[[#This Row],[Reinigungs-tageJahr]],"")</f>
        <v>2143.75</v>
      </c>
      <c r="R440" s="174">
        <f>IFERROR(VLOOKUP(tbl_AufmassLos1[[#This Row],[Reinigungs-gruppe]]&amp;tbl_AufmassLos1[[#This Row],[Reinigungs-tageJahr]],tbl_BasisLos1[],7,FALSE),"")</f>
        <v>0</v>
      </c>
      <c r="S440" s="461" t="str">
        <f>IFERROR(tbl_AufmassLos1[[#This Row],[Fläche_qm_Jahr]]/tbl_AufmassLos1[[#This Row],[qm Leistung pro Stunde]],"")</f>
        <v/>
      </c>
      <c r="T440" s="175">
        <f>IFERROR(VLOOKUP(tbl_AufmassLos1[[#This Row],[Reinigungs-gruppe]]&amp;tbl_AufmassLos1[[#This Row],[Reinigungs-tageJahr]],tbl_BasisLos1[],8,FALSE),"")</f>
        <v>0</v>
      </c>
      <c r="U440" s="176" t="str">
        <f>IFERROR(tbl_AufmassLos1[[#This Row],[StundenJahr]]*tbl_AufmassLos1[[#This Row],[SVS]],"")</f>
        <v/>
      </c>
      <c r="V440" s="176" t="str">
        <f>IFERROR(tbl_AufmassLos1[[#This Row],[PreisJahr]]/12,"")</f>
        <v/>
      </c>
    </row>
    <row r="441" spans="1:22" x14ac:dyDescent="0.2">
      <c r="A441" s="288" t="s">
        <v>2549</v>
      </c>
      <c r="B441" s="289">
        <v>701910018</v>
      </c>
      <c r="C441" s="288" t="s">
        <v>2504</v>
      </c>
      <c r="D441" s="290">
        <v>-1</v>
      </c>
      <c r="E441" s="465" t="s">
        <v>1045</v>
      </c>
      <c r="F441" s="291" t="s">
        <v>2146</v>
      </c>
      <c r="G441" s="306" t="s">
        <v>720</v>
      </c>
      <c r="H441" s="306"/>
      <c r="I441" s="288" t="s">
        <v>441</v>
      </c>
      <c r="J441" s="292">
        <v>11.9</v>
      </c>
      <c r="K441" s="293" t="s">
        <v>452</v>
      </c>
      <c r="L441" s="293" t="s">
        <v>163</v>
      </c>
      <c r="M441" s="289" t="s">
        <v>484</v>
      </c>
      <c r="N441" s="294">
        <v>122.5</v>
      </c>
      <c r="O441" s="295">
        <v>0</v>
      </c>
      <c r="P441" s="295"/>
      <c r="Q441" s="461">
        <f>IFERROR(tbl_AufmassLos1[[#This Row],[Fläche_qm]]*tbl_AufmassLos1[[#This Row],[Reinigungs-tageJahr]],"")</f>
        <v>1457.75</v>
      </c>
      <c r="R441" s="174">
        <f>IFERROR(VLOOKUP(tbl_AufmassLos1[[#This Row],[Reinigungs-gruppe]]&amp;tbl_AufmassLos1[[#This Row],[Reinigungs-tageJahr]],tbl_BasisLos1[],7,FALSE),"")</f>
        <v>0</v>
      </c>
      <c r="S441" s="461" t="str">
        <f>IFERROR(tbl_AufmassLos1[[#This Row],[Fläche_qm_Jahr]]/tbl_AufmassLos1[[#This Row],[qm Leistung pro Stunde]],"")</f>
        <v/>
      </c>
      <c r="T441" s="175">
        <f>IFERROR(VLOOKUP(tbl_AufmassLos1[[#This Row],[Reinigungs-gruppe]]&amp;tbl_AufmassLos1[[#This Row],[Reinigungs-tageJahr]],tbl_BasisLos1[],8,FALSE),"")</f>
        <v>0</v>
      </c>
      <c r="U441" s="176" t="str">
        <f>IFERROR(tbl_AufmassLos1[[#This Row],[StundenJahr]]*tbl_AufmassLos1[[#This Row],[SVS]],"")</f>
        <v/>
      </c>
      <c r="V441" s="176" t="str">
        <f>IFERROR(tbl_AufmassLos1[[#This Row],[PreisJahr]]/12,"")</f>
        <v/>
      </c>
    </row>
    <row r="442" spans="1:22" x14ac:dyDescent="0.2">
      <c r="A442" s="288" t="s">
        <v>2549</v>
      </c>
      <c r="B442" s="289">
        <v>701910018</v>
      </c>
      <c r="C442" s="288" t="s">
        <v>2504</v>
      </c>
      <c r="D442" s="290">
        <v>-1</v>
      </c>
      <c r="E442" s="465" t="s">
        <v>1046</v>
      </c>
      <c r="F442" s="291" t="s">
        <v>2147</v>
      </c>
      <c r="G442" s="306" t="s">
        <v>720</v>
      </c>
      <c r="H442" s="306"/>
      <c r="I442" s="288" t="s">
        <v>441</v>
      </c>
      <c r="J442" s="292">
        <v>5.9</v>
      </c>
      <c r="K442" s="293" t="s">
        <v>452</v>
      </c>
      <c r="L442" s="293" t="s">
        <v>163</v>
      </c>
      <c r="M442" s="289" t="s">
        <v>484</v>
      </c>
      <c r="N442" s="294">
        <v>122.5</v>
      </c>
      <c r="O442" s="295">
        <v>0</v>
      </c>
      <c r="P442" s="295"/>
      <c r="Q442" s="461">
        <f>IFERROR(tbl_AufmassLos1[[#This Row],[Fläche_qm]]*tbl_AufmassLos1[[#This Row],[Reinigungs-tageJahr]],"")</f>
        <v>722.75</v>
      </c>
      <c r="R442" s="174">
        <f>IFERROR(VLOOKUP(tbl_AufmassLos1[[#This Row],[Reinigungs-gruppe]]&amp;tbl_AufmassLos1[[#This Row],[Reinigungs-tageJahr]],tbl_BasisLos1[],7,FALSE),"")</f>
        <v>0</v>
      </c>
      <c r="S442" s="461" t="str">
        <f>IFERROR(tbl_AufmassLos1[[#This Row],[Fläche_qm_Jahr]]/tbl_AufmassLos1[[#This Row],[qm Leistung pro Stunde]],"")</f>
        <v/>
      </c>
      <c r="T442" s="175">
        <f>IFERROR(VLOOKUP(tbl_AufmassLos1[[#This Row],[Reinigungs-gruppe]]&amp;tbl_AufmassLos1[[#This Row],[Reinigungs-tageJahr]],tbl_BasisLos1[],8,FALSE),"")</f>
        <v>0</v>
      </c>
      <c r="U442" s="176" t="str">
        <f>IFERROR(tbl_AufmassLos1[[#This Row],[StundenJahr]]*tbl_AufmassLos1[[#This Row],[SVS]],"")</f>
        <v/>
      </c>
      <c r="V442" s="176" t="str">
        <f>IFERROR(tbl_AufmassLos1[[#This Row],[PreisJahr]]/12,"")</f>
        <v/>
      </c>
    </row>
    <row r="443" spans="1:22" x14ac:dyDescent="0.2">
      <c r="A443" s="288" t="s">
        <v>2549</v>
      </c>
      <c r="B443" s="289">
        <v>701910018</v>
      </c>
      <c r="C443" s="288" t="s">
        <v>2504</v>
      </c>
      <c r="D443" s="290">
        <v>-1</v>
      </c>
      <c r="E443" s="465" t="s">
        <v>1049</v>
      </c>
      <c r="F443" s="291" t="s">
        <v>2149</v>
      </c>
      <c r="G443" s="306" t="s">
        <v>720</v>
      </c>
      <c r="H443" s="306"/>
      <c r="I443" s="288" t="s">
        <v>448</v>
      </c>
      <c r="J443" s="292">
        <v>5</v>
      </c>
      <c r="K443" s="293" t="s">
        <v>48</v>
      </c>
      <c r="L443" s="293" t="s">
        <v>163</v>
      </c>
      <c r="M443" s="289">
        <v>0</v>
      </c>
      <c r="N443" s="294">
        <v>0</v>
      </c>
      <c r="O443" s="295">
        <v>0</v>
      </c>
      <c r="P443" s="295"/>
      <c r="Q443" s="461">
        <f>IFERROR(tbl_AufmassLos1[[#This Row],[Fläche_qm]]*tbl_AufmassLos1[[#This Row],[Reinigungs-tageJahr]],"")</f>
        <v>0</v>
      </c>
      <c r="R443" s="174">
        <f>IFERROR(VLOOKUP(tbl_AufmassLos1[[#This Row],[Reinigungs-gruppe]]&amp;tbl_AufmassLos1[[#This Row],[Reinigungs-tageJahr]],tbl_BasisLos1[],7,FALSE),"")</f>
        <v>0</v>
      </c>
      <c r="S443" s="461" t="str">
        <f>IFERROR(tbl_AufmassLos1[[#This Row],[Fläche_qm_Jahr]]/tbl_AufmassLos1[[#This Row],[qm Leistung pro Stunde]],"")</f>
        <v/>
      </c>
      <c r="T443" s="175">
        <f>IFERROR(VLOOKUP(tbl_AufmassLos1[[#This Row],[Reinigungs-gruppe]]&amp;tbl_AufmassLos1[[#This Row],[Reinigungs-tageJahr]],tbl_BasisLos1[],8,FALSE),"")</f>
        <v>0</v>
      </c>
      <c r="U443" s="176" t="str">
        <f>IFERROR(tbl_AufmassLos1[[#This Row],[StundenJahr]]*tbl_AufmassLos1[[#This Row],[SVS]],"")</f>
        <v/>
      </c>
      <c r="V443" s="176" t="str">
        <f>IFERROR(tbl_AufmassLos1[[#This Row],[PreisJahr]]/12,"")</f>
        <v/>
      </c>
    </row>
    <row r="444" spans="1:22" x14ac:dyDescent="0.2">
      <c r="A444" s="288" t="s">
        <v>2550</v>
      </c>
      <c r="B444" s="289">
        <v>703160030</v>
      </c>
      <c r="C444" s="288" t="s">
        <v>2506</v>
      </c>
      <c r="D444" s="290" t="s">
        <v>251</v>
      </c>
      <c r="E444" s="465" t="s">
        <v>1121</v>
      </c>
      <c r="F444" s="291" t="s">
        <v>388</v>
      </c>
      <c r="G444" s="306" t="s">
        <v>732</v>
      </c>
      <c r="H444" s="288"/>
      <c r="I444" s="288" t="s">
        <v>437</v>
      </c>
      <c r="J444" s="292">
        <v>28.3</v>
      </c>
      <c r="K444" s="293" t="s">
        <v>234</v>
      </c>
      <c r="L444" s="293" t="s">
        <v>163</v>
      </c>
      <c r="M444" s="289" t="s">
        <v>479</v>
      </c>
      <c r="N444" s="294">
        <v>49</v>
      </c>
      <c r="O444" s="323">
        <v>8.4</v>
      </c>
      <c r="P444" s="295"/>
      <c r="Q444" s="461">
        <f>IFERROR(tbl_AufmassLos1[[#This Row],[Fläche_qm]]*tbl_AufmassLos1[[#This Row],[Reinigungs-tageJahr]],"")</f>
        <v>1386.7</v>
      </c>
      <c r="R444" s="174">
        <f>IFERROR(VLOOKUP(tbl_AufmassLos1[[#This Row],[Reinigungs-gruppe]]&amp;tbl_AufmassLos1[[#This Row],[Reinigungs-tageJahr]],tbl_BasisLos1[],7,FALSE),"")</f>
        <v>0</v>
      </c>
      <c r="S444" s="461" t="str">
        <f>IFERROR(tbl_AufmassLos1[[#This Row],[Fläche_qm_Jahr]]/tbl_AufmassLos1[[#This Row],[qm Leistung pro Stunde]],"")</f>
        <v/>
      </c>
      <c r="T444" s="175">
        <f>IFERROR(VLOOKUP(tbl_AufmassLos1[[#This Row],[Reinigungs-gruppe]]&amp;tbl_AufmassLos1[[#This Row],[Reinigungs-tageJahr]],tbl_BasisLos1[],8,FALSE),"")</f>
        <v>0</v>
      </c>
      <c r="U444" s="176" t="str">
        <f>IFERROR(tbl_AufmassLos1[[#This Row],[StundenJahr]]*tbl_AufmassLos1[[#This Row],[SVS]],"")</f>
        <v/>
      </c>
      <c r="V444" s="176" t="str">
        <f>IFERROR(tbl_AufmassLos1[[#This Row],[PreisJahr]]/12,"")</f>
        <v/>
      </c>
    </row>
    <row r="445" spans="1:22" x14ac:dyDescent="0.2">
      <c r="A445" s="288" t="s">
        <v>2550</v>
      </c>
      <c r="B445" s="289">
        <v>703160030</v>
      </c>
      <c r="C445" s="288" t="s">
        <v>2506</v>
      </c>
      <c r="D445" s="290" t="s">
        <v>251</v>
      </c>
      <c r="E445" s="465" t="s">
        <v>1117</v>
      </c>
      <c r="F445" s="291" t="s">
        <v>423</v>
      </c>
      <c r="G445" s="306" t="s">
        <v>732</v>
      </c>
      <c r="H445" s="288"/>
      <c r="I445" s="288" t="s">
        <v>444</v>
      </c>
      <c r="J445" s="292">
        <v>9.1</v>
      </c>
      <c r="K445" s="293" t="s">
        <v>451</v>
      </c>
      <c r="L445" s="293" t="s">
        <v>163</v>
      </c>
      <c r="M445" s="289" t="s">
        <v>481</v>
      </c>
      <c r="N445" s="294">
        <v>245</v>
      </c>
      <c r="O445" s="323">
        <v>3.2</v>
      </c>
      <c r="P445" s="295"/>
      <c r="Q445" s="461">
        <f>IFERROR(tbl_AufmassLos1[[#This Row],[Fläche_qm]]*tbl_AufmassLos1[[#This Row],[Reinigungs-tageJahr]],"")</f>
        <v>2229.5</v>
      </c>
      <c r="R445" s="174">
        <f>IFERROR(VLOOKUP(tbl_AufmassLos1[[#This Row],[Reinigungs-gruppe]]&amp;tbl_AufmassLos1[[#This Row],[Reinigungs-tageJahr]],tbl_BasisLos1[],7,FALSE),"")</f>
        <v>0</v>
      </c>
      <c r="S445" s="461" t="str">
        <f>IFERROR(tbl_AufmassLos1[[#This Row],[Fläche_qm_Jahr]]/tbl_AufmassLos1[[#This Row],[qm Leistung pro Stunde]],"")</f>
        <v/>
      </c>
      <c r="T445" s="175">
        <f>IFERROR(VLOOKUP(tbl_AufmassLos1[[#This Row],[Reinigungs-gruppe]]&amp;tbl_AufmassLos1[[#This Row],[Reinigungs-tageJahr]],tbl_BasisLos1[],8,FALSE),"")</f>
        <v>0</v>
      </c>
      <c r="U445" s="176" t="str">
        <f>IFERROR(tbl_AufmassLos1[[#This Row],[StundenJahr]]*tbl_AufmassLos1[[#This Row],[SVS]],"")</f>
        <v/>
      </c>
      <c r="V445" s="176" t="str">
        <f>IFERROR(tbl_AufmassLos1[[#This Row],[PreisJahr]]/12,"")</f>
        <v/>
      </c>
    </row>
    <row r="446" spans="1:22" x14ac:dyDescent="0.2">
      <c r="A446" s="288" t="s">
        <v>2550</v>
      </c>
      <c r="B446" s="289">
        <v>703160030</v>
      </c>
      <c r="C446" s="288" t="s">
        <v>2506</v>
      </c>
      <c r="D446" s="290" t="s">
        <v>251</v>
      </c>
      <c r="E446" s="465" t="s">
        <v>1118</v>
      </c>
      <c r="F446" s="291" t="s">
        <v>424</v>
      </c>
      <c r="G446" s="306" t="s">
        <v>732</v>
      </c>
      <c r="H446" s="288"/>
      <c r="I446" s="288" t="s">
        <v>444</v>
      </c>
      <c r="J446" s="292">
        <v>3.4</v>
      </c>
      <c r="K446" s="293" t="s">
        <v>451</v>
      </c>
      <c r="L446" s="293" t="s">
        <v>163</v>
      </c>
      <c r="M446" s="289" t="s">
        <v>481</v>
      </c>
      <c r="N446" s="294">
        <v>245</v>
      </c>
      <c r="O446" s="295"/>
      <c r="P446" s="295"/>
      <c r="Q446" s="461">
        <f>IFERROR(tbl_AufmassLos1[[#This Row],[Fläche_qm]]*tbl_AufmassLos1[[#This Row],[Reinigungs-tageJahr]],"")</f>
        <v>833</v>
      </c>
      <c r="R446" s="174">
        <f>IFERROR(VLOOKUP(tbl_AufmassLos1[[#This Row],[Reinigungs-gruppe]]&amp;tbl_AufmassLos1[[#This Row],[Reinigungs-tageJahr]],tbl_BasisLos1[],7,FALSE),"")</f>
        <v>0</v>
      </c>
      <c r="S446" s="461" t="str">
        <f>IFERROR(tbl_AufmassLos1[[#This Row],[Fläche_qm_Jahr]]/tbl_AufmassLos1[[#This Row],[qm Leistung pro Stunde]],"")</f>
        <v/>
      </c>
      <c r="T446" s="175">
        <f>IFERROR(VLOOKUP(tbl_AufmassLos1[[#This Row],[Reinigungs-gruppe]]&amp;tbl_AufmassLos1[[#This Row],[Reinigungs-tageJahr]],tbl_BasisLos1[],8,FALSE),"")</f>
        <v>0</v>
      </c>
      <c r="U446" s="176" t="str">
        <f>IFERROR(tbl_AufmassLos1[[#This Row],[StundenJahr]]*tbl_AufmassLos1[[#This Row],[SVS]],"")</f>
        <v/>
      </c>
      <c r="V446" s="176" t="str">
        <f>IFERROR(tbl_AufmassLos1[[#This Row],[PreisJahr]]/12,"")</f>
        <v/>
      </c>
    </row>
    <row r="447" spans="1:22" x14ac:dyDescent="0.2">
      <c r="A447" s="288" t="s">
        <v>2550</v>
      </c>
      <c r="B447" s="289">
        <v>703160030</v>
      </c>
      <c r="C447" s="288" t="s">
        <v>2506</v>
      </c>
      <c r="D447" s="290" t="s">
        <v>251</v>
      </c>
      <c r="E447" s="465" t="s">
        <v>1119</v>
      </c>
      <c r="F447" s="291" t="s">
        <v>2180</v>
      </c>
      <c r="G447" s="306" t="s">
        <v>732</v>
      </c>
      <c r="H447" s="288"/>
      <c r="I447" s="288" t="s">
        <v>437</v>
      </c>
      <c r="J447" s="292">
        <v>2.8</v>
      </c>
      <c r="K447" s="293" t="s">
        <v>451</v>
      </c>
      <c r="L447" s="293" t="s">
        <v>163</v>
      </c>
      <c r="M447" s="289" t="s">
        <v>481</v>
      </c>
      <c r="N447" s="294">
        <v>245</v>
      </c>
      <c r="O447" s="295">
        <v>0</v>
      </c>
      <c r="P447" s="295"/>
      <c r="Q447" s="461">
        <f>IFERROR(tbl_AufmassLos1[[#This Row],[Fläche_qm]]*tbl_AufmassLos1[[#This Row],[Reinigungs-tageJahr]],"")</f>
        <v>686</v>
      </c>
      <c r="R447" s="174">
        <f>IFERROR(VLOOKUP(tbl_AufmassLos1[[#This Row],[Reinigungs-gruppe]]&amp;tbl_AufmassLos1[[#This Row],[Reinigungs-tageJahr]],tbl_BasisLos1[],7,FALSE),"")</f>
        <v>0</v>
      </c>
      <c r="S447" s="461" t="str">
        <f>IFERROR(tbl_AufmassLos1[[#This Row],[Fläche_qm_Jahr]]/tbl_AufmassLos1[[#This Row],[qm Leistung pro Stunde]],"")</f>
        <v/>
      </c>
      <c r="T447" s="175">
        <f>IFERROR(VLOOKUP(tbl_AufmassLos1[[#This Row],[Reinigungs-gruppe]]&amp;tbl_AufmassLos1[[#This Row],[Reinigungs-tageJahr]],tbl_BasisLos1[],8,FALSE),"")</f>
        <v>0</v>
      </c>
      <c r="U447" s="176" t="str">
        <f>IFERROR(tbl_AufmassLos1[[#This Row],[StundenJahr]]*tbl_AufmassLos1[[#This Row],[SVS]],"")</f>
        <v/>
      </c>
      <c r="V447" s="176" t="str">
        <f>IFERROR(tbl_AufmassLos1[[#This Row],[PreisJahr]]/12,"")</f>
        <v/>
      </c>
    </row>
    <row r="448" spans="1:22" x14ac:dyDescent="0.2">
      <c r="A448" s="288" t="s">
        <v>2550</v>
      </c>
      <c r="B448" s="289">
        <v>703160030</v>
      </c>
      <c r="C448" s="288" t="s">
        <v>2506</v>
      </c>
      <c r="D448" s="290" t="s">
        <v>251</v>
      </c>
      <c r="E448" s="465" t="s">
        <v>1120</v>
      </c>
      <c r="F448" s="291" t="s">
        <v>424</v>
      </c>
      <c r="G448" s="306" t="s">
        <v>732</v>
      </c>
      <c r="H448" s="288"/>
      <c r="I448" s="288" t="s">
        <v>444</v>
      </c>
      <c r="J448" s="292">
        <v>7.4</v>
      </c>
      <c r="K448" s="293" t="s">
        <v>451</v>
      </c>
      <c r="L448" s="293" t="s">
        <v>163</v>
      </c>
      <c r="M448" s="289" t="s">
        <v>481</v>
      </c>
      <c r="N448" s="294">
        <v>245</v>
      </c>
      <c r="O448" s="323">
        <v>3.2</v>
      </c>
      <c r="P448" s="295"/>
      <c r="Q448" s="461">
        <f>IFERROR(tbl_AufmassLos1[[#This Row],[Fläche_qm]]*tbl_AufmassLos1[[#This Row],[Reinigungs-tageJahr]],"")</f>
        <v>1813</v>
      </c>
      <c r="R448" s="174">
        <f>IFERROR(VLOOKUP(tbl_AufmassLos1[[#This Row],[Reinigungs-gruppe]]&amp;tbl_AufmassLos1[[#This Row],[Reinigungs-tageJahr]],tbl_BasisLos1[],7,FALSE),"")</f>
        <v>0</v>
      </c>
      <c r="S448" s="461" t="str">
        <f>IFERROR(tbl_AufmassLos1[[#This Row],[Fläche_qm_Jahr]]/tbl_AufmassLos1[[#This Row],[qm Leistung pro Stunde]],"")</f>
        <v/>
      </c>
      <c r="T448" s="175">
        <f>IFERROR(VLOOKUP(tbl_AufmassLos1[[#This Row],[Reinigungs-gruppe]]&amp;tbl_AufmassLos1[[#This Row],[Reinigungs-tageJahr]],tbl_BasisLos1[],8,FALSE),"")</f>
        <v>0</v>
      </c>
      <c r="U448" s="176" t="str">
        <f>IFERROR(tbl_AufmassLos1[[#This Row],[StundenJahr]]*tbl_AufmassLos1[[#This Row],[SVS]],"")</f>
        <v/>
      </c>
      <c r="V448" s="176" t="str">
        <f>IFERROR(tbl_AufmassLos1[[#This Row],[PreisJahr]]/12,"")</f>
        <v/>
      </c>
    </row>
    <row r="449" spans="1:22" x14ac:dyDescent="0.2">
      <c r="A449" s="288" t="s">
        <v>2550</v>
      </c>
      <c r="B449" s="289">
        <v>703160030</v>
      </c>
      <c r="C449" s="288" t="s">
        <v>2506</v>
      </c>
      <c r="D449" s="290" t="s">
        <v>251</v>
      </c>
      <c r="E449" s="465" t="s">
        <v>1123</v>
      </c>
      <c r="F449" s="291" t="s">
        <v>387</v>
      </c>
      <c r="G449" s="306" t="s">
        <v>732</v>
      </c>
      <c r="H449" s="288"/>
      <c r="I449" s="288" t="s">
        <v>437</v>
      </c>
      <c r="J449" s="292">
        <v>13.2</v>
      </c>
      <c r="K449" s="293" t="s">
        <v>457</v>
      </c>
      <c r="L449" s="293" t="s">
        <v>163</v>
      </c>
      <c r="M449" s="289" t="s">
        <v>480</v>
      </c>
      <c r="N449" s="294">
        <v>12</v>
      </c>
      <c r="O449" s="323">
        <v>4.2</v>
      </c>
      <c r="P449" s="323">
        <v>1</v>
      </c>
      <c r="Q449" s="461">
        <f>IFERROR(tbl_AufmassLos1[[#This Row],[Fläche_qm]]*tbl_AufmassLos1[[#This Row],[Reinigungs-tageJahr]],"")</f>
        <v>158.39999999999998</v>
      </c>
      <c r="R449" s="174">
        <f>IFERROR(VLOOKUP(tbl_AufmassLos1[[#This Row],[Reinigungs-gruppe]]&amp;tbl_AufmassLos1[[#This Row],[Reinigungs-tageJahr]],tbl_BasisLos1[],7,FALSE),"")</f>
        <v>0</v>
      </c>
      <c r="S449" s="461" t="str">
        <f>IFERROR(tbl_AufmassLos1[[#This Row],[Fläche_qm_Jahr]]/tbl_AufmassLos1[[#This Row],[qm Leistung pro Stunde]],"")</f>
        <v/>
      </c>
      <c r="T449" s="175">
        <f>IFERROR(VLOOKUP(tbl_AufmassLos1[[#This Row],[Reinigungs-gruppe]]&amp;tbl_AufmassLos1[[#This Row],[Reinigungs-tageJahr]],tbl_BasisLos1[],8,FALSE),"")</f>
        <v>0</v>
      </c>
      <c r="U449" s="176" t="str">
        <f>IFERROR(tbl_AufmassLos1[[#This Row],[StundenJahr]]*tbl_AufmassLos1[[#This Row],[SVS]],"")</f>
        <v/>
      </c>
      <c r="V449" s="176" t="str">
        <f>IFERROR(tbl_AufmassLos1[[#This Row],[PreisJahr]]/12,"")</f>
        <v/>
      </c>
    </row>
    <row r="450" spans="1:22" x14ac:dyDescent="0.2">
      <c r="A450" s="288" t="s">
        <v>2550</v>
      </c>
      <c r="B450" s="289">
        <v>703160030</v>
      </c>
      <c r="C450" s="288" t="s">
        <v>2506</v>
      </c>
      <c r="D450" s="290" t="s">
        <v>251</v>
      </c>
      <c r="E450" s="465" t="s">
        <v>1122</v>
      </c>
      <c r="F450" s="291" t="s">
        <v>2181</v>
      </c>
      <c r="G450" s="306" t="s">
        <v>732</v>
      </c>
      <c r="H450" s="288"/>
      <c r="I450" s="288" t="s">
        <v>437</v>
      </c>
      <c r="J450" s="292">
        <v>1.41</v>
      </c>
      <c r="K450" s="293" t="s">
        <v>453</v>
      </c>
      <c r="L450" s="293" t="s">
        <v>163</v>
      </c>
      <c r="M450" s="289" t="s">
        <v>484</v>
      </c>
      <c r="N450" s="294">
        <v>122.5</v>
      </c>
      <c r="O450" s="295">
        <v>0</v>
      </c>
      <c r="P450" s="295"/>
      <c r="Q450" s="461">
        <f>IFERROR(tbl_AufmassLos1[[#This Row],[Fläche_qm]]*tbl_AufmassLos1[[#This Row],[Reinigungs-tageJahr]],"")</f>
        <v>172.72499999999999</v>
      </c>
      <c r="R450" s="174">
        <f>IFERROR(VLOOKUP(tbl_AufmassLos1[[#This Row],[Reinigungs-gruppe]]&amp;tbl_AufmassLos1[[#This Row],[Reinigungs-tageJahr]],tbl_BasisLos1[],7,FALSE),"")</f>
        <v>0</v>
      </c>
      <c r="S450" s="461" t="str">
        <f>IFERROR(tbl_AufmassLos1[[#This Row],[Fläche_qm_Jahr]]/tbl_AufmassLos1[[#This Row],[qm Leistung pro Stunde]],"")</f>
        <v/>
      </c>
      <c r="T450" s="175">
        <f>IFERROR(VLOOKUP(tbl_AufmassLos1[[#This Row],[Reinigungs-gruppe]]&amp;tbl_AufmassLos1[[#This Row],[Reinigungs-tageJahr]],tbl_BasisLos1[],8,FALSE),"")</f>
        <v>0</v>
      </c>
      <c r="U450" s="176" t="str">
        <f>IFERROR(tbl_AufmassLos1[[#This Row],[StundenJahr]]*tbl_AufmassLos1[[#This Row],[SVS]],"")</f>
        <v/>
      </c>
      <c r="V450" s="176" t="str">
        <f>IFERROR(tbl_AufmassLos1[[#This Row],[PreisJahr]]/12,"")</f>
        <v/>
      </c>
    </row>
    <row r="451" spans="1:22" x14ac:dyDescent="0.2">
      <c r="A451" s="288" t="s">
        <v>2550</v>
      </c>
      <c r="B451" s="289">
        <v>703160030</v>
      </c>
      <c r="C451" s="288" t="s">
        <v>2506</v>
      </c>
      <c r="D451" s="290" t="s">
        <v>251</v>
      </c>
      <c r="E451" s="465" t="s">
        <v>1124</v>
      </c>
      <c r="F451" s="291" t="s">
        <v>396</v>
      </c>
      <c r="G451" s="306" t="s">
        <v>732</v>
      </c>
      <c r="H451" s="288"/>
      <c r="I451" s="288" t="s">
        <v>437</v>
      </c>
      <c r="J451" s="292">
        <v>12.6</v>
      </c>
      <c r="K451" s="293" t="s">
        <v>457</v>
      </c>
      <c r="L451" s="293" t="s">
        <v>163</v>
      </c>
      <c r="M451" s="289" t="s">
        <v>480</v>
      </c>
      <c r="N451" s="294">
        <v>12</v>
      </c>
      <c r="O451" s="323">
        <v>4.2</v>
      </c>
      <c r="P451" s="295"/>
      <c r="Q451" s="461">
        <f>IFERROR(tbl_AufmassLos1[[#This Row],[Fläche_qm]]*tbl_AufmassLos1[[#This Row],[Reinigungs-tageJahr]],"")</f>
        <v>151.19999999999999</v>
      </c>
      <c r="R451" s="174">
        <f>IFERROR(VLOOKUP(tbl_AufmassLos1[[#This Row],[Reinigungs-gruppe]]&amp;tbl_AufmassLos1[[#This Row],[Reinigungs-tageJahr]],tbl_BasisLos1[],7,FALSE),"")</f>
        <v>0</v>
      </c>
      <c r="S451" s="461" t="str">
        <f>IFERROR(tbl_AufmassLos1[[#This Row],[Fläche_qm_Jahr]]/tbl_AufmassLos1[[#This Row],[qm Leistung pro Stunde]],"")</f>
        <v/>
      </c>
      <c r="T451" s="175">
        <f>IFERROR(VLOOKUP(tbl_AufmassLos1[[#This Row],[Reinigungs-gruppe]]&amp;tbl_AufmassLos1[[#This Row],[Reinigungs-tageJahr]],tbl_BasisLos1[],8,FALSE),"")</f>
        <v>0</v>
      </c>
      <c r="U451" s="176" t="str">
        <f>IFERROR(tbl_AufmassLos1[[#This Row],[StundenJahr]]*tbl_AufmassLos1[[#This Row],[SVS]],"")</f>
        <v/>
      </c>
      <c r="V451" s="176" t="str">
        <f>IFERROR(tbl_AufmassLos1[[#This Row],[PreisJahr]]/12,"")</f>
        <v/>
      </c>
    </row>
    <row r="452" spans="1:22" x14ac:dyDescent="0.2">
      <c r="A452" s="288" t="s">
        <v>2550</v>
      </c>
      <c r="B452" s="289">
        <v>703160030</v>
      </c>
      <c r="C452" s="288" t="s">
        <v>2506</v>
      </c>
      <c r="D452" s="290" t="s">
        <v>251</v>
      </c>
      <c r="E452" s="465" t="s">
        <v>1125</v>
      </c>
      <c r="F452" s="291" t="s">
        <v>388</v>
      </c>
      <c r="G452" s="306" t="s">
        <v>732</v>
      </c>
      <c r="H452" s="288"/>
      <c r="I452" s="288" t="s">
        <v>437</v>
      </c>
      <c r="J452" s="292">
        <v>13.2</v>
      </c>
      <c r="K452" s="293" t="s">
        <v>234</v>
      </c>
      <c r="L452" s="293" t="s">
        <v>163</v>
      </c>
      <c r="M452" s="289" t="s">
        <v>479</v>
      </c>
      <c r="N452" s="294">
        <v>49</v>
      </c>
      <c r="O452" s="323">
        <v>4.2</v>
      </c>
      <c r="P452" s="323">
        <v>9.3000000000000007</v>
      </c>
      <c r="Q452" s="461">
        <f>IFERROR(tbl_AufmassLos1[[#This Row],[Fläche_qm]]*tbl_AufmassLos1[[#This Row],[Reinigungs-tageJahr]],"")</f>
        <v>646.79999999999995</v>
      </c>
      <c r="R452" s="174">
        <f>IFERROR(VLOOKUP(tbl_AufmassLos1[[#This Row],[Reinigungs-gruppe]]&amp;tbl_AufmassLos1[[#This Row],[Reinigungs-tageJahr]],tbl_BasisLos1[],7,FALSE),"")</f>
        <v>0</v>
      </c>
      <c r="S452" s="461" t="str">
        <f>IFERROR(tbl_AufmassLos1[[#This Row],[Fläche_qm_Jahr]]/tbl_AufmassLos1[[#This Row],[qm Leistung pro Stunde]],"")</f>
        <v/>
      </c>
      <c r="T452" s="175">
        <f>IFERROR(VLOOKUP(tbl_AufmassLos1[[#This Row],[Reinigungs-gruppe]]&amp;tbl_AufmassLos1[[#This Row],[Reinigungs-tageJahr]],tbl_BasisLos1[],8,FALSE),"")</f>
        <v>0</v>
      </c>
      <c r="U452" s="176" t="str">
        <f>IFERROR(tbl_AufmassLos1[[#This Row],[StundenJahr]]*tbl_AufmassLos1[[#This Row],[SVS]],"")</f>
        <v/>
      </c>
      <c r="V452" s="176" t="str">
        <f>IFERROR(tbl_AufmassLos1[[#This Row],[PreisJahr]]/12,"")</f>
        <v/>
      </c>
    </row>
    <row r="453" spans="1:22" x14ac:dyDescent="0.2">
      <c r="A453" s="288" t="s">
        <v>2550</v>
      </c>
      <c r="B453" s="289">
        <v>703160030</v>
      </c>
      <c r="C453" s="288" t="s">
        <v>2506</v>
      </c>
      <c r="D453" s="290" t="s">
        <v>251</v>
      </c>
      <c r="E453" s="465" t="s">
        <v>1126</v>
      </c>
      <c r="F453" s="291" t="s">
        <v>2182</v>
      </c>
      <c r="G453" s="306" t="s">
        <v>732</v>
      </c>
      <c r="H453" s="288"/>
      <c r="I453" s="288" t="s">
        <v>437</v>
      </c>
      <c r="J453" s="292">
        <v>1.41</v>
      </c>
      <c r="K453" s="293" t="s">
        <v>453</v>
      </c>
      <c r="L453" s="293" t="s">
        <v>163</v>
      </c>
      <c r="M453" s="289" t="s">
        <v>484</v>
      </c>
      <c r="N453" s="294">
        <v>122.5</v>
      </c>
      <c r="O453" s="295">
        <v>0</v>
      </c>
      <c r="P453" s="295"/>
      <c r="Q453" s="461">
        <f>IFERROR(tbl_AufmassLos1[[#This Row],[Fläche_qm]]*tbl_AufmassLos1[[#This Row],[Reinigungs-tageJahr]],"")</f>
        <v>172.72499999999999</v>
      </c>
      <c r="R453" s="174">
        <f>IFERROR(VLOOKUP(tbl_AufmassLos1[[#This Row],[Reinigungs-gruppe]]&amp;tbl_AufmassLos1[[#This Row],[Reinigungs-tageJahr]],tbl_BasisLos1[],7,FALSE),"")</f>
        <v>0</v>
      </c>
      <c r="S453" s="461" t="str">
        <f>IFERROR(tbl_AufmassLos1[[#This Row],[Fläche_qm_Jahr]]/tbl_AufmassLos1[[#This Row],[qm Leistung pro Stunde]],"")</f>
        <v/>
      </c>
      <c r="T453" s="175">
        <f>IFERROR(VLOOKUP(tbl_AufmassLos1[[#This Row],[Reinigungs-gruppe]]&amp;tbl_AufmassLos1[[#This Row],[Reinigungs-tageJahr]],tbl_BasisLos1[],8,FALSE),"")</f>
        <v>0</v>
      </c>
      <c r="U453" s="176" t="str">
        <f>IFERROR(tbl_AufmassLos1[[#This Row],[StundenJahr]]*tbl_AufmassLos1[[#This Row],[SVS]],"")</f>
        <v/>
      </c>
      <c r="V453" s="176" t="str">
        <f>IFERROR(tbl_AufmassLos1[[#This Row],[PreisJahr]]/12,"")</f>
        <v/>
      </c>
    </row>
    <row r="454" spans="1:22" x14ac:dyDescent="0.2">
      <c r="A454" s="288" t="s">
        <v>2550</v>
      </c>
      <c r="B454" s="289">
        <v>703160030</v>
      </c>
      <c r="C454" s="288" t="s">
        <v>2506</v>
      </c>
      <c r="D454" s="290" t="s">
        <v>251</v>
      </c>
      <c r="E454" s="465" t="s">
        <v>1127</v>
      </c>
      <c r="F454" s="291" t="s">
        <v>388</v>
      </c>
      <c r="G454" s="306" t="s">
        <v>732</v>
      </c>
      <c r="H454" s="288"/>
      <c r="I454" s="288" t="s">
        <v>437</v>
      </c>
      <c r="J454" s="292">
        <v>28.3</v>
      </c>
      <c r="K454" s="293" t="s">
        <v>234</v>
      </c>
      <c r="L454" s="293" t="s">
        <v>163</v>
      </c>
      <c r="M454" s="289" t="s">
        <v>479</v>
      </c>
      <c r="N454" s="294">
        <v>49</v>
      </c>
      <c r="O454" s="323">
        <v>8.4</v>
      </c>
      <c r="P454" s="323">
        <v>3.3</v>
      </c>
      <c r="Q454" s="461">
        <f>IFERROR(tbl_AufmassLos1[[#This Row],[Fläche_qm]]*tbl_AufmassLos1[[#This Row],[Reinigungs-tageJahr]],"")</f>
        <v>1386.7</v>
      </c>
      <c r="R454" s="174">
        <f>IFERROR(VLOOKUP(tbl_AufmassLos1[[#This Row],[Reinigungs-gruppe]]&amp;tbl_AufmassLos1[[#This Row],[Reinigungs-tageJahr]],tbl_BasisLos1[],7,FALSE),"")</f>
        <v>0</v>
      </c>
      <c r="S454" s="461" t="str">
        <f>IFERROR(tbl_AufmassLos1[[#This Row],[Fläche_qm_Jahr]]/tbl_AufmassLos1[[#This Row],[qm Leistung pro Stunde]],"")</f>
        <v/>
      </c>
      <c r="T454" s="175">
        <f>IFERROR(VLOOKUP(tbl_AufmassLos1[[#This Row],[Reinigungs-gruppe]]&amp;tbl_AufmassLos1[[#This Row],[Reinigungs-tageJahr]],tbl_BasisLos1[],8,FALSE),"")</f>
        <v>0</v>
      </c>
      <c r="U454" s="176" t="str">
        <f>IFERROR(tbl_AufmassLos1[[#This Row],[StundenJahr]]*tbl_AufmassLos1[[#This Row],[SVS]],"")</f>
        <v/>
      </c>
      <c r="V454" s="176" t="str">
        <f>IFERROR(tbl_AufmassLos1[[#This Row],[PreisJahr]]/12,"")</f>
        <v/>
      </c>
    </row>
    <row r="455" spans="1:22" x14ac:dyDescent="0.2">
      <c r="A455" s="288" t="s">
        <v>2550</v>
      </c>
      <c r="B455" s="289">
        <v>703160030</v>
      </c>
      <c r="C455" s="288" t="s">
        <v>2506</v>
      </c>
      <c r="D455" s="290" t="s">
        <v>251</v>
      </c>
      <c r="E455" s="465" t="s">
        <v>1128</v>
      </c>
      <c r="F455" s="291" t="s">
        <v>388</v>
      </c>
      <c r="G455" s="306" t="s">
        <v>732</v>
      </c>
      <c r="H455" s="288"/>
      <c r="I455" s="288" t="s">
        <v>437</v>
      </c>
      <c r="J455" s="292">
        <v>23.2</v>
      </c>
      <c r="K455" s="293" t="s">
        <v>234</v>
      </c>
      <c r="L455" s="293" t="s">
        <v>163</v>
      </c>
      <c r="M455" s="289" t="s">
        <v>479</v>
      </c>
      <c r="N455" s="294">
        <v>49</v>
      </c>
      <c r="O455" s="323">
        <v>6.4</v>
      </c>
      <c r="P455" s="295"/>
      <c r="Q455" s="461">
        <f>IFERROR(tbl_AufmassLos1[[#This Row],[Fläche_qm]]*tbl_AufmassLos1[[#This Row],[Reinigungs-tageJahr]],"")</f>
        <v>1136.8</v>
      </c>
      <c r="R455" s="174">
        <f>IFERROR(VLOOKUP(tbl_AufmassLos1[[#This Row],[Reinigungs-gruppe]]&amp;tbl_AufmassLos1[[#This Row],[Reinigungs-tageJahr]],tbl_BasisLos1[],7,FALSE),"")</f>
        <v>0</v>
      </c>
      <c r="S455" s="461" t="str">
        <f>IFERROR(tbl_AufmassLos1[[#This Row],[Fläche_qm_Jahr]]/tbl_AufmassLos1[[#This Row],[qm Leistung pro Stunde]],"")</f>
        <v/>
      </c>
      <c r="T455" s="175">
        <f>IFERROR(VLOOKUP(tbl_AufmassLos1[[#This Row],[Reinigungs-gruppe]]&amp;tbl_AufmassLos1[[#This Row],[Reinigungs-tageJahr]],tbl_BasisLos1[],8,FALSE),"")</f>
        <v>0</v>
      </c>
      <c r="U455" s="176" t="str">
        <f>IFERROR(tbl_AufmassLos1[[#This Row],[StundenJahr]]*tbl_AufmassLos1[[#This Row],[SVS]],"")</f>
        <v/>
      </c>
      <c r="V455" s="176" t="str">
        <f>IFERROR(tbl_AufmassLos1[[#This Row],[PreisJahr]]/12,"")</f>
        <v/>
      </c>
    </row>
    <row r="456" spans="1:22" x14ac:dyDescent="0.2">
      <c r="A456" s="288" t="s">
        <v>2550</v>
      </c>
      <c r="B456" s="289">
        <v>703160030</v>
      </c>
      <c r="C456" s="288" t="s">
        <v>2506</v>
      </c>
      <c r="D456" s="290" t="s">
        <v>251</v>
      </c>
      <c r="E456" s="465" t="s">
        <v>1129</v>
      </c>
      <c r="F456" s="291" t="s">
        <v>387</v>
      </c>
      <c r="G456" s="306" t="s">
        <v>732</v>
      </c>
      <c r="H456" s="288"/>
      <c r="I456" s="288" t="s">
        <v>437</v>
      </c>
      <c r="J456" s="292">
        <v>19.399999999999999</v>
      </c>
      <c r="K456" s="293" t="s">
        <v>457</v>
      </c>
      <c r="L456" s="293" t="s">
        <v>163</v>
      </c>
      <c r="M456" s="289" t="s">
        <v>480</v>
      </c>
      <c r="N456" s="294">
        <v>12</v>
      </c>
      <c r="O456" s="323">
        <v>12.5</v>
      </c>
      <c r="P456" s="295"/>
      <c r="Q456" s="461">
        <f>IFERROR(tbl_AufmassLos1[[#This Row],[Fläche_qm]]*tbl_AufmassLos1[[#This Row],[Reinigungs-tageJahr]],"")</f>
        <v>232.79999999999998</v>
      </c>
      <c r="R456" s="174">
        <f>IFERROR(VLOOKUP(tbl_AufmassLos1[[#This Row],[Reinigungs-gruppe]]&amp;tbl_AufmassLos1[[#This Row],[Reinigungs-tageJahr]],tbl_BasisLos1[],7,FALSE),"")</f>
        <v>0</v>
      </c>
      <c r="S456" s="461" t="str">
        <f>IFERROR(tbl_AufmassLos1[[#This Row],[Fläche_qm_Jahr]]/tbl_AufmassLos1[[#This Row],[qm Leistung pro Stunde]],"")</f>
        <v/>
      </c>
      <c r="T456" s="175">
        <f>IFERROR(VLOOKUP(tbl_AufmassLos1[[#This Row],[Reinigungs-gruppe]]&amp;tbl_AufmassLos1[[#This Row],[Reinigungs-tageJahr]],tbl_BasisLos1[],8,FALSE),"")</f>
        <v>0</v>
      </c>
      <c r="U456" s="176" t="str">
        <f>IFERROR(tbl_AufmassLos1[[#This Row],[StundenJahr]]*tbl_AufmassLos1[[#This Row],[SVS]],"")</f>
        <v/>
      </c>
      <c r="V456" s="176" t="str">
        <f>IFERROR(tbl_AufmassLos1[[#This Row],[PreisJahr]]/12,"")</f>
        <v/>
      </c>
    </row>
    <row r="457" spans="1:22" x14ac:dyDescent="0.2">
      <c r="A457" s="288" t="s">
        <v>2550</v>
      </c>
      <c r="B457" s="289">
        <v>703160030</v>
      </c>
      <c r="C457" s="288" t="s">
        <v>2506</v>
      </c>
      <c r="D457" s="290" t="s">
        <v>251</v>
      </c>
      <c r="E457" s="465" t="s">
        <v>1129</v>
      </c>
      <c r="F457" s="291" t="s">
        <v>388</v>
      </c>
      <c r="G457" s="306" t="s">
        <v>732</v>
      </c>
      <c r="H457" s="288"/>
      <c r="I457" s="288" t="s">
        <v>437</v>
      </c>
      <c r="J457" s="292">
        <v>20.8</v>
      </c>
      <c r="K457" s="293" t="s">
        <v>234</v>
      </c>
      <c r="L457" s="293" t="s">
        <v>163</v>
      </c>
      <c r="M457" s="289" t="s">
        <v>479</v>
      </c>
      <c r="N457" s="294">
        <v>49</v>
      </c>
      <c r="O457" s="323">
        <v>6.2</v>
      </c>
      <c r="P457" s="295"/>
      <c r="Q457" s="461">
        <f>IFERROR(tbl_AufmassLos1[[#This Row],[Fläche_qm]]*tbl_AufmassLos1[[#This Row],[Reinigungs-tageJahr]],"")</f>
        <v>1019.2</v>
      </c>
      <c r="R457" s="174">
        <f>IFERROR(VLOOKUP(tbl_AufmassLos1[[#This Row],[Reinigungs-gruppe]]&amp;tbl_AufmassLos1[[#This Row],[Reinigungs-tageJahr]],tbl_BasisLos1[],7,FALSE),"")</f>
        <v>0</v>
      </c>
      <c r="S457" s="461" t="str">
        <f>IFERROR(tbl_AufmassLos1[[#This Row],[Fläche_qm_Jahr]]/tbl_AufmassLos1[[#This Row],[qm Leistung pro Stunde]],"")</f>
        <v/>
      </c>
      <c r="T457" s="175">
        <f>IFERROR(VLOOKUP(tbl_AufmassLos1[[#This Row],[Reinigungs-gruppe]]&amp;tbl_AufmassLos1[[#This Row],[Reinigungs-tageJahr]],tbl_BasisLos1[],8,FALSE),"")</f>
        <v>0</v>
      </c>
      <c r="U457" s="176" t="str">
        <f>IFERROR(tbl_AufmassLos1[[#This Row],[StundenJahr]]*tbl_AufmassLos1[[#This Row],[SVS]],"")</f>
        <v/>
      </c>
      <c r="V457" s="176" t="str">
        <f>IFERROR(tbl_AufmassLos1[[#This Row],[PreisJahr]]/12,"")</f>
        <v/>
      </c>
    </row>
    <row r="458" spans="1:22" x14ac:dyDescent="0.2">
      <c r="A458" s="288" t="s">
        <v>2550</v>
      </c>
      <c r="B458" s="289">
        <v>703160030</v>
      </c>
      <c r="C458" s="288" t="s">
        <v>2506</v>
      </c>
      <c r="D458" s="290" t="s">
        <v>251</v>
      </c>
      <c r="E458" s="465" t="s">
        <v>1130</v>
      </c>
      <c r="F458" s="291" t="s">
        <v>388</v>
      </c>
      <c r="G458" s="306" t="s">
        <v>732</v>
      </c>
      <c r="H458" s="288"/>
      <c r="I458" s="288" t="s">
        <v>437</v>
      </c>
      <c r="J458" s="292">
        <v>26.5</v>
      </c>
      <c r="K458" s="293" t="s">
        <v>234</v>
      </c>
      <c r="L458" s="293" t="s">
        <v>163</v>
      </c>
      <c r="M458" s="289" t="s">
        <v>479</v>
      </c>
      <c r="N458" s="294">
        <v>49</v>
      </c>
      <c r="O458" s="323">
        <v>6.4</v>
      </c>
      <c r="P458" s="295"/>
      <c r="Q458" s="461">
        <f>IFERROR(tbl_AufmassLos1[[#This Row],[Fläche_qm]]*tbl_AufmassLos1[[#This Row],[Reinigungs-tageJahr]],"")</f>
        <v>1298.5</v>
      </c>
      <c r="R458" s="174">
        <f>IFERROR(VLOOKUP(tbl_AufmassLos1[[#This Row],[Reinigungs-gruppe]]&amp;tbl_AufmassLos1[[#This Row],[Reinigungs-tageJahr]],tbl_BasisLos1[],7,FALSE),"")</f>
        <v>0</v>
      </c>
      <c r="S458" s="461" t="str">
        <f>IFERROR(tbl_AufmassLos1[[#This Row],[Fläche_qm_Jahr]]/tbl_AufmassLos1[[#This Row],[qm Leistung pro Stunde]],"")</f>
        <v/>
      </c>
      <c r="T458" s="175">
        <f>IFERROR(VLOOKUP(tbl_AufmassLos1[[#This Row],[Reinigungs-gruppe]]&amp;tbl_AufmassLos1[[#This Row],[Reinigungs-tageJahr]],tbl_BasisLos1[],8,FALSE),"")</f>
        <v>0</v>
      </c>
      <c r="U458" s="176" t="str">
        <f>IFERROR(tbl_AufmassLos1[[#This Row],[StundenJahr]]*tbl_AufmassLos1[[#This Row],[SVS]],"")</f>
        <v/>
      </c>
      <c r="V458" s="176" t="str">
        <f>IFERROR(tbl_AufmassLos1[[#This Row],[PreisJahr]]/12,"")</f>
        <v/>
      </c>
    </row>
    <row r="459" spans="1:22" x14ac:dyDescent="0.2">
      <c r="A459" s="288" t="s">
        <v>2550</v>
      </c>
      <c r="B459" s="289">
        <v>703160030</v>
      </c>
      <c r="C459" s="288" t="s">
        <v>2506</v>
      </c>
      <c r="D459" s="290" t="s">
        <v>251</v>
      </c>
      <c r="E459" s="465" t="s">
        <v>1131</v>
      </c>
      <c r="F459" s="291" t="s">
        <v>396</v>
      </c>
      <c r="G459" s="306" t="s">
        <v>732</v>
      </c>
      <c r="H459" s="288"/>
      <c r="I459" s="288" t="s">
        <v>437</v>
      </c>
      <c r="J459" s="292">
        <v>16.3</v>
      </c>
      <c r="K459" s="293" t="s">
        <v>457</v>
      </c>
      <c r="L459" s="293" t="s">
        <v>163</v>
      </c>
      <c r="M459" s="289" t="s">
        <v>480</v>
      </c>
      <c r="N459" s="294">
        <v>12</v>
      </c>
      <c r="O459" s="323">
        <v>6.4</v>
      </c>
      <c r="P459" s="295"/>
      <c r="Q459" s="461">
        <f>IFERROR(tbl_AufmassLos1[[#This Row],[Fläche_qm]]*tbl_AufmassLos1[[#This Row],[Reinigungs-tageJahr]],"")</f>
        <v>195.60000000000002</v>
      </c>
      <c r="R459" s="174">
        <f>IFERROR(VLOOKUP(tbl_AufmassLos1[[#This Row],[Reinigungs-gruppe]]&amp;tbl_AufmassLos1[[#This Row],[Reinigungs-tageJahr]],tbl_BasisLos1[],7,FALSE),"")</f>
        <v>0</v>
      </c>
      <c r="S459" s="461" t="str">
        <f>IFERROR(tbl_AufmassLos1[[#This Row],[Fläche_qm_Jahr]]/tbl_AufmassLos1[[#This Row],[qm Leistung pro Stunde]],"")</f>
        <v/>
      </c>
      <c r="T459" s="175">
        <f>IFERROR(VLOOKUP(tbl_AufmassLos1[[#This Row],[Reinigungs-gruppe]]&amp;tbl_AufmassLos1[[#This Row],[Reinigungs-tageJahr]],tbl_BasisLos1[],8,FALSE),"")</f>
        <v>0</v>
      </c>
      <c r="U459" s="176" t="str">
        <f>IFERROR(tbl_AufmassLos1[[#This Row],[StundenJahr]]*tbl_AufmassLos1[[#This Row],[SVS]],"")</f>
        <v/>
      </c>
      <c r="V459" s="176" t="str">
        <f>IFERROR(tbl_AufmassLos1[[#This Row],[PreisJahr]]/12,"")</f>
        <v/>
      </c>
    </row>
    <row r="460" spans="1:22" x14ac:dyDescent="0.2">
      <c r="A460" s="288" t="s">
        <v>2550</v>
      </c>
      <c r="B460" s="289">
        <v>703160030</v>
      </c>
      <c r="C460" s="288" t="s">
        <v>2506</v>
      </c>
      <c r="D460" s="290" t="s">
        <v>251</v>
      </c>
      <c r="E460" s="465" t="s">
        <v>1131</v>
      </c>
      <c r="F460" s="291" t="s">
        <v>388</v>
      </c>
      <c r="G460" s="306" t="s">
        <v>732</v>
      </c>
      <c r="H460" s="288"/>
      <c r="I460" s="288" t="s">
        <v>437</v>
      </c>
      <c r="J460" s="292">
        <v>19</v>
      </c>
      <c r="K460" s="293" t="s">
        <v>234</v>
      </c>
      <c r="L460" s="293" t="s">
        <v>163</v>
      </c>
      <c r="M460" s="289" t="s">
        <v>479</v>
      </c>
      <c r="N460" s="294">
        <v>49</v>
      </c>
      <c r="O460" s="323">
        <v>6.3</v>
      </c>
      <c r="P460" s="295"/>
      <c r="Q460" s="461">
        <f>IFERROR(tbl_AufmassLos1[[#This Row],[Fläche_qm]]*tbl_AufmassLos1[[#This Row],[Reinigungs-tageJahr]],"")</f>
        <v>931</v>
      </c>
      <c r="R460" s="174">
        <f>IFERROR(VLOOKUP(tbl_AufmassLos1[[#This Row],[Reinigungs-gruppe]]&amp;tbl_AufmassLos1[[#This Row],[Reinigungs-tageJahr]],tbl_BasisLos1[],7,FALSE),"")</f>
        <v>0</v>
      </c>
      <c r="S460" s="461" t="str">
        <f>IFERROR(tbl_AufmassLos1[[#This Row],[Fläche_qm_Jahr]]/tbl_AufmassLos1[[#This Row],[qm Leistung pro Stunde]],"")</f>
        <v/>
      </c>
      <c r="T460" s="175">
        <f>IFERROR(VLOOKUP(tbl_AufmassLos1[[#This Row],[Reinigungs-gruppe]]&amp;tbl_AufmassLos1[[#This Row],[Reinigungs-tageJahr]],tbl_BasisLos1[],8,FALSE),"")</f>
        <v>0</v>
      </c>
      <c r="U460" s="176" t="str">
        <f>IFERROR(tbl_AufmassLos1[[#This Row],[StundenJahr]]*tbl_AufmassLos1[[#This Row],[SVS]],"")</f>
        <v/>
      </c>
      <c r="V460" s="176" t="str">
        <f>IFERROR(tbl_AufmassLos1[[#This Row],[PreisJahr]]/12,"")</f>
        <v/>
      </c>
    </row>
    <row r="461" spans="1:22" x14ac:dyDescent="0.2">
      <c r="A461" s="288" t="s">
        <v>2550</v>
      </c>
      <c r="B461" s="289">
        <v>703160030</v>
      </c>
      <c r="C461" s="288" t="s">
        <v>2506</v>
      </c>
      <c r="D461" s="290" t="s">
        <v>251</v>
      </c>
      <c r="E461" s="465" t="s">
        <v>1132</v>
      </c>
      <c r="F461" s="291" t="s">
        <v>412</v>
      </c>
      <c r="G461" s="306" t="s">
        <v>732</v>
      </c>
      <c r="H461" s="288"/>
      <c r="I461" s="288" t="s">
        <v>437</v>
      </c>
      <c r="J461" s="292">
        <v>14</v>
      </c>
      <c r="K461" s="293" t="s">
        <v>2499</v>
      </c>
      <c r="L461" s="293" t="s">
        <v>163</v>
      </c>
      <c r="M461" s="289" t="s">
        <v>484</v>
      </c>
      <c r="N461" s="294">
        <v>122.5</v>
      </c>
      <c r="O461" s="323">
        <v>3.6</v>
      </c>
      <c r="P461" s="295"/>
      <c r="Q461" s="461">
        <f>IFERROR(tbl_AufmassLos1[[#This Row],[Fläche_qm]]*tbl_AufmassLos1[[#This Row],[Reinigungs-tageJahr]],"")</f>
        <v>1715</v>
      </c>
      <c r="R461" s="174">
        <f>IFERROR(VLOOKUP(tbl_AufmassLos1[[#This Row],[Reinigungs-gruppe]]&amp;tbl_AufmassLos1[[#This Row],[Reinigungs-tageJahr]],tbl_BasisLos1[],7,FALSE),"")</f>
        <v>0</v>
      </c>
      <c r="S461" s="461" t="str">
        <f>IFERROR(tbl_AufmassLos1[[#This Row],[Fläche_qm_Jahr]]/tbl_AufmassLos1[[#This Row],[qm Leistung pro Stunde]],"")</f>
        <v/>
      </c>
      <c r="T461" s="175">
        <f>IFERROR(VLOOKUP(tbl_AufmassLos1[[#This Row],[Reinigungs-gruppe]]&amp;tbl_AufmassLos1[[#This Row],[Reinigungs-tageJahr]],tbl_BasisLos1[],8,FALSE),"")</f>
        <v>0</v>
      </c>
      <c r="U461" s="176" t="str">
        <f>IFERROR(tbl_AufmassLos1[[#This Row],[StundenJahr]]*tbl_AufmassLos1[[#This Row],[SVS]],"")</f>
        <v/>
      </c>
      <c r="V461" s="176" t="str">
        <f>IFERROR(tbl_AufmassLos1[[#This Row],[PreisJahr]]/12,"")</f>
        <v/>
      </c>
    </row>
    <row r="462" spans="1:22" x14ac:dyDescent="0.2">
      <c r="A462" s="288" t="s">
        <v>2550</v>
      </c>
      <c r="B462" s="289">
        <v>703160030</v>
      </c>
      <c r="C462" s="288" t="s">
        <v>2506</v>
      </c>
      <c r="D462" s="290" t="s">
        <v>251</v>
      </c>
      <c r="E462" s="465" t="s">
        <v>1133</v>
      </c>
      <c r="F462" s="291" t="s">
        <v>423</v>
      </c>
      <c r="G462" s="306" t="s">
        <v>732</v>
      </c>
      <c r="H462" s="288"/>
      <c r="I462" s="288" t="s">
        <v>438</v>
      </c>
      <c r="J462" s="292">
        <v>7</v>
      </c>
      <c r="K462" s="293" t="s">
        <v>451</v>
      </c>
      <c r="L462" s="293" t="s">
        <v>163</v>
      </c>
      <c r="M462" s="289" t="s">
        <v>481</v>
      </c>
      <c r="N462" s="294">
        <v>245</v>
      </c>
      <c r="O462" s="295">
        <v>0</v>
      </c>
      <c r="P462" s="295"/>
      <c r="Q462" s="461">
        <f>IFERROR(tbl_AufmassLos1[[#This Row],[Fläche_qm]]*tbl_AufmassLos1[[#This Row],[Reinigungs-tageJahr]],"")</f>
        <v>1715</v>
      </c>
      <c r="R462" s="174">
        <f>IFERROR(VLOOKUP(tbl_AufmassLos1[[#This Row],[Reinigungs-gruppe]]&amp;tbl_AufmassLos1[[#This Row],[Reinigungs-tageJahr]],tbl_BasisLos1[],7,FALSE),"")</f>
        <v>0</v>
      </c>
      <c r="S462" s="461" t="str">
        <f>IFERROR(tbl_AufmassLos1[[#This Row],[Fläche_qm_Jahr]]/tbl_AufmassLos1[[#This Row],[qm Leistung pro Stunde]],"")</f>
        <v/>
      </c>
      <c r="T462" s="175">
        <f>IFERROR(VLOOKUP(tbl_AufmassLos1[[#This Row],[Reinigungs-gruppe]]&amp;tbl_AufmassLos1[[#This Row],[Reinigungs-tageJahr]],tbl_BasisLos1[],8,FALSE),"")</f>
        <v>0</v>
      </c>
      <c r="U462" s="176" t="str">
        <f>IFERROR(tbl_AufmassLos1[[#This Row],[StundenJahr]]*tbl_AufmassLos1[[#This Row],[SVS]],"")</f>
        <v/>
      </c>
      <c r="V462" s="176" t="str">
        <f>IFERROR(tbl_AufmassLos1[[#This Row],[PreisJahr]]/12,"")</f>
        <v/>
      </c>
    </row>
    <row r="463" spans="1:22" x14ac:dyDescent="0.2">
      <c r="A463" s="288" t="s">
        <v>2550</v>
      </c>
      <c r="B463" s="289">
        <v>703160030</v>
      </c>
      <c r="C463" s="288" t="s">
        <v>2506</v>
      </c>
      <c r="D463" s="290" t="s">
        <v>251</v>
      </c>
      <c r="E463" s="465" t="s">
        <v>1134</v>
      </c>
      <c r="F463" s="291" t="s">
        <v>412</v>
      </c>
      <c r="G463" s="306" t="s">
        <v>732</v>
      </c>
      <c r="H463" s="288"/>
      <c r="I463" s="288" t="s">
        <v>437</v>
      </c>
      <c r="J463" s="292">
        <v>14</v>
      </c>
      <c r="K463" s="293" t="s">
        <v>450</v>
      </c>
      <c r="L463" s="293" t="s">
        <v>163</v>
      </c>
      <c r="M463" s="289" t="s">
        <v>484</v>
      </c>
      <c r="N463" s="294">
        <v>122.5</v>
      </c>
      <c r="O463" s="323">
        <v>6.3</v>
      </c>
      <c r="P463" s="295"/>
      <c r="Q463" s="461">
        <f>IFERROR(tbl_AufmassLos1[[#This Row],[Fläche_qm]]*tbl_AufmassLos1[[#This Row],[Reinigungs-tageJahr]],"")</f>
        <v>1715</v>
      </c>
      <c r="R463" s="174">
        <f>IFERROR(VLOOKUP(tbl_AufmassLos1[[#This Row],[Reinigungs-gruppe]]&amp;tbl_AufmassLos1[[#This Row],[Reinigungs-tageJahr]],tbl_BasisLos1[],7,FALSE),"")</f>
        <v>0</v>
      </c>
      <c r="S463" s="461" t="str">
        <f>IFERROR(tbl_AufmassLos1[[#This Row],[Fläche_qm_Jahr]]/tbl_AufmassLos1[[#This Row],[qm Leistung pro Stunde]],"")</f>
        <v/>
      </c>
      <c r="T463" s="175">
        <f>IFERROR(VLOOKUP(tbl_AufmassLos1[[#This Row],[Reinigungs-gruppe]]&amp;tbl_AufmassLos1[[#This Row],[Reinigungs-tageJahr]],tbl_BasisLos1[],8,FALSE),"")</f>
        <v>0</v>
      </c>
      <c r="U463" s="176" t="str">
        <f>IFERROR(tbl_AufmassLos1[[#This Row],[StundenJahr]]*tbl_AufmassLos1[[#This Row],[SVS]],"")</f>
        <v/>
      </c>
      <c r="V463" s="176" t="str">
        <f>IFERROR(tbl_AufmassLos1[[#This Row],[PreisJahr]]/12,"")</f>
        <v/>
      </c>
    </row>
    <row r="464" spans="1:22" x14ac:dyDescent="0.2">
      <c r="A464" s="288" t="s">
        <v>2550</v>
      </c>
      <c r="B464" s="289">
        <v>703160030</v>
      </c>
      <c r="C464" s="288" t="s">
        <v>2506</v>
      </c>
      <c r="D464" s="290" t="s">
        <v>251</v>
      </c>
      <c r="E464" s="465" t="s">
        <v>1135</v>
      </c>
      <c r="F464" s="291" t="s">
        <v>388</v>
      </c>
      <c r="G464" s="306" t="s">
        <v>732</v>
      </c>
      <c r="H464" s="288"/>
      <c r="I464" s="288" t="s">
        <v>437</v>
      </c>
      <c r="J464" s="292">
        <v>13.8</v>
      </c>
      <c r="K464" s="293" t="s">
        <v>234</v>
      </c>
      <c r="L464" s="293" t="s">
        <v>163</v>
      </c>
      <c r="M464" s="289" t="s">
        <v>479</v>
      </c>
      <c r="N464" s="294">
        <v>49</v>
      </c>
      <c r="O464" s="323">
        <v>4.2</v>
      </c>
      <c r="P464" s="323">
        <v>1</v>
      </c>
      <c r="Q464" s="461">
        <f>IFERROR(tbl_AufmassLos1[[#This Row],[Fläche_qm]]*tbl_AufmassLos1[[#This Row],[Reinigungs-tageJahr]],"")</f>
        <v>676.2</v>
      </c>
      <c r="R464" s="174">
        <f>IFERROR(VLOOKUP(tbl_AufmassLos1[[#This Row],[Reinigungs-gruppe]]&amp;tbl_AufmassLos1[[#This Row],[Reinigungs-tageJahr]],tbl_BasisLos1[],7,FALSE),"")</f>
        <v>0</v>
      </c>
      <c r="S464" s="461" t="str">
        <f>IFERROR(tbl_AufmassLos1[[#This Row],[Fläche_qm_Jahr]]/tbl_AufmassLos1[[#This Row],[qm Leistung pro Stunde]],"")</f>
        <v/>
      </c>
      <c r="T464" s="175">
        <f>IFERROR(VLOOKUP(tbl_AufmassLos1[[#This Row],[Reinigungs-gruppe]]&amp;tbl_AufmassLos1[[#This Row],[Reinigungs-tageJahr]],tbl_BasisLos1[],8,FALSE),"")</f>
        <v>0</v>
      </c>
      <c r="U464" s="176" t="str">
        <f>IFERROR(tbl_AufmassLos1[[#This Row],[StundenJahr]]*tbl_AufmassLos1[[#This Row],[SVS]],"")</f>
        <v/>
      </c>
      <c r="V464" s="176" t="str">
        <f>IFERROR(tbl_AufmassLos1[[#This Row],[PreisJahr]]/12,"")</f>
        <v/>
      </c>
    </row>
    <row r="465" spans="1:22" x14ac:dyDescent="0.2">
      <c r="A465" s="288" t="s">
        <v>2550</v>
      </c>
      <c r="B465" s="289">
        <v>703160030</v>
      </c>
      <c r="C465" s="288" t="s">
        <v>2506</v>
      </c>
      <c r="D465" s="290" t="s">
        <v>251</v>
      </c>
      <c r="E465" s="465" t="s">
        <v>1136</v>
      </c>
      <c r="F465" s="291" t="s">
        <v>2183</v>
      </c>
      <c r="G465" s="306" t="s">
        <v>732</v>
      </c>
      <c r="H465" s="288"/>
      <c r="I465" s="288" t="s">
        <v>437</v>
      </c>
      <c r="J465" s="292">
        <v>1.41</v>
      </c>
      <c r="K465" s="293" t="s">
        <v>453</v>
      </c>
      <c r="L465" s="293" t="s">
        <v>163</v>
      </c>
      <c r="M465" s="289" t="s">
        <v>484</v>
      </c>
      <c r="N465" s="294">
        <v>122.5</v>
      </c>
      <c r="O465" s="295">
        <v>0</v>
      </c>
      <c r="P465" s="295"/>
      <c r="Q465" s="461">
        <f>IFERROR(tbl_AufmassLos1[[#This Row],[Fläche_qm]]*tbl_AufmassLos1[[#This Row],[Reinigungs-tageJahr]],"")</f>
        <v>172.72499999999999</v>
      </c>
      <c r="R465" s="174">
        <f>IFERROR(VLOOKUP(tbl_AufmassLos1[[#This Row],[Reinigungs-gruppe]]&amp;tbl_AufmassLos1[[#This Row],[Reinigungs-tageJahr]],tbl_BasisLos1[],7,FALSE),"")</f>
        <v>0</v>
      </c>
      <c r="S465" s="461" t="str">
        <f>IFERROR(tbl_AufmassLos1[[#This Row],[Fläche_qm_Jahr]]/tbl_AufmassLos1[[#This Row],[qm Leistung pro Stunde]],"")</f>
        <v/>
      </c>
      <c r="T465" s="175">
        <f>IFERROR(VLOOKUP(tbl_AufmassLos1[[#This Row],[Reinigungs-gruppe]]&amp;tbl_AufmassLos1[[#This Row],[Reinigungs-tageJahr]],tbl_BasisLos1[],8,FALSE),"")</f>
        <v>0</v>
      </c>
      <c r="U465" s="176" t="str">
        <f>IFERROR(tbl_AufmassLos1[[#This Row],[StundenJahr]]*tbl_AufmassLos1[[#This Row],[SVS]],"")</f>
        <v/>
      </c>
      <c r="V465" s="176" t="str">
        <f>IFERROR(tbl_AufmassLos1[[#This Row],[PreisJahr]]/12,"")</f>
        <v/>
      </c>
    </row>
    <row r="466" spans="1:22" x14ac:dyDescent="0.2">
      <c r="A466" s="288" t="s">
        <v>2550</v>
      </c>
      <c r="B466" s="289">
        <v>703160030</v>
      </c>
      <c r="C466" s="288" t="s">
        <v>2506</v>
      </c>
      <c r="D466" s="290" t="s">
        <v>251</v>
      </c>
      <c r="E466" s="465" t="s">
        <v>1137</v>
      </c>
      <c r="F466" s="291" t="s">
        <v>388</v>
      </c>
      <c r="G466" s="306" t="s">
        <v>732</v>
      </c>
      <c r="H466" s="288"/>
      <c r="I466" s="288" t="s">
        <v>437</v>
      </c>
      <c r="J466" s="292">
        <v>27.7</v>
      </c>
      <c r="K466" s="293" t="s">
        <v>234</v>
      </c>
      <c r="L466" s="293" t="s">
        <v>163</v>
      </c>
      <c r="M466" s="289" t="s">
        <v>479</v>
      </c>
      <c r="N466" s="294">
        <v>49</v>
      </c>
      <c r="O466" s="323">
        <v>8.4</v>
      </c>
      <c r="P466" s="295"/>
      <c r="Q466" s="461">
        <f>IFERROR(tbl_AufmassLos1[[#This Row],[Fläche_qm]]*tbl_AufmassLos1[[#This Row],[Reinigungs-tageJahr]],"")</f>
        <v>1357.3</v>
      </c>
      <c r="R466" s="174">
        <f>IFERROR(VLOOKUP(tbl_AufmassLos1[[#This Row],[Reinigungs-gruppe]]&amp;tbl_AufmassLos1[[#This Row],[Reinigungs-tageJahr]],tbl_BasisLos1[],7,FALSE),"")</f>
        <v>0</v>
      </c>
      <c r="S466" s="461" t="str">
        <f>IFERROR(tbl_AufmassLos1[[#This Row],[Fläche_qm_Jahr]]/tbl_AufmassLos1[[#This Row],[qm Leistung pro Stunde]],"")</f>
        <v/>
      </c>
      <c r="T466" s="175">
        <f>IFERROR(VLOOKUP(tbl_AufmassLos1[[#This Row],[Reinigungs-gruppe]]&amp;tbl_AufmassLos1[[#This Row],[Reinigungs-tageJahr]],tbl_BasisLos1[],8,FALSE),"")</f>
        <v>0</v>
      </c>
      <c r="U466" s="176" t="str">
        <f>IFERROR(tbl_AufmassLos1[[#This Row],[StundenJahr]]*tbl_AufmassLos1[[#This Row],[SVS]],"")</f>
        <v/>
      </c>
      <c r="V466" s="176" t="str">
        <f>IFERROR(tbl_AufmassLos1[[#This Row],[PreisJahr]]/12,"")</f>
        <v/>
      </c>
    </row>
    <row r="467" spans="1:22" x14ac:dyDescent="0.2">
      <c r="A467" s="288" t="s">
        <v>2550</v>
      </c>
      <c r="B467" s="289">
        <v>703160030</v>
      </c>
      <c r="C467" s="288" t="s">
        <v>2506</v>
      </c>
      <c r="D467" s="290" t="s">
        <v>251</v>
      </c>
      <c r="E467" s="465" t="s">
        <v>1138</v>
      </c>
      <c r="F467" s="291" t="s">
        <v>388</v>
      </c>
      <c r="G467" s="306" t="s">
        <v>732</v>
      </c>
      <c r="H467" s="288"/>
      <c r="I467" s="288" t="s">
        <v>437</v>
      </c>
      <c r="J467" s="292">
        <v>12.6</v>
      </c>
      <c r="K467" s="293" t="s">
        <v>234</v>
      </c>
      <c r="L467" s="293" t="s">
        <v>163</v>
      </c>
      <c r="M467" s="289" t="s">
        <v>479</v>
      </c>
      <c r="N467" s="294">
        <v>49</v>
      </c>
      <c r="O467" s="323">
        <v>4.2</v>
      </c>
      <c r="P467" s="295"/>
      <c r="Q467" s="461">
        <f>IFERROR(tbl_AufmassLos1[[#This Row],[Fläche_qm]]*tbl_AufmassLos1[[#This Row],[Reinigungs-tageJahr]],"")</f>
        <v>617.4</v>
      </c>
      <c r="R467" s="174">
        <f>IFERROR(VLOOKUP(tbl_AufmassLos1[[#This Row],[Reinigungs-gruppe]]&amp;tbl_AufmassLos1[[#This Row],[Reinigungs-tageJahr]],tbl_BasisLos1[],7,FALSE),"")</f>
        <v>0</v>
      </c>
      <c r="S467" s="461" t="str">
        <f>IFERROR(tbl_AufmassLos1[[#This Row],[Fläche_qm_Jahr]]/tbl_AufmassLos1[[#This Row],[qm Leistung pro Stunde]],"")</f>
        <v/>
      </c>
      <c r="T467" s="175">
        <f>IFERROR(VLOOKUP(tbl_AufmassLos1[[#This Row],[Reinigungs-gruppe]]&amp;tbl_AufmassLos1[[#This Row],[Reinigungs-tageJahr]],tbl_BasisLos1[],8,FALSE),"")</f>
        <v>0</v>
      </c>
      <c r="U467" s="176" t="str">
        <f>IFERROR(tbl_AufmassLos1[[#This Row],[StundenJahr]]*tbl_AufmassLos1[[#This Row],[SVS]],"")</f>
        <v/>
      </c>
      <c r="V467" s="176" t="str">
        <f>IFERROR(tbl_AufmassLos1[[#This Row],[PreisJahr]]/12,"")</f>
        <v/>
      </c>
    </row>
    <row r="468" spans="1:22" x14ac:dyDescent="0.2">
      <c r="A468" s="288" t="s">
        <v>2550</v>
      </c>
      <c r="B468" s="289">
        <v>703160030</v>
      </c>
      <c r="C468" s="288" t="s">
        <v>2506</v>
      </c>
      <c r="D468" s="290" t="s">
        <v>251</v>
      </c>
      <c r="E468" s="465" t="s">
        <v>1139</v>
      </c>
      <c r="F468" s="291" t="s">
        <v>388</v>
      </c>
      <c r="G468" s="306" t="s">
        <v>732</v>
      </c>
      <c r="H468" s="288"/>
      <c r="I468" s="288" t="s">
        <v>437</v>
      </c>
      <c r="J468" s="292">
        <v>27.7</v>
      </c>
      <c r="K468" s="293" t="s">
        <v>234</v>
      </c>
      <c r="L468" s="293" t="s">
        <v>163</v>
      </c>
      <c r="M468" s="289" t="s">
        <v>479</v>
      </c>
      <c r="N468" s="294">
        <v>49</v>
      </c>
      <c r="O468" s="323">
        <v>8.4</v>
      </c>
      <c r="P468" s="295"/>
      <c r="Q468" s="461">
        <f>IFERROR(tbl_AufmassLos1[[#This Row],[Fläche_qm]]*tbl_AufmassLos1[[#This Row],[Reinigungs-tageJahr]],"")</f>
        <v>1357.3</v>
      </c>
      <c r="R468" s="174">
        <f>IFERROR(VLOOKUP(tbl_AufmassLos1[[#This Row],[Reinigungs-gruppe]]&amp;tbl_AufmassLos1[[#This Row],[Reinigungs-tageJahr]],tbl_BasisLos1[],7,FALSE),"")</f>
        <v>0</v>
      </c>
      <c r="S468" s="461" t="str">
        <f>IFERROR(tbl_AufmassLos1[[#This Row],[Fläche_qm_Jahr]]/tbl_AufmassLos1[[#This Row],[qm Leistung pro Stunde]],"")</f>
        <v/>
      </c>
      <c r="T468" s="175">
        <f>IFERROR(VLOOKUP(tbl_AufmassLos1[[#This Row],[Reinigungs-gruppe]]&amp;tbl_AufmassLos1[[#This Row],[Reinigungs-tageJahr]],tbl_BasisLos1[],8,FALSE),"")</f>
        <v>0</v>
      </c>
      <c r="U468" s="176" t="str">
        <f>IFERROR(tbl_AufmassLos1[[#This Row],[StundenJahr]]*tbl_AufmassLos1[[#This Row],[SVS]],"")</f>
        <v/>
      </c>
      <c r="V468" s="176" t="str">
        <f>IFERROR(tbl_AufmassLos1[[#This Row],[PreisJahr]]/12,"")</f>
        <v/>
      </c>
    </row>
    <row r="469" spans="1:22" x14ac:dyDescent="0.2">
      <c r="A469" s="288" t="s">
        <v>2550</v>
      </c>
      <c r="B469" s="289">
        <v>703160030</v>
      </c>
      <c r="C469" s="288" t="s">
        <v>2506</v>
      </c>
      <c r="D469" s="290" t="s">
        <v>251</v>
      </c>
      <c r="E469" s="465" t="s">
        <v>1140</v>
      </c>
      <c r="F469" s="291" t="s">
        <v>2184</v>
      </c>
      <c r="G469" s="306" t="s">
        <v>732</v>
      </c>
      <c r="H469" s="288"/>
      <c r="I469" s="288" t="s">
        <v>437</v>
      </c>
      <c r="J469" s="292">
        <v>1.41</v>
      </c>
      <c r="K469" s="293" t="s">
        <v>453</v>
      </c>
      <c r="L469" s="293" t="s">
        <v>163</v>
      </c>
      <c r="M469" s="289" t="s">
        <v>484</v>
      </c>
      <c r="N469" s="294">
        <v>122.5</v>
      </c>
      <c r="O469" s="295">
        <v>0</v>
      </c>
      <c r="P469" s="295"/>
      <c r="Q469" s="461">
        <f>IFERROR(tbl_AufmassLos1[[#This Row],[Fläche_qm]]*tbl_AufmassLos1[[#This Row],[Reinigungs-tageJahr]],"")</f>
        <v>172.72499999999999</v>
      </c>
      <c r="R469" s="174">
        <f>IFERROR(VLOOKUP(tbl_AufmassLos1[[#This Row],[Reinigungs-gruppe]]&amp;tbl_AufmassLos1[[#This Row],[Reinigungs-tageJahr]],tbl_BasisLos1[],7,FALSE),"")</f>
        <v>0</v>
      </c>
      <c r="S469" s="461" t="str">
        <f>IFERROR(tbl_AufmassLos1[[#This Row],[Fläche_qm_Jahr]]/tbl_AufmassLos1[[#This Row],[qm Leistung pro Stunde]],"")</f>
        <v/>
      </c>
      <c r="T469" s="175">
        <f>IFERROR(VLOOKUP(tbl_AufmassLos1[[#This Row],[Reinigungs-gruppe]]&amp;tbl_AufmassLos1[[#This Row],[Reinigungs-tageJahr]],tbl_BasisLos1[],8,FALSE),"")</f>
        <v>0</v>
      </c>
      <c r="U469" s="176" t="str">
        <f>IFERROR(tbl_AufmassLos1[[#This Row],[StundenJahr]]*tbl_AufmassLos1[[#This Row],[SVS]],"")</f>
        <v/>
      </c>
      <c r="V469" s="176" t="str">
        <f>IFERROR(tbl_AufmassLos1[[#This Row],[PreisJahr]]/12,"")</f>
        <v/>
      </c>
    </row>
    <row r="470" spans="1:22" x14ac:dyDescent="0.2">
      <c r="A470" s="288" t="s">
        <v>2550</v>
      </c>
      <c r="B470" s="289">
        <v>703160030</v>
      </c>
      <c r="C470" s="288" t="s">
        <v>2506</v>
      </c>
      <c r="D470" s="290" t="s">
        <v>251</v>
      </c>
      <c r="E470" s="465" t="s">
        <v>1141</v>
      </c>
      <c r="F470" s="291" t="s">
        <v>388</v>
      </c>
      <c r="G470" s="306" t="s">
        <v>732</v>
      </c>
      <c r="H470" s="288"/>
      <c r="I470" s="288" t="s">
        <v>437</v>
      </c>
      <c r="J470" s="292">
        <v>13.8</v>
      </c>
      <c r="K470" s="293" t="s">
        <v>234</v>
      </c>
      <c r="L470" s="293" t="s">
        <v>163</v>
      </c>
      <c r="M470" s="289" t="s">
        <v>479</v>
      </c>
      <c r="N470" s="294">
        <v>49</v>
      </c>
      <c r="O470" s="323">
        <v>4.2</v>
      </c>
      <c r="P470" s="295"/>
      <c r="Q470" s="461">
        <f>IFERROR(tbl_AufmassLos1[[#This Row],[Fläche_qm]]*tbl_AufmassLos1[[#This Row],[Reinigungs-tageJahr]],"")</f>
        <v>676.2</v>
      </c>
      <c r="R470" s="174">
        <f>IFERROR(VLOOKUP(tbl_AufmassLos1[[#This Row],[Reinigungs-gruppe]]&amp;tbl_AufmassLos1[[#This Row],[Reinigungs-tageJahr]],tbl_BasisLos1[],7,FALSE),"")</f>
        <v>0</v>
      </c>
      <c r="S470" s="461" t="str">
        <f>IFERROR(tbl_AufmassLos1[[#This Row],[Fläche_qm_Jahr]]/tbl_AufmassLos1[[#This Row],[qm Leistung pro Stunde]],"")</f>
        <v/>
      </c>
      <c r="T470" s="175">
        <f>IFERROR(VLOOKUP(tbl_AufmassLos1[[#This Row],[Reinigungs-gruppe]]&amp;tbl_AufmassLos1[[#This Row],[Reinigungs-tageJahr]],tbl_BasisLos1[],8,FALSE),"")</f>
        <v>0</v>
      </c>
      <c r="U470" s="176" t="str">
        <f>IFERROR(tbl_AufmassLos1[[#This Row],[StundenJahr]]*tbl_AufmassLos1[[#This Row],[SVS]],"")</f>
        <v/>
      </c>
      <c r="V470" s="176" t="str">
        <f>IFERROR(tbl_AufmassLos1[[#This Row],[PreisJahr]]/12,"")</f>
        <v/>
      </c>
    </row>
    <row r="471" spans="1:22" x14ac:dyDescent="0.2">
      <c r="A471" s="288" t="s">
        <v>2550</v>
      </c>
      <c r="B471" s="289">
        <v>703160030</v>
      </c>
      <c r="C471" s="288" t="s">
        <v>2506</v>
      </c>
      <c r="D471" s="290" t="s">
        <v>251</v>
      </c>
      <c r="E471" s="465" t="s">
        <v>1143</v>
      </c>
      <c r="F471" s="291" t="s">
        <v>386</v>
      </c>
      <c r="G471" s="306" t="s">
        <v>732</v>
      </c>
      <c r="H471" s="288"/>
      <c r="I471" s="288" t="s">
        <v>444</v>
      </c>
      <c r="J471" s="292">
        <v>5.0999999999999996</v>
      </c>
      <c r="K471" s="293" t="s">
        <v>48</v>
      </c>
      <c r="L471" s="293" t="s">
        <v>163</v>
      </c>
      <c r="M471" s="289" t="s">
        <v>250</v>
      </c>
      <c r="N471" s="294">
        <v>0</v>
      </c>
      <c r="O471" s="295">
        <v>0</v>
      </c>
      <c r="P471" s="295"/>
      <c r="Q471" s="461">
        <f>IFERROR(tbl_AufmassLos1[[#This Row],[Fläche_qm]]*tbl_AufmassLos1[[#This Row],[Reinigungs-tageJahr]],"")</f>
        <v>0</v>
      </c>
      <c r="R471" s="174">
        <f>IFERROR(VLOOKUP(tbl_AufmassLos1[[#This Row],[Reinigungs-gruppe]]&amp;tbl_AufmassLos1[[#This Row],[Reinigungs-tageJahr]],tbl_BasisLos1[],7,FALSE),"")</f>
        <v>0</v>
      </c>
      <c r="S471" s="461" t="str">
        <f>IFERROR(tbl_AufmassLos1[[#This Row],[Fläche_qm_Jahr]]/tbl_AufmassLos1[[#This Row],[qm Leistung pro Stunde]],"")</f>
        <v/>
      </c>
      <c r="T471" s="175">
        <f>IFERROR(VLOOKUP(tbl_AufmassLos1[[#This Row],[Reinigungs-gruppe]]&amp;tbl_AufmassLos1[[#This Row],[Reinigungs-tageJahr]],tbl_BasisLos1[],8,FALSE),"")</f>
        <v>0</v>
      </c>
      <c r="U471" s="176" t="str">
        <f>IFERROR(tbl_AufmassLos1[[#This Row],[StundenJahr]]*tbl_AufmassLos1[[#This Row],[SVS]],"")</f>
        <v/>
      </c>
      <c r="V471" s="176" t="str">
        <f>IFERROR(tbl_AufmassLos1[[#This Row],[PreisJahr]]/12,"")</f>
        <v/>
      </c>
    </row>
    <row r="472" spans="1:22" x14ac:dyDescent="0.2">
      <c r="A472" s="288" t="s">
        <v>2550</v>
      </c>
      <c r="B472" s="289">
        <v>703160030</v>
      </c>
      <c r="C472" s="288" t="s">
        <v>2506</v>
      </c>
      <c r="D472" s="290" t="s">
        <v>251</v>
      </c>
      <c r="E472" s="465" t="s">
        <v>1144</v>
      </c>
      <c r="F472" s="291" t="s">
        <v>386</v>
      </c>
      <c r="G472" s="306" t="s">
        <v>732</v>
      </c>
      <c r="H472" s="288"/>
      <c r="I472" s="288" t="s">
        <v>444</v>
      </c>
      <c r="J472" s="292">
        <v>4.8</v>
      </c>
      <c r="K472" s="293" t="s">
        <v>48</v>
      </c>
      <c r="L472" s="293" t="s">
        <v>163</v>
      </c>
      <c r="M472" s="289" t="s">
        <v>250</v>
      </c>
      <c r="N472" s="294">
        <v>0</v>
      </c>
      <c r="O472" s="295">
        <v>0</v>
      </c>
      <c r="P472" s="295"/>
      <c r="Q472" s="461">
        <f>IFERROR(tbl_AufmassLos1[[#This Row],[Fläche_qm]]*tbl_AufmassLos1[[#This Row],[Reinigungs-tageJahr]],"")</f>
        <v>0</v>
      </c>
      <c r="R472" s="174">
        <f>IFERROR(VLOOKUP(tbl_AufmassLos1[[#This Row],[Reinigungs-gruppe]]&amp;tbl_AufmassLos1[[#This Row],[Reinigungs-tageJahr]],tbl_BasisLos1[],7,FALSE),"")</f>
        <v>0</v>
      </c>
      <c r="S472" s="461" t="str">
        <f>IFERROR(tbl_AufmassLos1[[#This Row],[Fläche_qm_Jahr]]/tbl_AufmassLos1[[#This Row],[qm Leistung pro Stunde]],"")</f>
        <v/>
      </c>
      <c r="T472" s="175">
        <f>IFERROR(VLOOKUP(tbl_AufmassLos1[[#This Row],[Reinigungs-gruppe]]&amp;tbl_AufmassLos1[[#This Row],[Reinigungs-tageJahr]],tbl_BasisLos1[],8,FALSE),"")</f>
        <v>0</v>
      </c>
      <c r="U472" s="176" t="str">
        <f>IFERROR(tbl_AufmassLos1[[#This Row],[StundenJahr]]*tbl_AufmassLos1[[#This Row],[SVS]],"")</f>
        <v/>
      </c>
      <c r="V472" s="176" t="str">
        <f>IFERROR(tbl_AufmassLos1[[#This Row],[PreisJahr]]/12,"")</f>
        <v/>
      </c>
    </row>
    <row r="473" spans="1:22" x14ac:dyDescent="0.2">
      <c r="A473" s="288" t="s">
        <v>2550</v>
      </c>
      <c r="B473" s="289">
        <v>703160030</v>
      </c>
      <c r="C473" s="288" t="s">
        <v>2506</v>
      </c>
      <c r="D473" s="290" t="s">
        <v>251</v>
      </c>
      <c r="E473" s="465" t="s">
        <v>1145</v>
      </c>
      <c r="F473" s="291" t="s">
        <v>385</v>
      </c>
      <c r="G473" s="306" t="s">
        <v>732</v>
      </c>
      <c r="H473" s="288"/>
      <c r="I473" s="288" t="s">
        <v>437</v>
      </c>
      <c r="J473" s="292">
        <v>15.5</v>
      </c>
      <c r="K473" s="293" t="s">
        <v>457</v>
      </c>
      <c r="L473" s="293" t="s">
        <v>163</v>
      </c>
      <c r="M473" s="289" t="s">
        <v>480</v>
      </c>
      <c r="N473" s="294">
        <v>12</v>
      </c>
      <c r="O473" s="323">
        <v>3.6</v>
      </c>
      <c r="P473" s="295"/>
      <c r="Q473" s="461">
        <f>IFERROR(tbl_AufmassLos1[[#This Row],[Fläche_qm]]*tbl_AufmassLos1[[#This Row],[Reinigungs-tageJahr]],"")</f>
        <v>186</v>
      </c>
      <c r="R473" s="174">
        <f>IFERROR(VLOOKUP(tbl_AufmassLos1[[#This Row],[Reinigungs-gruppe]]&amp;tbl_AufmassLos1[[#This Row],[Reinigungs-tageJahr]],tbl_BasisLos1[],7,FALSE),"")</f>
        <v>0</v>
      </c>
      <c r="S473" s="461" t="str">
        <f>IFERROR(tbl_AufmassLos1[[#This Row],[Fläche_qm_Jahr]]/tbl_AufmassLos1[[#This Row],[qm Leistung pro Stunde]],"")</f>
        <v/>
      </c>
      <c r="T473" s="175">
        <f>IFERROR(VLOOKUP(tbl_AufmassLos1[[#This Row],[Reinigungs-gruppe]]&amp;tbl_AufmassLos1[[#This Row],[Reinigungs-tageJahr]],tbl_BasisLos1[],8,FALSE),"")</f>
        <v>0</v>
      </c>
      <c r="U473" s="176" t="str">
        <f>IFERROR(tbl_AufmassLos1[[#This Row],[StundenJahr]]*tbl_AufmassLos1[[#This Row],[SVS]],"")</f>
        <v/>
      </c>
      <c r="V473" s="176" t="str">
        <f>IFERROR(tbl_AufmassLos1[[#This Row],[PreisJahr]]/12,"")</f>
        <v/>
      </c>
    </row>
    <row r="474" spans="1:22" x14ac:dyDescent="0.2">
      <c r="A474" s="288" t="s">
        <v>2550</v>
      </c>
      <c r="B474" s="289">
        <v>703160030</v>
      </c>
      <c r="C474" s="288" t="s">
        <v>2506</v>
      </c>
      <c r="D474" s="290" t="s">
        <v>251</v>
      </c>
      <c r="E474" s="465" t="s">
        <v>1146</v>
      </c>
      <c r="F474" s="291" t="s">
        <v>388</v>
      </c>
      <c r="G474" s="306" t="s">
        <v>732</v>
      </c>
      <c r="H474" s="288"/>
      <c r="I474" s="288" t="s">
        <v>437</v>
      </c>
      <c r="J474" s="292">
        <v>13.9</v>
      </c>
      <c r="K474" s="293" t="s">
        <v>234</v>
      </c>
      <c r="L474" s="293" t="s">
        <v>163</v>
      </c>
      <c r="M474" s="289" t="s">
        <v>479</v>
      </c>
      <c r="N474" s="294">
        <v>49</v>
      </c>
      <c r="O474" s="323">
        <v>6.3</v>
      </c>
      <c r="P474" s="295"/>
      <c r="Q474" s="461">
        <f>IFERROR(tbl_AufmassLos1[[#This Row],[Fläche_qm]]*tbl_AufmassLos1[[#This Row],[Reinigungs-tageJahr]],"")</f>
        <v>681.1</v>
      </c>
      <c r="R474" s="174">
        <f>IFERROR(VLOOKUP(tbl_AufmassLos1[[#This Row],[Reinigungs-gruppe]]&amp;tbl_AufmassLos1[[#This Row],[Reinigungs-tageJahr]],tbl_BasisLos1[],7,FALSE),"")</f>
        <v>0</v>
      </c>
      <c r="S474" s="461" t="str">
        <f>IFERROR(tbl_AufmassLos1[[#This Row],[Fläche_qm_Jahr]]/tbl_AufmassLos1[[#This Row],[qm Leistung pro Stunde]],"")</f>
        <v/>
      </c>
      <c r="T474" s="175">
        <f>IFERROR(VLOOKUP(tbl_AufmassLos1[[#This Row],[Reinigungs-gruppe]]&amp;tbl_AufmassLos1[[#This Row],[Reinigungs-tageJahr]],tbl_BasisLos1[],8,FALSE),"")</f>
        <v>0</v>
      </c>
      <c r="U474" s="176" t="str">
        <f>IFERROR(tbl_AufmassLos1[[#This Row],[StundenJahr]]*tbl_AufmassLos1[[#This Row],[SVS]],"")</f>
        <v/>
      </c>
      <c r="V474" s="176" t="str">
        <f>IFERROR(tbl_AufmassLos1[[#This Row],[PreisJahr]]/12,"")</f>
        <v/>
      </c>
    </row>
    <row r="475" spans="1:22" x14ac:dyDescent="0.2">
      <c r="A475" s="288" t="s">
        <v>2550</v>
      </c>
      <c r="B475" s="289">
        <v>703160030</v>
      </c>
      <c r="C475" s="288" t="s">
        <v>2506</v>
      </c>
      <c r="D475" s="290" t="s">
        <v>251</v>
      </c>
      <c r="E475" s="465" t="s">
        <v>1147</v>
      </c>
      <c r="F475" s="291" t="s">
        <v>388</v>
      </c>
      <c r="G475" s="306" t="s">
        <v>732</v>
      </c>
      <c r="H475" s="288"/>
      <c r="I475" s="288" t="s">
        <v>437</v>
      </c>
      <c r="J475" s="292">
        <v>19.600000000000001</v>
      </c>
      <c r="K475" s="293" t="s">
        <v>234</v>
      </c>
      <c r="L475" s="293" t="s">
        <v>163</v>
      </c>
      <c r="M475" s="289" t="s">
        <v>479</v>
      </c>
      <c r="N475" s="294">
        <v>49</v>
      </c>
      <c r="O475" s="323">
        <v>6.4</v>
      </c>
      <c r="P475" s="295"/>
      <c r="Q475" s="461">
        <f>IFERROR(tbl_AufmassLos1[[#This Row],[Fläche_qm]]*tbl_AufmassLos1[[#This Row],[Reinigungs-tageJahr]],"")</f>
        <v>960.40000000000009</v>
      </c>
      <c r="R475" s="174">
        <f>IFERROR(VLOOKUP(tbl_AufmassLos1[[#This Row],[Reinigungs-gruppe]]&amp;tbl_AufmassLos1[[#This Row],[Reinigungs-tageJahr]],tbl_BasisLos1[],7,FALSE),"")</f>
        <v>0</v>
      </c>
      <c r="S475" s="461" t="str">
        <f>IFERROR(tbl_AufmassLos1[[#This Row],[Fläche_qm_Jahr]]/tbl_AufmassLos1[[#This Row],[qm Leistung pro Stunde]],"")</f>
        <v/>
      </c>
      <c r="T475" s="175">
        <f>IFERROR(VLOOKUP(tbl_AufmassLos1[[#This Row],[Reinigungs-gruppe]]&amp;tbl_AufmassLos1[[#This Row],[Reinigungs-tageJahr]],tbl_BasisLos1[],8,FALSE),"")</f>
        <v>0</v>
      </c>
      <c r="U475" s="176" t="str">
        <f>IFERROR(tbl_AufmassLos1[[#This Row],[StundenJahr]]*tbl_AufmassLos1[[#This Row],[SVS]],"")</f>
        <v/>
      </c>
      <c r="V475" s="176" t="str">
        <f>IFERROR(tbl_AufmassLos1[[#This Row],[PreisJahr]]/12,"")</f>
        <v/>
      </c>
    </row>
    <row r="476" spans="1:22" x14ac:dyDescent="0.2">
      <c r="A476" s="288" t="s">
        <v>2550</v>
      </c>
      <c r="B476" s="289">
        <v>703160030</v>
      </c>
      <c r="C476" s="288" t="s">
        <v>2506</v>
      </c>
      <c r="D476" s="290" t="s">
        <v>251</v>
      </c>
      <c r="E476" s="465" t="s">
        <v>1148</v>
      </c>
      <c r="F476" s="291" t="s">
        <v>2186</v>
      </c>
      <c r="G476" s="306" t="s">
        <v>732</v>
      </c>
      <c r="H476" s="288"/>
      <c r="I476" s="288" t="s">
        <v>437</v>
      </c>
      <c r="J476" s="292">
        <v>1.41</v>
      </c>
      <c r="K476" s="293" t="s">
        <v>453</v>
      </c>
      <c r="L476" s="293" t="s">
        <v>163</v>
      </c>
      <c r="M476" s="289" t="s">
        <v>484</v>
      </c>
      <c r="N476" s="294">
        <v>122.5</v>
      </c>
      <c r="O476" s="295">
        <v>0</v>
      </c>
      <c r="P476" s="295"/>
      <c r="Q476" s="461">
        <f>IFERROR(tbl_AufmassLos1[[#This Row],[Fläche_qm]]*tbl_AufmassLos1[[#This Row],[Reinigungs-tageJahr]],"")</f>
        <v>172.72499999999999</v>
      </c>
      <c r="R476" s="174">
        <f>IFERROR(VLOOKUP(tbl_AufmassLos1[[#This Row],[Reinigungs-gruppe]]&amp;tbl_AufmassLos1[[#This Row],[Reinigungs-tageJahr]],tbl_BasisLos1[],7,FALSE),"")</f>
        <v>0</v>
      </c>
      <c r="S476" s="461" t="str">
        <f>IFERROR(tbl_AufmassLos1[[#This Row],[Fläche_qm_Jahr]]/tbl_AufmassLos1[[#This Row],[qm Leistung pro Stunde]],"")</f>
        <v/>
      </c>
      <c r="T476" s="175">
        <f>IFERROR(VLOOKUP(tbl_AufmassLos1[[#This Row],[Reinigungs-gruppe]]&amp;tbl_AufmassLos1[[#This Row],[Reinigungs-tageJahr]],tbl_BasisLos1[],8,FALSE),"")</f>
        <v>0</v>
      </c>
      <c r="U476" s="176" t="str">
        <f>IFERROR(tbl_AufmassLos1[[#This Row],[StundenJahr]]*tbl_AufmassLos1[[#This Row],[SVS]],"")</f>
        <v/>
      </c>
      <c r="V476" s="176" t="str">
        <f>IFERROR(tbl_AufmassLos1[[#This Row],[PreisJahr]]/12,"")</f>
        <v/>
      </c>
    </row>
    <row r="477" spans="1:22" x14ac:dyDescent="0.2">
      <c r="A477" s="288" t="s">
        <v>2550</v>
      </c>
      <c r="B477" s="289">
        <v>703160030</v>
      </c>
      <c r="C477" s="288" t="s">
        <v>2506</v>
      </c>
      <c r="D477" s="290" t="s">
        <v>251</v>
      </c>
      <c r="E477" s="465" t="s">
        <v>1149</v>
      </c>
      <c r="F477" s="291" t="s">
        <v>409</v>
      </c>
      <c r="G477" s="306" t="s">
        <v>732</v>
      </c>
      <c r="H477" s="288"/>
      <c r="I477" s="288" t="s">
        <v>437</v>
      </c>
      <c r="J477" s="292">
        <v>24.7</v>
      </c>
      <c r="K477" s="293" t="s">
        <v>457</v>
      </c>
      <c r="L477" s="293" t="s">
        <v>163</v>
      </c>
      <c r="M477" s="289" t="s">
        <v>480</v>
      </c>
      <c r="N477" s="294">
        <v>12</v>
      </c>
      <c r="O477" s="323">
        <v>6.4</v>
      </c>
      <c r="P477" s="295"/>
      <c r="Q477" s="461">
        <f>IFERROR(tbl_AufmassLos1[[#This Row],[Fläche_qm]]*tbl_AufmassLos1[[#This Row],[Reinigungs-tageJahr]],"")</f>
        <v>296.39999999999998</v>
      </c>
      <c r="R477" s="174">
        <f>IFERROR(VLOOKUP(tbl_AufmassLos1[[#This Row],[Reinigungs-gruppe]]&amp;tbl_AufmassLos1[[#This Row],[Reinigungs-tageJahr]],tbl_BasisLos1[],7,FALSE),"")</f>
        <v>0</v>
      </c>
      <c r="S477" s="461" t="str">
        <f>IFERROR(tbl_AufmassLos1[[#This Row],[Fläche_qm_Jahr]]/tbl_AufmassLos1[[#This Row],[qm Leistung pro Stunde]],"")</f>
        <v/>
      </c>
      <c r="T477" s="175">
        <f>IFERROR(VLOOKUP(tbl_AufmassLos1[[#This Row],[Reinigungs-gruppe]]&amp;tbl_AufmassLos1[[#This Row],[Reinigungs-tageJahr]],tbl_BasisLos1[],8,FALSE),"")</f>
        <v>0</v>
      </c>
      <c r="U477" s="176" t="str">
        <f>IFERROR(tbl_AufmassLos1[[#This Row],[StundenJahr]]*tbl_AufmassLos1[[#This Row],[SVS]],"")</f>
        <v/>
      </c>
      <c r="V477" s="176" t="str">
        <f>IFERROR(tbl_AufmassLos1[[#This Row],[PreisJahr]]/12,"")</f>
        <v/>
      </c>
    </row>
    <row r="478" spans="1:22" x14ac:dyDescent="0.2">
      <c r="A478" s="288" t="s">
        <v>2550</v>
      </c>
      <c r="B478" s="289">
        <v>703160030</v>
      </c>
      <c r="C478" s="288" t="s">
        <v>2506</v>
      </c>
      <c r="D478" s="290" t="s">
        <v>251</v>
      </c>
      <c r="E478" s="465" t="s">
        <v>1150</v>
      </c>
      <c r="F478" s="291" t="s">
        <v>388</v>
      </c>
      <c r="G478" s="306" t="s">
        <v>732</v>
      </c>
      <c r="H478" s="288"/>
      <c r="I478" s="288" t="s">
        <v>437</v>
      </c>
      <c r="J478" s="292">
        <v>18.600000000000001</v>
      </c>
      <c r="K478" s="293" t="s">
        <v>234</v>
      </c>
      <c r="L478" s="293" t="s">
        <v>163</v>
      </c>
      <c r="M478" s="289" t="s">
        <v>479</v>
      </c>
      <c r="N478" s="294">
        <v>49</v>
      </c>
      <c r="O478" s="323">
        <v>6.2</v>
      </c>
      <c r="P478" s="323">
        <v>1</v>
      </c>
      <c r="Q478" s="461">
        <f>IFERROR(tbl_AufmassLos1[[#This Row],[Fläche_qm]]*tbl_AufmassLos1[[#This Row],[Reinigungs-tageJahr]],"")</f>
        <v>911.40000000000009</v>
      </c>
      <c r="R478" s="174">
        <f>IFERROR(VLOOKUP(tbl_AufmassLos1[[#This Row],[Reinigungs-gruppe]]&amp;tbl_AufmassLos1[[#This Row],[Reinigungs-tageJahr]],tbl_BasisLos1[],7,FALSE),"")</f>
        <v>0</v>
      </c>
      <c r="S478" s="461" t="str">
        <f>IFERROR(tbl_AufmassLos1[[#This Row],[Fläche_qm_Jahr]]/tbl_AufmassLos1[[#This Row],[qm Leistung pro Stunde]],"")</f>
        <v/>
      </c>
      <c r="T478" s="175">
        <f>IFERROR(VLOOKUP(tbl_AufmassLos1[[#This Row],[Reinigungs-gruppe]]&amp;tbl_AufmassLos1[[#This Row],[Reinigungs-tageJahr]],tbl_BasisLos1[],8,FALSE),"")</f>
        <v>0</v>
      </c>
      <c r="U478" s="176" t="str">
        <f>IFERROR(tbl_AufmassLos1[[#This Row],[StundenJahr]]*tbl_AufmassLos1[[#This Row],[SVS]],"")</f>
        <v/>
      </c>
      <c r="V478" s="176" t="str">
        <f>IFERROR(tbl_AufmassLos1[[#This Row],[PreisJahr]]/12,"")</f>
        <v/>
      </c>
    </row>
    <row r="479" spans="1:22" x14ac:dyDescent="0.2">
      <c r="A479" s="288" t="s">
        <v>2550</v>
      </c>
      <c r="B479" s="289">
        <v>703160030</v>
      </c>
      <c r="C479" s="288" t="s">
        <v>2506</v>
      </c>
      <c r="D479" s="290" t="s">
        <v>251</v>
      </c>
      <c r="E479" s="465" t="s">
        <v>1151</v>
      </c>
      <c r="F479" s="291" t="s">
        <v>2187</v>
      </c>
      <c r="G479" s="306" t="s">
        <v>732</v>
      </c>
      <c r="H479" s="288"/>
      <c r="I479" s="288" t="s">
        <v>437</v>
      </c>
      <c r="J479" s="292">
        <v>17.3</v>
      </c>
      <c r="K479" s="293" t="s">
        <v>450</v>
      </c>
      <c r="L479" s="293" t="s">
        <v>163</v>
      </c>
      <c r="M479" s="289" t="s">
        <v>484</v>
      </c>
      <c r="N479" s="294">
        <v>122.5</v>
      </c>
      <c r="O479" s="323">
        <v>12.5</v>
      </c>
      <c r="P479" s="295"/>
      <c r="Q479" s="461">
        <f>IFERROR(tbl_AufmassLos1[[#This Row],[Fläche_qm]]*tbl_AufmassLos1[[#This Row],[Reinigungs-tageJahr]],"")</f>
        <v>2119.25</v>
      </c>
      <c r="R479" s="174">
        <f>IFERROR(VLOOKUP(tbl_AufmassLos1[[#This Row],[Reinigungs-gruppe]]&amp;tbl_AufmassLos1[[#This Row],[Reinigungs-tageJahr]],tbl_BasisLos1[],7,FALSE),"")</f>
        <v>0</v>
      </c>
      <c r="S479" s="461" t="str">
        <f>IFERROR(tbl_AufmassLos1[[#This Row],[Fläche_qm_Jahr]]/tbl_AufmassLos1[[#This Row],[qm Leistung pro Stunde]],"")</f>
        <v/>
      </c>
      <c r="T479" s="175">
        <f>IFERROR(VLOOKUP(tbl_AufmassLos1[[#This Row],[Reinigungs-gruppe]]&amp;tbl_AufmassLos1[[#This Row],[Reinigungs-tageJahr]],tbl_BasisLos1[],8,FALSE),"")</f>
        <v>0</v>
      </c>
      <c r="U479" s="176" t="str">
        <f>IFERROR(tbl_AufmassLos1[[#This Row],[StundenJahr]]*tbl_AufmassLos1[[#This Row],[SVS]],"")</f>
        <v/>
      </c>
      <c r="V479" s="176" t="str">
        <f>IFERROR(tbl_AufmassLos1[[#This Row],[PreisJahr]]/12,"")</f>
        <v/>
      </c>
    </row>
    <row r="480" spans="1:22" x14ac:dyDescent="0.2">
      <c r="A480" s="288" t="s">
        <v>2550</v>
      </c>
      <c r="B480" s="289">
        <v>703160030</v>
      </c>
      <c r="C480" s="288" t="s">
        <v>2506</v>
      </c>
      <c r="D480" s="290" t="s">
        <v>251</v>
      </c>
      <c r="E480" s="465" t="s">
        <v>1116</v>
      </c>
      <c r="F480" s="291" t="s">
        <v>380</v>
      </c>
      <c r="G480" s="306" t="s">
        <v>732</v>
      </c>
      <c r="H480" s="288"/>
      <c r="I480" s="288" t="s">
        <v>437</v>
      </c>
      <c r="J480" s="292">
        <v>130</v>
      </c>
      <c r="K480" s="293" t="s">
        <v>452</v>
      </c>
      <c r="L480" s="293" t="s">
        <v>163</v>
      </c>
      <c r="M480" s="289" t="s">
        <v>484</v>
      </c>
      <c r="N480" s="294">
        <v>122.5</v>
      </c>
      <c r="O480" s="323">
        <v>20.3</v>
      </c>
      <c r="P480" s="295"/>
      <c r="Q480" s="461">
        <f>IFERROR(tbl_AufmassLos1[[#This Row],[Fläche_qm]]*tbl_AufmassLos1[[#This Row],[Reinigungs-tageJahr]],"")</f>
        <v>15925</v>
      </c>
      <c r="R480" s="174">
        <f>IFERROR(VLOOKUP(tbl_AufmassLos1[[#This Row],[Reinigungs-gruppe]]&amp;tbl_AufmassLos1[[#This Row],[Reinigungs-tageJahr]],tbl_BasisLos1[],7,FALSE),"")</f>
        <v>0</v>
      </c>
      <c r="S480" s="461" t="str">
        <f>IFERROR(tbl_AufmassLos1[[#This Row],[Fläche_qm_Jahr]]/tbl_AufmassLos1[[#This Row],[qm Leistung pro Stunde]],"")</f>
        <v/>
      </c>
      <c r="T480" s="175">
        <f>IFERROR(VLOOKUP(tbl_AufmassLos1[[#This Row],[Reinigungs-gruppe]]&amp;tbl_AufmassLos1[[#This Row],[Reinigungs-tageJahr]],tbl_BasisLos1[],8,FALSE),"")</f>
        <v>0</v>
      </c>
      <c r="U480" s="176" t="str">
        <f>IFERROR(tbl_AufmassLos1[[#This Row],[StundenJahr]]*tbl_AufmassLos1[[#This Row],[SVS]],"")</f>
        <v/>
      </c>
      <c r="V480" s="176" t="str">
        <f>IFERROR(tbl_AufmassLos1[[#This Row],[PreisJahr]]/12,"")</f>
        <v/>
      </c>
    </row>
    <row r="481" spans="1:22" x14ac:dyDescent="0.2">
      <c r="A481" s="288" t="s">
        <v>2550</v>
      </c>
      <c r="B481" s="289">
        <v>703160030</v>
      </c>
      <c r="C481" s="288" t="s">
        <v>2506</v>
      </c>
      <c r="D481" s="290" t="s">
        <v>251</v>
      </c>
      <c r="E481" s="465" t="s">
        <v>1116</v>
      </c>
      <c r="F481" s="291" t="s">
        <v>2200</v>
      </c>
      <c r="G481" s="306" t="s">
        <v>732</v>
      </c>
      <c r="H481" s="288"/>
      <c r="I481" s="288" t="s">
        <v>444</v>
      </c>
      <c r="J481" s="292">
        <v>3.41</v>
      </c>
      <c r="K481" s="293" t="s">
        <v>466</v>
      </c>
      <c r="L481" s="293" t="s">
        <v>163</v>
      </c>
      <c r="M481" s="289" t="s">
        <v>484</v>
      </c>
      <c r="N481" s="294">
        <v>122.5</v>
      </c>
      <c r="O481" s="295">
        <v>0</v>
      </c>
      <c r="P481" s="295"/>
      <c r="Q481" s="461">
        <f>IFERROR(tbl_AufmassLos1[[#This Row],[Fläche_qm]]*tbl_AufmassLos1[[#This Row],[Reinigungs-tageJahr]],"")</f>
        <v>417.72500000000002</v>
      </c>
      <c r="R481" s="174">
        <f>IFERROR(VLOOKUP(tbl_AufmassLos1[[#This Row],[Reinigungs-gruppe]]&amp;tbl_AufmassLos1[[#This Row],[Reinigungs-tageJahr]],tbl_BasisLos1[],7,FALSE),"")</f>
        <v>0</v>
      </c>
      <c r="S481" s="461" t="str">
        <f>IFERROR(tbl_AufmassLos1[[#This Row],[Fläche_qm_Jahr]]/tbl_AufmassLos1[[#This Row],[qm Leistung pro Stunde]],"")</f>
        <v/>
      </c>
      <c r="T481" s="175">
        <f>IFERROR(VLOOKUP(tbl_AufmassLos1[[#This Row],[Reinigungs-gruppe]]&amp;tbl_AufmassLos1[[#This Row],[Reinigungs-tageJahr]],tbl_BasisLos1[],8,FALSE),"")</f>
        <v>0</v>
      </c>
      <c r="U481" s="176" t="str">
        <f>IFERROR(tbl_AufmassLos1[[#This Row],[StundenJahr]]*tbl_AufmassLos1[[#This Row],[SVS]],"")</f>
        <v/>
      </c>
      <c r="V481" s="176" t="str">
        <f>IFERROR(tbl_AufmassLos1[[#This Row],[PreisJahr]]/12,"")</f>
        <v/>
      </c>
    </row>
    <row r="482" spans="1:22" x14ac:dyDescent="0.2">
      <c r="A482" s="288" t="s">
        <v>2550</v>
      </c>
      <c r="B482" s="289">
        <v>703160030</v>
      </c>
      <c r="C482" s="288" t="s">
        <v>2506</v>
      </c>
      <c r="D482" s="290" t="s">
        <v>251</v>
      </c>
      <c r="E482" s="465" t="s">
        <v>1142</v>
      </c>
      <c r="F482" s="291" t="s">
        <v>2185</v>
      </c>
      <c r="G482" s="306" t="s">
        <v>732</v>
      </c>
      <c r="H482" s="288"/>
      <c r="I482" s="288" t="s">
        <v>437</v>
      </c>
      <c r="J482" s="292">
        <v>14</v>
      </c>
      <c r="K482" s="293" t="s">
        <v>452</v>
      </c>
      <c r="L482" s="293" t="s">
        <v>163</v>
      </c>
      <c r="M482" s="289" t="s">
        <v>484</v>
      </c>
      <c r="N482" s="294">
        <v>122.5</v>
      </c>
      <c r="O482" s="323">
        <v>6.3</v>
      </c>
      <c r="P482" s="295"/>
      <c r="Q482" s="461">
        <f>IFERROR(tbl_AufmassLos1[[#This Row],[Fläche_qm]]*tbl_AufmassLos1[[#This Row],[Reinigungs-tageJahr]],"")</f>
        <v>1715</v>
      </c>
      <c r="R482" s="174">
        <f>IFERROR(VLOOKUP(tbl_AufmassLos1[[#This Row],[Reinigungs-gruppe]]&amp;tbl_AufmassLos1[[#This Row],[Reinigungs-tageJahr]],tbl_BasisLos1[],7,FALSE),"")</f>
        <v>0</v>
      </c>
      <c r="S482" s="461" t="str">
        <f>IFERROR(tbl_AufmassLos1[[#This Row],[Fläche_qm_Jahr]]/tbl_AufmassLos1[[#This Row],[qm Leistung pro Stunde]],"")</f>
        <v/>
      </c>
      <c r="T482" s="175">
        <f>IFERROR(VLOOKUP(tbl_AufmassLos1[[#This Row],[Reinigungs-gruppe]]&amp;tbl_AufmassLos1[[#This Row],[Reinigungs-tageJahr]],tbl_BasisLos1[],8,FALSE),"")</f>
        <v>0</v>
      </c>
      <c r="U482" s="176" t="str">
        <f>IFERROR(tbl_AufmassLos1[[#This Row],[StundenJahr]]*tbl_AufmassLos1[[#This Row],[SVS]],"")</f>
        <v/>
      </c>
      <c r="V482" s="176" t="str">
        <f>IFERROR(tbl_AufmassLos1[[#This Row],[PreisJahr]]/12,"")</f>
        <v/>
      </c>
    </row>
    <row r="483" spans="1:22" x14ac:dyDescent="0.2">
      <c r="A483" s="288" t="s">
        <v>2550</v>
      </c>
      <c r="B483" s="289">
        <v>703160030</v>
      </c>
      <c r="C483" s="288" t="s">
        <v>2506</v>
      </c>
      <c r="D483" s="290">
        <v>1</v>
      </c>
      <c r="E483" s="465" t="s">
        <v>1142</v>
      </c>
      <c r="F483" s="291" t="s">
        <v>2201</v>
      </c>
      <c r="G483" s="306" t="s">
        <v>732</v>
      </c>
      <c r="H483" s="288"/>
      <c r="I483" s="288" t="s">
        <v>444</v>
      </c>
      <c r="J483" s="292">
        <v>14.56</v>
      </c>
      <c r="K483" s="293" t="s">
        <v>466</v>
      </c>
      <c r="L483" s="293" t="s">
        <v>163</v>
      </c>
      <c r="M483" s="289" t="s">
        <v>484</v>
      </c>
      <c r="N483" s="294">
        <v>122.5</v>
      </c>
      <c r="O483" s="323">
        <v>5.5</v>
      </c>
      <c r="P483" s="295"/>
      <c r="Q483" s="461">
        <f>IFERROR(tbl_AufmassLos1[[#This Row],[Fläche_qm]]*tbl_AufmassLos1[[#This Row],[Reinigungs-tageJahr]],"")</f>
        <v>1783.6000000000001</v>
      </c>
      <c r="R483" s="174">
        <f>IFERROR(VLOOKUP(tbl_AufmassLos1[[#This Row],[Reinigungs-gruppe]]&amp;tbl_AufmassLos1[[#This Row],[Reinigungs-tageJahr]],tbl_BasisLos1[],7,FALSE),"")</f>
        <v>0</v>
      </c>
      <c r="S483" s="461" t="str">
        <f>IFERROR(tbl_AufmassLos1[[#This Row],[Fläche_qm_Jahr]]/tbl_AufmassLos1[[#This Row],[qm Leistung pro Stunde]],"")</f>
        <v/>
      </c>
      <c r="T483" s="175">
        <f>IFERROR(VLOOKUP(tbl_AufmassLos1[[#This Row],[Reinigungs-gruppe]]&amp;tbl_AufmassLos1[[#This Row],[Reinigungs-tageJahr]],tbl_BasisLos1[],8,FALSE),"")</f>
        <v>0</v>
      </c>
      <c r="U483" s="176" t="str">
        <f>IFERROR(tbl_AufmassLos1[[#This Row],[StundenJahr]]*tbl_AufmassLos1[[#This Row],[SVS]],"")</f>
        <v/>
      </c>
      <c r="V483" s="176" t="str">
        <f>IFERROR(tbl_AufmassLos1[[#This Row],[PreisJahr]]/12,"")</f>
        <v/>
      </c>
    </row>
    <row r="484" spans="1:22" x14ac:dyDescent="0.2">
      <c r="A484" s="288" t="s">
        <v>2550</v>
      </c>
      <c r="B484" s="289">
        <v>703160030</v>
      </c>
      <c r="C484" s="288" t="s">
        <v>2506</v>
      </c>
      <c r="D484" s="290" t="s">
        <v>251</v>
      </c>
      <c r="E484" s="465" t="s">
        <v>1230</v>
      </c>
      <c r="F484" s="291" t="s">
        <v>2200</v>
      </c>
      <c r="G484" s="306" t="s">
        <v>732</v>
      </c>
      <c r="H484" s="288"/>
      <c r="I484" s="288" t="s">
        <v>444</v>
      </c>
      <c r="J484" s="292">
        <v>3.41</v>
      </c>
      <c r="K484" s="293" t="s">
        <v>466</v>
      </c>
      <c r="L484" s="293" t="s">
        <v>163</v>
      </c>
      <c r="M484" s="289" t="s">
        <v>484</v>
      </c>
      <c r="N484" s="294">
        <v>122.5</v>
      </c>
      <c r="O484" s="295">
        <v>0</v>
      </c>
      <c r="P484" s="295"/>
      <c r="Q484" s="461">
        <f>IFERROR(tbl_AufmassLos1[[#This Row],[Fläche_qm]]*tbl_AufmassLos1[[#This Row],[Reinigungs-tageJahr]],"")</f>
        <v>417.72500000000002</v>
      </c>
      <c r="R484" s="174">
        <f>IFERROR(VLOOKUP(tbl_AufmassLos1[[#This Row],[Reinigungs-gruppe]]&amp;tbl_AufmassLos1[[#This Row],[Reinigungs-tageJahr]],tbl_BasisLos1[],7,FALSE),"")</f>
        <v>0</v>
      </c>
      <c r="S484" s="461" t="str">
        <f>IFERROR(tbl_AufmassLos1[[#This Row],[Fläche_qm_Jahr]]/tbl_AufmassLos1[[#This Row],[qm Leistung pro Stunde]],"")</f>
        <v/>
      </c>
      <c r="T484" s="175">
        <f>IFERROR(VLOOKUP(tbl_AufmassLos1[[#This Row],[Reinigungs-gruppe]]&amp;tbl_AufmassLos1[[#This Row],[Reinigungs-tageJahr]],tbl_BasisLos1[],8,FALSE),"")</f>
        <v>0</v>
      </c>
      <c r="U484" s="176" t="str">
        <f>IFERROR(tbl_AufmassLos1[[#This Row],[StundenJahr]]*tbl_AufmassLos1[[#This Row],[SVS]],"")</f>
        <v/>
      </c>
      <c r="V484" s="176" t="str">
        <f>IFERROR(tbl_AufmassLos1[[#This Row],[PreisJahr]]/12,"")</f>
        <v/>
      </c>
    </row>
    <row r="485" spans="1:22" x14ac:dyDescent="0.2">
      <c r="A485" s="288" t="s">
        <v>2550</v>
      </c>
      <c r="B485" s="289">
        <v>703160030</v>
      </c>
      <c r="C485" s="288" t="s">
        <v>2506</v>
      </c>
      <c r="D485" s="290">
        <v>1</v>
      </c>
      <c r="E485" s="465" t="s">
        <v>1231</v>
      </c>
      <c r="F485" s="291" t="s">
        <v>2201</v>
      </c>
      <c r="G485" s="306" t="s">
        <v>732</v>
      </c>
      <c r="H485" s="288"/>
      <c r="I485" s="288" t="s">
        <v>444</v>
      </c>
      <c r="J485" s="292">
        <v>14.56</v>
      </c>
      <c r="K485" s="293" t="s">
        <v>466</v>
      </c>
      <c r="L485" s="293" t="s">
        <v>163</v>
      </c>
      <c r="M485" s="289" t="s">
        <v>484</v>
      </c>
      <c r="N485" s="294">
        <v>122.5</v>
      </c>
      <c r="O485" s="323">
        <v>5.5</v>
      </c>
      <c r="P485" s="295"/>
      <c r="Q485" s="461">
        <f>IFERROR(tbl_AufmassLos1[[#This Row],[Fläche_qm]]*tbl_AufmassLos1[[#This Row],[Reinigungs-tageJahr]],"")</f>
        <v>1783.6000000000001</v>
      </c>
      <c r="R485" s="174">
        <f>IFERROR(VLOOKUP(tbl_AufmassLos1[[#This Row],[Reinigungs-gruppe]]&amp;tbl_AufmassLos1[[#This Row],[Reinigungs-tageJahr]],tbl_BasisLos1[],7,FALSE),"")</f>
        <v>0</v>
      </c>
      <c r="S485" s="461" t="str">
        <f>IFERROR(tbl_AufmassLos1[[#This Row],[Fläche_qm_Jahr]]/tbl_AufmassLos1[[#This Row],[qm Leistung pro Stunde]],"")</f>
        <v/>
      </c>
      <c r="T485" s="175">
        <f>IFERROR(VLOOKUP(tbl_AufmassLos1[[#This Row],[Reinigungs-gruppe]]&amp;tbl_AufmassLos1[[#This Row],[Reinigungs-tageJahr]],tbl_BasisLos1[],8,FALSE),"")</f>
        <v>0</v>
      </c>
      <c r="U485" s="176" t="str">
        <f>IFERROR(tbl_AufmassLos1[[#This Row],[StundenJahr]]*tbl_AufmassLos1[[#This Row],[SVS]],"")</f>
        <v/>
      </c>
      <c r="V485" s="176" t="str">
        <f>IFERROR(tbl_AufmassLos1[[#This Row],[PreisJahr]]/12,"")</f>
        <v/>
      </c>
    </row>
    <row r="486" spans="1:22" x14ac:dyDescent="0.2">
      <c r="A486" s="288" t="s">
        <v>2550</v>
      </c>
      <c r="B486" s="289">
        <v>703160030</v>
      </c>
      <c r="C486" s="288" t="s">
        <v>2506</v>
      </c>
      <c r="D486" s="290" t="s">
        <v>252</v>
      </c>
      <c r="E486" s="465" t="s">
        <v>1169</v>
      </c>
      <c r="F486" s="291" t="s">
        <v>388</v>
      </c>
      <c r="G486" s="306" t="s">
        <v>732</v>
      </c>
      <c r="H486" s="288"/>
      <c r="I486" s="288" t="s">
        <v>437</v>
      </c>
      <c r="J486" s="292">
        <v>26.88</v>
      </c>
      <c r="K486" s="293" t="s">
        <v>234</v>
      </c>
      <c r="L486" s="293" t="s">
        <v>163</v>
      </c>
      <c r="M486" s="289" t="s">
        <v>479</v>
      </c>
      <c r="N486" s="294">
        <v>49</v>
      </c>
      <c r="O486" s="323">
        <v>8.4</v>
      </c>
      <c r="P486" s="295"/>
      <c r="Q486" s="461">
        <f>IFERROR(tbl_AufmassLos1[[#This Row],[Fläche_qm]]*tbl_AufmassLos1[[#This Row],[Reinigungs-tageJahr]],"")</f>
        <v>1317.12</v>
      </c>
      <c r="R486" s="174">
        <f>IFERROR(VLOOKUP(tbl_AufmassLos1[[#This Row],[Reinigungs-gruppe]]&amp;tbl_AufmassLos1[[#This Row],[Reinigungs-tageJahr]],tbl_BasisLos1[],7,FALSE),"")</f>
        <v>0</v>
      </c>
      <c r="S486" s="461" t="str">
        <f>IFERROR(tbl_AufmassLos1[[#This Row],[Fläche_qm_Jahr]]/tbl_AufmassLos1[[#This Row],[qm Leistung pro Stunde]],"")</f>
        <v/>
      </c>
      <c r="T486" s="175">
        <f>IFERROR(VLOOKUP(tbl_AufmassLos1[[#This Row],[Reinigungs-gruppe]]&amp;tbl_AufmassLos1[[#This Row],[Reinigungs-tageJahr]],tbl_BasisLos1[],8,FALSE),"")</f>
        <v>0</v>
      </c>
      <c r="U486" s="176" t="str">
        <f>IFERROR(tbl_AufmassLos1[[#This Row],[StundenJahr]]*tbl_AufmassLos1[[#This Row],[SVS]],"")</f>
        <v/>
      </c>
      <c r="V486" s="176" t="str">
        <f>IFERROR(tbl_AufmassLos1[[#This Row],[PreisJahr]]/12,"")</f>
        <v/>
      </c>
    </row>
    <row r="487" spans="1:22" x14ac:dyDescent="0.2">
      <c r="A487" s="288" t="s">
        <v>2550</v>
      </c>
      <c r="B487" s="289">
        <v>703160030</v>
      </c>
      <c r="C487" s="288" t="s">
        <v>2506</v>
      </c>
      <c r="D487" s="290" t="s">
        <v>252</v>
      </c>
      <c r="E487" s="465" t="s">
        <v>1170</v>
      </c>
      <c r="F487" s="291" t="s">
        <v>388</v>
      </c>
      <c r="G487" s="306" t="s">
        <v>732</v>
      </c>
      <c r="H487" s="288"/>
      <c r="I487" s="288" t="s">
        <v>437</v>
      </c>
      <c r="J487" s="292">
        <v>29.23</v>
      </c>
      <c r="K487" s="293" t="s">
        <v>234</v>
      </c>
      <c r="L487" s="293" t="s">
        <v>163</v>
      </c>
      <c r="M487" s="289" t="s">
        <v>479</v>
      </c>
      <c r="N487" s="294">
        <v>49</v>
      </c>
      <c r="O487" s="323">
        <v>8.4</v>
      </c>
      <c r="P487" s="295"/>
      <c r="Q487" s="461">
        <f>IFERROR(tbl_AufmassLos1[[#This Row],[Fläche_qm]]*tbl_AufmassLos1[[#This Row],[Reinigungs-tageJahr]],"")</f>
        <v>1432.27</v>
      </c>
      <c r="R487" s="174">
        <f>IFERROR(VLOOKUP(tbl_AufmassLos1[[#This Row],[Reinigungs-gruppe]]&amp;tbl_AufmassLos1[[#This Row],[Reinigungs-tageJahr]],tbl_BasisLos1[],7,FALSE),"")</f>
        <v>0</v>
      </c>
      <c r="S487" s="461" t="str">
        <f>IFERROR(tbl_AufmassLos1[[#This Row],[Fläche_qm_Jahr]]/tbl_AufmassLos1[[#This Row],[qm Leistung pro Stunde]],"")</f>
        <v/>
      </c>
      <c r="T487" s="175">
        <f>IFERROR(VLOOKUP(tbl_AufmassLos1[[#This Row],[Reinigungs-gruppe]]&amp;tbl_AufmassLos1[[#This Row],[Reinigungs-tageJahr]],tbl_BasisLos1[],8,FALSE),"")</f>
        <v>0</v>
      </c>
      <c r="U487" s="176" t="str">
        <f>IFERROR(tbl_AufmassLos1[[#This Row],[StundenJahr]]*tbl_AufmassLos1[[#This Row],[SVS]],"")</f>
        <v/>
      </c>
      <c r="V487" s="176" t="str">
        <f>IFERROR(tbl_AufmassLos1[[#This Row],[PreisJahr]]/12,"")</f>
        <v/>
      </c>
    </row>
    <row r="488" spans="1:22" x14ac:dyDescent="0.2">
      <c r="A488" s="288" t="s">
        <v>2550</v>
      </c>
      <c r="B488" s="289">
        <v>703160030</v>
      </c>
      <c r="C488" s="288" t="s">
        <v>2506</v>
      </c>
      <c r="D488" s="290" t="s">
        <v>252</v>
      </c>
      <c r="E488" s="465" t="s">
        <v>1171</v>
      </c>
      <c r="F488" s="291" t="s">
        <v>388</v>
      </c>
      <c r="G488" s="306" t="s">
        <v>732</v>
      </c>
      <c r="H488" s="288"/>
      <c r="I488" s="288" t="s">
        <v>437</v>
      </c>
      <c r="J488" s="292">
        <v>29.83</v>
      </c>
      <c r="K488" s="293" t="s">
        <v>234</v>
      </c>
      <c r="L488" s="293" t="s">
        <v>163</v>
      </c>
      <c r="M488" s="289" t="s">
        <v>479</v>
      </c>
      <c r="N488" s="294">
        <v>49</v>
      </c>
      <c r="O488" s="323">
        <v>10.6</v>
      </c>
      <c r="P488" s="295"/>
      <c r="Q488" s="461">
        <f>IFERROR(tbl_AufmassLos1[[#This Row],[Fläche_qm]]*tbl_AufmassLos1[[#This Row],[Reinigungs-tageJahr]],"")</f>
        <v>1461.6699999999998</v>
      </c>
      <c r="R488" s="174">
        <f>IFERROR(VLOOKUP(tbl_AufmassLos1[[#This Row],[Reinigungs-gruppe]]&amp;tbl_AufmassLos1[[#This Row],[Reinigungs-tageJahr]],tbl_BasisLos1[],7,FALSE),"")</f>
        <v>0</v>
      </c>
      <c r="S488" s="461" t="str">
        <f>IFERROR(tbl_AufmassLos1[[#This Row],[Fläche_qm_Jahr]]/tbl_AufmassLos1[[#This Row],[qm Leistung pro Stunde]],"")</f>
        <v/>
      </c>
      <c r="T488" s="175">
        <f>IFERROR(VLOOKUP(tbl_AufmassLos1[[#This Row],[Reinigungs-gruppe]]&amp;tbl_AufmassLos1[[#This Row],[Reinigungs-tageJahr]],tbl_BasisLos1[],8,FALSE),"")</f>
        <v>0</v>
      </c>
      <c r="U488" s="176" t="str">
        <f>IFERROR(tbl_AufmassLos1[[#This Row],[StundenJahr]]*tbl_AufmassLos1[[#This Row],[SVS]],"")</f>
        <v/>
      </c>
      <c r="V488" s="176" t="str">
        <f>IFERROR(tbl_AufmassLos1[[#This Row],[PreisJahr]]/12,"")</f>
        <v/>
      </c>
    </row>
    <row r="489" spans="1:22" x14ac:dyDescent="0.2">
      <c r="A489" s="288" t="s">
        <v>2550</v>
      </c>
      <c r="B489" s="289">
        <v>703160030</v>
      </c>
      <c r="C489" s="288" t="s">
        <v>2506</v>
      </c>
      <c r="D489" s="290" t="s">
        <v>252</v>
      </c>
      <c r="E489" s="465" t="s">
        <v>1178</v>
      </c>
      <c r="F489" s="291" t="s">
        <v>388</v>
      </c>
      <c r="G489" s="306" t="s">
        <v>732</v>
      </c>
      <c r="H489" s="288"/>
      <c r="I489" s="288" t="s">
        <v>437</v>
      </c>
      <c r="J489" s="292">
        <v>23.3</v>
      </c>
      <c r="K489" s="293" t="s">
        <v>234</v>
      </c>
      <c r="L489" s="293" t="s">
        <v>163</v>
      </c>
      <c r="M489" s="289" t="s">
        <v>479</v>
      </c>
      <c r="N489" s="294">
        <v>49</v>
      </c>
      <c r="O489" s="323">
        <v>4.2</v>
      </c>
      <c r="P489" s="295"/>
      <c r="Q489" s="461">
        <f>IFERROR(tbl_AufmassLos1[[#This Row],[Fläche_qm]]*tbl_AufmassLos1[[#This Row],[Reinigungs-tageJahr]],"")</f>
        <v>1141.7</v>
      </c>
      <c r="R489" s="174">
        <f>IFERROR(VLOOKUP(tbl_AufmassLos1[[#This Row],[Reinigungs-gruppe]]&amp;tbl_AufmassLos1[[#This Row],[Reinigungs-tageJahr]],tbl_BasisLos1[],7,FALSE),"")</f>
        <v>0</v>
      </c>
      <c r="S489" s="461" t="str">
        <f>IFERROR(tbl_AufmassLos1[[#This Row],[Fläche_qm_Jahr]]/tbl_AufmassLos1[[#This Row],[qm Leistung pro Stunde]],"")</f>
        <v/>
      </c>
      <c r="T489" s="175">
        <f>IFERROR(VLOOKUP(tbl_AufmassLos1[[#This Row],[Reinigungs-gruppe]]&amp;tbl_AufmassLos1[[#This Row],[Reinigungs-tageJahr]],tbl_BasisLos1[],8,FALSE),"")</f>
        <v>0</v>
      </c>
      <c r="U489" s="176" t="str">
        <f>IFERROR(tbl_AufmassLos1[[#This Row],[StundenJahr]]*tbl_AufmassLos1[[#This Row],[SVS]],"")</f>
        <v/>
      </c>
      <c r="V489" s="176" t="str">
        <f>IFERROR(tbl_AufmassLos1[[#This Row],[PreisJahr]]/12,"")</f>
        <v/>
      </c>
    </row>
    <row r="490" spans="1:22" x14ac:dyDescent="0.2">
      <c r="A490" s="288" t="s">
        <v>2550</v>
      </c>
      <c r="B490" s="289">
        <v>703160030</v>
      </c>
      <c r="C490" s="288" t="s">
        <v>2506</v>
      </c>
      <c r="D490" s="290" t="s">
        <v>252</v>
      </c>
      <c r="E490" s="465" t="s">
        <v>1179</v>
      </c>
      <c r="F490" s="291" t="s">
        <v>421</v>
      </c>
      <c r="G490" s="306" t="s">
        <v>732</v>
      </c>
      <c r="H490" s="288"/>
      <c r="I490" s="288" t="s">
        <v>437</v>
      </c>
      <c r="J490" s="292">
        <v>15.4</v>
      </c>
      <c r="K490" s="293" t="s">
        <v>451</v>
      </c>
      <c r="L490" s="293" t="s">
        <v>163</v>
      </c>
      <c r="M490" s="289" t="s">
        <v>481</v>
      </c>
      <c r="N490" s="294">
        <v>245</v>
      </c>
      <c r="O490" s="323">
        <v>5.0999999999999996</v>
      </c>
      <c r="P490" s="295"/>
      <c r="Q490" s="461">
        <f>IFERROR(tbl_AufmassLos1[[#This Row],[Fläche_qm]]*tbl_AufmassLos1[[#This Row],[Reinigungs-tageJahr]],"")</f>
        <v>3773</v>
      </c>
      <c r="R490" s="174">
        <f>IFERROR(VLOOKUP(tbl_AufmassLos1[[#This Row],[Reinigungs-gruppe]]&amp;tbl_AufmassLos1[[#This Row],[Reinigungs-tageJahr]],tbl_BasisLos1[],7,FALSE),"")</f>
        <v>0</v>
      </c>
      <c r="S490" s="461" t="str">
        <f>IFERROR(tbl_AufmassLos1[[#This Row],[Fläche_qm_Jahr]]/tbl_AufmassLos1[[#This Row],[qm Leistung pro Stunde]],"")</f>
        <v/>
      </c>
      <c r="T490" s="175">
        <f>IFERROR(VLOOKUP(tbl_AufmassLos1[[#This Row],[Reinigungs-gruppe]]&amp;tbl_AufmassLos1[[#This Row],[Reinigungs-tageJahr]],tbl_BasisLos1[],8,FALSE),"")</f>
        <v>0</v>
      </c>
      <c r="U490" s="176" t="str">
        <f>IFERROR(tbl_AufmassLos1[[#This Row],[StundenJahr]]*tbl_AufmassLos1[[#This Row],[SVS]],"")</f>
        <v/>
      </c>
      <c r="V490" s="176" t="str">
        <f>IFERROR(tbl_AufmassLos1[[#This Row],[PreisJahr]]/12,"")</f>
        <v/>
      </c>
    </row>
    <row r="491" spans="1:22" x14ac:dyDescent="0.2">
      <c r="A491" s="288" t="s">
        <v>2550</v>
      </c>
      <c r="B491" s="289">
        <v>703160030</v>
      </c>
      <c r="C491" s="288" t="s">
        <v>2506</v>
      </c>
      <c r="D491" s="290" t="s">
        <v>252</v>
      </c>
      <c r="E491" s="465" t="s">
        <v>1184</v>
      </c>
      <c r="F491" s="291" t="s">
        <v>2194</v>
      </c>
      <c r="G491" s="306" t="s">
        <v>732</v>
      </c>
      <c r="H491" s="288"/>
      <c r="I491" s="288" t="s">
        <v>437</v>
      </c>
      <c r="J491" s="292">
        <v>21.7</v>
      </c>
      <c r="K491" s="293" t="s">
        <v>450</v>
      </c>
      <c r="L491" s="293" t="s">
        <v>163</v>
      </c>
      <c r="M491" s="289" t="s">
        <v>484</v>
      </c>
      <c r="N491" s="294">
        <v>122.5</v>
      </c>
      <c r="O491" s="323">
        <v>8.4</v>
      </c>
      <c r="P491" s="295"/>
      <c r="Q491" s="461">
        <f>IFERROR(tbl_AufmassLos1[[#This Row],[Fläche_qm]]*tbl_AufmassLos1[[#This Row],[Reinigungs-tageJahr]],"")</f>
        <v>2658.25</v>
      </c>
      <c r="R491" s="174">
        <f>IFERROR(VLOOKUP(tbl_AufmassLos1[[#This Row],[Reinigungs-gruppe]]&amp;tbl_AufmassLos1[[#This Row],[Reinigungs-tageJahr]],tbl_BasisLos1[],7,FALSE),"")</f>
        <v>0</v>
      </c>
      <c r="S491" s="461" t="str">
        <f>IFERROR(tbl_AufmassLos1[[#This Row],[Fläche_qm_Jahr]]/tbl_AufmassLos1[[#This Row],[qm Leistung pro Stunde]],"")</f>
        <v/>
      </c>
      <c r="T491" s="175">
        <f>IFERROR(VLOOKUP(tbl_AufmassLos1[[#This Row],[Reinigungs-gruppe]]&amp;tbl_AufmassLos1[[#This Row],[Reinigungs-tageJahr]],tbl_BasisLos1[],8,FALSE),"")</f>
        <v>0</v>
      </c>
      <c r="U491" s="176" t="str">
        <f>IFERROR(tbl_AufmassLos1[[#This Row],[StundenJahr]]*tbl_AufmassLos1[[#This Row],[SVS]],"")</f>
        <v/>
      </c>
      <c r="V491" s="176" t="str">
        <f>IFERROR(tbl_AufmassLos1[[#This Row],[PreisJahr]]/12,"")</f>
        <v/>
      </c>
    </row>
    <row r="492" spans="1:22" x14ac:dyDescent="0.2">
      <c r="A492" s="288" t="s">
        <v>2550</v>
      </c>
      <c r="B492" s="289">
        <v>703160030</v>
      </c>
      <c r="C492" s="288" t="s">
        <v>2506</v>
      </c>
      <c r="D492" s="290" t="s">
        <v>252</v>
      </c>
      <c r="E492" s="465" t="s">
        <v>1185</v>
      </c>
      <c r="F492" s="291" t="s">
        <v>409</v>
      </c>
      <c r="G492" s="306" t="s">
        <v>732</v>
      </c>
      <c r="H492" s="288"/>
      <c r="I492" s="288" t="s">
        <v>437</v>
      </c>
      <c r="J492" s="292">
        <v>12.7</v>
      </c>
      <c r="K492" s="293" t="s">
        <v>457</v>
      </c>
      <c r="L492" s="293" t="s">
        <v>163</v>
      </c>
      <c r="M492" s="289" t="s">
        <v>480</v>
      </c>
      <c r="N492" s="294">
        <v>12</v>
      </c>
      <c r="O492" s="323">
        <v>4.2</v>
      </c>
      <c r="P492" s="295"/>
      <c r="Q492" s="461">
        <f>IFERROR(tbl_AufmassLos1[[#This Row],[Fläche_qm]]*tbl_AufmassLos1[[#This Row],[Reinigungs-tageJahr]],"")</f>
        <v>152.39999999999998</v>
      </c>
      <c r="R492" s="174">
        <f>IFERROR(VLOOKUP(tbl_AufmassLos1[[#This Row],[Reinigungs-gruppe]]&amp;tbl_AufmassLos1[[#This Row],[Reinigungs-tageJahr]],tbl_BasisLos1[],7,FALSE),"")</f>
        <v>0</v>
      </c>
      <c r="S492" s="461" t="str">
        <f>IFERROR(tbl_AufmassLos1[[#This Row],[Fläche_qm_Jahr]]/tbl_AufmassLos1[[#This Row],[qm Leistung pro Stunde]],"")</f>
        <v/>
      </c>
      <c r="T492" s="175">
        <f>IFERROR(VLOOKUP(tbl_AufmassLos1[[#This Row],[Reinigungs-gruppe]]&amp;tbl_AufmassLos1[[#This Row],[Reinigungs-tageJahr]],tbl_BasisLos1[],8,FALSE),"")</f>
        <v>0</v>
      </c>
      <c r="U492" s="176" t="str">
        <f>IFERROR(tbl_AufmassLos1[[#This Row],[StundenJahr]]*tbl_AufmassLos1[[#This Row],[SVS]],"")</f>
        <v/>
      </c>
      <c r="V492" s="176" t="str">
        <f>IFERROR(tbl_AufmassLos1[[#This Row],[PreisJahr]]/12,"")</f>
        <v/>
      </c>
    </row>
    <row r="493" spans="1:22" x14ac:dyDescent="0.2">
      <c r="A493" s="288" t="s">
        <v>2550</v>
      </c>
      <c r="B493" s="289">
        <v>703160030</v>
      </c>
      <c r="C493" s="288" t="s">
        <v>2506</v>
      </c>
      <c r="D493" s="290" t="s">
        <v>252</v>
      </c>
      <c r="E493" s="465" t="s">
        <v>1180</v>
      </c>
      <c r="F493" s="291" t="s">
        <v>382</v>
      </c>
      <c r="G493" s="306" t="s">
        <v>732</v>
      </c>
      <c r="H493" s="288"/>
      <c r="I493" s="288" t="s">
        <v>444</v>
      </c>
      <c r="J493" s="292">
        <v>2.7</v>
      </c>
      <c r="K493" s="293" t="s">
        <v>451</v>
      </c>
      <c r="L493" s="293" t="s">
        <v>163</v>
      </c>
      <c r="M493" s="289" t="s">
        <v>481</v>
      </c>
      <c r="N493" s="294">
        <v>245</v>
      </c>
      <c r="O493" s="295">
        <v>0</v>
      </c>
      <c r="P493" s="295"/>
      <c r="Q493" s="461">
        <f>IFERROR(tbl_AufmassLos1[[#This Row],[Fläche_qm]]*tbl_AufmassLos1[[#This Row],[Reinigungs-tageJahr]],"")</f>
        <v>661.5</v>
      </c>
      <c r="R493" s="174">
        <f>IFERROR(VLOOKUP(tbl_AufmassLos1[[#This Row],[Reinigungs-gruppe]]&amp;tbl_AufmassLos1[[#This Row],[Reinigungs-tageJahr]],tbl_BasisLos1[],7,FALSE),"")</f>
        <v>0</v>
      </c>
      <c r="S493" s="461" t="str">
        <f>IFERROR(tbl_AufmassLos1[[#This Row],[Fläche_qm_Jahr]]/tbl_AufmassLos1[[#This Row],[qm Leistung pro Stunde]],"")</f>
        <v/>
      </c>
      <c r="T493" s="175">
        <f>IFERROR(VLOOKUP(tbl_AufmassLos1[[#This Row],[Reinigungs-gruppe]]&amp;tbl_AufmassLos1[[#This Row],[Reinigungs-tageJahr]],tbl_BasisLos1[],8,FALSE),"")</f>
        <v>0</v>
      </c>
      <c r="U493" s="176" t="str">
        <f>IFERROR(tbl_AufmassLos1[[#This Row],[StundenJahr]]*tbl_AufmassLos1[[#This Row],[SVS]],"")</f>
        <v/>
      </c>
      <c r="V493" s="176" t="str">
        <f>IFERROR(tbl_AufmassLos1[[#This Row],[PreisJahr]]/12,"")</f>
        <v/>
      </c>
    </row>
    <row r="494" spans="1:22" x14ac:dyDescent="0.2">
      <c r="A494" s="288" t="s">
        <v>2550</v>
      </c>
      <c r="B494" s="289">
        <v>703160030</v>
      </c>
      <c r="C494" s="288" t="s">
        <v>2506</v>
      </c>
      <c r="D494" s="290" t="s">
        <v>252</v>
      </c>
      <c r="E494" s="465" t="s">
        <v>1181</v>
      </c>
      <c r="F494" s="291" t="s">
        <v>382</v>
      </c>
      <c r="G494" s="306" t="s">
        <v>732</v>
      </c>
      <c r="H494" s="288"/>
      <c r="I494" s="288" t="s">
        <v>444</v>
      </c>
      <c r="J494" s="292">
        <v>2.7</v>
      </c>
      <c r="K494" s="293" t="s">
        <v>451</v>
      </c>
      <c r="L494" s="293" t="s">
        <v>163</v>
      </c>
      <c r="M494" s="289" t="s">
        <v>481</v>
      </c>
      <c r="N494" s="294">
        <v>245</v>
      </c>
      <c r="O494" s="295">
        <v>0</v>
      </c>
      <c r="P494" s="295"/>
      <c r="Q494" s="461">
        <f>IFERROR(tbl_AufmassLos1[[#This Row],[Fläche_qm]]*tbl_AufmassLos1[[#This Row],[Reinigungs-tageJahr]],"")</f>
        <v>661.5</v>
      </c>
      <c r="R494" s="174">
        <f>IFERROR(VLOOKUP(tbl_AufmassLos1[[#This Row],[Reinigungs-gruppe]]&amp;tbl_AufmassLos1[[#This Row],[Reinigungs-tageJahr]],tbl_BasisLos1[],7,FALSE),"")</f>
        <v>0</v>
      </c>
      <c r="S494" s="461" t="str">
        <f>IFERROR(tbl_AufmassLos1[[#This Row],[Fläche_qm_Jahr]]/tbl_AufmassLos1[[#This Row],[qm Leistung pro Stunde]],"")</f>
        <v/>
      </c>
      <c r="T494" s="175">
        <f>IFERROR(VLOOKUP(tbl_AufmassLos1[[#This Row],[Reinigungs-gruppe]]&amp;tbl_AufmassLos1[[#This Row],[Reinigungs-tageJahr]],tbl_BasisLos1[],8,FALSE),"")</f>
        <v>0</v>
      </c>
      <c r="U494" s="176" t="str">
        <f>IFERROR(tbl_AufmassLos1[[#This Row],[StundenJahr]]*tbl_AufmassLos1[[#This Row],[SVS]],"")</f>
        <v/>
      </c>
      <c r="V494" s="176" t="str">
        <f>IFERROR(tbl_AufmassLos1[[#This Row],[PreisJahr]]/12,"")</f>
        <v/>
      </c>
    </row>
    <row r="495" spans="1:22" x14ac:dyDescent="0.2">
      <c r="A495" s="288" t="s">
        <v>2550</v>
      </c>
      <c r="B495" s="289">
        <v>703160030</v>
      </c>
      <c r="C495" s="288" t="s">
        <v>2506</v>
      </c>
      <c r="D495" s="290" t="s">
        <v>252</v>
      </c>
      <c r="E495" s="465" t="s">
        <v>1183</v>
      </c>
      <c r="F495" s="291" t="s">
        <v>385</v>
      </c>
      <c r="G495" s="306" t="s">
        <v>732</v>
      </c>
      <c r="H495" s="288"/>
      <c r="I495" s="288" t="s">
        <v>437</v>
      </c>
      <c r="J495" s="292">
        <v>14.5</v>
      </c>
      <c r="K495" s="293" t="s">
        <v>457</v>
      </c>
      <c r="L495" s="293" t="s">
        <v>163</v>
      </c>
      <c r="M495" s="289" t="s">
        <v>480</v>
      </c>
      <c r="N495" s="294">
        <v>12</v>
      </c>
      <c r="O495" s="323">
        <v>6.4</v>
      </c>
      <c r="P495" s="295"/>
      <c r="Q495" s="461">
        <f>IFERROR(tbl_AufmassLos1[[#This Row],[Fläche_qm]]*tbl_AufmassLos1[[#This Row],[Reinigungs-tageJahr]],"")</f>
        <v>174</v>
      </c>
      <c r="R495" s="174">
        <f>IFERROR(VLOOKUP(tbl_AufmassLos1[[#This Row],[Reinigungs-gruppe]]&amp;tbl_AufmassLos1[[#This Row],[Reinigungs-tageJahr]],tbl_BasisLos1[],7,FALSE),"")</f>
        <v>0</v>
      </c>
      <c r="S495" s="461" t="str">
        <f>IFERROR(tbl_AufmassLos1[[#This Row],[Fläche_qm_Jahr]]/tbl_AufmassLos1[[#This Row],[qm Leistung pro Stunde]],"")</f>
        <v/>
      </c>
      <c r="T495" s="175">
        <f>IFERROR(VLOOKUP(tbl_AufmassLos1[[#This Row],[Reinigungs-gruppe]]&amp;tbl_AufmassLos1[[#This Row],[Reinigungs-tageJahr]],tbl_BasisLos1[],8,FALSE),"")</f>
        <v>0</v>
      </c>
      <c r="U495" s="176" t="str">
        <f>IFERROR(tbl_AufmassLos1[[#This Row],[StundenJahr]]*tbl_AufmassLos1[[#This Row],[SVS]],"")</f>
        <v/>
      </c>
      <c r="V495" s="176" t="str">
        <f>IFERROR(tbl_AufmassLos1[[#This Row],[PreisJahr]]/12,"")</f>
        <v/>
      </c>
    </row>
    <row r="496" spans="1:22" x14ac:dyDescent="0.2">
      <c r="A496" s="288" t="s">
        <v>2550</v>
      </c>
      <c r="B496" s="289">
        <v>703160030</v>
      </c>
      <c r="C496" s="288" t="s">
        <v>2506</v>
      </c>
      <c r="D496" s="290" t="s">
        <v>252</v>
      </c>
      <c r="E496" s="465" t="s">
        <v>1182</v>
      </c>
      <c r="F496" s="291" t="s">
        <v>388</v>
      </c>
      <c r="G496" s="306" t="s">
        <v>732</v>
      </c>
      <c r="H496" s="288"/>
      <c r="I496" s="288" t="s">
        <v>437</v>
      </c>
      <c r="J496" s="292">
        <v>21.2</v>
      </c>
      <c r="K496" s="293" t="s">
        <v>234</v>
      </c>
      <c r="L496" s="293" t="s">
        <v>163</v>
      </c>
      <c r="M496" s="289" t="s">
        <v>479</v>
      </c>
      <c r="N496" s="294">
        <v>49</v>
      </c>
      <c r="O496" s="323">
        <v>6.3</v>
      </c>
      <c r="P496" s="295"/>
      <c r="Q496" s="461">
        <f>IFERROR(tbl_AufmassLos1[[#This Row],[Fläche_qm]]*tbl_AufmassLos1[[#This Row],[Reinigungs-tageJahr]],"")</f>
        <v>1038.8</v>
      </c>
      <c r="R496" s="174">
        <f>IFERROR(VLOOKUP(tbl_AufmassLos1[[#This Row],[Reinigungs-gruppe]]&amp;tbl_AufmassLos1[[#This Row],[Reinigungs-tageJahr]],tbl_BasisLos1[],7,FALSE),"")</f>
        <v>0</v>
      </c>
      <c r="S496" s="461" t="str">
        <f>IFERROR(tbl_AufmassLos1[[#This Row],[Fläche_qm_Jahr]]/tbl_AufmassLos1[[#This Row],[qm Leistung pro Stunde]],"")</f>
        <v/>
      </c>
      <c r="T496" s="175">
        <f>IFERROR(VLOOKUP(tbl_AufmassLos1[[#This Row],[Reinigungs-gruppe]]&amp;tbl_AufmassLos1[[#This Row],[Reinigungs-tageJahr]],tbl_BasisLos1[],8,FALSE),"")</f>
        <v>0</v>
      </c>
      <c r="U496" s="176" t="str">
        <f>IFERROR(tbl_AufmassLos1[[#This Row],[StundenJahr]]*tbl_AufmassLos1[[#This Row],[SVS]],"")</f>
        <v/>
      </c>
      <c r="V496" s="176" t="str">
        <f>IFERROR(tbl_AufmassLos1[[#This Row],[PreisJahr]]/12,"")</f>
        <v/>
      </c>
    </row>
    <row r="497" spans="1:22" x14ac:dyDescent="0.2">
      <c r="A497" s="288" t="s">
        <v>2550</v>
      </c>
      <c r="B497" s="289">
        <v>703160030</v>
      </c>
      <c r="C497" s="288" t="s">
        <v>2506</v>
      </c>
      <c r="D497" s="290" t="s">
        <v>252</v>
      </c>
      <c r="E497" s="465" t="s">
        <v>1186</v>
      </c>
      <c r="F497" s="291" t="s">
        <v>1981</v>
      </c>
      <c r="G497" s="306" t="s">
        <v>732</v>
      </c>
      <c r="H497" s="288"/>
      <c r="I497" s="288" t="s">
        <v>437</v>
      </c>
      <c r="J497" s="292">
        <v>12</v>
      </c>
      <c r="K497" s="293" t="s">
        <v>450</v>
      </c>
      <c r="L497" s="293" t="s">
        <v>163</v>
      </c>
      <c r="M497" s="289" t="s">
        <v>484</v>
      </c>
      <c r="N497" s="294">
        <v>122.5</v>
      </c>
      <c r="O497" s="323">
        <v>3.6</v>
      </c>
      <c r="P497" s="295"/>
      <c r="Q497" s="461">
        <f>IFERROR(tbl_AufmassLos1[[#This Row],[Fläche_qm]]*tbl_AufmassLos1[[#This Row],[Reinigungs-tageJahr]],"")</f>
        <v>1470</v>
      </c>
      <c r="R497" s="174">
        <f>IFERROR(VLOOKUP(tbl_AufmassLos1[[#This Row],[Reinigungs-gruppe]]&amp;tbl_AufmassLos1[[#This Row],[Reinigungs-tageJahr]],tbl_BasisLos1[],7,FALSE),"")</f>
        <v>0</v>
      </c>
      <c r="S497" s="461" t="str">
        <f>IFERROR(tbl_AufmassLos1[[#This Row],[Fläche_qm_Jahr]]/tbl_AufmassLos1[[#This Row],[qm Leistung pro Stunde]],"")</f>
        <v/>
      </c>
      <c r="T497" s="175">
        <f>IFERROR(VLOOKUP(tbl_AufmassLos1[[#This Row],[Reinigungs-gruppe]]&amp;tbl_AufmassLos1[[#This Row],[Reinigungs-tageJahr]],tbl_BasisLos1[],8,FALSE),"")</f>
        <v>0</v>
      </c>
      <c r="U497" s="176" t="str">
        <f>IFERROR(tbl_AufmassLos1[[#This Row],[StundenJahr]]*tbl_AufmassLos1[[#This Row],[SVS]],"")</f>
        <v/>
      </c>
      <c r="V497" s="176" t="str">
        <f>IFERROR(tbl_AufmassLos1[[#This Row],[PreisJahr]]/12,"")</f>
        <v/>
      </c>
    </row>
    <row r="498" spans="1:22" x14ac:dyDescent="0.2">
      <c r="A498" s="288" t="s">
        <v>2550</v>
      </c>
      <c r="B498" s="289">
        <v>703160030</v>
      </c>
      <c r="C498" s="288" t="s">
        <v>2506</v>
      </c>
      <c r="D498" s="290" t="s">
        <v>252</v>
      </c>
      <c r="E498" s="465" t="s">
        <v>1187</v>
      </c>
      <c r="F498" s="291" t="s">
        <v>377</v>
      </c>
      <c r="G498" s="306" t="s">
        <v>732</v>
      </c>
      <c r="H498" s="288"/>
      <c r="I498" s="288" t="s">
        <v>444</v>
      </c>
      <c r="J498" s="292">
        <v>7</v>
      </c>
      <c r="K498" s="293" t="s">
        <v>451</v>
      </c>
      <c r="L498" s="293" t="s">
        <v>163</v>
      </c>
      <c r="M498" s="289" t="s">
        <v>481</v>
      </c>
      <c r="N498" s="294">
        <v>245</v>
      </c>
      <c r="O498" s="295">
        <v>0</v>
      </c>
      <c r="P498" s="295"/>
      <c r="Q498" s="461">
        <f>IFERROR(tbl_AufmassLos1[[#This Row],[Fläche_qm]]*tbl_AufmassLos1[[#This Row],[Reinigungs-tageJahr]],"")</f>
        <v>1715</v>
      </c>
      <c r="R498" s="174">
        <f>IFERROR(VLOOKUP(tbl_AufmassLos1[[#This Row],[Reinigungs-gruppe]]&amp;tbl_AufmassLos1[[#This Row],[Reinigungs-tageJahr]],tbl_BasisLos1[],7,FALSE),"")</f>
        <v>0</v>
      </c>
      <c r="S498" s="461" t="str">
        <f>IFERROR(tbl_AufmassLos1[[#This Row],[Fläche_qm_Jahr]]/tbl_AufmassLos1[[#This Row],[qm Leistung pro Stunde]],"")</f>
        <v/>
      </c>
      <c r="T498" s="175">
        <f>IFERROR(VLOOKUP(tbl_AufmassLos1[[#This Row],[Reinigungs-gruppe]]&amp;tbl_AufmassLos1[[#This Row],[Reinigungs-tageJahr]],tbl_BasisLos1[],8,FALSE),"")</f>
        <v>0</v>
      </c>
      <c r="U498" s="176" t="str">
        <f>IFERROR(tbl_AufmassLos1[[#This Row],[StundenJahr]]*tbl_AufmassLos1[[#This Row],[SVS]],"")</f>
        <v/>
      </c>
      <c r="V498" s="176" t="str">
        <f>IFERROR(tbl_AufmassLos1[[#This Row],[PreisJahr]]/12,"")</f>
        <v/>
      </c>
    </row>
    <row r="499" spans="1:22" x14ac:dyDescent="0.2">
      <c r="A499" s="288" t="s">
        <v>2550</v>
      </c>
      <c r="B499" s="289">
        <v>703160030</v>
      </c>
      <c r="C499" s="288" t="s">
        <v>2506</v>
      </c>
      <c r="D499" s="290" t="s">
        <v>252</v>
      </c>
      <c r="E499" s="465" t="s">
        <v>1172</v>
      </c>
      <c r="F499" s="291" t="s">
        <v>388</v>
      </c>
      <c r="G499" s="306" t="s">
        <v>732</v>
      </c>
      <c r="H499" s="288"/>
      <c r="I499" s="288" t="s">
        <v>437</v>
      </c>
      <c r="J499" s="292">
        <v>15.76</v>
      </c>
      <c r="K499" s="293" t="s">
        <v>234</v>
      </c>
      <c r="L499" s="293" t="s">
        <v>163</v>
      </c>
      <c r="M499" s="289" t="s">
        <v>479</v>
      </c>
      <c r="N499" s="294">
        <v>49</v>
      </c>
      <c r="O499" s="323">
        <v>6.3</v>
      </c>
      <c r="P499" s="295"/>
      <c r="Q499" s="461">
        <f>IFERROR(tbl_AufmassLos1[[#This Row],[Fläche_qm]]*tbl_AufmassLos1[[#This Row],[Reinigungs-tageJahr]],"")</f>
        <v>772.24</v>
      </c>
      <c r="R499" s="174">
        <f>IFERROR(VLOOKUP(tbl_AufmassLos1[[#This Row],[Reinigungs-gruppe]]&amp;tbl_AufmassLos1[[#This Row],[Reinigungs-tageJahr]],tbl_BasisLos1[],7,FALSE),"")</f>
        <v>0</v>
      </c>
      <c r="S499" s="461" t="str">
        <f>IFERROR(tbl_AufmassLos1[[#This Row],[Fläche_qm_Jahr]]/tbl_AufmassLos1[[#This Row],[qm Leistung pro Stunde]],"")</f>
        <v/>
      </c>
      <c r="T499" s="175">
        <f>IFERROR(VLOOKUP(tbl_AufmassLos1[[#This Row],[Reinigungs-gruppe]]&amp;tbl_AufmassLos1[[#This Row],[Reinigungs-tageJahr]],tbl_BasisLos1[],8,FALSE),"")</f>
        <v>0</v>
      </c>
      <c r="U499" s="176" t="str">
        <f>IFERROR(tbl_AufmassLos1[[#This Row],[StundenJahr]]*tbl_AufmassLos1[[#This Row],[SVS]],"")</f>
        <v/>
      </c>
      <c r="V499" s="176" t="str">
        <f>IFERROR(tbl_AufmassLos1[[#This Row],[PreisJahr]]/12,"")</f>
        <v/>
      </c>
    </row>
    <row r="500" spans="1:22" x14ac:dyDescent="0.2">
      <c r="A500" s="288" t="s">
        <v>2550</v>
      </c>
      <c r="B500" s="289">
        <v>703160030</v>
      </c>
      <c r="C500" s="288" t="s">
        <v>2506</v>
      </c>
      <c r="D500" s="290" t="s">
        <v>252</v>
      </c>
      <c r="E500" s="465" t="s">
        <v>1173</v>
      </c>
      <c r="F500" s="291" t="s">
        <v>388</v>
      </c>
      <c r="G500" s="306" t="s">
        <v>732</v>
      </c>
      <c r="H500" s="288"/>
      <c r="I500" s="288" t="s">
        <v>437</v>
      </c>
      <c r="J500" s="292">
        <v>29.11</v>
      </c>
      <c r="K500" s="293" t="s">
        <v>234</v>
      </c>
      <c r="L500" s="293" t="s">
        <v>163</v>
      </c>
      <c r="M500" s="289" t="s">
        <v>479</v>
      </c>
      <c r="N500" s="294">
        <v>49</v>
      </c>
      <c r="O500" s="323">
        <v>8.4</v>
      </c>
      <c r="P500" s="295"/>
      <c r="Q500" s="461">
        <f>IFERROR(tbl_AufmassLos1[[#This Row],[Fläche_qm]]*tbl_AufmassLos1[[#This Row],[Reinigungs-tageJahr]],"")</f>
        <v>1426.3899999999999</v>
      </c>
      <c r="R500" s="174">
        <f>IFERROR(VLOOKUP(tbl_AufmassLos1[[#This Row],[Reinigungs-gruppe]]&amp;tbl_AufmassLos1[[#This Row],[Reinigungs-tageJahr]],tbl_BasisLos1[],7,FALSE),"")</f>
        <v>0</v>
      </c>
      <c r="S500" s="461" t="str">
        <f>IFERROR(tbl_AufmassLos1[[#This Row],[Fläche_qm_Jahr]]/tbl_AufmassLos1[[#This Row],[qm Leistung pro Stunde]],"")</f>
        <v/>
      </c>
      <c r="T500" s="175">
        <f>IFERROR(VLOOKUP(tbl_AufmassLos1[[#This Row],[Reinigungs-gruppe]]&amp;tbl_AufmassLos1[[#This Row],[Reinigungs-tageJahr]],tbl_BasisLos1[],8,FALSE),"")</f>
        <v>0</v>
      </c>
      <c r="U500" s="176" t="str">
        <f>IFERROR(tbl_AufmassLos1[[#This Row],[StundenJahr]]*tbl_AufmassLos1[[#This Row],[SVS]],"")</f>
        <v/>
      </c>
      <c r="V500" s="176" t="str">
        <f>IFERROR(tbl_AufmassLos1[[#This Row],[PreisJahr]]/12,"")</f>
        <v/>
      </c>
    </row>
    <row r="501" spans="1:22" x14ac:dyDescent="0.2">
      <c r="A501" s="288" t="s">
        <v>2550</v>
      </c>
      <c r="B501" s="289">
        <v>703160030</v>
      </c>
      <c r="C501" s="288" t="s">
        <v>2506</v>
      </c>
      <c r="D501" s="290" t="s">
        <v>252</v>
      </c>
      <c r="E501" s="465" t="s">
        <v>1174</v>
      </c>
      <c r="F501" s="291" t="s">
        <v>415</v>
      </c>
      <c r="G501" s="306" t="s">
        <v>732</v>
      </c>
      <c r="H501" s="288"/>
      <c r="I501" s="288" t="s">
        <v>437</v>
      </c>
      <c r="J501" s="292">
        <v>11.6</v>
      </c>
      <c r="K501" s="293" t="s">
        <v>48</v>
      </c>
      <c r="L501" s="293" t="s">
        <v>163</v>
      </c>
      <c r="M501" s="289" t="s">
        <v>250</v>
      </c>
      <c r="N501" s="294">
        <v>0</v>
      </c>
      <c r="O501" s="323">
        <v>4.2</v>
      </c>
      <c r="P501" s="295"/>
      <c r="Q501" s="461">
        <f>IFERROR(tbl_AufmassLos1[[#This Row],[Fläche_qm]]*tbl_AufmassLos1[[#This Row],[Reinigungs-tageJahr]],"")</f>
        <v>0</v>
      </c>
      <c r="R501" s="174">
        <f>IFERROR(VLOOKUP(tbl_AufmassLos1[[#This Row],[Reinigungs-gruppe]]&amp;tbl_AufmassLos1[[#This Row],[Reinigungs-tageJahr]],tbl_BasisLos1[],7,FALSE),"")</f>
        <v>0</v>
      </c>
      <c r="S501" s="461" t="str">
        <f>IFERROR(tbl_AufmassLos1[[#This Row],[Fläche_qm_Jahr]]/tbl_AufmassLos1[[#This Row],[qm Leistung pro Stunde]],"")</f>
        <v/>
      </c>
      <c r="T501" s="175">
        <f>IFERROR(VLOOKUP(tbl_AufmassLos1[[#This Row],[Reinigungs-gruppe]]&amp;tbl_AufmassLos1[[#This Row],[Reinigungs-tageJahr]],tbl_BasisLos1[],8,FALSE),"")</f>
        <v>0</v>
      </c>
      <c r="U501" s="176" t="str">
        <f>IFERROR(tbl_AufmassLos1[[#This Row],[StundenJahr]]*tbl_AufmassLos1[[#This Row],[SVS]],"")</f>
        <v/>
      </c>
      <c r="V501" s="176" t="str">
        <f>IFERROR(tbl_AufmassLos1[[#This Row],[PreisJahr]]/12,"")</f>
        <v/>
      </c>
    </row>
    <row r="502" spans="1:22" x14ac:dyDescent="0.2">
      <c r="A502" s="288" t="s">
        <v>2550</v>
      </c>
      <c r="B502" s="289">
        <v>703160030</v>
      </c>
      <c r="C502" s="288" t="s">
        <v>2506</v>
      </c>
      <c r="D502" s="290" t="s">
        <v>252</v>
      </c>
      <c r="E502" s="465" t="s">
        <v>1175</v>
      </c>
      <c r="F502" s="291" t="s">
        <v>388</v>
      </c>
      <c r="G502" s="306" t="s">
        <v>732</v>
      </c>
      <c r="H502" s="288"/>
      <c r="I502" s="288" t="s">
        <v>437</v>
      </c>
      <c r="J502" s="292">
        <v>27.97</v>
      </c>
      <c r="K502" s="293" t="s">
        <v>234</v>
      </c>
      <c r="L502" s="293" t="s">
        <v>163</v>
      </c>
      <c r="M502" s="289" t="s">
        <v>479</v>
      </c>
      <c r="N502" s="294">
        <v>49</v>
      </c>
      <c r="O502" s="323">
        <v>8.4</v>
      </c>
      <c r="P502" s="295"/>
      <c r="Q502" s="461">
        <f>IFERROR(tbl_AufmassLos1[[#This Row],[Fläche_qm]]*tbl_AufmassLos1[[#This Row],[Reinigungs-tageJahr]],"")</f>
        <v>1370.53</v>
      </c>
      <c r="R502" s="174">
        <f>IFERROR(VLOOKUP(tbl_AufmassLos1[[#This Row],[Reinigungs-gruppe]]&amp;tbl_AufmassLos1[[#This Row],[Reinigungs-tageJahr]],tbl_BasisLos1[],7,FALSE),"")</f>
        <v>0</v>
      </c>
      <c r="S502" s="461" t="str">
        <f>IFERROR(tbl_AufmassLos1[[#This Row],[Fläche_qm_Jahr]]/tbl_AufmassLos1[[#This Row],[qm Leistung pro Stunde]],"")</f>
        <v/>
      </c>
      <c r="T502" s="175">
        <f>IFERROR(VLOOKUP(tbl_AufmassLos1[[#This Row],[Reinigungs-gruppe]]&amp;tbl_AufmassLos1[[#This Row],[Reinigungs-tageJahr]],tbl_BasisLos1[],8,FALSE),"")</f>
        <v>0</v>
      </c>
      <c r="U502" s="176" t="str">
        <f>IFERROR(tbl_AufmassLos1[[#This Row],[StundenJahr]]*tbl_AufmassLos1[[#This Row],[SVS]],"")</f>
        <v/>
      </c>
      <c r="V502" s="176" t="str">
        <f>IFERROR(tbl_AufmassLos1[[#This Row],[PreisJahr]]/12,"")</f>
        <v/>
      </c>
    </row>
    <row r="503" spans="1:22" x14ac:dyDescent="0.2">
      <c r="A503" s="288" t="s">
        <v>2550</v>
      </c>
      <c r="B503" s="289">
        <v>703160030</v>
      </c>
      <c r="C503" s="288" t="s">
        <v>2506</v>
      </c>
      <c r="D503" s="290" t="s">
        <v>252</v>
      </c>
      <c r="E503" s="465" t="s">
        <v>1176</v>
      </c>
      <c r="F503" s="291" t="s">
        <v>388</v>
      </c>
      <c r="G503" s="306" t="s">
        <v>732</v>
      </c>
      <c r="H503" s="288"/>
      <c r="I503" s="288" t="s">
        <v>437</v>
      </c>
      <c r="J503" s="292">
        <v>28.6</v>
      </c>
      <c r="K503" s="293" t="s">
        <v>234</v>
      </c>
      <c r="L503" s="293" t="s">
        <v>163</v>
      </c>
      <c r="M503" s="289" t="s">
        <v>479</v>
      </c>
      <c r="N503" s="294">
        <v>49</v>
      </c>
      <c r="O503" s="323">
        <v>8.4</v>
      </c>
      <c r="P503" s="295"/>
      <c r="Q503" s="461">
        <f>IFERROR(tbl_AufmassLos1[[#This Row],[Fläche_qm]]*tbl_AufmassLos1[[#This Row],[Reinigungs-tageJahr]],"")</f>
        <v>1401.4</v>
      </c>
      <c r="R503" s="174">
        <f>IFERROR(VLOOKUP(tbl_AufmassLos1[[#This Row],[Reinigungs-gruppe]]&amp;tbl_AufmassLos1[[#This Row],[Reinigungs-tageJahr]],tbl_BasisLos1[],7,FALSE),"")</f>
        <v>0</v>
      </c>
      <c r="S503" s="461" t="str">
        <f>IFERROR(tbl_AufmassLos1[[#This Row],[Fläche_qm_Jahr]]/tbl_AufmassLos1[[#This Row],[qm Leistung pro Stunde]],"")</f>
        <v/>
      </c>
      <c r="T503" s="175">
        <f>IFERROR(VLOOKUP(tbl_AufmassLos1[[#This Row],[Reinigungs-gruppe]]&amp;tbl_AufmassLos1[[#This Row],[Reinigungs-tageJahr]],tbl_BasisLos1[],8,FALSE),"")</f>
        <v>0</v>
      </c>
      <c r="U503" s="176" t="str">
        <f>IFERROR(tbl_AufmassLos1[[#This Row],[StundenJahr]]*tbl_AufmassLos1[[#This Row],[SVS]],"")</f>
        <v/>
      </c>
      <c r="V503" s="176" t="str">
        <f>IFERROR(tbl_AufmassLos1[[#This Row],[PreisJahr]]/12,"")</f>
        <v/>
      </c>
    </row>
    <row r="504" spans="1:22" x14ac:dyDescent="0.2">
      <c r="A504" s="288" t="s">
        <v>2550</v>
      </c>
      <c r="B504" s="289">
        <v>703160030</v>
      </c>
      <c r="C504" s="288" t="s">
        <v>2506</v>
      </c>
      <c r="D504" s="290" t="s">
        <v>252</v>
      </c>
      <c r="E504" s="465" t="s">
        <v>1158</v>
      </c>
      <c r="F504" s="291" t="s">
        <v>389</v>
      </c>
      <c r="G504" s="306" t="s">
        <v>732</v>
      </c>
      <c r="H504" s="288"/>
      <c r="I504" s="288" t="s">
        <v>440</v>
      </c>
      <c r="J504" s="292">
        <v>13.9</v>
      </c>
      <c r="K504" s="293" t="s">
        <v>234</v>
      </c>
      <c r="L504" s="293" t="s">
        <v>163</v>
      </c>
      <c r="M504" s="289" t="s">
        <v>479</v>
      </c>
      <c r="N504" s="294">
        <v>49</v>
      </c>
      <c r="O504" s="323">
        <v>3.1</v>
      </c>
      <c r="P504" s="295"/>
      <c r="Q504" s="461">
        <f>IFERROR(tbl_AufmassLos1[[#This Row],[Fläche_qm]]*tbl_AufmassLos1[[#This Row],[Reinigungs-tageJahr]],"")</f>
        <v>681.1</v>
      </c>
      <c r="R504" s="174">
        <f>IFERROR(VLOOKUP(tbl_AufmassLos1[[#This Row],[Reinigungs-gruppe]]&amp;tbl_AufmassLos1[[#This Row],[Reinigungs-tageJahr]],tbl_BasisLos1[],7,FALSE),"")</f>
        <v>0</v>
      </c>
      <c r="S504" s="461" t="str">
        <f>IFERROR(tbl_AufmassLos1[[#This Row],[Fläche_qm_Jahr]]/tbl_AufmassLos1[[#This Row],[qm Leistung pro Stunde]],"")</f>
        <v/>
      </c>
      <c r="T504" s="175">
        <f>IFERROR(VLOOKUP(tbl_AufmassLos1[[#This Row],[Reinigungs-gruppe]]&amp;tbl_AufmassLos1[[#This Row],[Reinigungs-tageJahr]],tbl_BasisLos1[],8,FALSE),"")</f>
        <v>0</v>
      </c>
      <c r="U504" s="176" t="str">
        <f>IFERROR(tbl_AufmassLos1[[#This Row],[StundenJahr]]*tbl_AufmassLos1[[#This Row],[SVS]],"")</f>
        <v/>
      </c>
      <c r="V504" s="176" t="str">
        <f>IFERROR(tbl_AufmassLos1[[#This Row],[PreisJahr]]/12,"")</f>
        <v/>
      </c>
    </row>
    <row r="505" spans="1:22" x14ac:dyDescent="0.2">
      <c r="A505" s="288" t="s">
        <v>2550</v>
      </c>
      <c r="B505" s="289">
        <v>703160030</v>
      </c>
      <c r="C505" s="288" t="s">
        <v>2506</v>
      </c>
      <c r="D505" s="290" t="s">
        <v>252</v>
      </c>
      <c r="E505" s="465" t="s">
        <v>1153</v>
      </c>
      <c r="F505" s="291" t="s">
        <v>377</v>
      </c>
      <c r="G505" s="306" t="s">
        <v>732</v>
      </c>
      <c r="H505" s="288"/>
      <c r="I505" s="288" t="s">
        <v>444</v>
      </c>
      <c r="J505" s="292">
        <v>9.1</v>
      </c>
      <c r="K505" s="293" t="s">
        <v>451</v>
      </c>
      <c r="L505" s="293" t="s">
        <v>163</v>
      </c>
      <c r="M505" s="289" t="s">
        <v>481</v>
      </c>
      <c r="N505" s="294">
        <v>245</v>
      </c>
      <c r="O505" s="323">
        <v>2.1</v>
      </c>
      <c r="P505" s="295"/>
      <c r="Q505" s="461">
        <f>IFERROR(tbl_AufmassLos1[[#This Row],[Fläche_qm]]*tbl_AufmassLos1[[#This Row],[Reinigungs-tageJahr]],"")</f>
        <v>2229.5</v>
      </c>
      <c r="R505" s="174">
        <f>IFERROR(VLOOKUP(tbl_AufmassLos1[[#This Row],[Reinigungs-gruppe]]&amp;tbl_AufmassLos1[[#This Row],[Reinigungs-tageJahr]],tbl_BasisLos1[],7,FALSE),"")</f>
        <v>0</v>
      </c>
      <c r="S505" s="461" t="str">
        <f>IFERROR(tbl_AufmassLos1[[#This Row],[Fläche_qm_Jahr]]/tbl_AufmassLos1[[#This Row],[qm Leistung pro Stunde]],"")</f>
        <v/>
      </c>
      <c r="T505" s="175">
        <f>IFERROR(VLOOKUP(tbl_AufmassLos1[[#This Row],[Reinigungs-gruppe]]&amp;tbl_AufmassLos1[[#This Row],[Reinigungs-tageJahr]],tbl_BasisLos1[],8,FALSE),"")</f>
        <v>0</v>
      </c>
      <c r="U505" s="176" t="str">
        <f>IFERROR(tbl_AufmassLos1[[#This Row],[StundenJahr]]*tbl_AufmassLos1[[#This Row],[SVS]],"")</f>
        <v/>
      </c>
      <c r="V505" s="176" t="str">
        <f>IFERROR(tbl_AufmassLos1[[#This Row],[PreisJahr]]/12,"")</f>
        <v/>
      </c>
    </row>
    <row r="506" spans="1:22" x14ac:dyDescent="0.2">
      <c r="A506" s="288" t="s">
        <v>2550</v>
      </c>
      <c r="B506" s="289">
        <v>703160030</v>
      </c>
      <c r="C506" s="288" t="s">
        <v>2506</v>
      </c>
      <c r="D506" s="290" t="s">
        <v>252</v>
      </c>
      <c r="E506" s="465" t="s">
        <v>1154</v>
      </c>
      <c r="F506" s="291" t="s">
        <v>410</v>
      </c>
      <c r="G506" s="306" t="s">
        <v>732</v>
      </c>
      <c r="H506" s="288"/>
      <c r="I506" s="288" t="s">
        <v>444</v>
      </c>
      <c r="J506" s="292">
        <v>3.4</v>
      </c>
      <c r="K506" s="293" t="s">
        <v>478</v>
      </c>
      <c r="L506" s="293" t="s">
        <v>163</v>
      </c>
      <c r="M506" s="289" t="s">
        <v>484</v>
      </c>
      <c r="N506" s="294">
        <v>122.5</v>
      </c>
      <c r="O506" s="295">
        <v>0</v>
      </c>
      <c r="P506" s="295"/>
      <c r="Q506" s="461">
        <f>IFERROR(tbl_AufmassLos1[[#This Row],[Fläche_qm]]*tbl_AufmassLos1[[#This Row],[Reinigungs-tageJahr]],"")</f>
        <v>416.5</v>
      </c>
      <c r="R506" s="174">
        <f>IFERROR(VLOOKUP(tbl_AufmassLos1[[#This Row],[Reinigungs-gruppe]]&amp;tbl_AufmassLos1[[#This Row],[Reinigungs-tageJahr]],tbl_BasisLos1[],7,FALSE),"")</f>
        <v>0</v>
      </c>
      <c r="S506" s="461" t="str">
        <f>IFERROR(tbl_AufmassLos1[[#This Row],[Fläche_qm_Jahr]]/tbl_AufmassLos1[[#This Row],[qm Leistung pro Stunde]],"")</f>
        <v/>
      </c>
      <c r="T506" s="175">
        <f>IFERROR(VLOOKUP(tbl_AufmassLos1[[#This Row],[Reinigungs-gruppe]]&amp;tbl_AufmassLos1[[#This Row],[Reinigungs-tageJahr]],tbl_BasisLos1[],8,FALSE),"")</f>
        <v>0</v>
      </c>
      <c r="U506" s="176" t="str">
        <f>IFERROR(tbl_AufmassLos1[[#This Row],[StundenJahr]]*tbl_AufmassLos1[[#This Row],[SVS]],"")</f>
        <v/>
      </c>
      <c r="V506" s="176" t="str">
        <f>IFERROR(tbl_AufmassLos1[[#This Row],[PreisJahr]]/12,"")</f>
        <v/>
      </c>
    </row>
    <row r="507" spans="1:22" x14ac:dyDescent="0.2">
      <c r="A507" s="288" t="s">
        <v>2550</v>
      </c>
      <c r="B507" s="289">
        <v>703160030</v>
      </c>
      <c r="C507" s="288" t="s">
        <v>2506</v>
      </c>
      <c r="D507" s="290" t="s">
        <v>252</v>
      </c>
      <c r="E507" s="465" t="s">
        <v>1155</v>
      </c>
      <c r="F507" s="291" t="s">
        <v>2180</v>
      </c>
      <c r="G507" s="306" t="s">
        <v>732</v>
      </c>
      <c r="H507" s="288"/>
      <c r="I507" s="288" t="s">
        <v>437</v>
      </c>
      <c r="J507" s="292">
        <v>2.8</v>
      </c>
      <c r="K507" s="293" t="s">
        <v>451</v>
      </c>
      <c r="L507" s="293" t="s">
        <v>163</v>
      </c>
      <c r="M507" s="289" t="s">
        <v>481</v>
      </c>
      <c r="N507" s="294">
        <v>245</v>
      </c>
      <c r="O507" s="295">
        <v>0</v>
      </c>
      <c r="P507" s="295"/>
      <c r="Q507" s="461">
        <f>IFERROR(tbl_AufmassLos1[[#This Row],[Fläche_qm]]*tbl_AufmassLos1[[#This Row],[Reinigungs-tageJahr]],"")</f>
        <v>686</v>
      </c>
      <c r="R507" s="174">
        <f>IFERROR(VLOOKUP(tbl_AufmassLos1[[#This Row],[Reinigungs-gruppe]]&amp;tbl_AufmassLos1[[#This Row],[Reinigungs-tageJahr]],tbl_BasisLos1[],7,FALSE),"")</f>
        <v>0</v>
      </c>
      <c r="S507" s="461" t="str">
        <f>IFERROR(tbl_AufmassLos1[[#This Row],[Fläche_qm_Jahr]]/tbl_AufmassLos1[[#This Row],[qm Leistung pro Stunde]],"")</f>
        <v/>
      </c>
      <c r="T507" s="175">
        <f>IFERROR(VLOOKUP(tbl_AufmassLos1[[#This Row],[Reinigungs-gruppe]]&amp;tbl_AufmassLos1[[#This Row],[Reinigungs-tageJahr]],tbl_BasisLos1[],8,FALSE),"")</f>
        <v>0</v>
      </c>
      <c r="U507" s="176" t="str">
        <f>IFERROR(tbl_AufmassLos1[[#This Row],[StundenJahr]]*tbl_AufmassLos1[[#This Row],[SVS]],"")</f>
        <v/>
      </c>
      <c r="V507" s="176" t="str">
        <f>IFERROR(tbl_AufmassLos1[[#This Row],[PreisJahr]]/12,"")</f>
        <v/>
      </c>
    </row>
    <row r="508" spans="1:22" x14ac:dyDescent="0.2">
      <c r="A508" s="288" t="s">
        <v>2550</v>
      </c>
      <c r="B508" s="289">
        <v>703160030</v>
      </c>
      <c r="C508" s="288" t="s">
        <v>2506</v>
      </c>
      <c r="D508" s="290" t="s">
        <v>252</v>
      </c>
      <c r="E508" s="465" t="s">
        <v>1156</v>
      </c>
      <c r="F508" s="291" t="s">
        <v>424</v>
      </c>
      <c r="G508" s="306" t="s">
        <v>732</v>
      </c>
      <c r="H508" s="288"/>
      <c r="I508" s="288" t="s">
        <v>444</v>
      </c>
      <c r="J508" s="292">
        <v>7.4</v>
      </c>
      <c r="K508" s="293" t="s">
        <v>451</v>
      </c>
      <c r="L508" s="293" t="s">
        <v>163</v>
      </c>
      <c r="M508" s="289" t="s">
        <v>481</v>
      </c>
      <c r="N508" s="294">
        <v>245</v>
      </c>
      <c r="O508" s="323">
        <v>2.1</v>
      </c>
      <c r="P508" s="295"/>
      <c r="Q508" s="461">
        <f>IFERROR(tbl_AufmassLos1[[#This Row],[Fläche_qm]]*tbl_AufmassLos1[[#This Row],[Reinigungs-tageJahr]],"")</f>
        <v>1813</v>
      </c>
      <c r="R508" s="174">
        <f>IFERROR(VLOOKUP(tbl_AufmassLos1[[#This Row],[Reinigungs-gruppe]]&amp;tbl_AufmassLos1[[#This Row],[Reinigungs-tageJahr]],tbl_BasisLos1[],7,FALSE),"")</f>
        <v>0</v>
      </c>
      <c r="S508" s="461" t="str">
        <f>IFERROR(tbl_AufmassLos1[[#This Row],[Fläche_qm_Jahr]]/tbl_AufmassLos1[[#This Row],[qm Leistung pro Stunde]],"")</f>
        <v/>
      </c>
      <c r="T508" s="175">
        <f>IFERROR(VLOOKUP(tbl_AufmassLos1[[#This Row],[Reinigungs-gruppe]]&amp;tbl_AufmassLos1[[#This Row],[Reinigungs-tageJahr]],tbl_BasisLos1[],8,FALSE),"")</f>
        <v>0</v>
      </c>
      <c r="U508" s="176" t="str">
        <f>IFERROR(tbl_AufmassLos1[[#This Row],[StundenJahr]]*tbl_AufmassLos1[[#This Row],[SVS]],"")</f>
        <v/>
      </c>
      <c r="V508" s="176" t="str">
        <f>IFERROR(tbl_AufmassLos1[[#This Row],[PreisJahr]]/12,"")</f>
        <v/>
      </c>
    </row>
    <row r="509" spans="1:22" x14ac:dyDescent="0.2">
      <c r="A509" s="288" t="s">
        <v>2550</v>
      </c>
      <c r="B509" s="289">
        <v>703160030</v>
      </c>
      <c r="C509" s="288" t="s">
        <v>2506</v>
      </c>
      <c r="D509" s="290" t="s">
        <v>252</v>
      </c>
      <c r="E509" s="465" t="s">
        <v>1157</v>
      </c>
      <c r="F509" s="291" t="s">
        <v>386</v>
      </c>
      <c r="G509" s="306" t="s">
        <v>732</v>
      </c>
      <c r="H509" s="288"/>
      <c r="I509" s="288" t="s">
        <v>444</v>
      </c>
      <c r="J509" s="292">
        <v>3.6</v>
      </c>
      <c r="K509" s="293" t="s">
        <v>48</v>
      </c>
      <c r="L509" s="293" t="s">
        <v>163</v>
      </c>
      <c r="M509" s="289" t="s">
        <v>250</v>
      </c>
      <c r="N509" s="294">
        <v>0</v>
      </c>
      <c r="O509" s="295">
        <v>0</v>
      </c>
      <c r="P509" s="295"/>
      <c r="Q509" s="461">
        <f>IFERROR(tbl_AufmassLos1[[#This Row],[Fläche_qm]]*tbl_AufmassLos1[[#This Row],[Reinigungs-tageJahr]],"")</f>
        <v>0</v>
      </c>
      <c r="R509" s="174">
        <f>IFERROR(VLOOKUP(tbl_AufmassLos1[[#This Row],[Reinigungs-gruppe]]&amp;tbl_AufmassLos1[[#This Row],[Reinigungs-tageJahr]],tbl_BasisLos1[],7,FALSE),"")</f>
        <v>0</v>
      </c>
      <c r="S509" s="461" t="str">
        <f>IFERROR(tbl_AufmassLos1[[#This Row],[Fläche_qm_Jahr]]/tbl_AufmassLos1[[#This Row],[qm Leistung pro Stunde]],"")</f>
        <v/>
      </c>
      <c r="T509" s="175">
        <f>IFERROR(VLOOKUP(tbl_AufmassLos1[[#This Row],[Reinigungs-gruppe]]&amp;tbl_AufmassLos1[[#This Row],[Reinigungs-tageJahr]],tbl_BasisLos1[],8,FALSE),"")</f>
        <v>0</v>
      </c>
      <c r="U509" s="176" t="str">
        <f>IFERROR(tbl_AufmassLos1[[#This Row],[StundenJahr]]*tbl_AufmassLos1[[#This Row],[SVS]],"")</f>
        <v/>
      </c>
      <c r="V509" s="176" t="str">
        <f>IFERROR(tbl_AufmassLos1[[#This Row],[PreisJahr]]/12,"")</f>
        <v/>
      </c>
    </row>
    <row r="510" spans="1:22" x14ac:dyDescent="0.2">
      <c r="A510" s="288" t="s">
        <v>2550</v>
      </c>
      <c r="B510" s="289">
        <v>703160030</v>
      </c>
      <c r="C510" s="288" t="s">
        <v>2506</v>
      </c>
      <c r="D510" s="290" t="s">
        <v>252</v>
      </c>
      <c r="E510" s="465" t="s">
        <v>1160</v>
      </c>
      <c r="F510" s="291" t="s">
        <v>388</v>
      </c>
      <c r="G510" s="306" t="s">
        <v>732</v>
      </c>
      <c r="H510" s="288"/>
      <c r="I510" s="288" t="s">
        <v>437</v>
      </c>
      <c r="J510" s="292">
        <v>15.57</v>
      </c>
      <c r="K510" s="293" t="s">
        <v>234</v>
      </c>
      <c r="L510" s="293" t="s">
        <v>163</v>
      </c>
      <c r="M510" s="289" t="s">
        <v>479</v>
      </c>
      <c r="N510" s="294">
        <v>49</v>
      </c>
      <c r="O510" s="323">
        <v>6.3</v>
      </c>
      <c r="P510" s="295"/>
      <c r="Q510" s="461">
        <f>IFERROR(tbl_AufmassLos1[[#This Row],[Fläche_qm]]*tbl_AufmassLos1[[#This Row],[Reinigungs-tageJahr]],"")</f>
        <v>762.93000000000006</v>
      </c>
      <c r="R510" s="174">
        <f>IFERROR(VLOOKUP(tbl_AufmassLos1[[#This Row],[Reinigungs-gruppe]]&amp;tbl_AufmassLos1[[#This Row],[Reinigungs-tageJahr]],tbl_BasisLos1[],7,FALSE),"")</f>
        <v>0</v>
      </c>
      <c r="S510" s="461" t="str">
        <f>IFERROR(tbl_AufmassLos1[[#This Row],[Fläche_qm_Jahr]]/tbl_AufmassLos1[[#This Row],[qm Leistung pro Stunde]],"")</f>
        <v/>
      </c>
      <c r="T510" s="175">
        <f>IFERROR(VLOOKUP(tbl_AufmassLos1[[#This Row],[Reinigungs-gruppe]]&amp;tbl_AufmassLos1[[#This Row],[Reinigungs-tageJahr]],tbl_BasisLos1[],8,FALSE),"")</f>
        <v>0</v>
      </c>
      <c r="U510" s="176" t="str">
        <f>IFERROR(tbl_AufmassLos1[[#This Row],[StundenJahr]]*tbl_AufmassLos1[[#This Row],[SVS]],"")</f>
        <v/>
      </c>
      <c r="V510" s="176" t="str">
        <f>IFERROR(tbl_AufmassLos1[[#This Row],[PreisJahr]]/12,"")</f>
        <v/>
      </c>
    </row>
    <row r="511" spans="1:22" x14ac:dyDescent="0.2">
      <c r="A511" s="288" t="s">
        <v>2550</v>
      </c>
      <c r="B511" s="289">
        <v>703160030</v>
      </c>
      <c r="C511" s="288" t="s">
        <v>2506</v>
      </c>
      <c r="D511" s="290" t="s">
        <v>252</v>
      </c>
      <c r="E511" s="465" t="s">
        <v>1161</v>
      </c>
      <c r="F511" s="291" t="s">
        <v>388</v>
      </c>
      <c r="G511" s="306" t="s">
        <v>732</v>
      </c>
      <c r="H511" s="288"/>
      <c r="I511" s="288" t="s">
        <v>437</v>
      </c>
      <c r="J511" s="292">
        <v>15.04</v>
      </c>
      <c r="K511" s="293" t="s">
        <v>234</v>
      </c>
      <c r="L511" s="293" t="s">
        <v>163</v>
      </c>
      <c r="M511" s="289" t="s">
        <v>479</v>
      </c>
      <c r="N511" s="294">
        <v>49</v>
      </c>
      <c r="O511" s="323">
        <v>6.4</v>
      </c>
      <c r="P511" s="295"/>
      <c r="Q511" s="461">
        <f>IFERROR(tbl_AufmassLos1[[#This Row],[Fläche_qm]]*tbl_AufmassLos1[[#This Row],[Reinigungs-tageJahr]],"")</f>
        <v>736.95999999999992</v>
      </c>
      <c r="R511" s="174">
        <f>IFERROR(VLOOKUP(tbl_AufmassLos1[[#This Row],[Reinigungs-gruppe]]&amp;tbl_AufmassLos1[[#This Row],[Reinigungs-tageJahr]],tbl_BasisLos1[],7,FALSE),"")</f>
        <v>0</v>
      </c>
      <c r="S511" s="461" t="str">
        <f>IFERROR(tbl_AufmassLos1[[#This Row],[Fläche_qm_Jahr]]/tbl_AufmassLos1[[#This Row],[qm Leistung pro Stunde]],"")</f>
        <v/>
      </c>
      <c r="T511" s="175">
        <f>IFERROR(VLOOKUP(tbl_AufmassLos1[[#This Row],[Reinigungs-gruppe]]&amp;tbl_AufmassLos1[[#This Row],[Reinigungs-tageJahr]],tbl_BasisLos1[],8,FALSE),"")</f>
        <v>0</v>
      </c>
      <c r="U511" s="176" t="str">
        <f>IFERROR(tbl_AufmassLos1[[#This Row],[StundenJahr]]*tbl_AufmassLos1[[#This Row],[SVS]],"")</f>
        <v/>
      </c>
      <c r="V511" s="176" t="str">
        <f>IFERROR(tbl_AufmassLos1[[#This Row],[PreisJahr]]/12,"")</f>
        <v/>
      </c>
    </row>
    <row r="512" spans="1:22" x14ac:dyDescent="0.2">
      <c r="A512" s="288" t="s">
        <v>2550</v>
      </c>
      <c r="B512" s="289">
        <v>703160030</v>
      </c>
      <c r="C512" s="288" t="s">
        <v>2506</v>
      </c>
      <c r="D512" s="290" t="s">
        <v>252</v>
      </c>
      <c r="E512" s="465" t="s">
        <v>1162</v>
      </c>
      <c r="F512" s="291" t="s">
        <v>388</v>
      </c>
      <c r="G512" s="306" t="s">
        <v>732</v>
      </c>
      <c r="H512" s="288"/>
      <c r="I512" s="288" t="s">
        <v>437</v>
      </c>
      <c r="J512" s="292">
        <v>22.81</v>
      </c>
      <c r="K512" s="293" t="s">
        <v>234</v>
      </c>
      <c r="L512" s="293" t="s">
        <v>163</v>
      </c>
      <c r="M512" s="289" t="s">
        <v>479</v>
      </c>
      <c r="N512" s="294">
        <v>49</v>
      </c>
      <c r="O512" s="323">
        <v>4.2</v>
      </c>
      <c r="P512" s="295"/>
      <c r="Q512" s="461">
        <f>IFERROR(tbl_AufmassLos1[[#This Row],[Fläche_qm]]*tbl_AufmassLos1[[#This Row],[Reinigungs-tageJahr]],"")</f>
        <v>1117.6899999999998</v>
      </c>
      <c r="R512" s="174">
        <f>IFERROR(VLOOKUP(tbl_AufmassLos1[[#This Row],[Reinigungs-gruppe]]&amp;tbl_AufmassLos1[[#This Row],[Reinigungs-tageJahr]],tbl_BasisLos1[],7,FALSE),"")</f>
        <v>0</v>
      </c>
      <c r="S512" s="461" t="str">
        <f>IFERROR(tbl_AufmassLos1[[#This Row],[Fläche_qm_Jahr]]/tbl_AufmassLos1[[#This Row],[qm Leistung pro Stunde]],"")</f>
        <v/>
      </c>
      <c r="T512" s="175">
        <f>IFERROR(VLOOKUP(tbl_AufmassLos1[[#This Row],[Reinigungs-gruppe]]&amp;tbl_AufmassLos1[[#This Row],[Reinigungs-tageJahr]],tbl_BasisLos1[],8,FALSE),"")</f>
        <v>0</v>
      </c>
      <c r="U512" s="176" t="str">
        <f>IFERROR(tbl_AufmassLos1[[#This Row],[StundenJahr]]*tbl_AufmassLos1[[#This Row],[SVS]],"")</f>
        <v/>
      </c>
      <c r="V512" s="176" t="str">
        <f>IFERROR(tbl_AufmassLos1[[#This Row],[PreisJahr]]/12,"")</f>
        <v/>
      </c>
    </row>
    <row r="513" spans="1:22" x14ac:dyDescent="0.2">
      <c r="A513" s="288" t="s">
        <v>2550</v>
      </c>
      <c r="B513" s="289">
        <v>703160030</v>
      </c>
      <c r="C513" s="288" t="s">
        <v>2506</v>
      </c>
      <c r="D513" s="290" t="s">
        <v>252</v>
      </c>
      <c r="E513" s="465" t="s">
        <v>1163</v>
      </c>
      <c r="F513" s="291" t="s">
        <v>388</v>
      </c>
      <c r="G513" s="306" t="s">
        <v>732</v>
      </c>
      <c r="H513" s="288"/>
      <c r="I513" s="288" t="s">
        <v>437</v>
      </c>
      <c r="J513" s="292">
        <v>13.7</v>
      </c>
      <c r="K513" s="293" t="s">
        <v>234</v>
      </c>
      <c r="L513" s="293" t="s">
        <v>163</v>
      </c>
      <c r="M513" s="289" t="s">
        <v>479</v>
      </c>
      <c r="N513" s="294">
        <v>49</v>
      </c>
      <c r="O513" s="295"/>
      <c r="P513" s="295"/>
      <c r="Q513" s="461">
        <f>IFERROR(tbl_AufmassLos1[[#This Row],[Fläche_qm]]*tbl_AufmassLos1[[#This Row],[Reinigungs-tageJahr]],"")</f>
        <v>671.3</v>
      </c>
      <c r="R513" s="174">
        <f>IFERROR(VLOOKUP(tbl_AufmassLos1[[#This Row],[Reinigungs-gruppe]]&amp;tbl_AufmassLos1[[#This Row],[Reinigungs-tageJahr]],tbl_BasisLos1[],7,FALSE),"")</f>
        <v>0</v>
      </c>
      <c r="S513" s="461" t="str">
        <f>IFERROR(tbl_AufmassLos1[[#This Row],[Fläche_qm_Jahr]]/tbl_AufmassLos1[[#This Row],[qm Leistung pro Stunde]],"")</f>
        <v/>
      </c>
      <c r="T513" s="175">
        <f>IFERROR(VLOOKUP(tbl_AufmassLos1[[#This Row],[Reinigungs-gruppe]]&amp;tbl_AufmassLos1[[#This Row],[Reinigungs-tageJahr]],tbl_BasisLos1[],8,FALSE),"")</f>
        <v>0</v>
      </c>
      <c r="U513" s="176" t="str">
        <f>IFERROR(tbl_AufmassLos1[[#This Row],[StundenJahr]]*tbl_AufmassLos1[[#This Row],[SVS]],"")</f>
        <v/>
      </c>
      <c r="V513" s="176" t="str">
        <f>IFERROR(tbl_AufmassLos1[[#This Row],[PreisJahr]]/12,"")</f>
        <v/>
      </c>
    </row>
    <row r="514" spans="1:22" x14ac:dyDescent="0.2">
      <c r="A514" s="288" t="s">
        <v>2550</v>
      </c>
      <c r="B514" s="289">
        <v>703160030</v>
      </c>
      <c r="C514" s="288" t="s">
        <v>2506</v>
      </c>
      <c r="D514" s="290" t="s">
        <v>252</v>
      </c>
      <c r="E514" s="465" t="s">
        <v>1164</v>
      </c>
      <c r="F514" s="291" t="s">
        <v>388</v>
      </c>
      <c r="G514" s="306" t="s">
        <v>732</v>
      </c>
      <c r="H514" s="288"/>
      <c r="I514" s="288" t="s">
        <v>437</v>
      </c>
      <c r="J514" s="292">
        <v>22.4</v>
      </c>
      <c r="K514" s="293" t="s">
        <v>234</v>
      </c>
      <c r="L514" s="293" t="s">
        <v>163</v>
      </c>
      <c r="M514" s="289" t="s">
        <v>479</v>
      </c>
      <c r="N514" s="294">
        <v>49</v>
      </c>
      <c r="O514" s="323">
        <v>5.0999999999999996</v>
      </c>
      <c r="P514" s="295"/>
      <c r="Q514" s="461">
        <f>IFERROR(tbl_AufmassLos1[[#This Row],[Fläche_qm]]*tbl_AufmassLos1[[#This Row],[Reinigungs-tageJahr]],"")</f>
        <v>1097.5999999999999</v>
      </c>
      <c r="R514" s="174">
        <f>IFERROR(VLOOKUP(tbl_AufmassLos1[[#This Row],[Reinigungs-gruppe]]&amp;tbl_AufmassLos1[[#This Row],[Reinigungs-tageJahr]],tbl_BasisLos1[],7,FALSE),"")</f>
        <v>0</v>
      </c>
      <c r="S514" s="461" t="str">
        <f>IFERROR(tbl_AufmassLos1[[#This Row],[Fläche_qm_Jahr]]/tbl_AufmassLos1[[#This Row],[qm Leistung pro Stunde]],"")</f>
        <v/>
      </c>
      <c r="T514" s="175">
        <f>IFERROR(VLOOKUP(tbl_AufmassLos1[[#This Row],[Reinigungs-gruppe]]&amp;tbl_AufmassLos1[[#This Row],[Reinigungs-tageJahr]],tbl_BasisLos1[],8,FALSE),"")</f>
        <v>0</v>
      </c>
      <c r="U514" s="176" t="str">
        <f>IFERROR(tbl_AufmassLos1[[#This Row],[StundenJahr]]*tbl_AufmassLos1[[#This Row],[SVS]],"")</f>
        <v/>
      </c>
      <c r="V514" s="176" t="str">
        <f>IFERROR(tbl_AufmassLos1[[#This Row],[PreisJahr]]/12,"")</f>
        <v/>
      </c>
    </row>
    <row r="515" spans="1:22" x14ac:dyDescent="0.2">
      <c r="A515" s="288" t="s">
        <v>2550</v>
      </c>
      <c r="B515" s="289">
        <v>703160030</v>
      </c>
      <c r="C515" s="288" t="s">
        <v>2506</v>
      </c>
      <c r="D515" s="290" t="s">
        <v>252</v>
      </c>
      <c r="E515" s="465" t="s">
        <v>1167</v>
      </c>
      <c r="F515" s="291" t="s">
        <v>388</v>
      </c>
      <c r="G515" s="306" t="s">
        <v>732</v>
      </c>
      <c r="H515" s="288"/>
      <c r="I515" s="288" t="s">
        <v>437</v>
      </c>
      <c r="J515" s="292">
        <v>15.31</v>
      </c>
      <c r="K515" s="293" t="s">
        <v>234</v>
      </c>
      <c r="L515" s="293" t="s">
        <v>163</v>
      </c>
      <c r="M515" s="289" t="s">
        <v>479</v>
      </c>
      <c r="N515" s="294">
        <v>49</v>
      </c>
      <c r="O515" s="323">
        <v>6.4</v>
      </c>
      <c r="P515" s="295"/>
      <c r="Q515" s="461">
        <f>IFERROR(tbl_AufmassLos1[[#This Row],[Fläche_qm]]*tbl_AufmassLos1[[#This Row],[Reinigungs-tageJahr]],"")</f>
        <v>750.19</v>
      </c>
      <c r="R515" s="174">
        <f>IFERROR(VLOOKUP(tbl_AufmassLos1[[#This Row],[Reinigungs-gruppe]]&amp;tbl_AufmassLos1[[#This Row],[Reinigungs-tageJahr]],tbl_BasisLos1[],7,FALSE),"")</f>
        <v>0</v>
      </c>
      <c r="S515" s="461" t="str">
        <f>IFERROR(tbl_AufmassLos1[[#This Row],[Fläche_qm_Jahr]]/tbl_AufmassLos1[[#This Row],[qm Leistung pro Stunde]],"")</f>
        <v/>
      </c>
      <c r="T515" s="175">
        <f>IFERROR(VLOOKUP(tbl_AufmassLos1[[#This Row],[Reinigungs-gruppe]]&amp;tbl_AufmassLos1[[#This Row],[Reinigungs-tageJahr]],tbl_BasisLos1[],8,FALSE),"")</f>
        <v>0</v>
      </c>
      <c r="U515" s="176" t="str">
        <f>IFERROR(tbl_AufmassLos1[[#This Row],[StundenJahr]]*tbl_AufmassLos1[[#This Row],[SVS]],"")</f>
        <v/>
      </c>
      <c r="V515" s="176" t="str">
        <f>IFERROR(tbl_AufmassLos1[[#This Row],[PreisJahr]]/12,"")</f>
        <v/>
      </c>
    </row>
    <row r="516" spans="1:22" x14ac:dyDescent="0.2">
      <c r="A516" s="288" t="s">
        <v>2550</v>
      </c>
      <c r="B516" s="289">
        <v>703160030</v>
      </c>
      <c r="C516" s="288" t="s">
        <v>2506</v>
      </c>
      <c r="D516" s="290" t="s">
        <v>252</v>
      </c>
      <c r="E516" s="465" t="s">
        <v>1166</v>
      </c>
      <c r="F516" s="291" t="s">
        <v>2191</v>
      </c>
      <c r="G516" s="306" t="s">
        <v>732</v>
      </c>
      <c r="H516" s="288"/>
      <c r="I516" s="288" t="s">
        <v>444</v>
      </c>
      <c r="J516" s="292">
        <v>1.48</v>
      </c>
      <c r="K516" s="293" t="s">
        <v>454</v>
      </c>
      <c r="L516" s="293" t="s">
        <v>163</v>
      </c>
      <c r="M516" s="289" t="s">
        <v>481</v>
      </c>
      <c r="N516" s="294">
        <v>245</v>
      </c>
      <c r="O516" s="295">
        <v>0</v>
      </c>
      <c r="P516" s="295"/>
      <c r="Q516" s="461">
        <f>IFERROR(tbl_AufmassLos1[[#This Row],[Fläche_qm]]*tbl_AufmassLos1[[#This Row],[Reinigungs-tageJahr]],"")</f>
        <v>362.6</v>
      </c>
      <c r="R516" s="174">
        <f>IFERROR(VLOOKUP(tbl_AufmassLos1[[#This Row],[Reinigungs-gruppe]]&amp;tbl_AufmassLos1[[#This Row],[Reinigungs-tageJahr]],tbl_BasisLos1[],7,FALSE),"")</f>
        <v>0</v>
      </c>
      <c r="S516" s="461" t="str">
        <f>IFERROR(tbl_AufmassLos1[[#This Row],[Fläche_qm_Jahr]]/tbl_AufmassLos1[[#This Row],[qm Leistung pro Stunde]],"")</f>
        <v/>
      </c>
      <c r="T516" s="175">
        <f>IFERROR(VLOOKUP(tbl_AufmassLos1[[#This Row],[Reinigungs-gruppe]]&amp;tbl_AufmassLos1[[#This Row],[Reinigungs-tageJahr]],tbl_BasisLos1[],8,FALSE),"")</f>
        <v>0</v>
      </c>
      <c r="U516" s="176" t="str">
        <f>IFERROR(tbl_AufmassLos1[[#This Row],[StundenJahr]]*tbl_AufmassLos1[[#This Row],[SVS]],"")</f>
        <v/>
      </c>
      <c r="V516" s="176" t="str">
        <f>IFERROR(tbl_AufmassLos1[[#This Row],[PreisJahr]]/12,"")</f>
        <v/>
      </c>
    </row>
    <row r="517" spans="1:22" x14ac:dyDescent="0.2">
      <c r="A517" s="288" t="s">
        <v>2550</v>
      </c>
      <c r="B517" s="289">
        <v>703160030</v>
      </c>
      <c r="C517" s="288" t="s">
        <v>2506</v>
      </c>
      <c r="D517" s="290" t="s">
        <v>252</v>
      </c>
      <c r="E517" s="465" t="s">
        <v>1159</v>
      </c>
      <c r="F517" s="291" t="s">
        <v>2189</v>
      </c>
      <c r="G517" s="306" t="s">
        <v>732</v>
      </c>
      <c r="H517" s="288"/>
      <c r="I517" s="288" t="s">
        <v>437</v>
      </c>
      <c r="J517" s="292">
        <v>4.47</v>
      </c>
      <c r="K517" s="293" t="s">
        <v>459</v>
      </c>
      <c r="L517" s="293" t="s">
        <v>163</v>
      </c>
      <c r="M517" s="289" t="s">
        <v>479</v>
      </c>
      <c r="N517" s="294">
        <v>49</v>
      </c>
      <c r="O517" s="295">
        <v>0</v>
      </c>
      <c r="P517" s="295"/>
      <c r="Q517" s="461">
        <f>IFERROR(tbl_AufmassLos1[[#This Row],[Fläche_qm]]*tbl_AufmassLos1[[#This Row],[Reinigungs-tageJahr]],"")</f>
        <v>219.03</v>
      </c>
      <c r="R517" s="174">
        <f>IFERROR(VLOOKUP(tbl_AufmassLos1[[#This Row],[Reinigungs-gruppe]]&amp;tbl_AufmassLos1[[#This Row],[Reinigungs-tageJahr]],tbl_BasisLos1[],7,FALSE),"")</f>
        <v>0</v>
      </c>
      <c r="S517" s="461" t="str">
        <f>IFERROR(tbl_AufmassLos1[[#This Row],[Fläche_qm_Jahr]]/tbl_AufmassLos1[[#This Row],[qm Leistung pro Stunde]],"")</f>
        <v/>
      </c>
      <c r="T517" s="175">
        <f>IFERROR(VLOOKUP(tbl_AufmassLos1[[#This Row],[Reinigungs-gruppe]]&amp;tbl_AufmassLos1[[#This Row],[Reinigungs-tageJahr]],tbl_BasisLos1[],8,FALSE),"")</f>
        <v>0</v>
      </c>
      <c r="U517" s="176" t="str">
        <f>IFERROR(tbl_AufmassLos1[[#This Row],[StundenJahr]]*tbl_AufmassLos1[[#This Row],[SVS]],"")</f>
        <v/>
      </c>
      <c r="V517" s="176" t="str">
        <f>IFERROR(tbl_AufmassLos1[[#This Row],[PreisJahr]]/12,"")</f>
        <v/>
      </c>
    </row>
    <row r="518" spans="1:22" x14ac:dyDescent="0.2">
      <c r="A518" s="288" t="s">
        <v>2550</v>
      </c>
      <c r="B518" s="289">
        <v>703160030</v>
      </c>
      <c r="C518" s="288" t="s">
        <v>2506</v>
      </c>
      <c r="D518" s="290" t="s">
        <v>252</v>
      </c>
      <c r="E518" s="465" t="s">
        <v>1159</v>
      </c>
      <c r="F518" s="291" t="s">
        <v>388</v>
      </c>
      <c r="G518" s="306" t="s">
        <v>732</v>
      </c>
      <c r="H518" s="288"/>
      <c r="I518" s="288" t="s">
        <v>437</v>
      </c>
      <c r="J518" s="292">
        <v>27.7</v>
      </c>
      <c r="K518" s="293" t="s">
        <v>234</v>
      </c>
      <c r="L518" s="293" t="s">
        <v>163</v>
      </c>
      <c r="M518" s="289" t="s">
        <v>479</v>
      </c>
      <c r="N518" s="294">
        <v>49</v>
      </c>
      <c r="O518" s="323">
        <v>8.4</v>
      </c>
      <c r="P518" s="295"/>
      <c r="Q518" s="461">
        <f>IFERROR(tbl_AufmassLos1[[#This Row],[Fläche_qm]]*tbl_AufmassLos1[[#This Row],[Reinigungs-tageJahr]],"")</f>
        <v>1357.3</v>
      </c>
      <c r="R518" s="174">
        <f>IFERROR(VLOOKUP(tbl_AufmassLos1[[#This Row],[Reinigungs-gruppe]]&amp;tbl_AufmassLos1[[#This Row],[Reinigungs-tageJahr]],tbl_BasisLos1[],7,FALSE),"")</f>
        <v>0</v>
      </c>
      <c r="S518" s="461" t="str">
        <f>IFERROR(tbl_AufmassLos1[[#This Row],[Fläche_qm_Jahr]]/tbl_AufmassLos1[[#This Row],[qm Leistung pro Stunde]],"")</f>
        <v/>
      </c>
      <c r="T518" s="175">
        <f>IFERROR(VLOOKUP(tbl_AufmassLos1[[#This Row],[Reinigungs-gruppe]]&amp;tbl_AufmassLos1[[#This Row],[Reinigungs-tageJahr]],tbl_BasisLos1[],8,FALSE),"")</f>
        <v>0</v>
      </c>
      <c r="U518" s="176" t="str">
        <f>IFERROR(tbl_AufmassLos1[[#This Row],[StundenJahr]]*tbl_AufmassLos1[[#This Row],[SVS]],"")</f>
        <v/>
      </c>
      <c r="V518" s="176" t="str">
        <f>IFERROR(tbl_AufmassLos1[[#This Row],[PreisJahr]]/12,"")</f>
        <v/>
      </c>
    </row>
    <row r="519" spans="1:22" x14ac:dyDescent="0.2">
      <c r="A519" s="288" t="s">
        <v>2550</v>
      </c>
      <c r="B519" s="289">
        <v>703160030</v>
      </c>
      <c r="C519" s="288" t="s">
        <v>2506</v>
      </c>
      <c r="D519" s="290" t="s">
        <v>252</v>
      </c>
      <c r="E519" s="465" t="s">
        <v>1165</v>
      </c>
      <c r="F519" s="291" t="s">
        <v>2190</v>
      </c>
      <c r="G519" s="306" t="s">
        <v>732</v>
      </c>
      <c r="H519" s="288"/>
      <c r="I519" s="288" t="s">
        <v>437</v>
      </c>
      <c r="J519" s="292">
        <v>22.97</v>
      </c>
      <c r="K519" s="293" t="s">
        <v>452</v>
      </c>
      <c r="L519" s="293" t="s">
        <v>163</v>
      </c>
      <c r="M519" s="289" t="s">
        <v>484</v>
      </c>
      <c r="N519" s="294">
        <v>122.5</v>
      </c>
      <c r="O519" s="323">
        <v>7.3</v>
      </c>
      <c r="P519" s="295"/>
      <c r="Q519" s="461">
        <f>IFERROR(tbl_AufmassLos1[[#This Row],[Fläche_qm]]*tbl_AufmassLos1[[#This Row],[Reinigungs-tageJahr]],"")</f>
        <v>2813.8249999999998</v>
      </c>
      <c r="R519" s="174">
        <f>IFERROR(VLOOKUP(tbl_AufmassLos1[[#This Row],[Reinigungs-gruppe]]&amp;tbl_AufmassLos1[[#This Row],[Reinigungs-tageJahr]],tbl_BasisLos1[],7,FALSE),"")</f>
        <v>0</v>
      </c>
      <c r="S519" s="461" t="str">
        <f>IFERROR(tbl_AufmassLos1[[#This Row],[Fläche_qm_Jahr]]/tbl_AufmassLos1[[#This Row],[qm Leistung pro Stunde]],"")</f>
        <v/>
      </c>
      <c r="T519" s="175">
        <f>IFERROR(VLOOKUP(tbl_AufmassLos1[[#This Row],[Reinigungs-gruppe]]&amp;tbl_AufmassLos1[[#This Row],[Reinigungs-tageJahr]],tbl_BasisLos1[],8,FALSE),"")</f>
        <v>0</v>
      </c>
      <c r="U519" s="176" t="str">
        <f>IFERROR(tbl_AufmassLos1[[#This Row],[StundenJahr]]*tbl_AufmassLos1[[#This Row],[SVS]],"")</f>
        <v/>
      </c>
      <c r="V519" s="176" t="str">
        <f>IFERROR(tbl_AufmassLos1[[#This Row],[PreisJahr]]/12,"")</f>
        <v/>
      </c>
    </row>
    <row r="520" spans="1:22" x14ac:dyDescent="0.2">
      <c r="A520" s="288" t="s">
        <v>2550</v>
      </c>
      <c r="B520" s="289">
        <v>703160030</v>
      </c>
      <c r="C520" s="288" t="s">
        <v>2506</v>
      </c>
      <c r="D520" s="290" t="s">
        <v>252</v>
      </c>
      <c r="E520" s="465" t="s">
        <v>1168</v>
      </c>
      <c r="F520" s="291" t="s">
        <v>2192</v>
      </c>
      <c r="G520" s="306" t="s">
        <v>732</v>
      </c>
      <c r="H520" s="288"/>
      <c r="I520" s="288" t="s">
        <v>437</v>
      </c>
      <c r="J520" s="292">
        <v>46.49</v>
      </c>
      <c r="K520" s="293" t="s">
        <v>452</v>
      </c>
      <c r="L520" s="293" t="s">
        <v>163</v>
      </c>
      <c r="M520" s="289" t="s">
        <v>484</v>
      </c>
      <c r="N520" s="294">
        <v>122.5</v>
      </c>
      <c r="O520" s="323">
        <v>6.3</v>
      </c>
      <c r="P520" s="323">
        <v>11.6</v>
      </c>
      <c r="Q520" s="461">
        <f>IFERROR(tbl_AufmassLos1[[#This Row],[Fläche_qm]]*tbl_AufmassLos1[[#This Row],[Reinigungs-tageJahr]],"")</f>
        <v>5695.0250000000005</v>
      </c>
      <c r="R520" s="174">
        <f>IFERROR(VLOOKUP(tbl_AufmassLos1[[#This Row],[Reinigungs-gruppe]]&amp;tbl_AufmassLos1[[#This Row],[Reinigungs-tageJahr]],tbl_BasisLos1[],7,FALSE),"")</f>
        <v>0</v>
      </c>
      <c r="S520" s="461" t="str">
        <f>IFERROR(tbl_AufmassLos1[[#This Row],[Fläche_qm_Jahr]]/tbl_AufmassLos1[[#This Row],[qm Leistung pro Stunde]],"")</f>
        <v/>
      </c>
      <c r="T520" s="175">
        <f>IFERROR(VLOOKUP(tbl_AufmassLos1[[#This Row],[Reinigungs-gruppe]]&amp;tbl_AufmassLos1[[#This Row],[Reinigungs-tageJahr]],tbl_BasisLos1[],8,FALSE),"")</f>
        <v>0</v>
      </c>
      <c r="U520" s="176" t="str">
        <f>IFERROR(tbl_AufmassLos1[[#This Row],[StundenJahr]]*tbl_AufmassLos1[[#This Row],[SVS]],"")</f>
        <v/>
      </c>
      <c r="V520" s="176" t="str">
        <f>IFERROR(tbl_AufmassLos1[[#This Row],[PreisJahr]]/12,"")</f>
        <v/>
      </c>
    </row>
    <row r="521" spans="1:22" x14ac:dyDescent="0.2">
      <c r="A521" s="288" t="s">
        <v>2550</v>
      </c>
      <c r="B521" s="289">
        <v>703160030</v>
      </c>
      <c r="C521" s="288" t="s">
        <v>2506</v>
      </c>
      <c r="D521" s="290" t="s">
        <v>252</v>
      </c>
      <c r="E521" s="465" t="s">
        <v>1177</v>
      </c>
      <c r="F521" s="291" t="s">
        <v>2193</v>
      </c>
      <c r="G521" s="306" t="s">
        <v>732</v>
      </c>
      <c r="H521" s="288"/>
      <c r="I521" s="288" t="s">
        <v>437</v>
      </c>
      <c r="J521" s="292">
        <v>35.9</v>
      </c>
      <c r="K521" s="293" t="s">
        <v>452</v>
      </c>
      <c r="L521" s="293" t="s">
        <v>163</v>
      </c>
      <c r="M521" s="289" t="s">
        <v>484</v>
      </c>
      <c r="N521" s="294">
        <v>122.5</v>
      </c>
      <c r="O521" s="295">
        <v>0</v>
      </c>
      <c r="P521" s="323">
        <v>7.3</v>
      </c>
      <c r="Q521" s="461">
        <f>IFERROR(tbl_AufmassLos1[[#This Row],[Fläche_qm]]*tbl_AufmassLos1[[#This Row],[Reinigungs-tageJahr]],"")</f>
        <v>4397.75</v>
      </c>
      <c r="R521" s="174">
        <f>IFERROR(VLOOKUP(tbl_AufmassLos1[[#This Row],[Reinigungs-gruppe]]&amp;tbl_AufmassLos1[[#This Row],[Reinigungs-tageJahr]],tbl_BasisLos1[],7,FALSE),"")</f>
        <v>0</v>
      </c>
      <c r="S521" s="461" t="str">
        <f>IFERROR(tbl_AufmassLos1[[#This Row],[Fläche_qm_Jahr]]/tbl_AufmassLos1[[#This Row],[qm Leistung pro Stunde]],"")</f>
        <v/>
      </c>
      <c r="T521" s="175">
        <f>IFERROR(VLOOKUP(tbl_AufmassLos1[[#This Row],[Reinigungs-gruppe]]&amp;tbl_AufmassLos1[[#This Row],[Reinigungs-tageJahr]],tbl_BasisLos1[],8,FALSE),"")</f>
        <v>0</v>
      </c>
      <c r="U521" s="176" t="str">
        <f>IFERROR(tbl_AufmassLos1[[#This Row],[StundenJahr]]*tbl_AufmassLos1[[#This Row],[SVS]],"")</f>
        <v/>
      </c>
      <c r="V521" s="176" t="str">
        <f>IFERROR(tbl_AufmassLos1[[#This Row],[PreisJahr]]/12,"")</f>
        <v/>
      </c>
    </row>
    <row r="522" spans="1:22" x14ac:dyDescent="0.2">
      <c r="A522" s="288" t="s">
        <v>2550</v>
      </c>
      <c r="B522" s="289">
        <v>703160030</v>
      </c>
      <c r="C522" s="288" t="s">
        <v>2506</v>
      </c>
      <c r="D522" s="290" t="s">
        <v>252</v>
      </c>
      <c r="E522" s="465" t="s">
        <v>1226</v>
      </c>
      <c r="F522" s="291" t="s">
        <v>2202</v>
      </c>
      <c r="G522" s="306" t="s">
        <v>732</v>
      </c>
      <c r="H522" s="288"/>
      <c r="I522" s="288" t="s">
        <v>444</v>
      </c>
      <c r="J522" s="292">
        <v>3.41</v>
      </c>
      <c r="K522" s="293" t="s">
        <v>466</v>
      </c>
      <c r="L522" s="293" t="s">
        <v>163</v>
      </c>
      <c r="M522" s="289" t="s">
        <v>484</v>
      </c>
      <c r="N522" s="294">
        <v>122.5</v>
      </c>
      <c r="O522" s="295">
        <v>0</v>
      </c>
      <c r="P522" s="295"/>
      <c r="Q522" s="461">
        <f>IFERROR(tbl_AufmassLos1[[#This Row],[Fläche_qm]]*tbl_AufmassLos1[[#This Row],[Reinigungs-tageJahr]],"")</f>
        <v>417.72500000000002</v>
      </c>
      <c r="R522" s="174">
        <f>IFERROR(VLOOKUP(tbl_AufmassLos1[[#This Row],[Reinigungs-gruppe]]&amp;tbl_AufmassLos1[[#This Row],[Reinigungs-tageJahr]],tbl_BasisLos1[],7,FALSE),"")</f>
        <v>0</v>
      </c>
      <c r="S522" s="461" t="str">
        <f>IFERROR(tbl_AufmassLos1[[#This Row],[Fläche_qm_Jahr]]/tbl_AufmassLos1[[#This Row],[qm Leistung pro Stunde]],"")</f>
        <v/>
      </c>
      <c r="T522" s="175">
        <f>IFERROR(VLOOKUP(tbl_AufmassLos1[[#This Row],[Reinigungs-gruppe]]&amp;tbl_AufmassLos1[[#This Row],[Reinigungs-tageJahr]],tbl_BasisLos1[],8,FALSE),"")</f>
        <v>0</v>
      </c>
      <c r="U522" s="176" t="str">
        <f>IFERROR(tbl_AufmassLos1[[#This Row],[StundenJahr]]*tbl_AufmassLos1[[#This Row],[SVS]],"")</f>
        <v/>
      </c>
      <c r="V522" s="176" t="str">
        <f>IFERROR(tbl_AufmassLos1[[#This Row],[PreisJahr]]/12,"")</f>
        <v/>
      </c>
    </row>
    <row r="523" spans="1:22" x14ac:dyDescent="0.2">
      <c r="A523" s="288" t="s">
        <v>2550</v>
      </c>
      <c r="B523" s="289">
        <v>703160030</v>
      </c>
      <c r="C523" s="288" t="s">
        <v>2506</v>
      </c>
      <c r="D523" s="290">
        <v>2</v>
      </c>
      <c r="E523" s="465" t="s">
        <v>1227</v>
      </c>
      <c r="F523" s="291" t="s">
        <v>2203</v>
      </c>
      <c r="G523" s="306" t="s">
        <v>732</v>
      </c>
      <c r="H523" s="288"/>
      <c r="I523" s="288" t="s">
        <v>444</v>
      </c>
      <c r="J523" s="292">
        <v>14.56</v>
      </c>
      <c r="K523" s="293" t="s">
        <v>466</v>
      </c>
      <c r="L523" s="293" t="s">
        <v>163</v>
      </c>
      <c r="M523" s="289" t="s">
        <v>484</v>
      </c>
      <c r="N523" s="294">
        <v>122.5</v>
      </c>
      <c r="O523" s="323">
        <v>5.5</v>
      </c>
      <c r="P523" s="295"/>
      <c r="Q523" s="461">
        <f>IFERROR(tbl_AufmassLos1[[#This Row],[Fläche_qm]]*tbl_AufmassLos1[[#This Row],[Reinigungs-tageJahr]],"")</f>
        <v>1783.6000000000001</v>
      </c>
      <c r="R523" s="174">
        <f>IFERROR(VLOOKUP(tbl_AufmassLos1[[#This Row],[Reinigungs-gruppe]]&amp;tbl_AufmassLos1[[#This Row],[Reinigungs-tageJahr]],tbl_BasisLos1[],7,FALSE),"")</f>
        <v>0</v>
      </c>
      <c r="S523" s="461" t="str">
        <f>IFERROR(tbl_AufmassLos1[[#This Row],[Fläche_qm_Jahr]]/tbl_AufmassLos1[[#This Row],[qm Leistung pro Stunde]],"")</f>
        <v/>
      </c>
      <c r="T523" s="175">
        <f>IFERROR(VLOOKUP(tbl_AufmassLos1[[#This Row],[Reinigungs-gruppe]]&amp;tbl_AufmassLos1[[#This Row],[Reinigungs-tageJahr]],tbl_BasisLos1[],8,FALSE),"")</f>
        <v>0</v>
      </c>
      <c r="U523" s="176" t="str">
        <f>IFERROR(tbl_AufmassLos1[[#This Row],[StundenJahr]]*tbl_AufmassLos1[[#This Row],[SVS]],"")</f>
        <v/>
      </c>
      <c r="V523" s="176" t="str">
        <f>IFERROR(tbl_AufmassLos1[[#This Row],[PreisJahr]]/12,"")</f>
        <v/>
      </c>
    </row>
    <row r="524" spans="1:22" x14ac:dyDescent="0.2">
      <c r="A524" s="288" t="s">
        <v>2550</v>
      </c>
      <c r="B524" s="289">
        <v>703160030</v>
      </c>
      <c r="C524" s="288" t="s">
        <v>2506</v>
      </c>
      <c r="D524" s="290" t="s">
        <v>252</v>
      </c>
      <c r="E524" s="465" t="s">
        <v>1232</v>
      </c>
      <c r="F524" s="291" t="s">
        <v>2202</v>
      </c>
      <c r="G524" s="306" t="s">
        <v>732</v>
      </c>
      <c r="H524" s="288"/>
      <c r="I524" s="288" t="s">
        <v>444</v>
      </c>
      <c r="J524" s="292">
        <v>3.41</v>
      </c>
      <c r="K524" s="293" t="s">
        <v>466</v>
      </c>
      <c r="L524" s="293" t="s">
        <v>163</v>
      </c>
      <c r="M524" s="289" t="s">
        <v>484</v>
      </c>
      <c r="N524" s="294">
        <v>122.5</v>
      </c>
      <c r="O524" s="295">
        <v>0</v>
      </c>
      <c r="P524" s="295"/>
      <c r="Q524" s="461">
        <f>IFERROR(tbl_AufmassLos1[[#This Row],[Fläche_qm]]*tbl_AufmassLos1[[#This Row],[Reinigungs-tageJahr]],"")</f>
        <v>417.72500000000002</v>
      </c>
      <c r="R524" s="174">
        <f>IFERROR(VLOOKUP(tbl_AufmassLos1[[#This Row],[Reinigungs-gruppe]]&amp;tbl_AufmassLos1[[#This Row],[Reinigungs-tageJahr]],tbl_BasisLos1[],7,FALSE),"")</f>
        <v>0</v>
      </c>
      <c r="S524" s="461" t="str">
        <f>IFERROR(tbl_AufmassLos1[[#This Row],[Fläche_qm_Jahr]]/tbl_AufmassLos1[[#This Row],[qm Leistung pro Stunde]],"")</f>
        <v/>
      </c>
      <c r="T524" s="175">
        <f>IFERROR(VLOOKUP(tbl_AufmassLos1[[#This Row],[Reinigungs-gruppe]]&amp;tbl_AufmassLos1[[#This Row],[Reinigungs-tageJahr]],tbl_BasisLos1[],8,FALSE),"")</f>
        <v>0</v>
      </c>
      <c r="U524" s="176" t="str">
        <f>IFERROR(tbl_AufmassLos1[[#This Row],[StundenJahr]]*tbl_AufmassLos1[[#This Row],[SVS]],"")</f>
        <v/>
      </c>
      <c r="V524" s="176" t="str">
        <f>IFERROR(tbl_AufmassLos1[[#This Row],[PreisJahr]]/12,"")</f>
        <v/>
      </c>
    </row>
    <row r="525" spans="1:22" x14ac:dyDescent="0.2">
      <c r="A525" s="288" t="s">
        <v>2550</v>
      </c>
      <c r="B525" s="289">
        <v>703160030</v>
      </c>
      <c r="C525" s="288" t="s">
        <v>2506</v>
      </c>
      <c r="D525" s="290">
        <v>2</v>
      </c>
      <c r="E525" s="465" t="s">
        <v>1233</v>
      </c>
      <c r="F525" s="291" t="s">
        <v>2203</v>
      </c>
      <c r="G525" s="306" t="s">
        <v>732</v>
      </c>
      <c r="H525" s="288"/>
      <c r="I525" s="288" t="s">
        <v>444</v>
      </c>
      <c r="J525" s="292">
        <v>14.56</v>
      </c>
      <c r="K525" s="293" t="s">
        <v>466</v>
      </c>
      <c r="L525" s="293" t="s">
        <v>163</v>
      </c>
      <c r="M525" s="289" t="s">
        <v>484</v>
      </c>
      <c r="N525" s="294">
        <v>122.5</v>
      </c>
      <c r="O525" s="323">
        <v>5.5</v>
      </c>
      <c r="P525" s="295"/>
      <c r="Q525" s="461">
        <f>IFERROR(tbl_AufmassLos1[[#This Row],[Fläche_qm]]*tbl_AufmassLos1[[#This Row],[Reinigungs-tageJahr]],"")</f>
        <v>1783.6000000000001</v>
      </c>
      <c r="R525" s="174">
        <f>IFERROR(VLOOKUP(tbl_AufmassLos1[[#This Row],[Reinigungs-gruppe]]&amp;tbl_AufmassLos1[[#This Row],[Reinigungs-tageJahr]],tbl_BasisLos1[],7,FALSE),"")</f>
        <v>0</v>
      </c>
      <c r="S525" s="461" t="str">
        <f>IFERROR(tbl_AufmassLos1[[#This Row],[Fläche_qm_Jahr]]/tbl_AufmassLos1[[#This Row],[qm Leistung pro Stunde]],"")</f>
        <v/>
      </c>
      <c r="T525" s="175">
        <f>IFERROR(VLOOKUP(tbl_AufmassLos1[[#This Row],[Reinigungs-gruppe]]&amp;tbl_AufmassLos1[[#This Row],[Reinigungs-tageJahr]],tbl_BasisLos1[],8,FALSE),"")</f>
        <v>0</v>
      </c>
      <c r="U525" s="176" t="str">
        <f>IFERROR(tbl_AufmassLos1[[#This Row],[StundenJahr]]*tbl_AufmassLos1[[#This Row],[SVS]],"")</f>
        <v/>
      </c>
      <c r="V525" s="176" t="str">
        <f>IFERROR(tbl_AufmassLos1[[#This Row],[PreisJahr]]/12,"")</f>
        <v/>
      </c>
    </row>
    <row r="526" spans="1:22" x14ac:dyDescent="0.2">
      <c r="A526" s="288" t="s">
        <v>2550</v>
      </c>
      <c r="B526" s="289">
        <v>703160030</v>
      </c>
      <c r="C526" s="288" t="s">
        <v>2506</v>
      </c>
      <c r="D526" s="290" t="s">
        <v>257</v>
      </c>
      <c r="E526" s="465" t="s">
        <v>1193</v>
      </c>
      <c r="F526" s="291" t="s">
        <v>388</v>
      </c>
      <c r="G526" s="306" t="s">
        <v>732</v>
      </c>
      <c r="H526" s="288"/>
      <c r="I526" s="288" t="s">
        <v>437</v>
      </c>
      <c r="J526" s="292">
        <v>13.9</v>
      </c>
      <c r="K526" s="293" t="s">
        <v>234</v>
      </c>
      <c r="L526" s="293" t="s">
        <v>163</v>
      </c>
      <c r="M526" s="289" t="s">
        <v>479</v>
      </c>
      <c r="N526" s="294">
        <v>49</v>
      </c>
      <c r="O526" s="323">
        <v>4.2</v>
      </c>
      <c r="P526" s="295"/>
      <c r="Q526" s="461">
        <f>IFERROR(tbl_AufmassLos1[[#This Row],[Fläche_qm]]*tbl_AufmassLos1[[#This Row],[Reinigungs-tageJahr]],"")</f>
        <v>681.1</v>
      </c>
      <c r="R526" s="174">
        <f>IFERROR(VLOOKUP(tbl_AufmassLos1[[#This Row],[Reinigungs-gruppe]]&amp;tbl_AufmassLos1[[#This Row],[Reinigungs-tageJahr]],tbl_BasisLos1[],7,FALSE),"")</f>
        <v>0</v>
      </c>
      <c r="S526" s="461" t="str">
        <f>IFERROR(tbl_AufmassLos1[[#This Row],[Fläche_qm_Jahr]]/tbl_AufmassLos1[[#This Row],[qm Leistung pro Stunde]],"")</f>
        <v/>
      </c>
      <c r="T526" s="175">
        <f>IFERROR(VLOOKUP(tbl_AufmassLos1[[#This Row],[Reinigungs-gruppe]]&amp;tbl_AufmassLos1[[#This Row],[Reinigungs-tageJahr]],tbl_BasisLos1[],8,FALSE),"")</f>
        <v>0</v>
      </c>
      <c r="U526" s="176" t="str">
        <f>IFERROR(tbl_AufmassLos1[[#This Row],[StundenJahr]]*tbl_AufmassLos1[[#This Row],[SVS]],"")</f>
        <v/>
      </c>
      <c r="V526" s="176" t="str">
        <f>IFERROR(tbl_AufmassLos1[[#This Row],[PreisJahr]]/12,"")</f>
        <v/>
      </c>
    </row>
    <row r="527" spans="1:22" x14ac:dyDescent="0.2">
      <c r="A527" s="288" t="s">
        <v>2550</v>
      </c>
      <c r="B527" s="289">
        <v>703160030</v>
      </c>
      <c r="C527" s="288" t="s">
        <v>2506</v>
      </c>
      <c r="D527" s="290" t="s">
        <v>257</v>
      </c>
      <c r="E527" s="465" t="s">
        <v>1189</v>
      </c>
      <c r="F527" s="291" t="s">
        <v>423</v>
      </c>
      <c r="G527" s="306" t="s">
        <v>732</v>
      </c>
      <c r="H527" s="288"/>
      <c r="I527" s="288" t="s">
        <v>444</v>
      </c>
      <c r="J527" s="292">
        <v>9.1</v>
      </c>
      <c r="K527" s="293" t="s">
        <v>451</v>
      </c>
      <c r="L527" s="293" t="s">
        <v>163</v>
      </c>
      <c r="M527" s="289" t="s">
        <v>481</v>
      </c>
      <c r="N527" s="294">
        <v>245</v>
      </c>
      <c r="O527" s="323">
        <v>2.1</v>
      </c>
      <c r="P527" s="295"/>
      <c r="Q527" s="461">
        <f>IFERROR(tbl_AufmassLos1[[#This Row],[Fläche_qm]]*tbl_AufmassLos1[[#This Row],[Reinigungs-tageJahr]],"")</f>
        <v>2229.5</v>
      </c>
      <c r="R527" s="174">
        <f>IFERROR(VLOOKUP(tbl_AufmassLos1[[#This Row],[Reinigungs-gruppe]]&amp;tbl_AufmassLos1[[#This Row],[Reinigungs-tageJahr]],tbl_BasisLos1[],7,FALSE),"")</f>
        <v>0</v>
      </c>
      <c r="S527" s="461" t="str">
        <f>IFERROR(tbl_AufmassLos1[[#This Row],[Fläche_qm_Jahr]]/tbl_AufmassLos1[[#This Row],[qm Leistung pro Stunde]],"")</f>
        <v/>
      </c>
      <c r="T527" s="175">
        <f>IFERROR(VLOOKUP(tbl_AufmassLos1[[#This Row],[Reinigungs-gruppe]]&amp;tbl_AufmassLos1[[#This Row],[Reinigungs-tageJahr]],tbl_BasisLos1[],8,FALSE),"")</f>
        <v>0</v>
      </c>
      <c r="U527" s="176" t="str">
        <f>IFERROR(tbl_AufmassLos1[[#This Row],[StundenJahr]]*tbl_AufmassLos1[[#This Row],[SVS]],"")</f>
        <v/>
      </c>
      <c r="V527" s="176" t="str">
        <f>IFERROR(tbl_AufmassLos1[[#This Row],[PreisJahr]]/12,"")</f>
        <v/>
      </c>
    </row>
    <row r="528" spans="1:22" x14ac:dyDescent="0.2">
      <c r="A528" s="288" t="s">
        <v>2550</v>
      </c>
      <c r="B528" s="289">
        <v>703160030</v>
      </c>
      <c r="C528" s="288" t="s">
        <v>2506</v>
      </c>
      <c r="D528" s="290" t="s">
        <v>257</v>
      </c>
      <c r="E528" s="465" t="s">
        <v>1190</v>
      </c>
      <c r="F528" s="291" t="s">
        <v>424</v>
      </c>
      <c r="G528" s="306" t="s">
        <v>732</v>
      </c>
      <c r="H528" s="288"/>
      <c r="I528" s="288" t="s">
        <v>444</v>
      </c>
      <c r="J528" s="292">
        <v>3.4</v>
      </c>
      <c r="K528" s="293" t="s">
        <v>451</v>
      </c>
      <c r="L528" s="293" t="s">
        <v>163</v>
      </c>
      <c r="M528" s="289" t="s">
        <v>481</v>
      </c>
      <c r="N528" s="294">
        <v>245</v>
      </c>
      <c r="O528" s="295">
        <v>0</v>
      </c>
      <c r="P528" s="295"/>
      <c r="Q528" s="461">
        <f>IFERROR(tbl_AufmassLos1[[#This Row],[Fläche_qm]]*tbl_AufmassLos1[[#This Row],[Reinigungs-tageJahr]],"")</f>
        <v>833</v>
      </c>
      <c r="R528" s="174">
        <f>IFERROR(VLOOKUP(tbl_AufmassLos1[[#This Row],[Reinigungs-gruppe]]&amp;tbl_AufmassLos1[[#This Row],[Reinigungs-tageJahr]],tbl_BasisLos1[],7,FALSE),"")</f>
        <v>0</v>
      </c>
      <c r="S528" s="461" t="str">
        <f>IFERROR(tbl_AufmassLos1[[#This Row],[Fläche_qm_Jahr]]/tbl_AufmassLos1[[#This Row],[qm Leistung pro Stunde]],"")</f>
        <v/>
      </c>
      <c r="T528" s="175">
        <f>IFERROR(VLOOKUP(tbl_AufmassLos1[[#This Row],[Reinigungs-gruppe]]&amp;tbl_AufmassLos1[[#This Row],[Reinigungs-tageJahr]],tbl_BasisLos1[],8,FALSE),"")</f>
        <v>0</v>
      </c>
      <c r="U528" s="176" t="str">
        <f>IFERROR(tbl_AufmassLos1[[#This Row],[StundenJahr]]*tbl_AufmassLos1[[#This Row],[SVS]],"")</f>
        <v/>
      </c>
      <c r="V528" s="176" t="str">
        <f>IFERROR(tbl_AufmassLos1[[#This Row],[PreisJahr]]/12,"")</f>
        <v/>
      </c>
    </row>
    <row r="529" spans="1:22" x14ac:dyDescent="0.2">
      <c r="A529" s="288" t="s">
        <v>2550</v>
      </c>
      <c r="B529" s="289">
        <v>703160030</v>
      </c>
      <c r="C529" s="288" t="s">
        <v>2506</v>
      </c>
      <c r="D529" s="290" t="s">
        <v>257</v>
      </c>
      <c r="E529" s="465" t="s">
        <v>1191</v>
      </c>
      <c r="F529" s="291" t="s">
        <v>424</v>
      </c>
      <c r="G529" s="306" t="s">
        <v>732</v>
      </c>
      <c r="H529" s="288"/>
      <c r="I529" s="288" t="s">
        <v>444</v>
      </c>
      <c r="J529" s="292">
        <v>7.4</v>
      </c>
      <c r="K529" s="293" t="s">
        <v>451</v>
      </c>
      <c r="L529" s="293" t="s">
        <v>163</v>
      </c>
      <c r="M529" s="289" t="s">
        <v>481</v>
      </c>
      <c r="N529" s="294">
        <v>245</v>
      </c>
      <c r="O529" s="295">
        <v>0</v>
      </c>
      <c r="P529" s="295"/>
      <c r="Q529" s="461">
        <f>IFERROR(tbl_AufmassLos1[[#This Row],[Fläche_qm]]*tbl_AufmassLos1[[#This Row],[Reinigungs-tageJahr]],"")</f>
        <v>1813</v>
      </c>
      <c r="R529" s="174">
        <f>IFERROR(VLOOKUP(tbl_AufmassLos1[[#This Row],[Reinigungs-gruppe]]&amp;tbl_AufmassLos1[[#This Row],[Reinigungs-tageJahr]],tbl_BasisLos1[],7,FALSE),"")</f>
        <v>0</v>
      </c>
      <c r="S529" s="461" t="str">
        <f>IFERROR(tbl_AufmassLos1[[#This Row],[Fläche_qm_Jahr]]/tbl_AufmassLos1[[#This Row],[qm Leistung pro Stunde]],"")</f>
        <v/>
      </c>
      <c r="T529" s="175">
        <f>IFERROR(VLOOKUP(tbl_AufmassLos1[[#This Row],[Reinigungs-gruppe]]&amp;tbl_AufmassLos1[[#This Row],[Reinigungs-tageJahr]],tbl_BasisLos1[],8,FALSE),"")</f>
        <v>0</v>
      </c>
      <c r="U529" s="176" t="str">
        <f>IFERROR(tbl_AufmassLos1[[#This Row],[StundenJahr]]*tbl_AufmassLos1[[#This Row],[SVS]],"")</f>
        <v/>
      </c>
      <c r="V529" s="176" t="str">
        <f>IFERROR(tbl_AufmassLos1[[#This Row],[PreisJahr]]/12,"")</f>
        <v/>
      </c>
    </row>
    <row r="530" spans="1:22" x14ac:dyDescent="0.2">
      <c r="A530" s="288" t="s">
        <v>2550</v>
      </c>
      <c r="B530" s="289">
        <v>703160030</v>
      </c>
      <c r="C530" s="288" t="s">
        <v>2506</v>
      </c>
      <c r="D530" s="290" t="s">
        <v>257</v>
      </c>
      <c r="E530" s="465" t="s">
        <v>1194</v>
      </c>
      <c r="F530" s="291" t="s">
        <v>388</v>
      </c>
      <c r="G530" s="306" t="s">
        <v>732</v>
      </c>
      <c r="H530" s="288"/>
      <c r="I530" s="288" t="s">
        <v>437</v>
      </c>
      <c r="J530" s="292">
        <v>27.7</v>
      </c>
      <c r="K530" s="293" t="s">
        <v>234</v>
      </c>
      <c r="L530" s="293" t="s">
        <v>163</v>
      </c>
      <c r="M530" s="289" t="s">
        <v>479</v>
      </c>
      <c r="N530" s="294">
        <v>49</v>
      </c>
      <c r="O530" s="323">
        <v>8.4</v>
      </c>
      <c r="P530" s="295"/>
      <c r="Q530" s="461">
        <f>IFERROR(tbl_AufmassLos1[[#This Row],[Fläche_qm]]*tbl_AufmassLos1[[#This Row],[Reinigungs-tageJahr]],"")</f>
        <v>1357.3</v>
      </c>
      <c r="R530" s="174">
        <f>IFERROR(VLOOKUP(tbl_AufmassLos1[[#This Row],[Reinigungs-gruppe]]&amp;tbl_AufmassLos1[[#This Row],[Reinigungs-tageJahr]],tbl_BasisLos1[],7,FALSE),"")</f>
        <v>0</v>
      </c>
      <c r="S530" s="461" t="str">
        <f>IFERROR(tbl_AufmassLos1[[#This Row],[Fläche_qm_Jahr]]/tbl_AufmassLos1[[#This Row],[qm Leistung pro Stunde]],"")</f>
        <v/>
      </c>
      <c r="T530" s="175">
        <f>IFERROR(VLOOKUP(tbl_AufmassLos1[[#This Row],[Reinigungs-gruppe]]&amp;tbl_AufmassLos1[[#This Row],[Reinigungs-tageJahr]],tbl_BasisLos1[],8,FALSE),"")</f>
        <v>0</v>
      </c>
      <c r="U530" s="176" t="str">
        <f>IFERROR(tbl_AufmassLos1[[#This Row],[StundenJahr]]*tbl_AufmassLos1[[#This Row],[SVS]],"")</f>
        <v/>
      </c>
      <c r="V530" s="176" t="str">
        <f>IFERROR(tbl_AufmassLos1[[#This Row],[PreisJahr]]/12,"")</f>
        <v/>
      </c>
    </row>
    <row r="531" spans="1:22" x14ac:dyDescent="0.2">
      <c r="A531" s="288" t="s">
        <v>2550</v>
      </c>
      <c r="B531" s="289">
        <v>703160030</v>
      </c>
      <c r="C531" s="288" t="s">
        <v>2506</v>
      </c>
      <c r="D531" s="290" t="s">
        <v>257</v>
      </c>
      <c r="E531" s="465" t="s">
        <v>1196</v>
      </c>
      <c r="F531" s="291" t="s">
        <v>419</v>
      </c>
      <c r="G531" s="306" t="s">
        <v>732</v>
      </c>
      <c r="H531" s="288"/>
      <c r="I531" s="288" t="s">
        <v>437</v>
      </c>
      <c r="J531" s="292">
        <v>26.5</v>
      </c>
      <c r="K531" s="293" t="s">
        <v>464</v>
      </c>
      <c r="L531" s="293" t="s">
        <v>163</v>
      </c>
      <c r="M531" s="289" t="s">
        <v>479</v>
      </c>
      <c r="N531" s="294">
        <v>49</v>
      </c>
      <c r="O531" s="323">
        <v>8.4</v>
      </c>
      <c r="P531" s="295"/>
      <c r="Q531" s="461">
        <f>IFERROR(tbl_AufmassLos1[[#This Row],[Fläche_qm]]*tbl_AufmassLos1[[#This Row],[Reinigungs-tageJahr]],"")</f>
        <v>1298.5</v>
      </c>
      <c r="R531" s="174">
        <f>IFERROR(VLOOKUP(tbl_AufmassLos1[[#This Row],[Reinigungs-gruppe]]&amp;tbl_AufmassLos1[[#This Row],[Reinigungs-tageJahr]],tbl_BasisLos1[],7,FALSE),"")</f>
        <v>0</v>
      </c>
      <c r="S531" s="461" t="str">
        <f>IFERROR(tbl_AufmassLos1[[#This Row],[Fläche_qm_Jahr]]/tbl_AufmassLos1[[#This Row],[qm Leistung pro Stunde]],"")</f>
        <v/>
      </c>
      <c r="T531" s="175">
        <f>IFERROR(VLOOKUP(tbl_AufmassLos1[[#This Row],[Reinigungs-gruppe]]&amp;tbl_AufmassLos1[[#This Row],[Reinigungs-tageJahr]],tbl_BasisLos1[],8,FALSE),"")</f>
        <v>0</v>
      </c>
      <c r="U531" s="176" t="str">
        <f>IFERROR(tbl_AufmassLos1[[#This Row],[StundenJahr]]*tbl_AufmassLos1[[#This Row],[SVS]],"")</f>
        <v/>
      </c>
      <c r="V531" s="176" t="str">
        <f>IFERROR(tbl_AufmassLos1[[#This Row],[PreisJahr]]/12,"")</f>
        <v/>
      </c>
    </row>
    <row r="532" spans="1:22" x14ac:dyDescent="0.2">
      <c r="A532" s="288" t="s">
        <v>2550</v>
      </c>
      <c r="B532" s="289">
        <v>703160030</v>
      </c>
      <c r="C532" s="288" t="s">
        <v>2506</v>
      </c>
      <c r="D532" s="290" t="s">
        <v>257</v>
      </c>
      <c r="E532" s="465" t="s">
        <v>1197</v>
      </c>
      <c r="F532" s="291" t="s">
        <v>388</v>
      </c>
      <c r="G532" s="306" t="s">
        <v>732</v>
      </c>
      <c r="H532" s="288"/>
      <c r="I532" s="288" t="s">
        <v>437</v>
      </c>
      <c r="J532" s="292">
        <v>13.8</v>
      </c>
      <c r="K532" s="293" t="s">
        <v>234</v>
      </c>
      <c r="L532" s="293" t="s">
        <v>163</v>
      </c>
      <c r="M532" s="289" t="s">
        <v>479</v>
      </c>
      <c r="N532" s="294">
        <v>49</v>
      </c>
      <c r="O532" s="323">
        <v>4.2</v>
      </c>
      <c r="P532" s="295"/>
      <c r="Q532" s="461">
        <f>IFERROR(tbl_AufmassLos1[[#This Row],[Fläche_qm]]*tbl_AufmassLos1[[#This Row],[Reinigungs-tageJahr]],"")</f>
        <v>676.2</v>
      </c>
      <c r="R532" s="174">
        <f>IFERROR(VLOOKUP(tbl_AufmassLos1[[#This Row],[Reinigungs-gruppe]]&amp;tbl_AufmassLos1[[#This Row],[Reinigungs-tageJahr]],tbl_BasisLos1[],7,FALSE),"")</f>
        <v>0</v>
      </c>
      <c r="S532" s="461" t="str">
        <f>IFERROR(tbl_AufmassLos1[[#This Row],[Fläche_qm_Jahr]]/tbl_AufmassLos1[[#This Row],[qm Leistung pro Stunde]],"")</f>
        <v/>
      </c>
      <c r="T532" s="175">
        <f>IFERROR(VLOOKUP(tbl_AufmassLos1[[#This Row],[Reinigungs-gruppe]]&amp;tbl_AufmassLos1[[#This Row],[Reinigungs-tageJahr]],tbl_BasisLos1[],8,FALSE),"")</f>
        <v>0</v>
      </c>
      <c r="U532" s="176" t="str">
        <f>IFERROR(tbl_AufmassLos1[[#This Row],[StundenJahr]]*tbl_AufmassLos1[[#This Row],[SVS]],"")</f>
        <v/>
      </c>
      <c r="V532" s="176" t="str">
        <f>IFERROR(tbl_AufmassLos1[[#This Row],[PreisJahr]]/12,"")</f>
        <v/>
      </c>
    </row>
    <row r="533" spans="1:22" x14ac:dyDescent="0.2">
      <c r="A533" s="288" t="s">
        <v>2550</v>
      </c>
      <c r="B533" s="289">
        <v>703160030</v>
      </c>
      <c r="C533" s="288" t="s">
        <v>2506</v>
      </c>
      <c r="D533" s="290" t="s">
        <v>257</v>
      </c>
      <c r="E533" s="465" t="s">
        <v>1198</v>
      </c>
      <c r="F533" s="291" t="s">
        <v>388</v>
      </c>
      <c r="G533" s="306" t="s">
        <v>732</v>
      </c>
      <c r="H533" s="288"/>
      <c r="I533" s="288" t="s">
        <v>437</v>
      </c>
      <c r="J533" s="292">
        <v>13.8</v>
      </c>
      <c r="K533" s="293" t="s">
        <v>234</v>
      </c>
      <c r="L533" s="293" t="s">
        <v>163</v>
      </c>
      <c r="M533" s="289" t="s">
        <v>479</v>
      </c>
      <c r="N533" s="294">
        <v>49</v>
      </c>
      <c r="O533" s="323">
        <v>4.2</v>
      </c>
      <c r="P533" s="295"/>
      <c r="Q533" s="461">
        <f>IFERROR(tbl_AufmassLos1[[#This Row],[Fläche_qm]]*tbl_AufmassLos1[[#This Row],[Reinigungs-tageJahr]],"")</f>
        <v>676.2</v>
      </c>
      <c r="R533" s="174">
        <f>IFERROR(VLOOKUP(tbl_AufmassLos1[[#This Row],[Reinigungs-gruppe]]&amp;tbl_AufmassLos1[[#This Row],[Reinigungs-tageJahr]],tbl_BasisLos1[],7,FALSE),"")</f>
        <v>0</v>
      </c>
      <c r="S533" s="461" t="str">
        <f>IFERROR(tbl_AufmassLos1[[#This Row],[Fläche_qm_Jahr]]/tbl_AufmassLos1[[#This Row],[qm Leistung pro Stunde]],"")</f>
        <v/>
      </c>
      <c r="T533" s="175">
        <f>IFERROR(VLOOKUP(tbl_AufmassLos1[[#This Row],[Reinigungs-gruppe]]&amp;tbl_AufmassLos1[[#This Row],[Reinigungs-tageJahr]],tbl_BasisLos1[],8,FALSE),"")</f>
        <v>0</v>
      </c>
      <c r="U533" s="176" t="str">
        <f>IFERROR(tbl_AufmassLos1[[#This Row],[StundenJahr]]*tbl_AufmassLos1[[#This Row],[SVS]],"")</f>
        <v/>
      </c>
      <c r="V533" s="176" t="str">
        <f>IFERROR(tbl_AufmassLos1[[#This Row],[PreisJahr]]/12,"")</f>
        <v/>
      </c>
    </row>
    <row r="534" spans="1:22" x14ac:dyDescent="0.2">
      <c r="A534" s="288" t="s">
        <v>2550</v>
      </c>
      <c r="B534" s="289">
        <v>703160030</v>
      </c>
      <c r="C534" s="288" t="s">
        <v>2506</v>
      </c>
      <c r="D534" s="290" t="s">
        <v>257</v>
      </c>
      <c r="E534" s="465" t="s">
        <v>1199</v>
      </c>
      <c r="F534" s="291" t="s">
        <v>388</v>
      </c>
      <c r="G534" s="306" t="s">
        <v>732</v>
      </c>
      <c r="H534" s="288"/>
      <c r="I534" s="288" t="s">
        <v>437</v>
      </c>
      <c r="J534" s="292">
        <v>14</v>
      </c>
      <c r="K534" s="293" t="s">
        <v>234</v>
      </c>
      <c r="L534" s="293" t="s">
        <v>163</v>
      </c>
      <c r="M534" s="289" t="s">
        <v>479</v>
      </c>
      <c r="N534" s="294">
        <v>49</v>
      </c>
      <c r="O534" s="323">
        <v>6.4</v>
      </c>
      <c r="P534" s="295"/>
      <c r="Q534" s="461">
        <f>IFERROR(tbl_AufmassLos1[[#This Row],[Fläche_qm]]*tbl_AufmassLos1[[#This Row],[Reinigungs-tageJahr]],"")</f>
        <v>686</v>
      </c>
      <c r="R534" s="174">
        <f>IFERROR(VLOOKUP(tbl_AufmassLos1[[#This Row],[Reinigungs-gruppe]]&amp;tbl_AufmassLos1[[#This Row],[Reinigungs-tageJahr]],tbl_BasisLos1[],7,FALSE),"")</f>
        <v>0</v>
      </c>
      <c r="S534" s="461" t="str">
        <f>IFERROR(tbl_AufmassLos1[[#This Row],[Fläche_qm_Jahr]]/tbl_AufmassLos1[[#This Row],[qm Leistung pro Stunde]],"")</f>
        <v/>
      </c>
      <c r="T534" s="175">
        <f>IFERROR(VLOOKUP(tbl_AufmassLos1[[#This Row],[Reinigungs-gruppe]]&amp;tbl_AufmassLos1[[#This Row],[Reinigungs-tageJahr]],tbl_BasisLos1[],8,FALSE),"")</f>
        <v>0</v>
      </c>
      <c r="U534" s="176" t="str">
        <f>IFERROR(tbl_AufmassLos1[[#This Row],[StundenJahr]]*tbl_AufmassLos1[[#This Row],[SVS]],"")</f>
        <v/>
      </c>
      <c r="V534" s="176" t="str">
        <f>IFERROR(tbl_AufmassLos1[[#This Row],[PreisJahr]]/12,"")</f>
        <v/>
      </c>
    </row>
    <row r="535" spans="1:22" x14ac:dyDescent="0.2">
      <c r="A535" s="288" t="s">
        <v>2550</v>
      </c>
      <c r="B535" s="289">
        <v>703160030</v>
      </c>
      <c r="C535" s="288" t="s">
        <v>2506</v>
      </c>
      <c r="D535" s="290" t="s">
        <v>257</v>
      </c>
      <c r="E535" s="465" t="s">
        <v>1200</v>
      </c>
      <c r="F535" s="291" t="s">
        <v>388</v>
      </c>
      <c r="G535" s="306" t="s">
        <v>732</v>
      </c>
      <c r="H535" s="288"/>
      <c r="I535" s="288" t="s">
        <v>437</v>
      </c>
      <c r="J535" s="292">
        <v>23.3</v>
      </c>
      <c r="K535" s="293" t="s">
        <v>234</v>
      </c>
      <c r="L535" s="293" t="s">
        <v>163</v>
      </c>
      <c r="M535" s="289" t="s">
        <v>479</v>
      </c>
      <c r="N535" s="294">
        <v>49</v>
      </c>
      <c r="O535" s="323">
        <v>4.2</v>
      </c>
      <c r="P535" s="295"/>
      <c r="Q535" s="461">
        <f>IFERROR(tbl_AufmassLos1[[#This Row],[Fläche_qm]]*tbl_AufmassLos1[[#This Row],[Reinigungs-tageJahr]],"")</f>
        <v>1141.7</v>
      </c>
      <c r="R535" s="174">
        <f>IFERROR(VLOOKUP(tbl_AufmassLos1[[#This Row],[Reinigungs-gruppe]]&amp;tbl_AufmassLos1[[#This Row],[Reinigungs-tageJahr]],tbl_BasisLos1[],7,FALSE),"")</f>
        <v>0</v>
      </c>
      <c r="S535" s="461" t="str">
        <f>IFERROR(tbl_AufmassLos1[[#This Row],[Fläche_qm_Jahr]]/tbl_AufmassLos1[[#This Row],[qm Leistung pro Stunde]],"")</f>
        <v/>
      </c>
      <c r="T535" s="175">
        <f>IFERROR(VLOOKUP(tbl_AufmassLos1[[#This Row],[Reinigungs-gruppe]]&amp;tbl_AufmassLos1[[#This Row],[Reinigungs-tageJahr]],tbl_BasisLos1[],8,FALSE),"")</f>
        <v>0</v>
      </c>
      <c r="U535" s="176" t="str">
        <f>IFERROR(tbl_AufmassLos1[[#This Row],[StundenJahr]]*tbl_AufmassLos1[[#This Row],[SVS]],"")</f>
        <v/>
      </c>
      <c r="V535" s="176" t="str">
        <f>IFERROR(tbl_AufmassLos1[[#This Row],[PreisJahr]]/12,"")</f>
        <v/>
      </c>
    </row>
    <row r="536" spans="1:22" x14ac:dyDescent="0.2">
      <c r="A536" s="288" t="s">
        <v>2550</v>
      </c>
      <c r="B536" s="289">
        <v>703160030</v>
      </c>
      <c r="C536" s="288" t="s">
        <v>2506</v>
      </c>
      <c r="D536" s="290" t="s">
        <v>257</v>
      </c>
      <c r="E536" s="465" t="s">
        <v>1201</v>
      </c>
      <c r="F536" s="291" t="s">
        <v>388</v>
      </c>
      <c r="G536" s="306" t="s">
        <v>732</v>
      </c>
      <c r="H536" s="288"/>
      <c r="I536" s="288" t="s">
        <v>437</v>
      </c>
      <c r="J536" s="292">
        <v>22.4</v>
      </c>
      <c r="K536" s="293" t="s">
        <v>234</v>
      </c>
      <c r="L536" s="293" t="s">
        <v>163</v>
      </c>
      <c r="M536" s="289" t="s">
        <v>479</v>
      </c>
      <c r="N536" s="294">
        <v>49</v>
      </c>
      <c r="O536" s="323">
        <v>8.4</v>
      </c>
      <c r="P536" s="295"/>
      <c r="Q536" s="461">
        <f>IFERROR(tbl_AufmassLos1[[#This Row],[Fläche_qm]]*tbl_AufmassLos1[[#This Row],[Reinigungs-tageJahr]],"")</f>
        <v>1097.5999999999999</v>
      </c>
      <c r="R536" s="174">
        <f>IFERROR(VLOOKUP(tbl_AufmassLos1[[#This Row],[Reinigungs-gruppe]]&amp;tbl_AufmassLos1[[#This Row],[Reinigungs-tageJahr]],tbl_BasisLos1[],7,FALSE),"")</f>
        <v>0</v>
      </c>
      <c r="S536" s="461" t="str">
        <f>IFERROR(tbl_AufmassLos1[[#This Row],[Fläche_qm_Jahr]]/tbl_AufmassLos1[[#This Row],[qm Leistung pro Stunde]],"")</f>
        <v/>
      </c>
      <c r="T536" s="175">
        <f>IFERROR(VLOOKUP(tbl_AufmassLos1[[#This Row],[Reinigungs-gruppe]]&amp;tbl_AufmassLos1[[#This Row],[Reinigungs-tageJahr]],tbl_BasisLos1[],8,FALSE),"")</f>
        <v>0</v>
      </c>
      <c r="U536" s="176" t="str">
        <f>IFERROR(tbl_AufmassLos1[[#This Row],[StundenJahr]]*tbl_AufmassLos1[[#This Row],[SVS]],"")</f>
        <v/>
      </c>
      <c r="V536" s="176" t="str">
        <f>IFERROR(tbl_AufmassLos1[[#This Row],[PreisJahr]]/12,"")</f>
        <v/>
      </c>
    </row>
    <row r="537" spans="1:22" x14ac:dyDescent="0.2">
      <c r="A537" s="288" t="s">
        <v>2550</v>
      </c>
      <c r="B537" s="289">
        <v>703160030</v>
      </c>
      <c r="C537" s="288" t="s">
        <v>2506</v>
      </c>
      <c r="D537" s="290" t="s">
        <v>257</v>
      </c>
      <c r="E537" s="465" t="s">
        <v>1202</v>
      </c>
      <c r="F537" s="291" t="s">
        <v>390</v>
      </c>
      <c r="G537" s="306" t="s">
        <v>732</v>
      </c>
      <c r="H537" s="288"/>
      <c r="I537" s="288" t="s">
        <v>437</v>
      </c>
      <c r="J537" s="292">
        <v>23.6</v>
      </c>
      <c r="K537" s="293" t="s">
        <v>450</v>
      </c>
      <c r="L537" s="293" t="s">
        <v>163</v>
      </c>
      <c r="M537" s="289" t="s">
        <v>484</v>
      </c>
      <c r="N537" s="294">
        <v>122.5</v>
      </c>
      <c r="O537" s="323">
        <v>7.2</v>
      </c>
      <c r="P537" s="295"/>
      <c r="Q537" s="461">
        <f>IFERROR(tbl_AufmassLos1[[#This Row],[Fläche_qm]]*tbl_AufmassLos1[[#This Row],[Reinigungs-tageJahr]],"")</f>
        <v>2891</v>
      </c>
      <c r="R537" s="174">
        <f>IFERROR(VLOOKUP(tbl_AufmassLos1[[#This Row],[Reinigungs-gruppe]]&amp;tbl_AufmassLos1[[#This Row],[Reinigungs-tageJahr]],tbl_BasisLos1[],7,FALSE),"")</f>
        <v>0</v>
      </c>
      <c r="S537" s="461" t="str">
        <f>IFERROR(tbl_AufmassLos1[[#This Row],[Fläche_qm_Jahr]]/tbl_AufmassLos1[[#This Row],[qm Leistung pro Stunde]],"")</f>
        <v/>
      </c>
      <c r="T537" s="175">
        <f>IFERROR(VLOOKUP(tbl_AufmassLos1[[#This Row],[Reinigungs-gruppe]]&amp;tbl_AufmassLos1[[#This Row],[Reinigungs-tageJahr]],tbl_BasisLos1[],8,FALSE),"")</f>
        <v>0</v>
      </c>
      <c r="U537" s="176" t="str">
        <f>IFERROR(tbl_AufmassLos1[[#This Row],[StundenJahr]]*tbl_AufmassLos1[[#This Row],[SVS]],"")</f>
        <v/>
      </c>
      <c r="V537" s="176" t="str">
        <f>IFERROR(tbl_AufmassLos1[[#This Row],[PreisJahr]]/12,"")</f>
        <v/>
      </c>
    </row>
    <row r="538" spans="1:22" x14ac:dyDescent="0.2">
      <c r="A538" s="288" t="s">
        <v>2550</v>
      </c>
      <c r="B538" s="289">
        <v>703160030</v>
      </c>
      <c r="C538" s="288" t="s">
        <v>2506</v>
      </c>
      <c r="D538" s="290" t="s">
        <v>257</v>
      </c>
      <c r="E538" s="465" t="s">
        <v>1203</v>
      </c>
      <c r="F538" s="291" t="s">
        <v>387</v>
      </c>
      <c r="G538" s="306" t="s">
        <v>732</v>
      </c>
      <c r="H538" s="288"/>
      <c r="I538" s="288" t="s">
        <v>437</v>
      </c>
      <c r="J538" s="292">
        <v>10.4</v>
      </c>
      <c r="K538" s="293" t="s">
        <v>457</v>
      </c>
      <c r="L538" s="293" t="s">
        <v>163</v>
      </c>
      <c r="M538" s="289" t="s">
        <v>480</v>
      </c>
      <c r="N538" s="294">
        <v>12</v>
      </c>
      <c r="O538" s="323">
        <v>2.1</v>
      </c>
      <c r="P538" s="295"/>
      <c r="Q538" s="461">
        <f>IFERROR(tbl_AufmassLos1[[#This Row],[Fläche_qm]]*tbl_AufmassLos1[[#This Row],[Reinigungs-tageJahr]],"")</f>
        <v>124.80000000000001</v>
      </c>
      <c r="R538" s="174">
        <f>IFERROR(VLOOKUP(tbl_AufmassLos1[[#This Row],[Reinigungs-gruppe]]&amp;tbl_AufmassLos1[[#This Row],[Reinigungs-tageJahr]],tbl_BasisLos1[],7,FALSE),"")</f>
        <v>0</v>
      </c>
      <c r="S538" s="461" t="str">
        <f>IFERROR(tbl_AufmassLos1[[#This Row],[Fläche_qm_Jahr]]/tbl_AufmassLos1[[#This Row],[qm Leistung pro Stunde]],"")</f>
        <v/>
      </c>
      <c r="T538" s="175">
        <f>IFERROR(VLOOKUP(tbl_AufmassLos1[[#This Row],[Reinigungs-gruppe]]&amp;tbl_AufmassLos1[[#This Row],[Reinigungs-tageJahr]],tbl_BasisLos1[],8,FALSE),"")</f>
        <v>0</v>
      </c>
      <c r="U538" s="176" t="str">
        <f>IFERROR(tbl_AufmassLos1[[#This Row],[StundenJahr]]*tbl_AufmassLos1[[#This Row],[SVS]],"")</f>
        <v/>
      </c>
      <c r="V538" s="176" t="str">
        <f>IFERROR(tbl_AufmassLos1[[#This Row],[PreisJahr]]/12,"")</f>
        <v/>
      </c>
    </row>
    <row r="539" spans="1:22" x14ac:dyDescent="0.2">
      <c r="A539" s="288" t="s">
        <v>2550</v>
      </c>
      <c r="B539" s="289">
        <v>703160030</v>
      </c>
      <c r="C539" s="288" t="s">
        <v>2506</v>
      </c>
      <c r="D539" s="290" t="s">
        <v>257</v>
      </c>
      <c r="E539" s="465" t="s">
        <v>1204</v>
      </c>
      <c r="F539" s="291" t="s">
        <v>388</v>
      </c>
      <c r="G539" s="306" t="s">
        <v>732</v>
      </c>
      <c r="H539" s="288"/>
      <c r="I539" s="288" t="s">
        <v>437</v>
      </c>
      <c r="J539" s="292">
        <v>19.5</v>
      </c>
      <c r="K539" s="293" t="s">
        <v>234</v>
      </c>
      <c r="L539" s="293" t="s">
        <v>163</v>
      </c>
      <c r="M539" s="289" t="s">
        <v>479</v>
      </c>
      <c r="N539" s="294">
        <v>49</v>
      </c>
      <c r="O539" s="323">
        <v>6.4</v>
      </c>
      <c r="P539" s="295"/>
      <c r="Q539" s="461">
        <f>IFERROR(tbl_AufmassLos1[[#This Row],[Fläche_qm]]*tbl_AufmassLos1[[#This Row],[Reinigungs-tageJahr]],"")</f>
        <v>955.5</v>
      </c>
      <c r="R539" s="174">
        <f>IFERROR(VLOOKUP(tbl_AufmassLos1[[#This Row],[Reinigungs-gruppe]]&amp;tbl_AufmassLos1[[#This Row],[Reinigungs-tageJahr]],tbl_BasisLos1[],7,FALSE),"")</f>
        <v>0</v>
      </c>
      <c r="S539" s="461" t="str">
        <f>IFERROR(tbl_AufmassLos1[[#This Row],[Fläche_qm_Jahr]]/tbl_AufmassLos1[[#This Row],[qm Leistung pro Stunde]],"")</f>
        <v/>
      </c>
      <c r="T539" s="175">
        <f>IFERROR(VLOOKUP(tbl_AufmassLos1[[#This Row],[Reinigungs-gruppe]]&amp;tbl_AufmassLos1[[#This Row],[Reinigungs-tageJahr]],tbl_BasisLos1[],8,FALSE),"")</f>
        <v>0</v>
      </c>
      <c r="U539" s="176" t="str">
        <f>IFERROR(tbl_AufmassLos1[[#This Row],[StundenJahr]]*tbl_AufmassLos1[[#This Row],[SVS]],"")</f>
        <v/>
      </c>
      <c r="V539" s="176" t="str">
        <f>IFERROR(tbl_AufmassLos1[[#This Row],[PreisJahr]]/12,"")</f>
        <v/>
      </c>
    </row>
    <row r="540" spans="1:22" x14ac:dyDescent="0.2">
      <c r="A540" s="288" t="s">
        <v>2550</v>
      </c>
      <c r="B540" s="289">
        <v>703160030</v>
      </c>
      <c r="C540" s="288" t="s">
        <v>2506</v>
      </c>
      <c r="D540" s="290" t="s">
        <v>257</v>
      </c>
      <c r="E540" s="465" t="s">
        <v>1205</v>
      </c>
      <c r="F540" s="291" t="s">
        <v>388</v>
      </c>
      <c r="G540" s="306" t="s">
        <v>732</v>
      </c>
      <c r="H540" s="288"/>
      <c r="I540" s="288" t="s">
        <v>437</v>
      </c>
      <c r="J540" s="292">
        <v>15.6</v>
      </c>
      <c r="K540" s="293" t="s">
        <v>234</v>
      </c>
      <c r="L540" s="293" t="s">
        <v>163</v>
      </c>
      <c r="M540" s="289" t="s">
        <v>479</v>
      </c>
      <c r="N540" s="294">
        <v>49</v>
      </c>
      <c r="O540" s="323">
        <v>6.3</v>
      </c>
      <c r="P540" s="295"/>
      <c r="Q540" s="461">
        <f>IFERROR(tbl_AufmassLos1[[#This Row],[Fläche_qm]]*tbl_AufmassLos1[[#This Row],[Reinigungs-tageJahr]],"")</f>
        <v>764.4</v>
      </c>
      <c r="R540" s="174">
        <f>IFERROR(VLOOKUP(tbl_AufmassLos1[[#This Row],[Reinigungs-gruppe]]&amp;tbl_AufmassLos1[[#This Row],[Reinigungs-tageJahr]],tbl_BasisLos1[],7,FALSE),"")</f>
        <v>0</v>
      </c>
      <c r="S540" s="461" t="str">
        <f>IFERROR(tbl_AufmassLos1[[#This Row],[Fläche_qm_Jahr]]/tbl_AufmassLos1[[#This Row],[qm Leistung pro Stunde]],"")</f>
        <v/>
      </c>
      <c r="T540" s="175">
        <f>IFERROR(VLOOKUP(tbl_AufmassLos1[[#This Row],[Reinigungs-gruppe]]&amp;tbl_AufmassLos1[[#This Row],[Reinigungs-tageJahr]],tbl_BasisLos1[],8,FALSE),"")</f>
        <v>0</v>
      </c>
      <c r="U540" s="176" t="str">
        <f>IFERROR(tbl_AufmassLos1[[#This Row],[StundenJahr]]*tbl_AufmassLos1[[#This Row],[SVS]],"")</f>
        <v/>
      </c>
      <c r="V540" s="176" t="str">
        <f>IFERROR(tbl_AufmassLos1[[#This Row],[PreisJahr]]/12,"")</f>
        <v/>
      </c>
    </row>
    <row r="541" spans="1:22" x14ac:dyDescent="0.2">
      <c r="A541" s="288" t="s">
        <v>2550</v>
      </c>
      <c r="B541" s="289">
        <v>703160030</v>
      </c>
      <c r="C541" s="288" t="s">
        <v>2506</v>
      </c>
      <c r="D541" s="290" t="s">
        <v>257</v>
      </c>
      <c r="E541" s="465" t="s">
        <v>1206</v>
      </c>
      <c r="F541" s="291" t="s">
        <v>423</v>
      </c>
      <c r="G541" s="306" t="s">
        <v>732</v>
      </c>
      <c r="H541" s="288"/>
      <c r="I541" s="288" t="s">
        <v>444</v>
      </c>
      <c r="J541" s="292">
        <v>6.6</v>
      </c>
      <c r="K541" s="293" t="s">
        <v>451</v>
      </c>
      <c r="L541" s="293" t="s">
        <v>163</v>
      </c>
      <c r="M541" s="289" t="s">
        <v>481</v>
      </c>
      <c r="N541" s="294">
        <v>245</v>
      </c>
      <c r="O541" s="295">
        <v>0</v>
      </c>
      <c r="P541" s="295"/>
      <c r="Q541" s="461">
        <f>IFERROR(tbl_AufmassLos1[[#This Row],[Fläche_qm]]*tbl_AufmassLos1[[#This Row],[Reinigungs-tageJahr]],"")</f>
        <v>1617</v>
      </c>
      <c r="R541" s="174">
        <f>IFERROR(VLOOKUP(tbl_AufmassLos1[[#This Row],[Reinigungs-gruppe]]&amp;tbl_AufmassLos1[[#This Row],[Reinigungs-tageJahr]],tbl_BasisLos1[],7,FALSE),"")</f>
        <v>0</v>
      </c>
      <c r="S541" s="461" t="str">
        <f>IFERROR(tbl_AufmassLos1[[#This Row],[Fläche_qm_Jahr]]/tbl_AufmassLos1[[#This Row],[qm Leistung pro Stunde]],"")</f>
        <v/>
      </c>
      <c r="T541" s="175">
        <f>IFERROR(VLOOKUP(tbl_AufmassLos1[[#This Row],[Reinigungs-gruppe]]&amp;tbl_AufmassLos1[[#This Row],[Reinigungs-tageJahr]],tbl_BasisLos1[],8,FALSE),"")</f>
        <v>0</v>
      </c>
      <c r="U541" s="176" t="str">
        <f>IFERROR(tbl_AufmassLos1[[#This Row],[StundenJahr]]*tbl_AufmassLos1[[#This Row],[SVS]],"")</f>
        <v/>
      </c>
      <c r="V541" s="176" t="str">
        <f>IFERROR(tbl_AufmassLos1[[#This Row],[PreisJahr]]/12,"")</f>
        <v/>
      </c>
    </row>
    <row r="542" spans="1:22" x14ac:dyDescent="0.2">
      <c r="A542" s="288" t="s">
        <v>2550</v>
      </c>
      <c r="B542" s="289">
        <v>703160030</v>
      </c>
      <c r="C542" s="288" t="s">
        <v>2506</v>
      </c>
      <c r="D542" s="290" t="s">
        <v>257</v>
      </c>
      <c r="E542" s="465" t="s">
        <v>1207</v>
      </c>
      <c r="F542" s="291" t="s">
        <v>424</v>
      </c>
      <c r="G542" s="306" t="s">
        <v>732</v>
      </c>
      <c r="H542" s="288"/>
      <c r="I542" s="288" t="s">
        <v>444</v>
      </c>
      <c r="J542" s="292">
        <v>7</v>
      </c>
      <c r="K542" s="293" t="s">
        <v>451</v>
      </c>
      <c r="L542" s="293" t="s">
        <v>163</v>
      </c>
      <c r="M542" s="289" t="s">
        <v>481</v>
      </c>
      <c r="N542" s="294">
        <v>245</v>
      </c>
      <c r="O542" s="295">
        <v>0</v>
      </c>
      <c r="P542" s="295"/>
      <c r="Q542" s="461">
        <f>IFERROR(tbl_AufmassLos1[[#This Row],[Fläche_qm]]*tbl_AufmassLos1[[#This Row],[Reinigungs-tageJahr]],"")</f>
        <v>1715</v>
      </c>
      <c r="R542" s="174">
        <f>IFERROR(VLOOKUP(tbl_AufmassLos1[[#This Row],[Reinigungs-gruppe]]&amp;tbl_AufmassLos1[[#This Row],[Reinigungs-tageJahr]],tbl_BasisLos1[],7,FALSE),"")</f>
        <v>0</v>
      </c>
      <c r="S542" s="461" t="str">
        <f>IFERROR(tbl_AufmassLos1[[#This Row],[Fläche_qm_Jahr]]/tbl_AufmassLos1[[#This Row],[qm Leistung pro Stunde]],"")</f>
        <v/>
      </c>
      <c r="T542" s="175">
        <f>IFERROR(VLOOKUP(tbl_AufmassLos1[[#This Row],[Reinigungs-gruppe]]&amp;tbl_AufmassLos1[[#This Row],[Reinigungs-tageJahr]],tbl_BasisLos1[],8,FALSE),"")</f>
        <v>0</v>
      </c>
      <c r="U542" s="176" t="str">
        <f>IFERROR(tbl_AufmassLos1[[#This Row],[StundenJahr]]*tbl_AufmassLos1[[#This Row],[SVS]],"")</f>
        <v/>
      </c>
      <c r="V542" s="176" t="str">
        <f>IFERROR(tbl_AufmassLos1[[#This Row],[PreisJahr]]/12,"")</f>
        <v/>
      </c>
    </row>
    <row r="543" spans="1:22" x14ac:dyDescent="0.2">
      <c r="A543" s="288" t="s">
        <v>2550</v>
      </c>
      <c r="B543" s="289">
        <v>703160030</v>
      </c>
      <c r="C543" s="288" t="s">
        <v>2506</v>
      </c>
      <c r="D543" s="290" t="s">
        <v>257</v>
      </c>
      <c r="E543" s="465" t="s">
        <v>1208</v>
      </c>
      <c r="F543" s="291" t="s">
        <v>412</v>
      </c>
      <c r="G543" s="306" t="s">
        <v>732</v>
      </c>
      <c r="H543" s="288"/>
      <c r="I543" s="288" t="s">
        <v>437</v>
      </c>
      <c r="J543" s="292">
        <v>27.8</v>
      </c>
      <c r="K543" s="293" t="s">
        <v>450</v>
      </c>
      <c r="L543" s="293" t="s">
        <v>163</v>
      </c>
      <c r="M543" s="289" t="s">
        <v>484</v>
      </c>
      <c r="N543" s="294">
        <v>122.5</v>
      </c>
      <c r="O543" s="323">
        <v>10.5</v>
      </c>
      <c r="P543" s="295"/>
      <c r="Q543" s="461">
        <f>IFERROR(tbl_AufmassLos1[[#This Row],[Fläche_qm]]*tbl_AufmassLos1[[#This Row],[Reinigungs-tageJahr]],"")</f>
        <v>3405.5</v>
      </c>
      <c r="R543" s="174">
        <f>IFERROR(VLOOKUP(tbl_AufmassLos1[[#This Row],[Reinigungs-gruppe]]&amp;tbl_AufmassLos1[[#This Row],[Reinigungs-tageJahr]],tbl_BasisLos1[],7,FALSE),"")</f>
        <v>0</v>
      </c>
      <c r="S543" s="461" t="str">
        <f>IFERROR(tbl_AufmassLos1[[#This Row],[Fläche_qm_Jahr]]/tbl_AufmassLos1[[#This Row],[qm Leistung pro Stunde]],"")</f>
        <v/>
      </c>
      <c r="T543" s="175">
        <f>IFERROR(VLOOKUP(tbl_AufmassLos1[[#This Row],[Reinigungs-gruppe]]&amp;tbl_AufmassLos1[[#This Row],[Reinigungs-tageJahr]],tbl_BasisLos1[],8,FALSE),"")</f>
        <v>0</v>
      </c>
      <c r="U543" s="176" t="str">
        <f>IFERROR(tbl_AufmassLos1[[#This Row],[StundenJahr]]*tbl_AufmassLos1[[#This Row],[SVS]],"")</f>
        <v/>
      </c>
      <c r="V543" s="176" t="str">
        <f>IFERROR(tbl_AufmassLos1[[#This Row],[PreisJahr]]/12,"")</f>
        <v/>
      </c>
    </row>
    <row r="544" spans="1:22" x14ac:dyDescent="0.2">
      <c r="A544" s="288" t="s">
        <v>2550</v>
      </c>
      <c r="B544" s="289">
        <v>703160030</v>
      </c>
      <c r="C544" s="288" t="s">
        <v>2506</v>
      </c>
      <c r="D544" s="290" t="s">
        <v>257</v>
      </c>
      <c r="E544" s="465" t="s">
        <v>1209</v>
      </c>
      <c r="F544" s="291" t="s">
        <v>423</v>
      </c>
      <c r="G544" s="306" t="s">
        <v>732</v>
      </c>
      <c r="H544" s="288"/>
      <c r="I544" s="288" t="s">
        <v>444</v>
      </c>
      <c r="J544" s="292">
        <v>5.6</v>
      </c>
      <c r="K544" s="293" t="s">
        <v>451</v>
      </c>
      <c r="L544" s="293" t="s">
        <v>163</v>
      </c>
      <c r="M544" s="289" t="s">
        <v>481</v>
      </c>
      <c r="N544" s="294">
        <v>245</v>
      </c>
      <c r="O544" s="323">
        <v>2.1</v>
      </c>
      <c r="P544" s="295"/>
      <c r="Q544" s="461">
        <f>IFERROR(tbl_AufmassLos1[[#This Row],[Fläche_qm]]*tbl_AufmassLos1[[#This Row],[Reinigungs-tageJahr]],"")</f>
        <v>1372</v>
      </c>
      <c r="R544" s="174">
        <f>IFERROR(VLOOKUP(tbl_AufmassLos1[[#This Row],[Reinigungs-gruppe]]&amp;tbl_AufmassLos1[[#This Row],[Reinigungs-tageJahr]],tbl_BasisLos1[],7,FALSE),"")</f>
        <v>0</v>
      </c>
      <c r="S544" s="461" t="str">
        <f>IFERROR(tbl_AufmassLos1[[#This Row],[Fläche_qm_Jahr]]/tbl_AufmassLos1[[#This Row],[qm Leistung pro Stunde]],"")</f>
        <v/>
      </c>
      <c r="T544" s="175">
        <f>IFERROR(VLOOKUP(tbl_AufmassLos1[[#This Row],[Reinigungs-gruppe]]&amp;tbl_AufmassLos1[[#This Row],[Reinigungs-tageJahr]],tbl_BasisLos1[],8,FALSE),"")</f>
        <v>0</v>
      </c>
      <c r="U544" s="176" t="str">
        <f>IFERROR(tbl_AufmassLos1[[#This Row],[StundenJahr]]*tbl_AufmassLos1[[#This Row],[SVS]],"")</f>
        <v/>
      </c>
      <c r="V544" s="176" t="str">
        <f>IFERROR(tbl_AufmassLos1[[#This Row],[PreisJahr]]/12,"")</f>
        <v/>
      </c>
    </row>
    <row r="545" spans="1:22" x14ac:dyDescent="0.2">
      <c r="A545" s="288" t="s">
        <v>2550</v>
      </c>
      <c r="B545" s="289">
        <v>703160030</v>
      </c>
      <c r="C545" s="288" t="s">
        <v>2506</v>
      </c>
      <c r="D545" s="290" t="s">
        <v>257</v>
      </c>
      <c r="E545" s="465" t="s">
        <v>1210</v>
      </c>
      <c r="F545" s="291" t="s">
        <v>388</v>
      </c>
      <c r="G545" s="306" t="s">
        <v>732</v>
      </c>
      <c r="H545" s="288"/>
      <c r="I545" s="288" t="s">
        <v>437</v>
      </c>
      <c r="J545" s="292">
        <v>13.8</v>
      </c>
      <c r="K545" s="293" t="s">
        <v>234</v>
      </c>
      <c r="L545" s="293" t="s">
        <v>163</v>
      </c>
      <c r="M545" s="289" t="s">
        <v>479</v>
      </c>
      <c r="N545" s="294">
        <v>49</v>
      </c>
      <c r="O545" s="323">
        <v>4.2</v>
      </c>
      <c r="P545" s="323">
        <v>1</v>
      </c>
      <c r="Q545" s="461">
        <f>IFERROR(tbl_AufmassLos1[[#This Row],[Fläche_qm]]*tbl_AufmassLos1[[#This Row],[Reinigungs-tageJahr]],"")</f>
        <v>676.2</v>
      </c>
      <c r="R545" s="174">
        <f>IFERROR(VLOOKUP(tbl_AufmassLos1[[#This Row],[Reinigungs-gruppe]]&amp;tbl_AufmassLos1[[#This Row],[Reinigungs-tageJahr]],tbl_BasisLos1[],7,FALSE),"")</f>
        <v>0</v>
      </c>
      <c r="S545" s="461" t="str">
        <f>IFERROR(tbl_AufmassLos1[[#This Row],[Fläche_qm_Jahr]]/tbl_AufmassLos1[[#This Row],[qm Leistung pro Stunde]],"")</f>
        <v/>
      </c>
      <c r="T545" s="175">
        <f>IFERROR(VLOOKUP(tbl_AufmassLos1[[#This Row],[Reinigungs-gruppe]]&amp;tbl_AufmassLos1[[#This Row],[Reinigungs-tageJahr]],tbl_BasisLos1[],8,FALSE),"")</f>
        <v>0</v>
      </c>
      <c r="U545" s="176" t="str">
        <f>IFERROR(tbl_AufmassLos1[[#This Row],[StundenJahr]]*tbl_AufmassLos1[[#This Row],[SVS]],"")</f>
        <v/>
      </c>
      <c r="V545" s="176" t="str">
        <f>IFERROR(tbl_AufmassLos1[[#This Row],[PreisJahr]]/12,"")</f>
        <v/>
      </c>
    </row>
    <row r="546" spans="1:22" x14ac:dyDescent="0.2">
      <c r="A546" s="288" t="s">
        <v>2550</v>
      </c>
      <c r="B546" s="289">
        <v>703160030</v>
      </c>
      <c r="C546" s="288" t="s">
        <v>2506</v>
      </c>
      <c r="D546" s="290" t="s">
        <v>251</v>
      </c>
      <c r="E546" s="465" t="s">
        <v>1211</v>
      </c>
      <c r="F546" s="291" t="s">
        <v>2196</v>
      </c>
      <c r="G546" s="306" t="s">
        <v>732</v>
      </c>
      <c r="H546" s="288"/>
      <c r="I546" s="288" t="s">
        <v>437</v>
      </c>
      <c r="J546" s="292">
        <v>1.41</v>
      </c>
      <c r="K546" s="293" t="s">
        <v>453</v>
      </c>
      <c r="L546" s="293" t="s">
        <v>163</v>
      </c>
      <c r="M546" s="289" t="s">
        <v>484</v>
      </c>
      <c r="N546" s="294">
        <v>122.5</v>
      </c>
      <c r="O546" s="295">
        <v>0</v>
      </c>
      <c r="P546" s="295"/>
      <c r="Q546" s="461">
        <f>IFERROR(tbl_AufmassLos1[[#This Row],[Fläche_qm]]*tbl_AufmassLos1[[#This Row],[Reinigungs-tageJahr]],"")</f>
        <v>172.72499999999999</v>
      </c>
      <c r="R546" s="174">
        <f>IFERROR(VLOOKUP(tbl_AufmassLos1[[#This Row],[Reinigungs-gruppe]]&amp;tbl_AufmassLos1[[#This Row],[Reinigungs-tageJahr]],tbl_BasisLos1[],7,FALSE),"")</f>
        <v>0</v>
      </c>
      <c r="S546" s="461" t="str">
        <f>IFERROR(tbl_AufmassLos1[[#This Row],[Fläche_qm_Jahr]]/tbl_AufmassLos1[[#This Row],[qm Leistung pro Stunde]],"")</f>
        <v/>
      </c>
      <c r="T546" s="175">
        <f>IFERROR(VLOOKUP(tbl_AufmassLos1[[#This Row],[Reinigungs-gruppe]]&amp;tbl_AufmassLos1[[#This Row],[Reinigungs-tageJahr]],tbl_BasisLos1[],8,FALSE),"")</f>
        <v>0</v>
      </c>
      <c r="U546" s="176" t="str">
        <f>IFERROR(tbl_AufmassLos1[[#This Row],[StundenJahr]]*tbl_AufmassLos1[[#This Row],[SVS]],"")</f>
        <v/>
      </c>
      <c r="V546" s="176" t="str">
        <f>IFERROR(tbl_AufmassLos1[[#This Row],[PreisJahr]]/12,"")</f>
        <v/>
      </c>
    </row>
    <row r="547" spans="1:22" x14ac:dyDescent="0.2">
      <c r="A547" s="288" t="s">
        <v>2550</v>
      </c>
      <c r="B547" s="289">
        <v>703160030</v>
      </c>
      <c r="C547" s="288" t="s">
        <v>2506</v>
      </c>
      <c r="D547" s="290" t="s">
        <v>257</v>
      </c>
      <c r="E547" s="465" t="s">
        <v>1212</v>
      </c>
      <c r="F547" s="291" t="s">
        <v>388</v>
      </c>
      <c r="G547" s="306" t="s">
        <v>732</v>
      </c>
      <c r="H547" s="288"/>
      <c r="I547" s="288" t="s">
        <v>437</v>
      </c>
      <c r="J547" s="292">
        <v>26.5</v>
      </c>
      <c r="K547" s="293" t="s">
        <v>234</v>
      </c>
      <c r="L547" s="293" t="s">
        <v>163</v>
      </c>
      <c r="M547" s="289" t="s">
        <v>479</v>
      </c>
      <c r="N547" s="294">
        <v>49</v>
      </c>
      <c r="O547" s="323">
        <v>8.4</v>
      </c>
      <c r="P547" s="295"/>
      <c r="Q547" s="461">
        <f>IFERROR(tbl_AufmassLos1[[#This Row],[Fläche_qm]]*tbl_AufmassLos1[[#This Row],[Reinigungs-tageJahr]],"")</f>
        <v>1298.5</v>
      </c>
      <c r="R547" s="174">
        <f>IFERROR(VLOOKUP(tbl_AufmassLos1[[#This Row],[Reinigungs-gruppe]]&amp;tbl_AufmassLos1[[#This Row],[Reinigungs-tageJahr]],tbl_BasisLos1[],7,FALSE),"")</f>
        <v>0</v>
      </c>
      <c r="S547" s="461" t="str">
        <f>IFERROR(tbl_AufmassLos1[[#This Row],[Fläche_qm_Jahr]]/tbl_AufmassLos1[[#This Row],[qm Leistung pro Stunde]],"")</f>
        <v/>
      </c>
      <c r="T547" s="175">
        <f>IFERROR(VLOOKUP(tbl_AufmassLos1[[#This Row],[Reinigungs-gruppe]]&amp;tbl_AufmassLos1[[#This Row],[Reinigungs-tageJahr]],tbl_BasisLos1[],8,FALSE),"")</f>
        <v>0</v>
      </c>
      <c r="U547" s="176" t="str">
        <f>IFERROR(tbl_AufmassLos1[[#This Row],[StundenJahr]]*tbl_AufmassLos1[[#This Row],[SVS]],"")</f>
        <v/>
      </c>
      <c r="V547" s="176" t="str">
        <f>IFERROR(tbl_AufmassLos1[[#This Row],[PreisJahr]]/12,"")</f>
        <v/>
      </c>
    </row>
    <row r="548" spans="1:22" x14ac:dyDescent="0.2">
      <c r="A548" s="288" t="s">
        <v>2550</v>
      </c>
      <c r="B548" s="289">
        <v>703160030</v>
      </c>
      <c r="C548" s="288" t="s">
        <v>2506</v>
      </c>
      <c r="D548" s="290" t="s">
        <v>257</v>
      </c>
      <c r="E548" s="465" t="s">
        <v>1213</v>
      </c>
      <c r="F548" s="291" t="s">
        <v>388</v>
      </c>
      <c r="G548" s="306" t="s">
        <v>732</v>
      </c>
      <c r="H548" s="288"/>
      <c r="I548" s="288" t="s">
        <v>437</v>
      </c>
      <c r="J548" s="292">
        <v>27.7</v>
      </c>
      <c r="K548" s="293" t="s">
        <v>234</v>
      </c>
      <c r="L548" s="293" t="s">
        <v>163</v>
      </c>
      <c r="M548" s="289" t="s">
        <v>479</v>
      </c>
      <c r="N548" s="294">
        <v>49</v>
      </c>
      <c r="O548" s="323">
        <v>8.4</v>
      </c>
      <c r="P548" s="295"/>
      <c r="Q548" s="461">
        <f>IFERROR(tbl_AufmassLos1[[#This Row],[Fläche_qm]]*tbl_AufmassLos1[[#This Row],[Reinigungs-tageJahr]],"")</f>
        <v>1357.3</v>
      </c>
      <c r="R548" s="174">
        <f>IFERROR(VLOOKUP(tbl_AufmassLos1[[#This Row],[Reinigungs-gruppe]]&amp;tbl_AufmassLos1[[#This Row],[Reinigungs-tageJahr]],tbl_BasisLos1[],7,FALSE),"")</f>
        <v>0</v>
      </c>
      <c r="S548" s="461" t="str">
        <f>IFERROR(tbl_AufmassLos1[[#This Row],[Fläche_qm_Jahr]]/tbl_AufmassLos1[[#This Row],[qm Leistung pro Stunde]],"")</f>
        <v/>
      </c>
      <c r="T548" s="175">
        <f>IFERROR(VLOOKUP(tbl_AufmassLos1[[#This Row],[Reinigungs-gruppe]]&amp;tbl_AufmassLos1[[#This Row],[Reinigungs-tageJahr]],tbl_BasisLos1[],8,FALSE),"")</f>
        <v>0</v>
      </c>
      <c r="U548" s="176" t="str">
        <f>IFERROR(tbl_AufmassLos1[[#This Row],[StundenJahr]]*tbl_AufmassLos1[[#This Row],[SVS]],"")</f>
        <v/>
      </c>
      <c r="V548" s="176" t="str">
        <f>IFERROR(tbl_AufmassLos1[[#This Row],[PreisJahr]]/12,"")</f>
        <v/>
      </c>
    </row>
    <row r="549" spans="1:22" x14ac:dyDescent="0.2">
      <c r="A549" s="288" t="s">
        <v>2550</v>
      </c>
      <c r="B549" s="289">
        <v>703160030</v>
      </c>
      <c r="C549" s="288" t="s">
        <v>2506</v>
      </c>
      <c r="D549" s="290" t="s">
        <v>251</v>
      </c>
      <c r="E549" s="465" t="s">
        <v>1214</v>
      </c>
      <c r="F549" s="291" t="s">
        <v>2197</v>
      </c>
      <c r="G549" s="306" t="s">
        <v>732</v>
      </c>
      <c r="H549" s="288"/>
      <c r="I549" s="288" t="s">
        <v>437</v>
      </c>
      <c r="J549" s="292">
        <v>1.41</v>
      </c>
      <c r="K549" s="293" t="s">
        <v>453</v>
      </c>
      <c r="L549" s="293" t="s">
        <v>163</v>
      </c>
      <c r="M549" s="289" t="s">
        <v>484</v>
      </c>
      <c r="N549" s="294">
        <v>122.5</v>
      </c>
      <c r="O549" s="295">
        <v>0</v>
      </c>
      <c r="P549" s="295"/>
      <c r="Q549" s="461">
        <f>IFERROR(tbl_AufmassLos1[[#This Row],[Fläche_qm]]*tbl_AufmassLos1[[#This Row],[Reinigungs-tageJahr]],"")</f>
        <v>172.72499999999999</v>
      </c>
      <c r="R549" s="174">
        <f>IFERROR(VLOOKUP(tbl_AufmassLos1[[#This Row],[Reinigungs-gruppe]]&amp;tbl_AufmassLos1[[#This Row],[Reinigungs-tageJahr]],tbl_BasisLos1[],7,FALSE),"")</f>
        <v>0</v>
      </c>
      <c r="S549" s="461" t="str">
        <f>IFERROR(tbl_AufmassLos1[[#This Row],[Fläche_qm_Jahr]]/tbl_AufmassLos1[[#This Row],[qm Leistung pro Stunde]],"")</f>
        <v/>
      </c>
      <c r="T549" s="175">
        <f>IFERROR(VLOOKUP(tbl_AufmassLos1[[#This Row],[Reinigungs-gruppe]]&amp;tbl_AufmassLos1[[#This Row],[Reinigungs-tageJahr]],tbl_BasisLos1[],8,FALSE),"")</f>
        <v>0</v>
      </c>
      <c r="U549" s="176" t="str">
        <f>IFERROR(tbl_AufmassLos1[[#This Row],[StundenJahr]]*tbl_AufmassLos1[[#This Row],[SVS]],"")</f>
        <v/>
      </c>
      <c r="V549" s="176" t="str">
        <f>IFERROR(tbl_AufmassLos1[[#This Row],[PreisJahr]]/12,"")</f>
        <v/>
      </c>
    </row>
    <row r="550" spans="1:22" x14ac:dyDescent="0.2">
      <c r="A550" s="288" t="s">
        <v>2550</v>
      </c>
      <c r="B550" s="289">
        <v>703160030</v>
      </c>
      <c r="C550" s="288" t="s">
        <v>2506</v>
      </c>
      <c r="D550" s="290" t="s">
        <v>257</v>
      </c>
      <c r="E550" s="465" t="s">
        <v>1215</v>
      </c>
      <c r="F550" s="291" t="s">
        <v>388</v>
      </c>
      <c r="G550" s="306" t="s">
        <v>732</v>
      </c>
      <c r="H550" s="288"/>
      <c r="I550" s="288" t="s">
        <v>437</v>
      </c>
      <c r="J550" s="292">
        <v>13.8</v>
      </c>
      <c r="K550" s="293" t="s">
        <v>234</v>
      </c>
      <c r="L550" s="293" t="s">
        <v>163</v>
      </c>
      <c r="M550" s="289" t="s">
        <v>479</v>
      </c>
      <c r="N550" s="294">
        <v>49</v>
      </c>
      <c r="O550" s="323">
        <v>4.2</v>
      </c>
      <c r="P550" s="295"/>
      <c r="Q550" s="461">
        <f>IFERROR(tbl_AufmassLos1[[#This Row],[Fläche_qm]]*tbl_AufmassLos1[[#This Row],[Reinigungs-tageJahr]],"")</f>
        <v>676.2</v>
      </c>
      <c r="R550" s="174">
        <f>IFERROR(VLOOKUP(tbl_AufmassLos1[[#This Row],[Reinigungs-gruppe]]&amp;tbl_AufmassLos1[[#This Row],[Reinigungs-tageJahr]],tbl_BasisLos1[],7,FALSE),"")</f>
        <v>0</v>
      </c>
      <c r="S550" s="461" t="str">
        <f>IFERROR(tbl_AufmassLos1[[#This Row],[Fläche_qm_Jahr]]/tbl_AufmassLos1[[#This Row],[qm Leistung pro Stunde]],"")</f>
        <v/>
      </c>
      <c r="T550" s="175">
        <f>IFERROR(VLOOKUP(tbl_AufmassLos1[[#This Row],[Reinigungs-gruppe]]&amp;tbl_AufmassLos1[[#This Row],[Reinigungs-tageJahr]],tbl_BasisLos1[],8,FALSE),"")</f>
        <v>0</v>
      </c>
      <c r="U550" s="176" t="str">
        <f>IFERROR(tbl_AufmassLos1[[#This Row],[StundenJahr]]*tbl_AufmassLos1[[#This Row],[SVS]],"")</f>
        <v/>
      </c>
      <c r="V550" s="176" t="str">
        <f>IFERROR(tbl_AufmassLos1[[#This Row],[PreisJahr]]/12,"")</f>
        <v/>
      </c>
    </row>
    <row r="551" spans="1:22" x14ac:dyDescent="0.2">
      <c r="A551" s="288" t="s">
        <v>2550</v>
      </c>
      <c r="B551" s="289">
        <v>703160030</v>
      </c>
      <c r="C551" s="288" t="s">
        <v>2506</v>
      </c>
      <c r="D551" s="290" t="s">
        <v>257</v>
      </c>
      <c r="E551" s="465" t="s">
        <v>1217</v>
      </c>
      <c r="F551" s="291" t="s">
        <v>387</v>
      </c>
      <c r="G551" s="306" t="s">
        <v>732</v>
      </c>
      <c r="H551" s="288"/>
      <c r="I551" s="288" t="s">
        <v>444</v>
      </c>
      <c r="J551" s="292">
        <v>1.8</v>
      </c>
      <c r="K551" s="293" t="s">
        <v>48</v>
      </c>
      <c r="L551" s="293" t="s">
        <v>163</v>
      </c>
      <c r="M551" s="289" t="s">
        <v>250</v>
      </c>
      <c r="N551" s="294">
        <v>0</v>
      </c>
      <c r="O551" s="295">
        <v>0</v>
      </c>
      <c r="P551" s="295"/>
      <c r="Q551" s="461">
        <f>IFERROR(tbl_AufmassLos1[[#This Row],[Fläche_qm]]*tbl_AufmassLos1[[#This Row],[Reinigungs-tageJahr]],"")</f>
        <v>0</v>
      </c>
      <c r="R551" s="174">
        <f>IFERROR(VLOOKUP(tbl_AufmassLos1[[#This Row],[Reinigungs-gruppe]]&amp;tbl_AufmassLos1[[#This Row],[Reinigungs-tageJahr]],tbl_BasisLos1[],7,FALSE),"")</f>
        <v>0</v>
      </c>
      <c r="S551" s="461" t="str">
        <f>IFERROR(tbl_AufmassLos1[[#This Row],[Fläche_qm_Jahr]]/tbl_AufmassLos1[[#This Row],[qm Leistung pro Stunde]],"")</f>
        <v/>
      </c>
      <c r="T551" s="175">
        <f>IFERROR(VLOOKUP(tbl_AufmassLos1[[#This Row],[Reinigungs-gruppe]]&amp;tbl_AufmassLos1[[#This Row],[Reinigungs-tageJahr]],tbl_BasisLos1[],8,FALSE),"")</f>
        <v>0</v>
      </c>
      <c r="U551" s="176" t="str">
        <f>IFERROR(tbl_AufmassLos1[[#This Row],[StundenJahr]]*tbl_AufmassLos1[[#This Row],[SVS]],"")</f>
        <v/>
      </c>
      <c r="V551" s="176" t="str">
        <f>IFERROR(tbl_AufmassLos1[[#This Row],[PreisJahr]]/12,"")</f>
        <v/>
      </c>
    </row>
    <row r="552" spans="1:22" x14ac:dyDescent="0.2">
      <c r="A552" s="288" t="s">
        <v>2550</v>
      </c>
      <c r="B552" s="289">
        <v>703160030</v>
      </c>
      <c r="C552" s="288" t="s">
        <v>2506</v>
      </c>
      <c r="D552" s="290" t="s">
        <v>257</v>
      </c>
      <c r="E552" s="465" t="s">
        <v>1218</v>
      </c>
      <c r="F552" s="291" t="s">
        <v>386</v>
      </c>
      <c r="G552" s="306" t="s">
        <v>732</v>
      </c>
      <c r="H552" s="288"/>
      <c r="I552" s="288" t="s">
        <v>444</v>
      </c>
      <c r="J552" s="292">
        <v>3.2</v>
      </c>
      <c r="K552" s="293" t="s">
        <v>48</v>
      </c>
      <c r="L552" s="293" t="s">
        <v>163</v>
      </c>
      <c r="M552" s="289" t="s">
        <v>250</v>
      </c>
      <c r="N552" s="294">
        <v>0</v>
      </c>
      <c r="O552" s="295">
        <v>0</v>
      </c>
      <c r="P552" s="295"/>
      <c r="Q552" s="461">
        <f>IFERROR(tbl_AufmassLos1[[#This Row],[Fläche_qm]]*tbl_AufmassLos1[[#This Row],[Reinigungs-tageJahr]],"")</f>
        <v>0</v>
      </c>
      <c r="R552" s="174">
        <f>IFERROR(VLOOKUP(tbl_AufmassLos1[[#This Row],[Reinigungs-gruppe]]&amp;tbl_AufmassLos1[[#This Row],[Reinigungs-tageJahr]],tbl_BasisLos1[],7,FALSE),"")</f>
        <v>0</v>
      </c>
      <c r="S552" s="461" t="str">
        <f>IFERROR(tbl_AufmassLos1[[#This Row],[Fläche_qm_Jahr]]/tbl_AufmassLos1[[#This Row],[qm Leistung pro Stunde]],"")</f>
        <v/>
      </c>
      <c r="T552" s="175">
        <f>IFERROR(VLOOKUP(tbl_AufmassLos1[[#This Row],[Reinigungs-gruppe]]&amp;tbl_AufmassLos1[[#This Row],[Reinigungs-tageJahr]],tbl_BasisLos1[],8,FALSE),"")</f>
        <v>0</v>
      </c>
      <c r="U552" s="176" t="str">
        <f>IFERROR(tbl_AufmassLos1[[#This Row],[StundenJahr]]*tbl_AufmassLos1[[#This Row],[SVS]],"")</f>
        <v/>
      </c>
      <c r="V552" s="176" t="str">
        <f>IFERROR(tbl_AufmassLos1[[#This Row],[PreisJahr]]/12,"")</f>
        <v/>
      </c>
    </row>
    <row r="553" spans="1:22" x14ac:dyDescent="0.2">
      <c r="A553" s="288" t="s">
        <v>2550</v>
      </c>
      <c r="B553" s="289">
        <v>703160030</v>
      </c>
      <c r="C553" s="288" t="s">
        <v>2506</v>
      </c>
      <c r="D553" s="290" t="s">
        <v>257</v>
      </c>
      <c r="E553" s="465" t="s">
        <v>1219</v>
      </c>
      <c r="F553" s="291" t="s">
        <v>396</v>
      </c>
      <c r="G553" s="306" t="s">
        <v>732</v>
      </c>
      <c r="H553" s="288"/>
      <c r="I553" s="288" t="s">
        <v>437</v>
      </c>
      <c r="J553" s="292">
        <v>15.8</v>
      </c>
      <c r="K553" s="293" t="s">
        <v>457</v>
      </c>
      <c r="L553" s="293" t="s">
        <v>163</v>
      </c>
      <c r="M553" s="289" t="s">
        <v>480</v>
      </c>
      <c r="N553" s="294">
        <v>12</v>
      </c>
      <c r="O553" s="323">
        <v>3.2</v>
      </c>
      <c r="P553" s="295"/>
      <c r="Q553" s="461">
        <f>IFERROR(tbl_AufmassLos1[[#This Row],[Fläche_qm]]*tbl_AufmassLos1[[#This Row],[Reinigungs-tageJahr]],"")</f>
        <v>189.60000000000002</v>
      </c>
      <c r="R553" s="174">
        <f>IFERROR(VLOOKUP(tbl_AufmassLos1[[#This Row],[Reinigungs-gruppe]]&amp;tbl_AufmassLos1[[#This Row],[Reinigungs-tageJahr]],tbl_BasisLos1[],7,FALSE),"")</f>
        <v>0</v>
      </c>
      <c r="S553" s="461" t="str">
        <f>IFERROR(tbl_AufmassLos1[[#This Row],[Fläche_qm_Jahr]]/tbl_AufmassLos1[[#This Row],[qm Leistung pro Stunde]],"")</f>
        <v/>
      </c>
      <c r="T553" s="175">
        <f>IFERROR(VLOOKUP(tbl_AufmassLos1[[#This Row],[Reinigungs-gruppe]]&amp;tbl_AufmassLos1[[#This Row],[Reinigungs-tageJahr]],tbl_BasisLos1[],8,FALSE),"")</f>
        <v>0</v>
      </c>
      <c r="U553" s="176" t="str">
        <f>IFERROR(tbl_AufmassLos1[[#This Row],[StundenJahr]]*tbl_AufmassLos1[[#This Row],[SVS]],"")</f>
        <v/>
      </c>
      <c r="V553" s="176" t="str">
        <f>IFERROR(tbl_AufmassLos1[[#This Row],[PreisJahr]]/12,"")</f>
        <v/>
      </c>
    </row>
    <row r="554" spans="1:22" x14ac:dyDescent="0.2">
      <c r="A554" s="288" t="s">
        <v>2550</v>
      </c>
      <c r="B554" s="289">
        <v>703160030</v>
      </c>
      <c r="C554" s="288" t="s">
        <v>2506</v>
      </c>
      <c r="D554" s="290" t="s">
        <v>257</v>
      </c>
      <c r="E554" s="465" t="s">
        <v>1220</v>
      </c>
      <c r="F554" s="291" t="s">
        <v>388</v>
      </c>
      <c r="G554" s="306" t="s">
        <v>732</v>
      </c>
      <c r="H554" s="288"/>
      <c r="I554" s="288" t="s">
        <v>437</v>
      </c>
      <c r="J554" s="292">
        <v>16.3</v>
      </c>
      <c r="K554" s="293" t="s">
        <v>234</v>
      </c>
      <c r="L554" s="293" t="s">
        <v>163</v>
      </c>
      <c r="M554" s="289" t="s">
        <v>479</v>
      </c>
      <c r="N554" s="294">
        <v>49</v>
      </c>
      <c r="O554" s="323">
        <v>6.2</v>
      </c>
      <c r="P554" s="295"/>
      <c r="Q554" s="461">
        <f>IFERROR(tbl_AufmassLos1[[#This Row],[Fläche_qm]]*tbl_AufmassLos1[[#This Row],[Reinigungs-tageJahr]],"")</f>
        <v>798.7</v>
      </c>
      <c r="R554" s="174">
        <f>IFERROR(VLOOKUP(tbl_AufmassLos1[[#This Row],[Reinigungs-gruppe]]&amp;tbl_AufmassLos1[[#This Row],[Reinigungs-tageJahr]],tbl_BasisLos1[],7,FALSE),"")</f>
        <v>0</v>
      </c>
      <c r="S554" s="461" t="str">
        <f>IFERROR(tbl_AufmassLos1[[#This Row],[Fläche_qm_Jahr]]/tbl_AufmassLos1[[#This Row],[qm Leistung pro Stunde]],"")</f>
        <v/>
      </c>
      <c r="T554" s="175">
        <f>IFERROR(VLOOKUP(tbl_AufmassLos1[[#This Row],[Reinigungs-gruppe]]&amp;tbl_AufmassLos1[[#This Row],[Reinigungs-tageJahr]],tbl_BasisLos1[],8,FALSE),"")</f>
        <v>0</v>
      </c>
      <c r="U554" s="176" t="str">
        <f>IFERROR(tbl_AufmassLos1[[#This Row],[StundenJahr]]*tbl_AufmassLos1[[#This Row],[SVS]],"")</f>
        <v/>
      </c>
      <c r="V554" s="176" t="str">
        <f>IFERROR(tbl_AufmassLos1[[#This Row],[PreisJahr]]/12,"")</f>
        <v/>
      </c>
    </row>
    <row r="555" spans="1:22" x14ac:dyDescent="0.2">
      <c r="A555" s="288" t="s">
        <v>2550</v>
      </c>
      <c r="B555" s="289">
        <v>703160030</v>
      </c>
      <c r="C555" s="288" t="s">
        <v>2506</v>
      </c>
      <c r="D555" s="290" t="s">
        <v>257</v>
      </c>
      <c r="E555" s="465" t="s">
        <v>1221</v>
      </c>
      <c r="F555" s="291" t="s">
        <v>388</v>
      </c>
      <c r="G555" s="306" t="s">
        <v>732</v>
      </c>
      <c r="H555" s="288"/>
      <c r="I555" s="288" t="s">
        <v>437</v>
      </c>
      <c r="J555" s="292">
        <v>20.2</v>
      </c>
      <c r="K555" s="293" t="s">
        <v>234</v>
      </c>
      <c r="L555" s="293" t="s">
        <v>163</v>
      </c>
      <c r="M555" s="289" t="s">
        <v>479</v>
      </c>
      <c r="N555" s="294">
        <v>49</v>
      </c>
      <c r="O555" s="323">
        <v>6.4</v>
      </c>
      <c r="P555" s="295"/>
      <c r="Q555" s="461">
        <f>IFERROR(tbl_AufmassLos1[[#This Row],[Fläche_qm]]*tbl_AufmassLos1[[#This Row],[Reinigungs-tageJahr]],"")</f>
        <v>989.8</v>
      </c>
      <c r="R555" s="174">
        <f>IFERROR(VLOOKUP(tbl_AufmassLos1[[#This Row],[Reinigungs-gruppe]]&amp;tbl_AufmassLos1[[#This Row],[Reinigungs-tageJahr]],tbl_BasisLos1[],7,FALSE),"")</f>
        <v>0</v>
      </c>
      <c r="S555" s="461" t="str">
        <f>IFERROR(tbl_AufmassLos1[[#This Row],[Fläche_qm_Jahr]]/tbl_AufmassLos1[[#This Row],[qm Leistung pro Stunde]],"")</f>
        <v/>
      </c>
      <c r="T555" s="175">
        <f>IFERROR(VLOOKUP(tbl_AufmassLos1[[#This Row],[Reinigungs-gruppe]]&amp;tbl_AufmassLos1[[#This Row],[Reinigungs-tageJahr]],tbl_BasisLos1[],8,FALSE),"")</f>
        <v>0</v>
      </c>
      <c r="U555" s="176" t="str">
        <f>IFERROR(tbl_AufmassLos1[[#This Row],[StundenJahr]]*tbl_AufmassLos1[[#This Row],[SVS]],"")</f>
        <v/>
      </c>
      <c r="V555" s="176" t="str">
        <f>IFERROR(tbl_AufmassLos1[[#This Row],[PreisJahr]]/12,"")</f>
        <v/>
      </c>
    </row>
    <row r="556" spans="1:22" x14ac:dyDescent="0.2">
      <c r="A556" s="288" t="s">
        <v>2550</v>
      </c>
      <c r="B556" s="289">
        <v>703160030</v>
      </c>
      <c r="C556" s="288" t="s">
        <v>2506</v>
      </c>
      <c r="D556" s="290" t="s">
        <v>257</v>
      </c>
      <c r="E556" s="465" t="s">
        <v>1222</v>
      </c>
      <c r="F556" s="291" t="s">
        <v>388</v>
      </c>
      <c r="G556" s="306" t="s">
        <v>732</v>
      </c>
      <c r="H556" s="288"/>
      <c r="I556" s="288" t="s">
        <v>437</v>
      </c>
      <c r="J556" s="292">
        <v>22.3</v>
      </c>
      <c r="K556" s="293" t="s">
        <v>234</v>
      </c>
      <c r="L556" s="293" t="s">
        <v>163</v>
      </c>
      <c r="M556" s="289" t="s">
        <v>479</v>
      </c>
      <c r="N556" s="294">
        <v>49</v>
      </c>
      <c r="O556" s="323">
        <v>4.2</v>
      </c>
      <c r="P556" s="295"/>
      <c r="Q556" s="461">
        <f>IFERROR(tbl_AufmassLos1[[#This Row],[Fläche_qm]]*tbl_AufmassLos1[[#This Row],[Reinigungs-tageJahr]],"")</f>
        <v>1092.7</v>
      </c>
      <c r="R556" s="174">
        <f>IFERROR(VLOOKUP(tbl_AufmassLos1[[#This Row],[Reinigungs-gruppe]]&amp;tbl_AufmassLos1[[#This Row],[Reinigungs-tageJahr]],tbl_BasisLos1[],7,FALSE),"")</f>
        <v>0</v>
      </c>
      <c r="S556" s="461" t="str">
        <f>IFERROR(tbl_AufmassLos1[[#This Row],[Fläche_qm_Jahr]]/tbl_AufmassLos1[[#This Row],[qm Leistung pro Stunde]],"")</f>
        <v/>
      </c>
      <c r="T556" s="175">
        <f>IFERROR(VLOOKUP(tbl_AufmassLos1[[#This Row],[Reinigungs-gruppe]]&amp;tbl_AufmassLos1[[#This Row],[Reinigungs-tageJahr]],tbl_BasisLos1[],8,FALSE),"")</f>
        <v>0</v>
      </c>
      <c r="U556" s="176" t="str">
        <f>IFERROR(tbl_AufmassLos1[[#This Row],[StundenJahr]]*tbl_AufmassLos1[[#This Row],[SVS]],"")</f>
        <v/>
      </c>
      <c r="V556" s="176" t="str">
        <f>IFERROR(tbl_AufmassLos1[[#This Row],[PreisJahr]]/12,"")</f>
        <v/>
      </c>
    </row>
    <row r="557" spans="1:22" x14ac:dyDescent="0.2">
      <c r="A557" s="288" t="s">
        <v>2550</v>
      </c>
      <c r="B557" s="289">
        <v>703160030</v>
      </c>
      <c r="C557" s="288" t="s">
        <v>2506</v>
      </c>
      <c r="D557" s="290" t="s">
        <v>257</v>
      </c>
      <c r="E557" s="465" t="s">
        <v>1223</v>
      </c>
      <c r="F557" s="291" t="s">
        <v>390</v>
      </c>
      <c r="G557" s="306" t="s">
        <v>732</v>
      </c>
      <c r="H557" s="288"/>
      <c r="I557" s="288" t="s">
        <v>437</v>
      </c>
      <c r="J557" s="292">
        <v>13.4</v>
      </c>
      <c r="K557" s="293" t="s">
        <v>451</v>
      </c>
      <c r="L557" s="293" t="s">
        <v>163</v>
      </c>
      <c r="M557" s="289" t="s">
        <v>481</v>
      </c>
      <c r="N557" s="294">
        <v>245</v>
      </c>
      <c r="O557" s="323">
        <v>5.0999999999999996</v>
      </c>
      <c r="P557" s="295"/>
      <c r="Q557" s="461">
        <f>IFERROR(tbl_AufmassLos1[[#This Row],[Fläche_qm]]*tbl_AufmassLos1[[#This Row],[Reinigungs-tageJahr]],"")</f>
        <v>3283</v>
      </c>
      <c r="R557" s="174">
        <f>IFERROR(VLOOKUP(tbl_AufmassLos1[[#This Row],[Reinigungs-gruppe]]&amp;tbl_AufmassLos1[[#This Row],[Reinigungs-tageJahr]],tbl_BasisLos1[],7,FALSE),"")</f>
        <v>0</v>
      </c>
      <c r="S557" s="461" t="str">
        <f>IFERROR(tbl_AufmassLos1[[#This Row],[Fläche_qm_Jahr]]/tbl_AufmassLos1[[#This Row],[qm Leistung pro Stunde]],"")</f>
        <v/>
      </c>
      <c r="T557" s="175">
        <f>IFERROR(VLOOKUP(tbl_AufmassLos1[[#This Row],[Reinigungs-gruppe]]&amp;tbl_AufmassLos1[[#This Row],[Reinigungs-tageJahr]],tbl_BasisLos1[],8,FALSE),"")</f>
        <v>0</v>
      </c>
      <c r="U557" s="176" t="str">
        <f>IFERROR(tbl_AufmassLos1[[#This Row],[StundenJahr]]*tbl_AufmassLos1[[#This Row],[SVS]],"")</f>
        <v/>
      </c>
      <c r="V557" s="176" t="str">
        <f>IFERROR(tbl_AufmassLos1[[#This Row],[PreisJahr]]/12,"")</f>
        <v/>
      </c>
    </row>
    <row r="558" spans="1:22" x14ac:dyDescent="0.2">
      <c r="A558" s="288" t="s">
        <v>2550</v>
      </c>
      <c r="B558" s="289">
        <v>703160030</v>
      </c>
      <c r="C558" s="288" t="s">
        <v>2506</v>
      </c>
      <c r="D558" s="290" t="s">
        <v>257</v>
      </c>
      <c r="E558" s="465" t="s">
        <v>1224</v>
      </c>
      <c r="F558" s="291" t="s">
        <v>388</v>
      </c>
      <c r="G558" s="306" t="s">
        <v>732</v>
      </c>
      <c r="H558" s="288"/>
      <c r="I558" s="288" t="s">
        <v>437</v>
      </c>
      <c r="J558" s="292">
        <v>22.5</v>
      </c>
      <c r="K558" s="293" t="s">
        <v>234</v>
      </c>
      <c r="L558" s="293" t="s">
        <v>163</v>
      </c>
      <c r="M558" s="289" t="s">
        <v>479</v>
      </c>
      <c r="N558" s="294">
        <v>49</v>
      </c>
      <c r="O558" s="323">
        <v>8.4</v>
      </c>
      <c r="P558" s="295"/>
      <c r="Q558" s="461">
        <f>IFERROR(tbl_AufmassLos1[[#This Row],[Fläche_qm]]*tbl_AufmassLos1[[#This Row],[Reinigungs-tageJahr]],"")</f>
        <v>1102.5</v>
      </c>
      <c r="R558" s="174">
        <f>IFERROR(VLOOKUP(tbl_AufmassLos1[[#This Row],[Reinigungs-gruppe]]&amp;tbl_AufmassLos1[[#This Row],[Reinigungs-tageJahr]],tbl_BasisLos1[],7,FALSE),"")</f>
        <v>0</v>
      </c>
      <c r="S558" s="461" t="str">
        <f>IFERROR(tbl_AufmassLos1[[#This Row],[Fläche_qm_Jahr]]/tbl_AufmassLos1[[#This Row],[qm Leistung pro Stunde]],"")</f>
        <v/>
      </c>
      <c r="T558" s="175">
        <f>IFERROR(VLOOKUP(tbl_AufmassLos1[[#This Row],[Reinigungs-gruppe]]&amp;tbl_AufmassLos1[[#This Row],[Reinigungs-tageJahr]],tbl_BasisLos1[],8,FALSE),"")</f>
        <v>0</v>
      </c>
      <c r="U558" s="176" t="str">
        <f>IFERROR(tbl_AufmassLos1[[#This Row],[StundenJahr]]*tbl_AufmassLos1[[#This Row],[SVS]],"")</f>
        <v/>
      </c>
      <c r="V558" s="176" t="str">
        <f>IFERROR(tbl_AufmassLos1[[#This Row],[PreisJahr]]/12,"")</f>
        <v/>
      </c>
    </row>
    <row r="559" spans="1:22" x14ac:dyDescent="0.2">
      <c r="A559" s="288" t="s">
        <v>2550</v>
      </c>
      <c r="B559" s="289">
        <v>703160030</v>
      </c>
      <c r="C559" s="288" t="s">
        <v>2506</v>
      </c>
      <c r="D559" s="290" t="s">
        <v>257</v>
      </c>
      <c r="E559" s="465" t="s">
        <v>1188</v>
      </c>
      <c r="F559" s="291" t="s">
        <v>380</v>
      </c>
      <c r="G559" s="306" t="s">
        <v>732</v>
      </c>
      <c r="H559" s="288"/>
      <c r="I559" s="288" t="s">
        <v>437</v>
      </c>
      <c r="J559" s="292">
        <v>44.4</v>
      </c>
      <c r="K559" s="293" t="s">
        <v>452</v>
      </c>
      <c r="L559" s="293" t="s">
        <v>163</v>
      </c>
      <c r="M559" s="289" t="s">
        <v>484</v>
      </c>
      <c r="N559" s="294">
        <v>122.5</v>
      </c>
      <c r="O559" s="295">
        <v>0</v>
      </c>
      <c r="P559" s="323">
        <v>5.8</v>
      </c>
      <c r="Q559" s="461">
        <f>IFERROR(tbl_AufmassLos1[[#This Row],[Fläche_qm]]*tbl_AufmassLos1[[#This Row],[Reinigungs-tageJahr]],"")</f>
        <v>5439</v>
      </c>
      <c r="R559" s="174">
        <f>IFERROR(VLOOKUP(tbl_AufmassLos1[[#This Row],[Reinigungs-gruppe]]&amp;tbl_AufmassLos1[[#This Row],[Reinigungs-tageJahr]],tbl_BasisLos1[],7,FALSE),"")</f>
        <v>0</v>
      </c>
      <c r="S559" s="461" t="str">
        <f>IFERROR(tbl_AufmassLos1[[#This Row],[Fläche_qm_Jahr]]/tbl_AufmassLos1[[#This Row],[qm Leistung pro Stunde]],"")</f>
        <v/>
      </c>
      <c r="T559" s="175">
        <f>IFERROR(VLOOKUP(tbl_AufmassLos1[[#This Row],[Reinigungs-gruppe]]&amp;tbl_AufmassLos1[[#This Row],[Reinigungs-tageJahr]],tbl_BasisLos1[],8,FALSE),"")</f>
        <v>0</v>
      </c>
      <c r="U559" s="176" t="str">
        <f>IFERROR(tbl_AufmassLos1[[#This Row],[StundenJahr]]*tbl_AufmassLos1[[#This Row],[SVS]],"")</f>
        <v/>
      </c>
      <c r="V559" s="176" t="str">
        <f>IFERROR(tbl_AufmassLos1[[#This Row],[PreisJahr]]/12,"")</f>
        <v/>
      </c>
    </row>
    <row r="560" spans="1:22" x14ac:dyDescent="0.2">
      <c r="A560" s="288" t="s">
        <v>2550</v>
      </c>
      <c r="B560" s="289">
        <v>703160030</v>
      </c>
      <c r="C560" s="288" t="s">
        <v>2506</v>
      </c>
      <c r="D560" s="290" t="s">
        <v>257</v>
      </c>
      <c r="E560" s="465" t="s">
        <v>1188</v>
      </c>
      <c r="F560" s="291" t="s">
        <v>2204</v>
      </c>
      <c r="G560" s="306" t="s">
        <v>732</v>
      </c>
      <c r="H560" s="288"/>
      <c r="I560" s="288" t="s">
        <v>444</v>
      </c>
      <c r="J560" s="292">
        <v>3.41</v>
      </c>
      <c r="K560" s="293" t="s">
        <v>466</v>
      </c>
      <c r="L560" s="293" t="s">
        <v>163</v>
      </c>
      <c r="M560" s="289" t="s">
        <v>484</v>
      </c>
      <c r="N560" s="294">
        <v>122.5</v>
      </c>
      <c r="O560" s="295">
        <v>0</v>
      </c>
      <c r="P560" s="295"/>
      <c r="Q560" s="461">
        <f>IFERROR(tbl_AufmassLos1[[#This Row],[Fläche_qm]]*tbl_AufmassLos1[[#This Row],[Reinigungs-tageJahr]],"")</f>
        <v>417.72500000000002</v>
      </c>
      <c r="R560" s="174">
        <f>IFERROR(VLOOKUP(tbl_AufmassLos1[[#This Row],[Reinigungs-gruppe]]&amp;tbl_AufmassLos1[[#This Row],[Reinigungs-tageJahr]],tbl_BasisLos1[],7,FALSE),"")</f>
        <v>0</v>
      </c>
      <c r="S560" s="461" t="str">
        <f>IFERROR(tbl_AufmassLos1[[#This Row],[Fläche_qm_Jahr]]/tbl_AufmassLos1[[#This Row],[qm Leistung pro Stunde]],"")</f>
        <v/>
      </c>
      <c r="T560" s="175">
        <f>IFERROR(VLOOKUP(tbl_AufmassLos1[[#This Row],[Reinigungs-gruppe]]&amp;tbl_AufmassLos1[[#This Row],[Reinigungs-tageJahr]],tbl_BasisLos1[],8,FALSE),"")</f>
        <v>0</v>
      </c>
      <c r="U560" s="176" t="str">
        <f>IFERROR(tbl_AufmassLos1[[#This Row],[StundenJahr]]*tbl_AufmassLos1[[#This Row],[SVS]],"")</f>
        <v/>
      </c>
      <c r="V560" s="176" t="str">
        <f>IFERROR(tbl_AufmassLos1[[#This Row],[PreisJahr]]/12,"")</f>
        <v/>
      </c>
    </row>
    <row r="561" spans="1:22" x14ac:dyDescent="0.2">
      <c r="A561" s="288" t="s">
        <v>2550</v>
      </c>
      <c r="B561" s="289">
        <v>703160030</v>
      </c>
      <c r="C561" s="288" t="s">
        <v>2506</v>
      </c>
      <c r="D561" s="290" t="s">
        <v>257</v>
      </c>
      <c r="E561" s="465" t="s">
        <v>1192</v>
      </c>
      <c r="F561" s="291" t="s">
        <v>412</v>
      </c>
      <c r="G561" s="306" t="s">
        <v>732</v>
      </c>
      <c r="H561" s="288"/>
      <c r="I561" s="288" t="s">
        <v>437</v>
      </c>
      <c r="J561" s="292">
        <v>14.2</v>
      </c>
      <c r="K561" s="293" t="s">
        <v>450</v>
      </c>
      <c r="L561" s="293" t="s">
        <v>163</v>
      </c>
      <c r="M561" s="289" t="s">
        <v>484</v>
      </c>
      <c r="N561" s="294">
        <v>122.5</v>
      </c>
      <c r="O561" s="323">
        <v>10.5</v>
      </c>
      <c r="P561" s="295"/>
      <c r="Q561" s="461">
        <f>IFERROR(tbl_AufmassLos1[[#This Row],[Fläche_qm]]*tbl_AufmassLos1[[#This Row],[Reinigungs-tageJahr]],"")</f>
        <v>1739.5</v>
      </c>
      <c r="R561" s="174">
        <f>IFERROR(VLOOKUP(tbl_AufmassLos1[[#This Row],[Reinigungs-gruppe]]&amp;tbl_AufmassLos1[[#This Row],[Reinigungs-tageJahr]],tbl_BasisLos1[],7,FALSE),"")</f>
        <v>0</v>
      </c>
      <c r="S561" s="461" t="str">
        <f>IFERROR(tbl_AufmassLos1[[#This Row],[Fläche_qm_Jahr]]/tbl_AufmassLos1[[#This Row],[qm Leistung pro Stunde]],"")</f>
        <v/>
      </c>
      <c r="T561" s="175">
        <f>IFERROR(VLOOKUP(tbl_AufmassLos1[[#This Row],[Reinigungs-gruppe]]&amp;tbl_AufmassLos1[[#This Row],[Reinigungs-tageJahr]],tbl_BasisLos1[],8,FALSE),"")</f>
        <v>0</v>
      </c>
      <c r="U561" s="176" t="str">
        <f>IFERROR(tbl_AufmassLos1[[#This Row],[StundenJahr]]*tbl_AufmassLos1[[#This Row],[SVS]],"")</f>
        <v/>
      </c>
      <c r="V561" s="176" t="str">
        <f>IFERROR(tbl_AufmassLos1[[#This Row],[PreisJahr]]/12,"")</f>
        <v/>
      </c>
    </row>
    <row r="562" spans="1:22" x14ac:dyDescent="0.2">
      <c r="A562" s="288" t="s">
        <v>2550</v>
      </c>
      <c r="B562" s="289">
        <v>703160030</v>
      </c>
      <c r="C562" s="288" t="s">
        <v>2506</v>
      </c>
      <c r="D562" s="290" t="s">
        <v>257</v>
      </c>
      <c r="E562" s="465" t="s">
        <v>1192</v>
      </c>
      <c r="F562" s="291" t="s">
        <v>2204</v>
      </c>
      <c r="G562" s="306" t="s">
        <v>732</v>
      </c>
      <c r="H562" s="288"/>
      <c r="I562" s="288" t="s">
        <v>444</v>
      </c>
      <c r="J562" s="292">
        <v>3.41</v>
      </c>
      <c r="K562" s="293" t="s">
        <v>466</v>
      </c>
      <c r="L562" s="293" t="s">
        <v>163</v>
      </c>
      <c r="M562" s="289" t="s">
        <v>484</v>
      </c>
      <c r="N562" s="294">
        <v>122.5</v>
      </c>
      <c r="O562" s="295">
        <v>0</v>
      </c>
      <c r="P562" s="295"/>
      <c r="Q562" s="461">
        <f>IFERROR(tbl_AufmassLos1[[#This Row],[Fläche_qm]]*tbl_AufmassLos1[[#This Row],[Reinigungs-tageJahr]],"")</f>
        <v>417.72500000000002</v>
      </c>
      <c r="R562" s="174">
        <f>IFERROR(VLOOKUP(tbl_AufmassLos1[[#This Row],[Reinigungs-gruppe]]&amp;tbl_AufmassLos1[[#This Row],[Reinigungs-tageJahr]],tbl_BasisLos1[],7,FALSE),"")</f>
        <v>0</v>
      </c>
      <c r="S562" s="461" t="str">
        <f>IFERROR(tbl_AufmassLos1[[#This Row],[Fläche_qm_Jahr]]/tbl_AufmassLos1[[#This Row],[qm Leistung pro Stunde]],"")</f>
        <v/>
      </c>
      <c r="T562" s="175">
        <f>IFERROR(VLOOKUP(tbl_AufmassLos1[[#This Row],[Reinigungs-gruppe]]&amp;tbl_AufmassLos1[[#This Row],[Reinigungs-tageJahr]],tbl_BasisLos1[],8,FALSE),"")</f>
        <v>0</v>
      </c>
      <c r="U562" s="176" t="str">
        <f>IFERROR(tbl_AufmassLos1[[#This Row],[StundenJahr]]*tbl_AufmassLos1[[#This Row],[SVS]],"")</f>
        <v/>
      </c>
      <c r="V562" s="176" t="str">
        <f>IFERROR(tbl_AufmassLos1[[#This Row],[PreisJahr]]/12,"")</f>
        <v/>
      </c>
    </row>
    <row r="563" spans="1:22" x14ac:dyDescent="0.2">
      <c r="A563" s="288" t="s">
        <v>2550</v>
      </c>
      <c r="B563" s="289">
        <v>703160030</v>
      </c>
      <c r="C563" s="288" t="s">
        <v>2506</v>
      </c>
      <c r="D563" s="290" t="s">
        <v>257</v>
      </c>
      <c r="E563" s="465" t="s">
        <v>1195</v>
      </c>
      <c r="F563" s="291" t="s">
        <v>2195</v>
      </c>
      <c r="G563" s="306" t="s">
        <v>732</v>
      </c>
      <c r="H563" s="288"/>
      <c r="I563" s="288" t="s">
        <v>437</v>
      </c>
      <c r="J563" s="292">
        <v>68.400000000000006</v>
      </c>
      <c r="K563" s="293" t="s">
        <v>452</v>
      </c>
      <c r="L563" s="293" t="s">
        <v>163</v>
      </c>
      <c r="M563" s="289" t="s">
        <v>484</v>
      </c>
      <c r="N563" s="294">
        <v>122.5</v>
      </c>
      <c r="O563" s="323">
        <v>12.7</v>
      </c>
      <c r="P563" s="323">
        <v>5.8</v>
      </c>
      <c r="Q563" s="461">
        <f>IFERROR(tbl_AufmassLos1[[#This Row],[Fläche_qm]]*tbl_AufmassLos1[[#This Row],[Reinigungs-tageJahr]],"")</f>
        <v>8379</v>
      </c>
      <c r="R563" s="174">
        <f>IFERROR(VLOOKUP(tbl_AufmassLos1[[#This Row],[Reinigungs-gruppe]]&amp;tbl_AufmassLos1[[#This Row],[Reinigungs-tageJahr]],tbl_BasisLos1[],7,FALSE),"")</f>
        <v>0</v>
      </c>
      <c r="S563" s="461" t="str">
        <f>IFERROR(tbl_AufmassLos1[[#This Row],[Fläche_qm_Jahr]]/tbl_AufmassLos1[[#This Row],[qm Leistung pro Stunde]],"")</f>
        <v/>
      </c>
      <c r="T563" s="175">
        <f>IFERROR(VLOOKUP(tbl_AufmassLos1[[#This Row],[Reinigungs-gruppe]]&amp;tbl_AufmassLos1[[#This Row],[Reinigungs-tageJahr]],tbl_BasisLos1[],8,FALSE),"")</f>
        <v>0</v>
      </c>
      <c r="U563" s="176" t="str">
        <f>IFERROR(tbl_AufmassLos1[[#This Row],[StundenJahr]]*tbl_AufmassLos1[[#This Row],[SVS]],"")</f>
        <v/>
      </c>
      <c r="V563" s="176" t="str">
        <f>IFERROR(tbl_AufmassLos1[[#This Row],[PreisJahr]]/12,"")</f>
        <v/>
      </c>
    </row>
    <row r="564" spans="1:22" x14ac:dyDescent="0.2">
      <c r="A564" s="288" t="s">
        <v>2550</v>
      </c>
      <c r="B564" s="289">
        <v>703160030</v>
      </c>
      <c r="C564" s="288" t="s">
        <v>2506</v>
      </c>
      <c r="D564" s="290" t="s">
        <v>257</v>
      </c>
      <c r="E564" s="465" t="s">
        <v>1216</v>
      </c>
      <c r="F564" s="291" t="s">
        <v>412</v>
      </c>
      <c r="G564" s="306" t="s">
        <v>732</v>
      </c>
      <c r="H564" s="288"/>
      <c r="I564" s="288" t="s">
        <v>437</v>
      </c>
      <c r="J564" s="292">
        <v>15</v>
      </c>
      <c r="K564" s="293" t="s">
        <v>450</v>
      </c>
      <c r="L564" s="293" t="s">
        <v>163</v>
      </c>
      <c r="M564" s="289" t="s">
        <v>484</v>
      </c>
      <c r="N564" s="294">
        <v>122.5</v>
      </c>
      <c r="O564" s="323">
        <v>6.2</v>
      </c>
      <c r="P564" s="323">
        <v>7.3</v>
      </c>
      <c r="Q564" s="461">
        <f>IFERROR(tbl_AufmassLos1[[#This Row],[Fläche_qm]]*tbl_AufmassLos1[[#This Row],[Reinigungs-tageJahr]],"")</f>
        <v>1837.5</v>
      </c>
      <c r="R564" s="174">
        <f>IFERROR(VLOOKUP(tbl_AufmassLos1[[#This Row],[Reinigungs-gruppe]]&amp;tbl_AufmassLos1[[#This Row],[Reinigungs-tageJahr]],tbl_BasisLos1[],7,FALSE),"")</f>
        <v>0</v>
      </c>
      <c r="S564" s="461" t="str">
        <f>IFERROR(tbl_AufmassLos1[[#This Row],[Fläche_qm_Jahr]]/tbl_AufmassLos1[[#This Row],[qm Leistung pro Stunde]],"")</f>
        <v/>
      </c>
      <c r="T564" s="175">
        <f>IFERROR(VLOOKUP(tbl_AufmassLos1[[#This Row],[Reinigungs-gruppe]]&amp;tbl_AufmassLos1[[#This Row],[Reinigungs-tageJahr]],tbl_BasisLos1[],8,FALSE),"")</f>
        <v>0</v>
      </c>
      <c r="U564" s="176" t="str">
        <f>IFERROR(tbl_AufmassLos1[[#This Row],[StundenJahr]]*tbl_AufmassLos1[[#This Row],[SVS]],"")</f>
        <v/>
      </c>
      <c r="V564" s="176" t="str">
        <f>IFERROR(tbl_AufmassLos1[[#This Row],[PreisJahr]]/12,"")</f>
        <v/>
      </c>
    </row>
    <row r="565" spans="1:22" x14ac:dyDescent="0.2">
      <c r="A565" s="288" t="s">
        <v>2550</v>
      </c>
      <c r="B565" s="289">
        <v>703160030</v>
      </c>
      <c r="C565" s="288" t="s">
        <v>2506</v>
      </c>
      <c r="D565" s="290">
        <v>3</v>
      </c>
      <c r="E565" s="465" t="s">
        <v>458</v>
      </c>
      <c r="F565" s="291" t="s">
        <v>2205</v>
      </c>
      <c r="G565" s="306" t="s">
        <v>732</v>
      </c>
      <c r="H565" s="288"/>
      <c r="I565" s="288" t="s">
        <v>444</v>
      </c>
      <c r="J565" s="292">
        <v>14.56</v>
      </c>
      <c r="K565" s="293" t="s">
        <v>459</v>
      </c>
      <c r="L565" s="293" t="s">
        <v>163</v>
      </c>
      <c r="M565" s="289" t="s">
        <v>479</v>
      </c>
      <c r="N565" s="294">
        <v>49</v>
      </c>
      <c r="O565" s="323">
        <v>5.5</v>
      </c>
      <c r="P565" s="295"/>
      <c r="Q565" s="461">
        <f>IFERROR(tbl_AufmassLos1[[#This Row],[Fläche_qm]]*tbl_AufmassLos1[[#This Row],[Reinigungs-tageJahr]],"")</f>
        <v>713.44</v>
      </c>
      <c r="R565" s="174">
        <f>IFERROR(VLOOKUP(tbl_AufmassLos1[[#This Row],[Reinigungs-gruppe]]&amp;tbl_AufmassLos1[[#This Row],[Reinigungs-tageJahr]],tbl_BasisLos1[],7,FALSE),"")</f>
        <v>0</v>
      </c>
      <c r="S565" s="461" t="str">
        <f>IFERROR(tbl_AufmassLos1[[#This Row],[Fläche_qm_Jahr]]/tbl_AufmassLos1[[#This Row],[qm Leistung pro Stunde]],"")</f>
        <v/>
      </c>
      <c r="T565" s="175">
        <f>IFERROR(VLOOKUP(tbl_AufmassLos1[[#This Row],[Reinigungs-gruppe]]&amp;tbl_AufmassLos1[[#This Row],[Reinigungs-tageJahr]],tbl_BasisLos1[],8,FALSE),"")</f>
        <v>0</v>
      </c>
      <c r="U565" s="176" t="str">
        <f>IFERROR(tbl_AufmassLos1[[#This Row],[StundenJahr]]*tbl_AufmassLos1[[#This Row],[SVS]],"")</f>
        <v/>
      </c>
      <c r="V565" s="176" t="str">
        <f>IFERROR(tbl_AufmassLos1[[#This Row],[PreisJahr]]/12,"")</f>
        <v/>
      </c>
    </row>
    <row r="566" spans="1:22" x14ac:dyDescent="0.2">
      <c r="A566" s="288" t="s">
        <v>2550</v>
      </c>
      <c r="B566" s="289">
        <v>703160030</v>
      </c>
      <c r="C566" s="288" t="s">
        <v>2506</v>
      </c>
      <c r="D566" s="290" t="s">
        <v>256</v>
      </c>
      <c r="E566" s="465" t="s">
        <v>478</v>
      </c>
      <c r="F566" s="291" t="s">
        <v>2206</v>
      </c>
      <c r="G566" s="306" t="s">
        <v>732</v>
      </c>
      <c r="H566" s="288"/>
      <c r="I566" s="288" t="s">
        <v>444</v>
      </c>
      <c r="J566" s="292">
        <v>3.41</v>
      </c>
      <c r="K566" s="293" t="s">
        <v>459</v>
      </c>
      <c r="L566" s="293" t="s">
        <v>163</v>
      </c>
      <c r="M566" s="289" t="s">
        <v>479</v>
      </c>
      <c r="N566" s="294">
        <v>49</v>
      </c>
      <c r="O566" s="295">
        <v>0</v>
      </c>
      <c r="P566" s="295"/>
      <c r="Q566" s="461">
        <f>IFERROR(tbl_AufmassLos1[[#This Row],[Fläche_qm]]*tbl_AufmassLos1[[#This Row],[Reinigungs-tageJahr]],"")</f>
        <v>167.09</v>
      </c>
      <c r="R566" s="174">
        <f>IFERROR(VLOOKUP(tbl_AufmassLos1[[#This Row],[Reinigungs-gruppe]]&amp;tbl_AufmassLos1[[#This Row],[Reinigungs-tageJahr]],tbl_BasisLos1[],7,FALSE),"")</f>
        <v>0</v>
      </c>
      <c r="S566" s="461" t="str">
        <f>IFERROR(tbl_AufmassLos1[[#This Row],[Fläche_qm_Jahr]]/tbl_AufmassLos1[[#This Row],[qm Leistung pro Stunde]],"")</f>
        <v/>
      </c>
      <c r="T566" s="175">
        <f>IFERROR(VLOOKUP(tbl_AufmassLos1[[#This Row],[Reinigungs-gruppe]]&amp;tbl_AufmassLos1[[#This Row],[Reinigungs-tageJahr]],tbl_BasisLos1[],8,FALSE),"")</f>
        <v>0</v>
      </c>
      <c r="U566" s="176" t="str">
        <f>IFERROR(tbl_AufmassLos1[[#This Row],[StundenJahr]]*tbl_AufmassLos1[[#This Row],[SVS]],"")</f>
        <v/>
      </c>
      <c r="V566" s="176" t="str">
        <f>IFERROR(tbl_AufmassLos1[[#This Row],[PreisJahr]]/12,"")</f>
        <v/>
      </c>
    </row>
    <row r="567" spans="1:22" x14ac:dyDescent="0.2">
      <c r="A567" s="288" t="s">
        <v>2550</v>
      </c>
      <c r="B567" s="289">
        <v>703160030</v>
      </c>
      <c r="C567" s="288" t="s">
        <v>2506</v>
      </c>
      <c r="D567" s="290">
        <v>3</v>
      </c>
      <c r="E567" s="465" t="s">
        <v>1228</v>
      </c>
      <c r="F567" s="291" t="s">
        <v>2205</v>
      </c>
      <c r="G567" s="306" t="s">
        <v>732</v>
      </c>
      <c r="H567" s="288"/>
      <c r="I567" s="288" t="s">
        <v>444</v>
      </c>
      <c r="J567" s="292">
        <v>14.56</v>
      </c>
      <c r="K567" s="293" t="s">
        <v>459</v>
      </c>
      <c r="L567" s="293" t="s">
        <v>163</v>
      </c>
      <c r="M567" s="289" t="s">
        <v>479</v>
      </c>
      <c r="N567" s="294">
        <v>49</v>
      </c>
      <c r="O567" s="323">
        <v>5.5</v>
      </c>
      <c r="P567" s="295"/>
      <c r="Q567" s="461">
        <f>IFERROR(tbl_AufmassLos1[[#This Row],[Fläche_qm]]*tbl_AufmassLos1[[#This Row],[Reinigungs-tageJahr]],"")</f>
        <v>713.44</v>
      </c>
      <c r="R567" s="174">
        <f>IFERROR(VLOOKUP(tbl_AufmassLos1[[#This Row],[Reinigungs-gruppe]]&amp;tbl_AufmassLos1[[#This Row],[Reinigungs-tageJahr]],tbl_BasisLos1[],7,FALSE),"")</f>
        <v>0</v>
      </c>
      <c r="S567" s="461" t="str">
        <f>IFERROR(tbl_AufmassLos1[[#This Row],[Fläche_qm_Jahr]]/tbl_AufmassLos1[[#This Row],[qm Leistung pro Stunde]],"")</f>
        <v/>
      </c>
      <c r="T567" s="175">
        <f>IFERROR(VLOOKUP(tbl_AufmassLos1[[#This Row],[Reinigungs-gruppe]]&amp;tbl_AufmassLos1[[#This Row],[Reinigungs-tageJahr]],tbl_BasisLos1[],8,FALSE),"")</f>
        <v>0</v>
      </c>
      <c r="U567" s="176" t="str">
        <f>IFERROR(tbl_AufmassLos1[[#This Row],[StundenJahr]]*tbl_AufmassLos1[[#This Row],[SVS]],"")</f>
        <v/>
      </c>
      <c r="V567" s="176" t="str">
        <f>IFERROR(tbl_AufmassLos1[[#This Row],[PreisJahr]]/12,"")</f>
        <v/>
      </c>
    </row>
    <row r="568" spans="1:22" x14ac:dyDescent="0.2">
      <c r="A568" s="288" t="s">
        <v>2550</v>
      </c>
      <c r="B568" s="289">
        <v>703160030</v>
      </c>
      <c r="C568" s="288" t="s">
        <v>2506</v>
      </c>
      <c r="D568" s="290" t="s">
        <v>256</v>
      </c>
      <c r="E568" s="465" t="s">
        <v>1229</v>
      </c>
      <c r="F568" s="291" t="s">
        <v>2206</v>
      </c>
      <c r="G568" s="306" t="s">
        <v>732</v>
      </c>
      <c r="H568" s="288"/>
      <c r="I568" s="288" t="s">
        <v>444</v>
      </c>
      <c r="J568" s="292">
        <v>3.41</v>
      </c>
      <c r="K568" s="293" t="s">
        <v>459</v>
      </c>
      <c r="L568" s="293" t="s">
        <v>163</v>
      </c>
      <c r="M568" s="289" t="s">
        <v>479</v>
      </c>
      <c r="N568" s="294">
        <v>49</v>
      </c>
      <c r="O568" s="295">
        <v>0</v>
      </c>
      <c r="P568" s="295"/>
      <c r="Q568" s="461">
        <f>IFERROR(tbl_AufmassLos1[[#This Row],[Fläche_qm]]*tbl_AufmassLos1[[#This Row],[Reinigungs-tageJahr]],"")</f>
        <v>167.09</v>
      </c>
      <c r="R568" s="174">
        <f>IFERROR(VLOOKUP(tbl_AufmassLos1[[#This Row],[Reinigungs-gruppe]]&amp;tbl_AufmassLos1[[#This Row],[Reinigungs-tageJahr]],tbl_BasisLos1[],7,FALSE),"")</f>
        <v>0</v>
      </c>
      <c r="S568" s="461" t="str">
        <f>IFERROR(tbl_AufmassLos1[[#This Row],[Fläche_qm_Jahr]]/tbl_AufmassLos1[[#This Row],[qm Leistung pro Stunde]],"")</f>
        <v/>
      </c>
      <c r="T568" s="175">
        <f>IFERROR(VLOOKUP(tbl_AufmassLos1[[#This Row],[Reinigungs-gruppe]]&amp;tbl_AufmassLos1[[#This Row],[Reinigungs-tageJahr]],tbl_BasisLos1[],8,FALSE),"")</f>
        <v>0</v>
      </c>
      <c r="U568" s="176" t="str">
        <f>IFERROR(tbl_AufmassLos1[[#This Row],[StundenJahr]]*tbl_AufmassLos1[[#This Row],[SVS]],"")</f>
        <v/>
      </c>
      <c r="V568" s="176" t="str">
        <f>IFERROR(tbl_AufmassLos1[[#This Row],[PreisJahr]]/12,"")</f>
        <v/>
      </c>
    </row>
    <row r="569" spans="1:22" x14ac:dyDescent="0.2">
      <c r="A569" s="288" t="s">
        <v>2550</v>
      </c>
      <c r="B569" s="289">
        <v>703160030</v>
      </c>
      <c r="C569" s="288" t="s">
        <v>2506</v>
      </c>
      <c r="D569" s="290" t="s">
        <v>250</v>
      </c>
      <c r="E569" s="465" t="s">
        <v>1102</v>
      </c>
      <c r="F569" s="291" t="s">
        <v>389</v>
      </c>
      <c r="G569" s="306" t="s">
        <v>732</v>
      </c>
      <c r="H569" s="288"/>
      <c r="I569" s="288" t="s">
        <v>437</v>
      </c>
      <c r="J569" s="292">
        <v>24.7</v>
      </c>
      <c r="K569" s="293" t="s">
        <v>234</v>
      </c>
      <c r="L569" s="293" t="s">
        <v>163</v>
      </c>
      <c r="M569" s="289" t="s">
        <v>479</v>
      </c>
      <c r="N569" s="294">
        <v>49</v>
      </c>
      <c r="O569" s="323">
        <v>8.4</v>
      </c>
      <c r="P569" s="295"/>
      <c r="Q569" s="461">
        <f>IFERROR(tbl_AufmassLos1[[#This Row],[Fläche_qm]]*tbl_AufmassLos1[[#This Row],[Reinigungs-tageJahr]],"")</f>
        <v>1210.3</v>
      </c>
      <c r="R569" s="174">
        <f>IFERROR(VLOOKUP(tbl_AufmassLos1[[#This Row],[Reinigungs-gruppe]]&amp;tbl_AufmassLos1[[#This Row],[Reinigungs-tageJahr]],tbl_BasisLos1[],7,FALSE),"")</f>
        <v>0</v>
      </c>
      <c r="S569" s="461" t="str">
        <f>IFERROR(tbl_AufmassLos1[[#This Row],[Fläche_qm_Jahr]]/tbl_AufmassLos1[[#This Row],[qm Leistung pro Stunde]],"")</f>
        <v/>
      </c>
      <c r="T569" s="175">
        <f>IFERROR(VLOOKUP(tbl_AufmassLos1[[#This Row],[Reinigungs-gruppe]]&amp;tbl_AufmassLos1[[#This Row],[Reinigungs-tageJahr]],tbl_BasisLos1[],8,FALSE),"")</f>
        <v>0</v>
      </c>
      <c r="U569" s="176" t="str">
        <f>IFERROR(tbl_AufmassLos1[[#This Row],[StundenJahr]]*tbl_AufmassLos1[[#This Row],[SVS]],"")</f>
        <v/>
      </c>
      <c r="V569" s="176" t="str">
        <f>IFERROR(tbl_AufmassLos1[[#This Row],[PreisJahr]]/12,"")</f>
        <v/>
      </c>
    </row>
    <row r="570" spans="1:22" x14ac:dyDescent="0.2">
      <c r="A570" s="288" t="s">
        <v>2550</v>
      </c>
      <c r="B570" s="289">
        <v>703160030</v>
      </c>
      <c r="C570" s="288" t="s">
        <v>2506</v>
      </c>
      <c r="D570" s="290" t="s">
        <v>250</v>
      </c>
      <c r="E570" s="465" t="s">
        <v>1086</v>
      </c>
      <c r="F570" s="291" t="s">
        <v>388</v>
      </c>
      <c r="G570" s="306" t="s">
        <v>732</v>
      </c>
      <c r="H570" s="288"/>
      <c r="I570" s="288" t="s">
        <v>437</v>
      </c>
      <c r="J570" s="292">
        <v>19.3</v>
      </c>
      <c r="K570" s="293" t="s">
        <v>234</v>
      </c>
      <c r="L570" s="293" t="s">
        <v>163</v>
      </c>
      <c r="M570" s="289" t="s">
        <v>479</v>
      </c>
      <c r="N570" s="294">
        <v>49</v>
      </c>
      <c r="O570" s="323">
        <v>6.3</v>
      </c>
      <c r="P570" s="323">
        <v>1.3</v>
      </c>
      <c r="Q570" s="461">
        <f>IFERROR(tbl_AufmassLos1[[#This Row],[Fläche_qm]]*tbl_AufmassLos1[[#This Row],[Reinigungs-tageJahr]],"")</f>
        <v>945.7</v>
      </c>
      <c r="R570" s="174">
        <f>IFERROR(VLOOKUP(tbl_AufmassLos1[[#This Row],[Reinigungs-gruppe]]&amp;tbl_AufmassLos1[[#This Row],[Reinigungs-tageJahr]],tbl_BasisLos1[],7,FALSE),"")</f>
        <v>0</v>
      </c>
      <c r="S570" s="461" t="str">
        <f>IFERROR(tbl_AufmassLos1[[#This Row],[Fläche_qm_Jahr]]/tbl_AufmassLos1[[#This Row],[qm Leistung pro Stunde]],"")</f>
        <v/>
      </c>
      <c r="T570" s="175">
        <f>IFERROR(VLOOKUP(tbl_AufmassLos1[[#This Row],[Reinigungs-gruppe]]&amp;tbl_AufmassLos1[[#This Row],[Reinigungs-tageJahr]],tbl_BasisLos1[],8,FALSE),"")</f>
        <v>0</v>
      </c>
      <c r="U570" s="176" t="str">
        <f>IFERROR(tbl_AufmassLos1[[#This Row],[StundenJahr]]*tbl_AufmassLos1[[#This Row],[SVS]],"")</f>
        <v/>
      </c>
      <c r="V570" s="176" t="str">
        <f>IFERROR(tbl_AufmassLos1[[#This Row],[PreisJahr]]/12,"")</f>
        <v/>
      </c>
    </row>
    <row r="571" spans="1:22" x14ac:dyDescent="0.2">
      <c r="A571" s="288" t="s">
        <v>2550</v>
      </c>
      <c r="B571" s="289">
        <v>703160030</v>
      </c>
      <c r="C571" s="288" t="s">
        <v>2506</v>
      </c>
      <c r="D571" s="290" t="s">
        <v>250</v>
      </c>
      <c r="E571" s="465" t="s">
        <v>1087</v>
      </c>
      <c r="F571" s="291" t="s">
        <v>388</v>
      </c>
      <c r="G571" s="306" t="s">
        <v>732</v>
      </c>
      <c r="H571" s="288"/>
      <c r="I571" s="288" t="s">
        <v>437</v>
      </c>
      <c r="J571" s="292">
        <v>27.4</v>
      </c>
      <c r="K571" s="293" t="s">
        <v>234</v>
      </c>
      <c r="L571" s="293" t="s">
        <v>163</v>
      </c>
      <c r="M571" s="289" t="s">
        <v>479</v>
      </c>
      <c r="N571" s="294">
        <v>49</v>
      </c>
      <c r="O571" s="323">
        <v>8.4</v>
      </c>
      <c r="P571" s="323">
        <v>1.3</v>
      </c>
      <c r="Q571" s="461">
        <f>IFERROR(tbl_AufmassLos1[[#This Row],[Fläche_qm]]*tbl_AufmassLos1[[#This Row],[Reinigungs-tageJahr]],"")</f>
        <v>1342.6</v>
      </c>
      <c r="R571" s="174">
        <f>IFERROR(VLOOKUP(tbl_AufmassLos1[[#This Row],[Reinigungs-gruppe]]&amp;tbl_AufmassLos1[[#This Row],[Reinigungs-tageJahr]],tbl_BasisLos1[],7,FALSE),"")</f>
        <v>0</v>
      </c>
      <c r="S571" s="461" t="str">
        <f>IFERROR(tbl_AufmassLos1[[#This Row],[Fläche_qm_Jahr]]/tbl_AufmassLos1[[#This Row],[qm Leistung pro Stunde]],"")</f>
        <v/>
      </c>
      <c r="T571" s="175">
        <f>IFERROR(VLOOKUP(tbl_AufmassLos1[[#This Row],[Reinigungs-gruppe]]&amp;tbl_AufmassLos1[[#This Row],[Reinigungs-tageJahr]],tbl_BasisLos1[],8,FALSE),"")</f>
        <v>0</v>
      </c>
      <c r="U571" s="176" t="str">
        <f>IFERROR(tbl_AufmassLos1[[#This Row],[StundenJahr]]*tbl_AufmassLos1[[#This Row],[SVS]],"")</f>
        <v/>
      </c>
      <c r="V571" s="176" t="str">
        <f>IFERROR(tbl_AufmassLos1[[#This Row],[PreisJahr]]/12,"")</f>
        <v/>
      </c>
    </row>
    <row r="572" spans="1:22" x14ac:dyDescent="0.2">
      <c r="A572" s="288" t="s">
        <v>2550</v>
      </c>
      <c r="B572" s="289">
        <v>703160030</v>
      </c>
      <c r="C572" s="288" t="s">
        <v>2506</v>
      </c>
      <c r="D572" s="290" t="s">
        <v>250</v>
      </c>
      <c r="E572" s="465" t="s">
        <v>1088</v>
      </c>
      <c r="F572" s="291" t="s">
        <v>388</v>
      </c>
      <c r="G572" s="306" t="s">
        <v>732</v>
      </c>
      <c r="H572" s="288"/>
      <c r="I572" s="288" t="s">
        <v>437</v>
      </c>
      <c r="J572" s="292">
        <v>13.8</v>
      </c>
      <c r="K572" s="293" t="s">
        <v>234</v>
      </c>
      <c r="L572" s="293" t="s">
        <v>163</v>
      </c>
      <c r="M572" s="289" t="s">
        <v>479</v>
      </c>
      <c r="N572" s="294">
        <v>49</v>
      </c>
      <c r="O572" s="323">
        <v>4.2</v>
      </c>
      <c r="P572" s="295"/>
      <c r="Q572" s="461">
        <f>IFERROR(tbl_AufmassLos1[[#This Row],[Fläche_qm]]*tbl_AufmassLos1[[#This Row],[Reinigungs-tageJahr]],"")</f>
        <v>676.2</v>
      </c>
      <c r="R572" s="174">
        <f>IFERROR(VLOOKUP(tbl_AufmassLos1[[#This Row],[Reinigungs-gruppe]]&amp;tbl_AufmassLos1[[#This Row],[Reinigungs-tageJahr]],tbl_BasisLos1[],7,FALSE),"")</f>
        <v>0</v>
      </c>
      <c r="S572" s="461" t="str">
        <f>IFERROR(tbl_AufmassLos1[[#This Row],[Fläche_qm_Jahr]]/tbl_AufmassLos1[[#This Row],[qm Leistung pro Stunde]],"")</f>
        <v/>
      </c>
      <c r="T572" s="175">
        <f>IFERROR(VLOOKUP(tbl_AufmassLos1[[#This Row],[Reinigungs-gruppe]]&amp;tbl_AufmassLos1[[#This Row],[Reinigungs-tageJahr]],tbl_BasisLos1[],8,FALSE),"")</f>
        <v>0</v>
      </c>
      <c r="U572" s="176" t="str">
        <f>IFERROR(tbl_AufmassLos1[[#This Row],[StundenJahr]]*tbl_AufmassLos1[[#This Row],[SVS]],"")</f>
        <v/>
      </c>
      <c r="V572" s="176" t="str">
        <f>IFERROR(tbl_AufmassLos1[[#This Row],[PreisJahr]]/12,"")</f>
        <v/>
      </c>
    </row>
    <row r="573" spans="1:22" x14ac:dyDescent="0.2">
      <c r="A573" s="288" t="s">
        <v>2550</v>
      </c>
      <c r="B573" s="289">
        <v>703160030</v>
      </c>
      <c r="C573" s="288" t="s">
        <v>2506</v>
      </c>
      <c r="D573" s="290" t="s">
        <v>250</v>
      </c>
      <c r="E573" s="465" t="s">
        <v>1090</v>
      </c>
      <c r="F573" s="291" t="s">
        <v>396</v>
      </c>
      <c r="G573" s="306" t="s">
        <v>732</v>
      </c>
      <c r="H573" s="288"/>
      <c r="I573" s="288" t="s">
        <v>437</v>
      </c>
      <c r="J573" s="292">
        <v>23.3</v>
      </c>
      <c r="K573" s="293" t="s">
        <v>457</v>
      </c>
      <c r="L573" s="293" t="s">
        <v>163</v>
      </c>
      <c r="M573" s="289" t="s">
        <v>480</v>
      </c>
      <c r="N573" s="294">
        <v>12</v>
      </c>
      <c r="O573" s="323">
        <v>8.4</v>
      </c>
      <c r="P573" s="323">
        <v>7</v>
      </c>
      <c r="Q573" s="461">
        <f>IFERROR(tbl_AufmassLos1[[#This Row],[Fläche_qm]]*tbl_AufmassLos1[[#This Row],[Reinigungs-tageJahr]],"")</f>
        <v>279.60000000000002</v>
      </c>
      <c r="R573" s="174">
        <f>IFERROR(VLOOKUP(tbl_AufmassLos1[[#This Row],[Reinigungs-gruppe]]&amp;tbl_AufmassLos1[[#This Row],[Reinigungs-tageJahr]],tbl_BasisLos1[],7,FALSE),"")</f>
        <v>0</v>
      </c>
      <c r="S573" s="461" t="str">
        <f>IFERROR(tbl_AufmassLos1[[#This Row],[Fläche_qm_Jahr]]/tbl_AufmassLos1[[#This Row],[qm Leistung pro Stunde]],"")</f>
        <v/>
      </c>
      <c r="T573" s="175">
        <f>IFERROR(VLOOKUP(tbl_AufmassLos1[[#This Row],[Reinigungs-gruppe]]&amp;tbl_AufmassLos1[[#This Row],[Reinigungs-tageJahr]],tbl_BasisLos1[],8,FALSE),"")</f>
        <v>0</v>
      </c>
      <c r="U573" s="176" t="str">
        <f>IFERROR(tbl_AufmassLos1[[#This Row],[StundenJahr]]*tbl_AufmassLos1[[#This Row],[SVS]],"")</f>
        <v/>
      </c>
      <c r="V573" s="176" t="str">
        <f>IFERROR(tbl_AufmassLos1[[#This Row],[PreisJahr]]/12,"")</f>
        <v/>
      </c>
    </row>
    <row r="574" spans="1:22" x14ac:dyDescent="0.2">
      <c r="A574" s="288" t="s">
        <v>2550</v>
      </c>
      <c r="B574" s="289">
        <v>703160030</v>
      </c>
      <c r="C574" s="288" t="s">
        <v>2506</v>
      </c>
      <c r="D574" s="290" t="s">
        <v>250</v>
      </c>
      <c r="E574" s="465" t="s">
        <v>1091</v>
      </c>
      <c r="F574" s="291" t="s">
        <v>388</v>
      </c>
      <c r="G574" s="306" t="s">
        <v>732</v>
      </c>
      <c r="H574" s="288"/>
      <c r="I574" s="288" t="s">
        <v>437</v>
      </c>
      <c r="J574" s="292">
        <v>26.6</v>
      </c>
      <c r="K574" s="293" t="s">
        <v>234</v>
      </c>
      <c r="L574" s="293" t="s">
        <v>163</v>
      </c>
      <c r="M574" s="289" t="s">
        <v>479</v>
      </c>
      <c r="N574" s="294">
        <v>49</v>
      </c>
      <c r="O574" s="323">
        <v>4.3</v>
      </c>
      <c r="P574" s="295"/>
      <c r="Q574" s="461">
        <f>IFERROR(tbl_AufmassLos1[[#This Row],[Fläche_qm]]*tbl_AufmassLos1[[#This Row],[Reinigungs-tageJahr]],"")</f>
        <v>1303.4000000000001</v>
      </c>
      <c r="R574" s="174">
        <f>IFERROR(VLOOKUP(tbl_AufmassLos1[[#This Row],[Reinigungs-gruppe]]&amp;tbl_AufmassLos1[[#This Row],[Reinigungs-tageJahr]],tbl_BasisLos1[],7,FALSE),"")</f>
        <v>0</v>
      </c>
      <c r="S574" s="461" t="str">
        <f>IFERROR(tbl_AufmassLos1[[#This Row],[Fläche_qm_Jahr]]/tbl_AufmassLos1[[#This Row],[qm Leistung pro Stunde]],"")</f>
        <v/>
      </c>
      <c r="T574" s="175">
        <f>IFERROR(VLOOKUP(tbl_AufmassLos1[[#This Row],[Reinigungs-gruppe]]&amp;tbl_AufmassLos1[[#This Row],[Reinigungs-tageJahr]],tbl_BasisLos1[],8,FALSE),"")</f>
        <v>0</v>
      </c>
      <c r="U574" s="176" t="str">
        <f>IFERROR(tbl_AufmassLos1[[#This Row],[StundenJahr]]*tbl_AufmassLos1[[#This Row],[SVS]],"")</f>
        <v/>
      </c>
      <c r="V574" s="176" t="str">
        <f>IFERROR(tbl_AufmassLos1[[#This Row],[PreisJahr]]/12,"")</f>
        <v/>
      </c>
    </row>
    <row r="575" spans="1:22" x14ac:dyDescent="0.2">
      <c r="A575" s="288" t="s">
        <v>2550</v>
      </c>
      <c r="B575" s="289">
        <v>703160030</v>
      </c>
      <c r="C575" s="288" t="s">
        <v>2506</v>
      </c>
      <c r="D575" s="290" t="s">
        <v>250</v>
      </c>
      <c r="E575" s="465" t="s">
        <v>1092</v>
      </c>
      <c r="F575" s="291" t="s">
        <v>388</v>
      </c>
      <c r="G575" s="306" t="s">
        <v>732</v>
      </c>
      <c r="H575" s="288"/>
      <c r="I575" s="288" t="s">
        <v>437</v>
      </c>
      <c r="J575" s="292">
        <v>26.6</v>
      </c>
      <c r="K575" s="293" t="s">
        <v>234</v>
      </c>
      <c r="L575" s="293" t="s">
        <v>163</v>
      </c>
      <c r="M575" s="289" t="s">
        <v>479</v>
      </c>
      <c r="N575" s="294">
        <v>49</v>
      </c>
      <c r="O575" s="323">
        <v>7.5</v>
      </c>
      <c r="P575" s="295"/>
      <c r="Q575" s="461">
        <f>IFERROR(tbl_AufmassLos1[[#This Row],[Fläche_qm]]*tbl_AufmassLos1[[#This Row],[Reinigungs-tageJahr]],"")</f>
        <v>1303.4000000000001</v>
      </c>
      <c r="R575" s="174">
        <f>IFERROR(VLOOKUP(tbl_AufmassLos1[[#This Row],[Reinigungs-gruppe]]&amp;tbl_AufmassLos1[[#This Row],[Reinigungs-tageJahr]],tbl_BasisLos1[],7,FALSE),"")</f>
        <v>0</v>
      </c>
      <c r="S575" s="461" t="str">
        <f>IFERROR(tbl_AufmassLos1[[#This Row],[Fläche_qm_Jahr]]/tbl_AufmassLos1[[#This Row],[qm Leistung pro Stunde]],"")</f>
        <v/>
      </c>
      <c r="T575" s="175">
        <f>IFERROR(VLOOKUP(tbl_AufmassLos1[[#This Row],[Reinigungs-gruppe]]&amp;tbl_AufmassLos1[[#This Row],[Reinigungs-tageJahr]],tbl_BasisLos1[],8,FALSE),"")</f>
        <v>0</v>
      </c>
      <c r="U575" s="176" t="str">
        <f>IFERROR(tbl_AufmassLos1[[#This Row],[StundenJahr]]*tbl_AufmassLos1[[#This Row],[SVS]],"")</f>
        <v/>
      </c>
      <c r="V575" s="176" t="str">
        <f>IFERROR(tbl_AufmassLos1[[#This Row],[PreisJahr]]/12,"")</f>
        <v/>
      </c>
    </row>
    <row r="576" spans="1:22" x14ac:dyDescent="0.2">
      <c r="A576" s="288" t="s">
        <v>2550</v>
      </c>
      <c r="B576" s="289">
        <v>703160030</v>
      </c>
      <c r="C576" s="288" t="s">
        <v>2506</v>
      </c>
      <c r="D576" s="290" t="s">
        <v>250</v>
      </c>
      <c r="E576" s="465" t="s">
        <v>1093</v>
      </c>
      <c r="F576" s="291" t="s">
        <v>2172</v>
      </c>
      <c r="G576" s="306" t="s">
        <v>732</v>
      </c>
      <c r="H576" s="288"/>
      <c r="I576" s="288" t="s">
        <v>437</v>
      </c>
      <c r="J576" s="292">
        <v>14.4</v>
      </c>
      <c r="K576" s="293" t="s">
        <v>478</v>
      </c>
      <c r="L576" s="293" t="s">
        <v>163</v>
      </c>
      <c r="M576" s="289" t="s">
        <v>484</v>
      </c>
      <c r="N576" s="294">
        <v>122.5</v>
      </c>
      <c r="O576" s="323">
        <v>3.2</v>
      </c>
      <c r="P576" s="295"/>
      <c r="Q576" s="461">
        <f>IFERROR(tbl_AufmassLos1[[#This Row],[Fläche_qm]]*tbl_AufmassLos1[[#This Row],[Reinigungs-tageJahr]],"")</f>
        <v>1764</v>
      </c>
      <c r="R576" s="174">
        <f>IFERROR(VLOOKUP(tbl_AufmassLos1[[#This Row],[Reinigungs-gruppe]]&amp;tbl_AufmassLos1[[#This Row],[Reinigungs-tageJahr]],tbl_BasisLos1[],7,FALSE),"")</f>
        <v>0</v>
      </c>
      <c r="S576" s="461" t="str">
        <f>IFERROR(tbl_AufmassLos1[[#This Row],[Fläche_qm_Jahr]]/tbl_AufmassLos1[[#This Row],[qm Leistung pro Stunde]],"")</f>
        <v/>
      </c>
      <c r="T576" s="175">
        <f>IFERROR(VLOOKUP(tbl_AufmassLos1[[#This Row],[Reinigungs-gruppe]]&amp;tbl_AufmassLos1[[#This Row],[Reinigungs-tageJahr]],tbl_BasisLos1[],8,FALSE),"")</f>
        <v>0</v>
      </c>
      <c r="U576" s="176" t="str">
        <f>IFERROR(tbl_AufmassLos1[[#This Row],[StundenJahr]]*tbl_AufmassLos1[[#This Row],[SVS]],"")</f>
        <v/>
      </c>
      <c r="V576" s="176" t="str">
        <f>IFERROR(tbl_AufmassLos1[[#This Row],[PreisJahr]]/12,"")</f>
        <v/>
      </c>
    </row>
    <row r="577" spans="1:22" x14ac:dyDescent="0.2">
      <c r="A577" s="288" t="s">
        <v>2550</v>
      </c>
      <c r="B577" s="289">
        <v>703160030</v>
      </c>
      <c r="C577" s="288" t="s">
        <v>2506</v>
      </c>
      <c r="D577" s="290" t="s">
        <v>250</v>
      </c>
      <c r="E577" s="465" t="s">
        <v>1095</v>
      </c>
      <c r="F577" s="291" t="s">
        <v>423</v>
      </c>
      <c r="G577" s="306" t="s">
        <v>732</v>
      </c>
      <c r="H577" s="288"/>
      <c r="I577" s="288" t="s">
        <v>444</v>
      </c>
      <c r="J577" s="292">
        <v>3.7</v>
      </c>
      <c r="K577" s="293" t="s">
        <v>451</v>
      </c>
      <c r="L577" s="293" t="s">
        <v>163</v>
      </c>
      <c r="M577" s="289" t="s">
        <v>481</v>
      </c>
      <c r="N577" s="294">
        <v>245</v>
      </c>
      <c r="O577" s="295">
        <v>0</v>
      </c>
      <c r="P577" s="295"/>
      <c r="Q577" s="461">
        <f>IFERROR(tbl_AufmassLos1[[#This Row],[Fläche_qm]]*tbl_AufmassLos1[[#This Row],[Reinigungs-tageJahr]],"")</f>
        <v>906.5</v>
      </c>
      <c r="R577" s="174">
        <f>IFERROR(VLOOKUP(tbl_AufmassLos1[[#This Row],[Reinigungs-gruppe]]&amp;tbl_AufmassLos1[[#This Row],[Reinigungs-tageJahr]],tbl_BasisLos1[],7,FALSE),"")</f>
        <v>0</v>
      </c>
      <c r="S577" s="461" t="str">
        <f>IFERROR(tbl_AufmassLos1[[#This Row],[Fläche_qm_Jahr]]/tbl_AufmassLos1[[#This Row],[qm Leistung pro Stunde]],"")</f>
        <v/>
      </c>
      <c r="T577" s="175">
        <f>IFERROR(VLOOKUP(tbl_AufmassLos1[[#This Row],[Reinigungs-gruppe]]&amp;tbl_AufmassLos1[[#This Row],[Reinigungs-tageJahr]],tbl_BasisLos1[],8,FALSE),"")</f>
        <v>0</v>
      </c>
      <c r="U577" s="176" t="str">
        <f>IFERROR(tbl_AufmassLos1[[#This Row],[StundenJahr]]*tbl_AufmassLos1[[#This Row],[SVS]],"")</f>
        <v/>
      </c>
      <c r="V577" s="176" t="str">
        <f>IFERROR(tbl_AufmassLos1[[#This Row],[PreisJahr]]/12,"")</f>
        <v/>
      </c>
    </row>
    <row r="578" spans="1:22" x14ac:dyDescent="0.2">
      <c r="A578" s="288" t="s">
        <v>2550</v>
      </c>
      <c r="B578" s="289">
        <v>703160030</v>
      </c>
      <c r="C578" s="288" t="s">
        <v>2506</v>
      </c>
      <c r="D578" s="290" t="s">
        <v>250</v>
      </c>
      <c r="E578" s="465" t="s">
        <v>1096</v>
      </c>
      <c r="F578" s="291" t="s">
        <v>395</v>
      </c>
      <c r="G578" s="306" t="s">
        <v>732</v>
      </c>
      <c r="H578" s="288"/>
      <c r="I578" s="288" t="s">
        <v>444</v>
      </c>
      <c r="J578" s="292">
        <v>3.1</v>
      </c>
      <c r="K578" s="293" t="s">
        <v>454</v>
      </c>
      <c r="L578" s="293" t="s">
        <v>163</v>
      </c>
      <c r="M578" s="289" t="s">
        <v>481</v>
      </c>
      <c r="N578" s="294">
        <v>245</v>
      </c>
      <c r="O578" s="295">
        <v>0</v>
      </c>
      <c r="P578" s="295"/>
      <c r="Q578" s="461">
        <f>IFERROR(tbl_AufmassLos1[[#This Row],[Fläche_qm]]*tbl_AufmassLos1[[#This Row],[Reinigungs-tageJahr]],"")</f>
        <v>759.5</v>
      </c>
      <c r="R578" s="174">
        <f>IFERROR(VLOOKUP(tbl_AufmassLos1[[#This Row],[Reinigungs-gruppe]]&amp;tbl_AufmassLos1[[#This Row],[Reinigungs-tageJahr]],tbl_BasisLos1[],7,FALSE),"")</f>
        <v>0</v>
      </c>
      <c r="S578" s="461" t="str">
        <f>IFERROR(tbl_AufmassLos1[[#This Row],[Fläche_qm_Jahr]]/tbl_AufmassLos1[[#This Row],[qm Leistung pro Stunde]],"")</f>
        <v/>
      </c>
      <c r="T578" s="175">
        <f>IFERROR(VLOOKUP(tbl_AufmassLos1[[#This Row],[Reinigungs-gruppe]]&amp;tbl_AufmassLos1[[#This Row],[Reinigungs-tageJahr]],tbl_BasisLos1[],8,FALSE),"")</f>
        <v>0</v>
      </c>
      <c r="U578" s="176" t="str">
        <f>IFERROR(tbl_AufmassLos1[[#This Row],[StundenJahr]]*tbl_AufmassLos1[[#This Row],[SVS]],"")</f>
        <v/>
      </c>
      <c r="V578" s="176" t="str">
        <f>IFERROR(tbl_AufmassLos1[[#This Row],[PreisJahr]]/12,"")</f>
        <v/>
      </c>
    </row>
    <row r="579" spans="1:22" x14ac:dyDescent="0.2">
      <c r="A579" s="288" t="s">
        <v>2550</v>
      </c>
      <c r="B579" s="289">
        <v>703160030</v>
      </c>
      <c r="C579" s="288" t="s">
        <v>2506</v>
      </c>
      <c r="D579" s="290" t="s">
        <v>250</v>
      </c>
      <c r="E579" s="465" t="s">
        <v>1097</v>
      </c>
      <c r="F579" s="291" t="s">
        <v>388</v>
      </c>
      <c r="G579" s="306" t="s">
        <v>732</v>
      </c>
      <c r="H579" s="288"/>
      <c r="I579" s="288" t="s">
        <v>437</v>
      </c>
      <c r="J579" s="292">
        <v>14.2</v>
      </c>
      <c r="K579" s="293" t="s">
        <v>234</v>
      </c>
      <c r="L579" s="293" t="s">
        <v>163</v>
      </c>
      <c r="M579" s="289" t="s">
        <v>479</v>
      </c>
      <c r="N579" s="294">
        <v>49</v>
      </c>
      <c r="O579" s="323">
        <v>6.3</v>
      </c>
      <c r="P579" s="295"/>
      <c r="Q579" s="461">
        <f>IFERROR(tbl_AufmassLos1[[#This Row],[Fläche_qm]]*tbl_AufmassLos1[[#This Row],[Reinigungs-tageJahr]],"")</f>
        <v>695.8</v>
      </c>
      <c r="R579" s="174">
        <f>IFERROR(VLOOKUP(tbl_AufmassLos1[[#This Row],[Reinigungs-gruppe]]&amp;tbl_AufmassLos1[[#This Row],[Reinigungs-tageJahr]],tbl_BasisLos1[],7,FALSE),"")</f>
        <v>0</v>
      </c>
      <c r="S579" s="461" t="str">
        <f>IFERROR(tbl_AufmassLos1[[#This Row],[Fläche_qm_Jahr]]/tbl_AufmassLos1[[#This Row],[qm Leistung pro Stunde]],"")</f>
        <v/>
      </c>
      <c r="T579" s="175">
        <f>IFERROR(VLOOKUP(tbl_AufmassLos1[[#This Row],[Reinigungs-gruppe]]&amp;tbl_AufmassLos1[[#This Row],[Reinigungs-tageJahr]],tbl_BasisLos1[],8,FALSE),"")</f>
        <v>0</v>
      </c>
      <c r="U579" s="176" t="str">
        <f>IFERROR(tbl_AufmassLos1[[#This Row],[StundenJahr]]*tbl_AufmassLos1[[#This Row],[SVS]],"")</f>
        <v/>
      </c>
      <c r="V579" s="176" t="str">
        <f>IFERROR(tbl_AufmassLos1[[#This Row],[PreisJahr]]/12,"")</f>
        <v/>
      </c>
    </row>
    <row r="580" spans="1:22" x14ac:dyDescent="0.2">
      <c r="A580" s="288" t="s">
        <v>2550</v>
      </c>
      <c r="B580" s="289">
        <v>703160030</v>
      </c>
      <c r="C580" s="288" t="s">
        <v>2506</v>
      </c>
      <c r="D580" s="290" t="s">
        <v>250</v>
      </c>
      <c r="E580" s="465" t="s">
        <v>1098</v>
      </c>
      <c r="F580" s="291" t="s">
        <v>388</v>
      </c>
      <c r="G580" s="306" t="s">
        <v>732</v>
      </c>
      <c r="H580" s="288"/>
      <c r="I580" s="288" t="s">
        <v>437</v>
      </c>
      <c r="J580" s="292">
        <v>27.2</v>
      </c>
      <c r="K580" s="293" t="s">
        <v>234</v>
      </c>
      <c r="L580" s="293" t="s">
        <v>163</v>
      </c>
      <c r="M580" s="289" t="s">
        <v>479</v>
      </c>
      <c r="N580" s="294">
        <v>49</v>
      </c>
      <c r="O580" s="323">
        <v>8.4</v>
      </c>
      <c r="P580" s="295"/>
      <c r="Q580" s="461">
        <f>IFERROR(tbl_AufmassLos1[[#This Row],[Fläche_qm]]*tbl_AufmassLos1[[#This Row],[Reinigungs-tageJahr]],"")</f>
        <v>1332.8</v>
      </c>
      <c r="R580" s="174">
        <f>IFERROR(VLOOKUP(tbl_AufmassLos1[[#This Row],[Reinigungs-gruppe]]&amp;tbl_AufmassLos1[[#This Row],[Reinigungs-tageJahr]],tbl_BasisLos1[],7,FALSE),"")</f>
        <v>0</v>
      </c>
      <c r="S580" s="461" t="str">
        <f>IFERROR(tbl_AufmassLos1[[#This Row],[Fläche_qm_Jahr]]/tbl_AufmassLos1[[#This Row],[qm Leistung pro Stunde]],"")</f>
        <v/>
      </c>
      <c r="T580" s="175">
        <f>IFERROR(VLOOKUP(tbl_AufmassLos1[[#This Row],[Reinigungs-gruppe]]&amp;tbl_AufmassLos1[[#This Row],[Reinigungs-tageJahr]],tbl_BasisLos1[],8,FALSE),"")</f>
        <v>0</v>
      </c>
      <c r="U580" s="176" t="str">
        <f>IFERROR(tbl_AufmassLos1[[#This Row],[StundenJahr]]*tbl_AufmassLos1[[#This Row],[SVS]],"")</f>
        <v/>
      </c>
      <c r="V580" s="176" t="str">
        <f>IFERROR(tbl_AufmassLos1[[#This Row],[PreisJahr]]/12,"")</f>
        <v/>
      </c>
    </row>
    <row r="581" spans="1:22" x14ac:dyDescent="0.2">
      <c r="A581" s="288" t="s">
        <v>2550</v>
      </c>
      <c r="B581" s="289">
        <v>703160030</v>
      </c>
      <c r="C581" s="288" t="s">
        <v>2506</v>
      </c>
      <c r="D581" s="290" t="s">
        <v>250</v>
      </c>
      <c r="E581" s="465" t="s">
        <v>1099</v>
      </c>
      <c r="F581" s="291" t="s">
        <v>388</v>
      </c>
      <c r="G581" s="306" t="s">
        <v>732</v>
      </c>
      <c r="H581" s="288"/>
      <c r="I581" s="288" t="s">
        <v>437</v>
      </c>
      <c r="J581" s="292">
        <v>15.4</v>
      </c>
      <c r="K581" s="293" t="s">
        <v>234</v>
      </c>
      <c r="L581" s="293" t="s">
        <v>163</v>
      </c>
      <c r="M581" s="289" t="s">
        <v>479</v>
      </c>
      <c r="N581" s="294">
        <v>49</v>
      </c>
      <c r="O581" s="323">
        <v>4.2</v>
      </c>
      <c r="P581" s="295"/>
      <c r="Q581" s="461">
        <f>IFERROR(tbl_AufmassLos1[[#This Row],[Fläche_qm]]*tbl_AufmassLos1[[#This Row],[Reinigungs-tageJahr]],"")</f>
        <v>754.6</v>
      </c>
      <c r="R581" s="174">
        <f>IFERROR(VLOOKUP(tbl_AufmassLos1[[#This Row],[Reinigungs-gruppe]]&amp;tbl_AufmassLos1[[#This Row],[Reinigungs-tageJahr]],tbl_BasisLos1[],7,FALSE),"")</f>
        <v>0</v>
      </c>
      <c r="S581" s="461" t="str">
        <f>IFERROR(tbl_AufmassLos1[[#This Row],[Fläche_qm_Jahr]]/tbl_AufmassLos1[[#This Row],[qm Leistung pro Stunde]],"")</f>
        <v/>
      </c>
      <c r="T581" s="175">
        <f>IFERROR(VLOOKUP(tbl_AufmassLos1[[#This Row],[Reinigungs-gruppe]]&amp;tbl_AufmassLos1[[#This Row],[Reinigungs-tageJahr]],tbl_BasisLos1[],8,FALSE),"")</f>
        <v>0</v>
      </c>
      <c r="U581" s="176" t="str">
        <f>IFERROR(tbl_AufmassLos1[[#This Row],[StundenJahr]]*tbl_AufmassLos1[[#This Row],[SVS]],"")</f>
        <v/>
      </c>
      <c r="V581" s="176" t="str">
        <f>IFERROR(tbl_AufmassLos1[[#This Row],[PreisJahr]]/12,"")</f>
        <v/>
      </c>
    </row>
    <row r="582" spans="1:22" x14ac:dyDescent="0.2">
      <c r="A582" s="288" t="s">
        <v>2550</v>
      </c>
      <c r="B582" s="289">
        <v>703160030</v>
      </c>
      <c r="C582" s="288" t="s">
        <v>2506</v>
      </c>
      <c r="D582" s="290" t="s">
        <v>250</v>
      </c>
      <c r="E582" s="465" t="s">
        <v>1100</v>
      </c>
      <c r="F582" s="291" t="s">
        <v>388</v>
      </c>
      <c r="G582" s="306" t="s">
        <v>732</v>
      </c>
      <c r="H582" s="288"/>
      <c r="I582" s="288" t="s">
        <v>437</v>
      </c>
      <c r="J582" s="292">
        <v>25.7</v>
      </c>
      <c r="K582" s="293" t="s">
        <v>234</v>
      </c>
      <c r="L582" s="293" t="s">
        <v>163</v>
      </c>
      <c r="M582" s="289" t="s">
        <v>479</v>
      </c>
      <c r="N582" s="294">
        <v>49</v>
      </c>
      <c r="O582" s="323">
        <v>8.4</v>
      </c>
      <c r="P582" s="295"/>
      <c r="Q582" s="461">
        <f>IFERROR(tbl_AufmassLos1[[#This Row],[Fläche_qm]]*tbl_AufmassLos1[[#This Row],[Reinigungs-tageJahr]],"")</f>
        <v>1259.3</v>
      </c>
      <c r="R582" s="174">
        <f>IFERROR(VLOOKUP(tbl_AufmassLos1[[#This Row],[Reinigungs-gruppe]]&amp;tbl_AufmassLos1[[#This Row],[Reinigungs-tageJahr]],tbl_BasisLos1[],7,FALSE),"")</f>
        <v>0</v>
      </c>
      <c r="S582" s="461" t="str">
        <f>IFERROR(tbl_AufmassLos1[[#This Row],[Fläche_qm_Jahr]]/tbl_AufmassLos1[[#This Row],[qm Leistung pro Stunde]],"")</f>
        <v/>
      </c>
      <c r="T582" s="175">
        <f>IFERROR(VLOOKUP(tbl_AufmassLos1[[#This Row],[Reinigungs-gruppe]]&amp;tbl_AufmassLos1[[#This Row],[Reinigungs-tageJahr]],tbl_BasisLos1[],8,FALSE),"")</f>
        <v>0</v>
      </c>
      <c r="U582" s="176" t="str">
        <f>IFERROR(tbl_AufmassLos1[[#This Row],[StundenJahr]]*tbl_AufmassLos1[[#This Row],[SVS]],"")</f>
        <v/>
      </c>
      <c r="V582" s="176" t="str">
        <f>IFERROR(tbl_AufmassLos1[[#This Row],[PreisJahr]]/12,"")</f>
        <v/>
      </c>
    </row>
    <row r="583" spans="1:22" x14ac:dyDescent="0.2">
      <c r="A583" s="288" t="s">
        <v>2550</v>
      </c>
      <c r="B583" s="289">
        <v>703160030</v>
      </c>
      <c r="C583" s="288" t="s">
        <v>2506</v>
      </c>
      <c r="D583" s="290" t="s">
        <v>250</v>
      </c>
      <c r="E583" s="465" t="s">
        <v>1084</v>
      </c>
      <c r="F583" s="291" t="s">
        <v>396</v>
      </c>
      <c r="G583" s="306" t="s">
        <v>732</v>
      </c>
      <c r="H583" s="288"/>
      <c r="I583" s="288" t="s">
        <v>437</v>
      </c>
      <c r="J583" s="292">
        <v>34.799999999999997</v>
      </c>
      <c r="K583" s="293" t="s">
        <v>457</v>
      </c>
      <c r="L583" s="293" t="s">
        <v>163</v>
      </c>
      <c r="M583" s="289" t="s">
        <v>480</v>
      </c>
      <c r="N583" s="294">
        <v>12</v>
      </c>
      <c r="O583" s="323">
        <v>10.5</v>
      </c>
      <c r="P583" s="295"/>
      <c r="Q583" s="461">
        <f>IFERROR(tbl_AufmassLos1[[#This Row],[Fläche_qm]]*tbl_AufmassLos1[[#This Row],[Reinigungs-tageJahr]],"")</f>
        <v>417.59999999999997</v>
      </c>
      <c r="R583" s="174">
        <f>IFERROR(VLOOKUP(tbl_AufmassLos1[[#This Row],[Reinigungs-gruppe]]&amp;tbl_AufmassLos1[[#This Row],[Reinigungs-tageJahr]],tbl_BasisLos1[],7,FALSE),"")</f>
        <v>0</v>
      </c>
      <c r="S583" s="461" t="str">
        <f>IFERROR(tbl_AufmassLos1[[#This Row],[Fläche_qm_Jahr]]/tbl_AufmassLos1[[#This Row],[qm Leistung pro Stunde]],"")</f>
        <v/>
      </c>
      <c r="T583" s="175">
        <f>IFERROR(VLOOKUP(tbl_AufmassLos1[[#This Row],[Reinigungs-gruppe]]&amp;tbl_AufmassLos1[[#This Row],[Reinigungs-tageJahr]],tbl_BasisLos1[],8,FALSE),"")</f>
        <v>0</v>
      </c>
      <c r="U583" s="176" t="str">
        <f>IFERROR(tbl_AufmassLos1[[#This Row],[StundenJahr]]*tbl_AufmassLos1[[#This Row],[SVS]],"")</f>
        <v/>
      </c>
      <c r="V583" s="176" t="str">
        <f>IFERROR(tbl_AufmassLos1[[#This Row],[PreisJahr]]/12,"")</f>
        <v/>
      </c>
    </row>
    <row r="584" spans="1:22" x14ac:dyDescent="0.2">
      <c r="A584" s="288" t="s">
        <v>2550</v>
      </c>
      <c r="B584" s="289">
        <v>703160030</v>
      </c>
      <c r="C584" s="288" t="s">
        <v>2506</v>
      </c>
      <c r="D584" s="290" t="s">
        <v>250</v>
      </c>
      <c r="E584" s="465" t="s">
        <v>1108</v>
      </c>
      <c r="F584" s="291" t="s">
        <v>388</v>
      </c>
      <c r="G584" s="306" t="s">
        <v>732</v>
      </c>
      <c r="H584" s="288"/>
      <c r="I584" s="288" t="s">
        <v>437</v>
      </c>
      <c r="J584" s="292">
        <v>16.3</v>
      </c>
      <c r="K584" s="293" t="s">
        <v>234</v>
      </c>
      <c r="L584" s="293" t="s">
        <v>163</v>
      </c>
      <c r="M584" s="289" t="s">
        <v>479</v>
      </c>
      <c r="N584" s="294">
        <v>49</v>
      </c>
      <c r="O584" s="323">
        <v>5.3</v>
      </c>
      <c r="P584" s="295"/>
      <c r="Q584" s="461">
        <f>IFERROR(tbl_AufmassLos1[[#This Row],[Fläche_qm]]*tbl_AufmassLos1[[#This Row],[Reinigungs-tageJahr]],"")</f>
        <v>798.7</v>
      </c>
      <c r="R584" s="174">
        <f>IFERROR(VLOOKUP(tbl_AufmassLos1[[#This Row],[Reinigungs-gruppe]]&amp;tbl_AufmassLos1[[#This Row],[Reinigungs-tageJahr]],tbl_BasisLos1[],7,FALSE),"")</f>
        <v>0</v>
      </c>
      <c r="S584" s="461" t="str">
        <f>IFERROR(tbl_AufmassLos1[[#This Row],[Fläche_qm_Jahr]]/tbl_AufmassLos1[[#This Row],[qm Leistung pro Stunde]],"")</f>
        <v/>
      </c>
      <c r="T584" s="175">
        <f>IFERROR(VLOOKUP(tbl_AufmassLos1[[#This Row],[Reinigungs-gruppe]]&amp;tbl_AufmassLos1[[#This Row],[Reinigungs-tageJahr]],tbl_BasisLos1[],8,FALSE),"")</f>
        <v>0</v>
      </c>
      <c r="U584" s="176" t="str">
        <f>IFERROR(tbl_AufmassLos1[[#This Row],[StundenJahr]]*tbl_AufmassLos1[[#This Row],[SVS]],"")</f>
        <v/>
      </c>
      <c r="V584" s="176" t="str">
        <f>IFERROR(tbl_AufmassLos1[[#This Row],[PreisJahr]]/12,"")</f>
        <v/>
      </c>
    </row>
    <row r="585" spans="1:22" x14ac:dyDescent="0.2">
      <c r="A585" s="288" t="s">
        <v>2550</v>
      </c>
      <c r="B585" s="289">
        <v>703160030</v>
      </c>
      <c r="C585" s="288" t="s">
        <v>2506</v>
      </c>
      <c r="D585" s="290" t="s">
        <v>250</v>
      </c>
      <c r="E585" s="465" t="s">
        <v>1109</v>
      </c>
      <c r="F585" s="291" t="s">
        <v>2175</v>
      </c>
      <c r="G585" s="306" t="s">
        <v>732</v>
      </c>
      <c r="H585" s="288"/>
      <c r="I585" s="288" t="s">
        <v>437</v>
      </c>
      <c r="J585" s="292">
        <v>19.8</v>
      </c>
      <c r="K585" s="293" t="s">
        <v>234</v>
      </c>
      <c r="L585" s="293" t="s">
        <v>163</v>
      </c>
      <c r="M585" s="289" t="s">
        <v>479</v>
      </c>
      <c r="N585" s="294">
        <v>49</v>
      </c>
      <c r="O585" s="323">
        <v>6.2</v>
      </c>
      <c r="P585" s="295"/>
      <c r="Q585" s="461">
        <f>IFERROR(tbl_AufmassLos1[[#This Row],[Fläche_qm]]*tbl_AufmassLos1[[#This Row],[Reinigungs-tageJahr]],"")</f>
        <v>970.2</v>
      </c>
      <c r="R585" s="174">
        <f>IFERROR(VLOOKUP(tbl_AufmassLos1[[#This Row],[Reinigungs-gruppe]]&amp;tbl_AufmassLos1[[#This Row],[Reinigungs-tageJahr]],tbl_BasisLos1[],7,FALSE),"")</f>
        <v>0</v>
      </c>
      <c r="S585" s="461" t="str">
        <f>IFERROR(tbl_AufmassLos1[[#This Row],[Fläche_qm_Jahr]]/tbl_AufmassLos1[[#This Row],[qm Leistung pro Stunde]],"")</f>
        <v/>
      </c>
      <c r="T585" s="175">
        <f>IFERROR(VLOOKUP(tbl_AufmassLos1[[#This Row],[Reinigungs-gruppe]]&amp;tbl_AufmassLos1[[#This Row],[Reinigungs-tageJahr]],tbl_BasisLos1[],8,FALSE),"")</f>
        <v>0</v>
      </c>
      <c r="U585" s="176" t="str">
        <f>IFERROR(tbl_AufmassLos1[[#This Row],[StundenJahr]]*tbl_AufmassLos1[[#This Row],[SVS]],"")</f>
        <v/>
      </c>
      <c r="V585" s="176" t="str">
        <f>IFERROR(tbl_AufmassLos1[[#This Row],[PreisJahr]]/12,"")</f>
        <v/>
      </c>
    </row>
    <row r="586" spans="1:22" x14ac:dyDescent="0.2">
      <c r="A586" s="288" t="s">
        <v>2550</v>
      </c>
      <c r="B586" s="289">
        <v>703160030</v>
      </c>
      <c r="C586" s="288" t="s">
        <v>2506</v>
      </c>
      <c r="D586" s="290" t="s">
        <v>250</v>
      </c>
      <c r="E586" s="465" t="s">
        <v>1110</v>
      </c>
      <c r="F586" s="291" t="s">
        <v>388</v>
      </c>
      <c r="G586" s="306" t="s">
        <v>732</v>
      </c>
      <c r="H586" s="288"/>
      <c r="I586" s="288" t="s">
        <v>437</v>
      </c>
      <c r="J586" s="292">
        <v>13.5</v>
      </c>
      <c r="K586" s="293" t="s">
        <v>234</v>
      </c>
      <c r="L586" s="293" t="s">
        <v>163</v>
      </c>
      <c r="M586" s="289" t="s">
        <v>479</v>
      </c>
      <c r="N586" s="294">
        <v>49</v>
      </c>
      <c r="O586" s="323">
        <v>4.0999999999999996</v>
      </c>
      <c r="P586" s="295"/>
      <c r="Q586" s="461">
        <f>IFERROR(tbl_AufmassLos1[[#This Row],[Fläche_qm]]*tbl_AufmassLos1[[#This Row],[Reinigungs-tageJahr]],"")</f>
        <v>661.5</v>
      </c>
      <c r="R586" s="174">
        <f>IFERROR(VLOOKUP(tbl_AufmassLos1[[#This Row],[Reinigungs-gruppe]]&amp;tbl_AufmassLos1[[#This Row],[Reinigungs-tageJahr]],tbl_BasisLos1[],7,FALSE),"")</f>
        <v>0</v>
      </c>
      <c r="S586" s="461" t="str">
        <f>IFERROR(tbl_AufmassLos1[[#This Row],[Fläche_qm_Jahr]]/tbl_AufmassLos1[[#This Row],[qm Leistung pro Stunde]],"")</f>
        <v/>
      </c>
      <c r="T586" s="175">
        <f>IFERROR(VLOOKUP(tbl_AufmassLos1[[#This Row],[Reinigungs-gruppe]]&amp;tbl_AufmassLos1[[#This Row],[Reinigungs-tageJahr]],tbl_BasisLos1[],8,FALSE),"")</f>
        <v>0</v>
      </c>
      <c r="U586" s="176" t="str">
        <f>IFERROR(tbl_AufmassLos1[[#This Row],[StundenJahr]]*tbl_AufmassLos1[[#This Row],[SVS]],"")</f>
        <v/>
      </c>
      <c r="V586" s="176" t="str">
        <f>IFERROR(tbl_AufmassLos1[[#This Row],[PreisJahr]]/12,"")</f>
        <v/>
      </c>
    </row>
    <row r="587" spans="1:22" x14ac:dyDescent="0.2">
      <c r="A587" s="288" t="s">
        <v>2550</v>
      </c>
      <c r="B587" s="289">
        <v>703160030</v>
      </c>
      <c r="C587" s="288" t="s">
        <v>2506</v>
      </c>
      <c r="D587" s="290" t="s">
        <v>250</v>
      </c>
      <c r="E587" s="465" t="s">
        <v>1111</v>
      </c>
      <c r="F587" s="291" t="s">
        <v>386</v>
      </c>
      <c r="G587" s="306" t="s">
        <v>732</v>
      </c>
      <c r="H587" s="288"/>
      <c r="I587" s="288" t="s">
        <v>444</v>
      </c>
      <c r="J587" s="292">
        <v>1.8</v>
      </c>
      <c r="K587" s="293" t="s">
        <v>48</v>
      </c>
      <c r="L587" s="293" t="s">
        <v>163</v>
      </c>
      <c r="M587" s="289" t="s">
        <v>250</v>
      </c>
      <c r="N587" s="294">
        <v>0</v>
      </c>
      <c r="O587" s="295">
        <v>0</v>
      </c>
      <c r="P587" s="295"/>
      <c r="Q587" s="461">
        <f>IFERROR(tbl_AufmassLos1[[#This Row],[Fläche_qm]]*tbl_AufmassLos1[[#This Row],[Reinigungs-tageJahr]],"")</f>
        <v>0</v>
      </c>
      <c r="R587" s="174">
        <f>IFERROR(VLOOKUP(tbl_AufmassLos1[[#This Row],[Reinigungs-gruppe]]&amp;tbl_AufmassLos1[[#This Row],[Reinigungs-tageJahr]],tbl_BasisLos1[],7,FALSE),"")</f>
        <v>0</v>
      </c>
      <c r="S587" s="461" t="str">
        <f>IFERROR(tbl_AufmassLos1[[#This Row],[Fläche_qm_Jahr]]/tbl_AufmassLos1[[#This Row],[qm Leistung pro Stunde]],"")</f>
        <v/>
      </c>
      <c r="T587" s="175">
        <f>IFERROR(VLOOKUP(tbl_AufmassLos1[[#This Row],[Reinigungs-gruppe]]&amp;tbl_AufmassLos1[[#This Row],[Reinigungs-tageJahr]],tbl_BasisLos1[],8,FALSE),"")</f>
        <v>0</v>
      </c>
      <c r="U587" s="176" t="str">
        <f>IFERROR(tbl_AufmassLos1[[#This Row],[StundenJahr]]*tbl_AufmassLos1[[#This Row],[SVS]],"")</f>
        <v/>
      </c>
      <c r="V587" s="176" t="str">
        <f>IFERROR(tbl_AufmassLos1[[#This Row],[PreisJahr]]/12,"")</f>
        <v/>
      </c>
    </row>
    <row r="588" spans="1:22" x14ac:dyDescent="0.2">
      <c r="A588" s="288" t="s">
        <v>2550</v>
      </c>
      <c r="B588" s="289">
        <v>703160030</v>
      </c>
      <c r="C588" s="288" t="s">
        <v>2506</v>
      </c>
      <c r="D588" s="290" t="s">
        <v>250</v>
      </c>
      <c r="E588" s="465" t="s">
        <v>1112</v>
      </c>
      <c r="F588" s="291" t="s">
        <v>2176</v>
      </c>
      <c r="G588" s="306" t="s">
        <v>732</v>
      </c>
      <c r="H588" s="288"/>
      <c r="I588" s="288" t="s">
        <v>444</v>
      </c>
      <c r="J588" s="292">
        <v>3.4</v>
      </c>
      <c r="K588" s="293" t="s">
        <v>451</v>
      </c>
      <c r="L588" s="293" t="s">
        <v>163</v>
      </c>
      <c r="M588" s="289" t="s">
        <v>481</v>
      </c>
      <c r="N588" s="294">
        <v>245</v>
      </c>
      <c r="O588" s="295"/>
      <c r="P588" s="295"/>
      <c r="Q588" s="461">
        <f>IFERROR(tbl_AufmassLos1[[#This Row],[Fläche_qm]]*tbl_AufmassLos1[[#This Row],[Reinigungs-tageJahr]],"")</f>
        <v>833</v>
      </c>
      <c r="R588" s="174">
        <f>IFERROR(VLOOKUP(tbl_AufmassLos1[[#This Row],[Reinigungs-gruppe]]&amp;tbl_AufmassLos1[[#This Row],[Reinigungs-tageJahr]],tbl_BasisLos1[],7,FALSE),"")</f>
        <v>0</v>
      </c>
      <c r="S588" s="461" t="str">
        <f>IFERROR(tbl_AufmassLos1[[#This Row],[Fläche_qm_Jahr]]/tbl_AufmassLos1[[#This Row],[qm Leistung pro Stunde]],"")</f>
        <v/>
      </c>
      <c r="T588" s="175">
        <f>IFERROR(VLOOKUP(tbl_AufmassLos1[[#This Row],[Reinigungs-gruppe]]&amp;tbl_AufmassLos1[[#This Row],[Reinigungs-tageJahr]],tbl_BasisLos1[],8,FALSE),"")</f>
        <v>0</v>
      </c>
      <c r="U588" s="176" t="str">
        <f>IFERROR(tbl_AufmassLos1[[#This Row],[StundenJahr]]*tbl_AufmassLos1[[#This Row],[SVS]],"")</f>
        <v/>
      </c>
      <c r="V588" s="176" t="str">
        <f>IFERROR(tbl_AufmassLos1[[#This Row],[PreisJahr]]/12,"")</f>
        <v/>
      </c>
    </row>
    <row r="589" spans="1:22" x14ac:dyDescent="0.2">
      <c r="A589" s="288" t="s">
        <v>2550</v>
      </c>
      <c r="B589" s="289">
        <v>703160030</v>
      </c>
      <c r="C589" s="288" t="s">
        <v>2506</v>
      </c>
      <c r="D589" s="290" t="s">
        <v>250</v>
      </c>
      <c r="E589" s="465" t="s">
        <v>1113</v>
      </c>
      <c r="F589" s="291" t="s">
        <v>2177</v>
      </c>
      <c r="G589" s="306" t="s">
        <v>732</v>
      </c>
      <c r="H589" s="288"/>
      <c r="I589" s="288" t="s">
        <v>444</v>
      </c>
      <c r="J589" s="292">
        <v>10.199999999999999</v>
      </c>
      <c r="K589" s="293" t="s">
        <v>451</v>
      </c>
      <c r="L589" s="293" t="s">
        <v>163</v>
      </c>
      <c r="M589" s="289" t="s">
        <v>481</v>
      </c>
      <c r="N589" s="294">
        <v>245</v>
      </c>
      <c r="O589" s="323">
        <v>3.2</v>
      </c>
      <c r="P589" s="295"/>
      <c r="Q589" s="461">
        <f>IFERROR(tbl_AufmassLos1[[#This Row],[Fläche_qm]]*tbl_AufmassLos1[[#This Row],[Reinigungs-tageJahr]],"")</f>
        <v>2499</v>
      </c>
      <c r="R589" s="174">
        <f>IFERROR(VLOOKUP(tbl_AufmassLos1[[#This Row],[Reinigungs-gruppe]]&amp;tbl_AufmassLos1[[#This Row],[Reinigungs-tageJahr]],tbl_BasisLos1[],7,FALSE),"")</f>
        <v>0</v>
      </c>
      <c r="S589" s="461" t="str">
        <f>IFERROR(tbl_AufmassLos1[[#This Row],[Fläche_qm_Jahr]]/tbl_AufmassLos1[[#This Row],[qm Leistung pro Stunde]],"")</f>
        <v/>
      </c>
      <c r="T589" s="175">
        <f>IFERROR(VLOOKUP(tbl_AufmassLos1[[#This Row],[Reinigungs-gruppe]]&amp;tbl_AufmassLos1[[#This Row],[Reinigungs-tageJahr]],tbl_BasisLos1[],8,FALSE),"")</f>
        <v>0</v>
      </c>
      <c r="U589" s="176" t="str">
        <f>IFERROR(tbl_AufmassLos1[[#This Row],[StundenJahr]]*tbl_AufmassLos1[[#This Row],[SVS]],"")</f>
        <v/>
      </c>
      <c r="V589" s="176" t="str">
        <f>IFERROR(tbl_AufmassLos1[[#This Row],[PreisJahr]]/12,"")</f>
        <v/>
      </c>
    </row>
    <row r="590" spans="1:22" x14ac:dyDescent="0.2">
      <c r="A590" s="288" t="s">
        <v>2550</v>
      </c>
      <c r="B590" s="289">
        <v>703160030</v>
      </c>
      <c r="C590" s="288" t="s">
        <v>2506</v>
      </c>
      <c r="D590" s="290" t="s">
        <v>250</v>
      </c>
      <c r="E590" s="465" t="s">
        <v>1083</v>
      </c>
      <c r="F590" s="291" t="s">
        <v>2170</v>
      </c>
      <c r="G590" s="306" t="s">
        <v>732</v>
      </c>
      <c r="H590" s="288"/>
      <c r="I590" s="288" t="s">
        <v>444</v>
      </c>
      <c r="J590" s="292">
        <v>37.9</v>
      </c>
      <c r="K590" s="293" t="s">
        <v>236</v>
      </c>
      <c r="L590" s="293" t="s">
        <v>163</v>
      </c>
      <c r="M590" s="289" t="s">
        <v>481</v>
      </c>
      <c r="N590" s="294">
        <v>245</v>
      </c>
      <c r="O590" s="323">
        <v>26.3</v>
      </c>
      <c r="P590" s="323">
        <v>1.5</v>
      </c>
      <c r="Q590" s="461">
        <f>IFERROR(tbl_AufmassLos1[[#This Row],[Fläche_qm]]*tbl_AufmassLos1[[#This Row],[Reinigungs-tageJahr]],"")</f>
        <v>9285.5</v>
      </c>
      <c r="R590" s="174">
        <f>IFERROR(VLOOKUP(tbl_AufmassLos1[[#This Row],[Reinigungs-gruppe]]&amp;tbl_AufmassLos1[[#This Row],[Reinigungs-tageJahr]],tbl_BasisLos1[],7,FALSE),"")</f>
        <v>0</v>
      </c>
      <c r="S590" s="461" t="str">
        <f>IFERROR(tbl_AufmassLos1[[#This Row],[Fläche_qm_Jahr]]/tbl_AufmassLos1[[#This Row],[qm Leistung pro Stunde]],"")</f>
        <v/>
      </c>
      <c r="T590" s="175">
        <f>IFERROR(VLOOKUP(tbl_AufmassLos1[[#This Row],[Reinigungs-gruppe]]&amp;tbl_AufmassLos1[[#This Row],[Reinigungs-tageJahr]],tbl_BasisLos1[],8,FALSE),"")</f>
        <v>0</v>
      </c>
      <c r="U590" s="176" t="str">
        <f>IFERROR(tbl_AufmassLos1[[#This Row],[StundenJahr]]*tbl_AufmassLos1[[#This Row],[SVS]],"")</f>
        <v/>
      </c>
      <c r="V590" s="176" t="str">
        <f>IFERROR(tbl_AufmassLos1[[#This Row],[PreisJahr]]/12,"")</f>
        <v/>
      </c>
    </row>
    <row r="591" spans="1:22" x14ac:dyDescent="0.2">
      <c r="A591" s="288" t="s">
        <v>2550</v>
      </c>
      <c r="B591" s="289">
        <v>703160030</v>
      </c>
      <c r="C591" s="288" t="s">
        <v>2506</v>
      </c>
      <c r="D591" s="290" t="s">
        <v>250</v>
      </c>
      <c r="E591" s="465" t="s">
        <v>1085</v>
      </c>
      <c r="F591" s="291" t="s">
        <v>2115</v>
      </c>
      <c r="G591" s="306" t="s">
        <v>732</v>
      </c>
      <c r="H591" s="288"/>
      <c r="I591" s="288" t="s">
        <v>437</v>
      </c>
      <c r="J591" s="292">
        <v>43.5</v>
      </c>
      <c r="K591" s="293" t="s">
        <v>262</v>
      </c>
      <c r="L591" s="293" t="s">
        <v>163</v>
      </c>
      <c r="M591" s="289" t="s">
        <v>481</v>
      </c>
      <c r="N591" s="294">
        <v>245</v>
      </c>
      <c r="O591" s="295">
        <v>0</v>
      </c>
      <c r="P591" s="295"/>
      <c r="Q591" s="461">
        <f>IFERROR(tbl_AufmassLos1[[#This Row],[Fläche_qm]]*tbl_AufmassLos1[[#This Row],[Reinigungs-tageJahr]],"")</f>
        <v>10657.5</v>
      </c>
      <c r="R591" s="174">
        <f>IFERROR(VLOOKUP(tbl_AufmassLos1[[#This Row],[Reinigungs-gruppe]]&amp;tbl_AufmassLos1[[#This Row],[Reinigungs-tageJahr]],tbl_BasisLos1[],7,FALSE),"")</f>
        <v>0</v>
      </c>
      <c r="S591" s="461" t="str">
        <f>IFERROR(tbl_AufmassLos1[[#This Row],[Fläche_qm_Jahr]]/tbl_AufmassLos1[[#This Row],[qm Leistung pro Stunde]],"")</f>
        <v/>
      </c>
      <c r="T591" s="175">
        <f>IFERROR(VLOOKUP(tbl_AufmassLos1[[#This Row],[Reinigungs-gruppe]]&amp;tbl_AufmassLos1[[#This Row],[Reinigungs-tageJahr]],tbl_BasisLos1[],8,FALSE),"")</f>
        <v>0</v>
      </c>
      <c r="U591" s="176" t="str">
        <f>IFERROR(tbl_AufmassLos1[[#This Row],[StundenJahr]]*tbl_AufmassLos1[[#This Row],[SVS]],"")</f>
        <v/>
      </c>
      <c r="V591" s="176" t="str">
        <f>IFERROR(tbl_AufmassLos1[[#This Row],[PreisJahr]]/12,"")</f>
        <v/>
      </c>
    </row>
    <row r="592" spans="1:22" x14ac:dyDescent="0.2">
      <c r="A592" s="288" t="s">
        <v>2550</v>
      </c>
      <c r="B592" s="289">
        <v>703160030</v>
      </c>
      <c r="C592" s="288" t="s">
        <v>2506</v>
      </c>
      <c r="D592" s="290" t="s">
        <v>250</v>
      </c>
      <c r="E592" s="465" t="s">
        <v>1089</v>
      </c>
      <c r="F592" s="291" t="s">
        <v>2171</v>
      </c>
      <c r="G592" s="306" t="s">
        <v>732</v>
      </c>
      <c r="H592" s="288"/>
      <c r="I592" s="288" t="s">
        <v>444</v>
      </c>
      <c r="J592" s="292">
        <v>58.05</v>
      </c>
      <c r="K592" s="293" t="s">
        <v>452</v>
      </c>
      <c r="L592" s="293" t="s">
        <v>163</v>
      </c>
      <c r="M592" s="289" t="s">
        <v>484</v>
      </c>
      <c r="N592" s="294">
        <v>122.5</v>
      </c>
      <c r="O592" s="323">
        <v>19.899999999999999</v>
      </c>
      <c r="P592" s="295"/>
      <c r="Q592" s="461">
        <f>IFERROR(tbl_AufmassLos1[[#This Row],[Fläche_qm]]*tbl_AufmassLos1[[#This Row],[Reinigungs-tageJahr]],"")</f>
        <v>7111.125</v>
      </c>
      <c r="R592" s="174">
        <f>IFERROR(VLOOKUP(tbl_AufmassLos1[[#This Row],[Reinigungs-gruppe]]&amp;tbl_AufmassLos1[[#This Row],[Reinigungs-tageJahr]],tbl_BasisLos1[],7,FALSE),"")</f>
        <v>0</v>
      </c>
      <c r="S592" s="461" t="str">
        <f>IFERROR(tbl_AufmassLos1[[#This Row],[Fläche_qm_Jahr]]/tbl_AufmassLos1[[#This Row],[qm Leistung pro Stunde]],"")</f>
        <v/>
      </c>
      <c r="T592" s="175">
        <f>IFERROR(VLOOKUP(tbl_AufmassLos1[[#This Row],[Reinigungs-gruppe]]&amp;tbl_AufmassLos1[[#This Row],[Reinigungs-tageJahr]],tbl_BasisLos1[],8,FALSE),"")</f>
        <v>0</v>
      </c>
      <c r="U592" s="176" t="str">
        <f>IFERROR(tbl_AufmassLos1[[#This Row],[StundenJahr]]*tbl_AufmassLos1[[#This Row],[SVS]],"")</f>
        <v/>
      </c>
      <c r="V592" s="176" t="str">
        <f>IFERROR(tbl_AufmassLos1[[#This Row],[PreisJahr]]/12,"")</f>
        <v/>
      </c>
    </row>
    <row r="593" spans="1:22" x14ac:dyDescent="0.2">
      <c r="A593" s="288" t="s">
        <v>2550</v>
      </c>
      <c r="B593" s="289">
        <v>703160030</v>
      </c>
      <c r="C593" s="288" t="s">
        <v>2506</v>
      </c>
      <c r="D593" s="290" t="s">
        <v>250</v>
      </c>
      <c r="E593" s="465" t="s">
        <v>1094</v>
      </c>
      <c r="F593" s="291" t="s">
        <v>426</v>
      </c>
      <c r="G593" s="306" t="s">
        <v>732</v>
      </c>
      <c r="H593" s="288"/>
      <c r="I593" s="288" t="s">
        <v>447</v>
      </c>
      <c r="J593" s="292">
        <v>2.31</v>
      </c>
      <c r="K593" s="293" t="s">
        <v>261</v>
      </c>
      <c r="L593" s="293" t="s">
        <v>163</v>
      </c>
      <c r="M593" s="289" t="s">
        <v>484</v>
      </c>
      <c r="N593" s="294">
        <v>122.5</v>
      </c>
      <c r="O593" s="295">
        <v>0</v>
      </c>
      <c r="P593" s="295"/>
      <c r="Q593" s="461">
        <f>IFERROR(tbl_AufmassLos1[[#This Row],[Fläche_qm]]*tbl_AufmassLos1[[#This Row],[Reinigungs-tageJahr]],"")</f>
        <v>282.97500000000002</v>
      </c>
      <c r="R593" s="174">
        <f>IFERROR(VLOOKUP(tbl_AufmassLos1[[#This Row],[Reinigungs-gruppe]]&amp;tbl_AufmassLos1[[#This Row],[Reinigungs-tageJahr]],tbl_BasisLos1[],7,FALSE),"")</f>
        <v>0</v>
      </c>
      <c r="S593" s="461" t="str">
        <f>IFERROR(tbl_AufmassLos1[[#This Row],[Fläche_qm_Jahr]]/tbl_AufmassLos1[[#This Row],[qm Leistung pro Stunde]],"")</f>
        <v/>
      </c>
      <c r="T593" s="175">
        <f>IFERROR(VLOOKUP(tbl_AufmassLos1[[#This Row],[Reinigungs-gruppe]]&amp;tbl_AufmassLos1[[#This Row],[Reinigungs-tageJahr]],tbl_BasisLos1[],8,FALSE),"")</f>
        <v>0</v>
      </c>
      <c r="U593" s="176" t="str">
        <f>IFERROR(tbl_AufmassLos1[[#This Row],[StundenJahr]]*tbl_AufmassLos1[[#This Row],[SVS]],"")</f>
        <v/>
      </c>
      <c r="V593" s="176" t="str">
        <f>IFERROR(tbl_AufmassLos1[[#This Row],[PreisJahr]]/12,"")</f>
        <v/>
      </c>
    </row>
    <row r="594" spans="1:22" x14ac:dyDescent="0.2">
      <c r="A594" s="288" t="s">
        <v>2550</v>
      </c>
      <c r="B594" s="289">
        <v>703160030</v>
      </c>
      <c r="C594" s="288" t="s">
        <v>2506</v>
      </c>
      <c r="D594" s="290" t="s">
        <v>250</v>
      </c>
      <c r="E594" s="465" t="s">
        <v>1101</v>
      </c>
      <c r="F594" s="291" t="s">
        <v>2173</v>
      </c>
      <c r="G594" s="306" t="s">
        <v>732</v>
      </c>
      <c r="H594" s="288"/>
      <c r="I594" s="288" t="s">
        <v>437</v>
      </c>
      <c r="J594" s="292">
        <v>2.8</v>
      </c>
      <c r="K594" s="293" t="s">
        <v>234</v>
      </c>
      <c r="L594" s="293" t="s">
        <v>163</v>
      </c>
      <c r="M594" s="289" t="s">
        <v>479</v>
      </c>
      <c r="N594" s="294">
        <v>49</v>
      </c>
      <c r="O594" s="295">
        <v>0</v>
      </c>
      <c r="P594" s="295"/>
      <c r="Q594" s="461">
        <f>IFERROR(tbl_AufmassLos1[[#This Row],[Fläche_qm]]*tbl_AufmassLos1[[#This Row],[Reinigungs-tageJahr]],"")</f>
        <v>137.19999999999999</v>
      </c>
      <c r="R594" s="174">
        <f>IFERROR(VLOOKUP(tbl_AufmassLos1[[#This Row],[Reinigungs-gruppe]]&amp;tbl_AufmassLos1[[#This Row],[Reinigungs-tageJahr]],tbl_BasisLos1[],7,FALSE),"")</f>
        <v>0</v>
      </c>
      <c r="S594" s="461" t="str">
        <f>IFERROR(tbl_AufmassLos1[[#This Row],[Fläche_qm_Jahr]]/tbl_AufmassLos1[[#This Row],[qm Leistung pro Stunde]],"")</f>
        <v/>
      </c>
      <c r="T594" s="175">
        <f>IFERROR(VLOOKUP(tbl_AufmassLos1[[#This Row],[Reinigungs-gruppe]]&amp;tbl_AufmassLos1[[#This Row],[Reinigungs-tageJahr]],tbl_BasisLos1[],8,FALSE),"")</f>
        <v>0</v>
      </c>
      <c r="U594" s="176" t="str">
        <f>IFERROR(tbl_AufmassLos1[[#This Row],[StundenJahr]]*tbl_AufmassLos1[[#This Row],[SVS]],"")</f>
        <v/>
      </c>
      <c r="V594" s="176" t="str">
        <f>IFERROR(tbl_AufmassLos1[[#This Row],[PreisJahr]]/12,"")</f>
        <v/>
      </c>
    </row>
    <row r="595" spans="1:22" x14ac:dyDescent="0.2">
      <c r="A595" s="288" t="s">
        <v>2550</v>
      </c>
      <c r="B595" s="289">
        <v>703160030</v>
      </c>
      <c r="C595" s="288" t="s">
        <v>2506</v>
      </c>
      <c r="D595" s="290" t="s">
        <v>250</v>
      </c>
      <c r="E595" s="465" t="s">
        <v>1104</v>
      </c>
      <c r="F595" s="291" t="s">
        <v>2174</v>
      </c>
      <c r="G595" s="306" t="s">
        <v>732</v>
      </c>
      <c r="H595" s="288"/>
      <c r="I595" s="288" t="s">
        <v>444</v>
      </c>
      <c r="J595" s="292">
        <v>25.3</v>
      </c>
      <c r="K595" s="293" t="s">
        <v>262</v>
      </c>
      <c r="L595" s="293" t="s">
        <v>163</v>
      </c>
      <c r="M595" s="289" t="s">
        <v>481</v>
      </c>
      <c r="N595" s="294">
        <v>245</v>
      </c>
      <c r="O595" s="295">
        <v>0</v>
      </c>
      <c r="P595" s="323">
        <v>7</v>
      </c>
      <c r="Q595" s="461">
        <f>IFERROR(tbl_AufmassLos1[[#This Row],[Fläche_qm]]*tbl_AufmassLos1[[#This Row],[Reinigungs-tageJahr]],"")</f>
        <v>6198.5</v>
      </c>
      <c r="R595" s="174">
        <f>IFERROR(VLOOKUP(tbl_AufmassLos1[[#This Row],[Reinigungs-gruppe]]&amp;tbl_AufmassLos1[[#This Row],[Reinigungs-tageJahr]],tbl_BasisLos1[],7,FALSE),"")</f>
        <v>0</v>
      </c>
      <c r="S595" s="461" t="str">
        <f>IFERROR(tbl_AufmassLos1[[#This Row],[Fläche_qm_Jahr]]/tbl_AufmassLos1[[#This Row],[qm Leistung pro Stunde]],"")</f>
        <v/>
      </c>
      <c r="T595" s="175">
        <f>IFERROR(VLOOKUP(tbl_AufmassLos1[[#This Row],[Reinigungs-gruppe]]&amp;tbl_AufmassLos1[[#This Row],[Reinigungs-tageJahr]],tbl_BasisLos1[],8,FALSE),"")</f>
        <v>0</v>
      </c>
      <c r="U595" s="176" t="str">
        <f>IFERROR(tbl_AufmassLos1[[#This Row],[StundenJahr]]*tbl_AufmassLos1[[#This Row],[SVS]],"")</f>
        <v/>
      </c>
      <c r="V595" s="176" t="str">
        <f>IFERROR(tbl_AufmassLos1[[#This Row],[PreisJahr]]/12,"")</f>
        <v/>
      </c>
    </row>
    <row r="596" spans="1:22" x14ac:dyDescent="0.2">
      <c r="A596" s="288" t="s">
        <v>2550</v>
      </c>
      <c r="B596" s="289">
        <v>703160030</v>
      </c>
      <c r="C596" s="288" t="s">
        <v>2506</v>
      </c>
      <c r="D596" s="290" t="s">
        <v>250</v>
      </c>
      <c r="E596" s="465" t="s">
        <v>1106</v>
      </c>
      <c r="F596" s="291" t="s">
        <v>426</v>
      </c>
      <c r="G596" s="306" t="s">
        <v>732</v>
      </c>
      <c r="H596" s="288"/>
      <c r="I596" s="288" t="s">
        <v>447</v>
      </c>
      <c r="J596" s="292">
        <v>3</v>
      </c>
      <c r="K596" s="293" t="s">
        <v>261</v>
      </c>
      <c r="L596" s="293" t="s">
        <v>163</v>
      </c>
      <c r="M596" s="289" t="s">
        <v>481</v>
      </c>
      <c r="N596" s="294">
        <v>245</v>
      </c>
      <c r="O596" s="295">
        <v>0</v>
      </c>
      <c r="P596" s="295"/>
      <c r="Q596" s="461">
        <f>IFERROR(tbl_AufmassLos1[[#This Row],[Fläche_qm]]*tbl_AufmassLos1[[#This Row],[Reinigungs-tageJahr]],"")</f>
        <v>735</v>
      </c>
      <c r="R596" s="174">
        <f>IFERROR(VLOOKUP(tbl_AufmassLos1[[#This Row],[Reinigungs-gruppe]]&amp;tbl_AufmassLos1[[#This Row],[Reinigungs-tageJahr]],tbl_BasisLos1[],7,FALSE),"")</f>
        <v>0</v>
      </c>
      <c r="S596" s="461" t="str">
        <f>IFERROR(tbl_AufmassLos1[[#This Row],[Fläche_qm_Jahr]]/tbl_AufmassLos1[[#This Row],[qm Leistung pro Stunde]],"")</f>
        <v/>
      </c>
      <c r="T596" s="175">
        <f>IFERROR(VLOOKUP(tbl_AufmassLos1[[#This Row],[Reinigungs-gruppe]]&amp;tbl_AufmassLos1[[#This Row],[Reinigungs-tageJahr]],tbl_BasisLos1[],8,FALSE),"")</f>
        <v>0</v>
      </c>
      <c r="U596" s="176" t="str">
        <f>IFERROR(tbl_AufmassLos1[[#This Row],[StundenJahr]]*tbl_AufmassLos1[[#This Row],[SVS]],"")</f>
        <v/>
      </c>
      <c r="V596" s="176" t="str">
        <f>IFERROR(tbl_AufmassLos1[[#This Row],[PreisJahr]]/12,"")</f>
        <v/>
      </c>
    </row>
    <row r="597" spans="1:22" x14ac:dyDescent="0.2">
      <c r="A597" s="288" t="s">
        <v>2550</v>
      </c>
      <c r="B597" s="289">
        <v>703160030</v>
      </c>
      <c r="C597" s="288" t="s">
        <v>2506</v>
      </c>
      <c r="D597" s="290" t="s">
        <v>250</v>
      </c>
      <c r="E597" s="465" t="s">
        <v>1114</v>
      </c>
      <c r="F597" s="291" t="s">
        <v>2178</v>
      </c>
      <c r="G597" s="306" t="s">
        <v>732</v>
      </c>
      <c r="H597" s="288"/>
      <c r="I597" s="288" t="s">
        <v>2478</v>
      </c>
      <c r="J597" s="292">
        <v>30.5</v>
      </c>
      <c r="K597" s="293" t="s">
        <v>457</v>
      </c>
      <c r="L597" s="293" t="s">
        <v>163</v>
      </c>
      <c r="M597" s="289" t="s">
        <v>480</v>
      </c>
      <c r="N597" s="294">
        <v>12</v>
      </c>
      <c r="O597" s="323">
        <v>14</v>
      </c>
      <c r="P597" s="295"/>
      <c r="Q597" s="461">
        <f>IFERROR(tbl_AufmassLos1[[#This Row],[Fläche_qm]]*tbl_AufmassLos1[[#This Row],[Reinigungs-tageJahr]],"")</f>
        <v>366</v>
      </c>
      <c r="R597" s="174">
        <f>IFERROR(VLOOKUP(tbl_AufmassLos1[[#This Row],[Reinigungs-gruppe]]&amp;tbl_AufmassLos1[[#This Row],[Reinigungs-tageJahr]],tbl_BasisLos1[],7,FALSE),"")</f>
        <v>0</v>
      </c>
      <c r="S597" s="461" t="str">
        <f>IFERROR(tbl_AufmassLos1[[#This Row],[Fläche_qm_Jahr]]/tbl_AufmassLos1[[#This Row],[qm Leistung pro Stunde]],"")</f>
        <v/>
      </c>
      <c r="T597" s="175">
        <f>IFERROR(VLOOKUP(tbl_AufmassLos1[[#This Row],[Reinigungs-gruppe]]&amp;tbl_AufmassLos1[[#This Row],[Reinigungs-tageJahr]],tbl_BasisLos1[],8,FALSE),"")</f>
        <v>0</v>
      </c>
      <c r="U597" s="176" t="str">
        <f>IFERROR(tbl_AufmassLos1[[#This Row],[StundenJahr]]*tbl_AufmassLos1[[#This Row],[SVS]],"")</f>
        <v/>
      </c>
      <c r="V597" s="176" t="str">
        <f>IFERROR(tbl_AufmassLos1[[#This Row],[PreisJahr]]/12,"")</f>
        <v/>
      </c>
    </row>
    <row r="598" spans="1:22" x14ac:dyDescent="0.2">
      <c r="A598" s="288" t="s">
        <v>2550</v>
      </c>
      <c r="B598" s="289">
        <v>703160030</v>
      </c>
      <c r="C598" s="288" t="s">
        <v>2506</v>
      </c>
      <c r="D598" s="290" t="s">
        <v>250</v>
      </c>
      <c r="E598" s="465" t="s">
        <v>1115</v>
      </c>
      <c r="F598" s="291" t="s">
        <v>2179</v>
      </c>
      <c r="G598" s="306" t="s">
        <v>732</v>
      </c>
      <c r="H598" s="288"/>
      <c r="I598" s="288" t="s">
        <v>2478</v>
      </c>
      <c r="J598" s="292">
        <v>24.7</v>
      </c>
      <c r="K598" s="293" t="s">
        <v>457</v>
      </c>
      <c r="L598" s="293" t="s">
        <v>163</v>
      </c>
      <c r="M598" s="289" t="s">
        <v>480</v>
      </c>
      <c r="N598" s="294">
        <v>12</v>
      </c>
      <c r="O598" s="323">
        <v>14</v>
      </c>
      <c r="P598" s="295"/>
      <c r="Q598" s="461">
        <f>IFERROR(tbl_AufmassLos1[[#This Row],[Fläche_qm]]*tbl_AufmassLos1[[#This Row],[Reinigungs-tageJahr]],"")</f>
        <v>296.39999999999998</v>
      </c>
      <c r="R598" s="174">
        <f>IFERROR(VLOOKUP(tbl_AufmassLos1[[#This Row],[Reinigungs-gruppe]]&amp;tbl_AufmassLos1[[#This Row],[Reinigungs-tageJahr]],tbl_BasisLos1[],7,FALSE),"")</f>
        <v>0</v>
      </c>
      <c r="S598" s="461" t="str">
        <f>IFERROR(tbl_AufmassLos1[[#This Row],[Fläche_qm_Jahr]]/tbl_AufmassLos1[[#This Row],[qm Leistung pro Stunde]],"")</f>
        <v/>
      </c>
      <c r="T598" s="175">
        <f>IFERROR(VLOOKUP(tbl_AufmassLos1[[#This Row],[Reinigungs-gruppe]]&amp;tbl_AufmassLos1[[#This Row],[Reinigungs-tageJahr]],tbl_BasisLos1[],8,FALSE),"")</f>
        <v>0</v>
      </c>
      <c r="U598" s="176" t="str">
        <f>IFERROR(tbl_AufmassLos1[[#This Row],[StundenJahr]]*tbl_AufmassLos1[[#This Row],[SVS]],"")</f>
        <v/>
      </c>
      <c r="V598" s="176" t="str">
        <f>IFERROR(tbl_AufmassLos1[[#This Row],[PreisJahr]]/12,"")</f>
        <v/>
      </c>
    </row>
    <row r="599" spans="1:22" x14ac:dyDescent="0.2">
      <c r="A599" s="288" t="s">
        <v>2550</v>
      </c>
      <c r="B599" s="289">
        <v>703160030</v>
      </c>
      <c r="C599" s="288" t="s">
        <v>2506</v>
      </c>
      <c r="D599" s="290" t="s">
        <v>250</v>
      </c>
      <c r="E599" s="465" t="s">
        <v>1107</v>
      </c>
      <c r="F599" s="291" t="s">
        <v>391</v>
      </c>
      <c r="G599" s="306" t="s">
        <v>732</v>
      </c>
      <c r="H599" s="288"/>
      <c r="I599" s="288" t="s">
        <v>437</v>
      </c>
      <c r="J599" s="292">
        <v>25.6</v>
      </c>
      <c r="K599" s="293" t="s">
        <v>450</v>
      </c>
      <c r="L599" s="293" t="s">
        <v>163</v>
      </c>
      <c r="M599" s="289" t="s">
        <v>484</v>
      </c>
      <c r="N599" s="294">
        <v>122.5</v>
      </c>
      <c r="O599" s="323">
        <v>11.3</v>
      </c>
      <c r="P599" s="295"/>
      <c r="Q599" s="461">
        <f>IFERROR(tbl_AufmassLos1[[#This Row],[Fläche_qm]]*tbl_AufmassLos1[[#This Row],[Reinigungs-tageJahr]],"")</f>
        <v>3136</v>
      </c>
      <c r="R599" s="174">
        <f>IFERROR(VLOOKUP(tbl_AufmassLos1[[#This Row],[Reinigungs-gruppe]]&amp;tbl_AufmassLos1[[#This Row],[Reinigungs-tageJahr]],tbl_BasisLos1[],7,FALSE),"")</f>
        <v>0</v>
      </c>
      <c r="S599" s="461" t="str">
        <f>IFERROR(tbl_AufmassLos1[[#This Row],[Fläche_qm_Jahr]]/tbl_AufmassLos1[[#This Row],[qm Leistung pro Stunde]],"")</f>
        <v/>
      </c>
      <c r="T599" s="175">
        <f>IFERROR(VLOOKUP(tbl_AufmassLos1[[#This Row],[Reinigungs-gruppe]]&amp;tbl_AufmassLos1[[#This Row],[Reinigungs-tageJahr]],tbl_BasisLos1[],8,FALSE),"")</f>
        <v>0</v>
      </c>
      <c r="U599" s="176" t="str">
        <f>IFERROR(tbl_AufmassLos1[[#This Row],[StundenJahr]]*tbl_AufmassLos1[[#This Row],[SVS]],"")</f>
        <v/>
      </c>
      <c r="V599" s="176" t="str">
        <f>IFERROR(tbl_AufmassLos1[[#This Row],[PreisJahr]]/12,"")</f>
        <v/>
      </c>
    </row>
    <row r="600" spans="1:22" x14ac:dyDescent="0.2">
      <c r="A600" s="288" t="s">
        <v>2550</v>
      </c>
      <c r="B600" s="289">
        <v>703160030</v>
      </c>
      <c r="C600" s="288" t="s">
        <v>2506</v>
      </c>
      <c r="D600" s="290" t="s">
        <v>250</v>
      </c>
      <c r="E600" s="465" t="s">
        <v>1103</v>
      </c>
      <c r="F600" s="291" t="s">
        <v>2055</v>
      </c>
      <c r="G600" s="306" t="s">
        <v>732</v>
      </c>
      <c r="H600" s="288"/>
      <c r="I600" s="288" t="s">
        <v>444</v>
      </c>
      <c r="J600" s="292">
        <v>9</v>
      </c>
      <c r="K600" s="293" t="s">
        <v>235</v>
      </c>
      <c r="L600" s="293" t="s">
        <v>163</v>
      </c>
      <c r="M600" s="289" t="s">
        <v>484</v>
      </c>
      <c r="N600" s="294">
        <v>122.5</v>
      </c>
      <c r="O600" s="323">
        <v>9</v>
      </c>
      <c r="P600" s="295"/>
      <c r="Q600" s="461">
        <f>IFERROR(tbl_AufmassLos1[[#This Row],[Fläche_qm]]*tbl_AufmassLos1[[#This Row],[Reinigungs-tageJahr]],"")</f>
        <v>1102.5</v>
      </c>
      <c r="R600" s="174">
        <f>IFERROR(VLOOKUP(tbl_AufmassLos1[[#This Row],[Reinigungs-gruppe]]&amp;tbl_AufmassLos1[[#This Row],[Reinigungs-tageJahr]],tbl_BasisLos1[],7,FALSE),"")</f>
        <v>0</v>
      </c>
      <c r="S600" s="461" t="str">
        <f>IFERROR(tbl_AufmassLos1[[#This Row],[Fläche_qm_Jahr]]/tbl_AufmassLos1[[#This Row],[qm Leistung pro Stunde]],"")</f>
        <v/>
      </c>
      <c r="T600" s="175">
        <f>IFERROR(VLOOKUP(tbl_AufmassLos1[[#This Row],[Reinigungs-gruppe]]&amp;tbl_AufmassLos1[[#This Row],[Reinigungs-tageJahr]],tbl_BasisLos1[],8,FALSE),"")</f>
        <v>0</v>
      </c>
      <c r="U600" s="176" t="str">
        <f>IFERROR(tbl_AufmassLos1[[#This Row],[StundenJahr]]*tbl_AufmassLos1[[#This Row],[SVS]],"")</f>
        <v/>
      </c>
      <c r="V600" s="176" t="str">
        <f>IFERROR(tbl_AufmassLos1[[#This Row],[PreisJahr]]/12,"")</f>
        <v/>
      </c>
    </row>
    <row r="601" spans="1:22" x14ac:dyDescent="0.2">
      <c r="A601" s="288" t="s">
        <v>2550</v>
      </c>
      <c r="B601" s="289">
        <v>703160030</v>
      </c>
      <c r="C601" s="288" t="s">
        <v>2506</v>
      </c>
      <c r="D601" s="290" t="s">
        <v>250</v>
      </c>
      <c r="E601" s="465" t="s">
        <v>1105</v>
      </c>
      <c r="F601" s="291" t="s">
        <v>2098</v>
      </c>
      <c r="G601" s="306" t="s">
        <v>732</v>
      </c>
      <c r="H601" s="288"/>
      <c r="I601" s="288" t="s">
        <v>444</v>
      </c>
      <c r="J601" s="292">
        <v>4.4000000000000004</v>
      </c>
      <c r="K601" s="293" t="s">
        <v>451</v>
      </c>
      <c r="L601" s="293" t="s">
        <v>163</v>
      </c>
      <c r="M601" s="289" t="s">
        <v>481</v>
      </c>
      <c r="N601" s="294">
        <v>245</v>
      </c>
      <c r="O601" s="295">
        <v>0</v>
      </c>
      <c r="P601" s="295"/>
      <c r="Q601" s="461">
        <f>IFERROR(tbl_AufmassLos1[[#This Row],[Fläche_qm]]*tbl_AufmassLos1[[#This Row],[Reinigungs-tageJahr]],"")</f>
        <v>1078</v>
      </c>
      <c r="R601" s="174">
        <f>IFERROR(VLOOKUP(tbl_AufmassLos1[[#This Row],[Reinigungs-gruppe]]&amp;tbl_AufmassLos1[[#This Row],[Reinigungs-tageJahr]],tbl_BasisLos1[],7,FALSE),"")</f>
        <v>0</v>
      </c>
      <c r="S601" s="461" t="str">
        <f>IFERROR(tbl_AufmassLos1[[#This Row],[Fläche_qm_Jahr]]/tbl_AufmassLos1[[#This Row],[qm Leistung pro Stunde]],"")</f>
        <v/>
      </c>
      <c r="T601" s="175">
        <f>IFERROR(VLOOKUP(tbl_AufmassLos1[[#This Row],[Reinigungs-gruppe]]&amp;tbl_AufmassLos1[[#This Row],[Reinigungs-tageJahr]],tbl_BasisLos1[],8,FALSE),"")</f>
        <v>0</v>
      </c>
      <c r="U601" s="176" t="str">
        <f>IFERROR(tbl_AufmassLos1[[#This Row],[StundenJahr]]*tbl_AufmassLos1[[#This Row],[SVS]],"")</f>
        <v/>
      </c>
      <c r="V601" s="176" t="str">
        <f>IFERROR(tbl_AufmassLos1[[#This Row],[PreisJahr]]/12,"")</f>
        <v/>
      </c>
    </row>
    <row r="602" spans="1:22" x14ac:dyDescent="0.2">
      <c r="A602" s="288" t="s">
        <v>2550</v>
      </c>
      <c r="B602" s="289">
        <v>703160030</v>
      </c>
      <c r="C602" s="288" t="s">
        <v>2506</v>
      </c>
      <c r="D602" s="290" t="s">
        <v>250</v>
      </c>
      <c r="E602" s="465" t="s">
        <v>1225</v>
      </c>
      <c r="F602" s="291" t="s">
        <v>2198</v>
      </c>
      <c r="G602" s="306" t="s">
        <v>732</v>
      </c>
      <c r="H602" s="288"/>
      <c r="I602" s="288" t="s">
        <v>444</v>
      </c>
      <c r="J602" s="292">
        <v>14.18</v>
      </c>
      <c r="K602" s="293" t="s">
        <v>466</v>
      </c>
      <c r="L602" s="293" t="s">
        <v>163</v>
      </c>
      <c r="M602" s="289" t="s">
        <v>484</v>
      </c>
      <c r="N602" s="294">
        <v>122.5</v>
      </c>
      <c r="O602" s="295">
        <v>0</v>
      </c>
      <c r="P602" s="295"/>
      <c r="Q602" s="461">
        <f>IFERROR(tbl_AufmassLos1[[#This Row],[Fläche_qm]]*tbl_AufmassLos1[[#This Row],[Reinigungs-tageJahr]],"")</f>
        <v>1737.05</v>
      </c>
      <c r="R602" s="174">
        <f>IFERROR(VLOOKUP(tbl_AufmassLos1[[#This Row],[Reinigungs-gruppe]]&amp;tbl_AufmassLos1[[#This Row],[Reinigungs-tageJahr]],tbl_BasisLos1[],7,FALSE),"")</f>
        <v>0</v>
      </c>
      <c r="S602" s="461" t="str">
        <f>IFERROR(tbl_AufmassLos1[[#This Row],[Fläche_qm_Jahr]]/tbl_AufmassLos1[[#This Row],[qm Leistung pro Stunde]],"")</f>
        <v/>
      </c>
      <c r="T602" s="175">
        <f>IFERROR(VLOOKUP(tbl_AufmassLos1[[#This Row],[Reinigungs-gruppe]]&amp;tbl_AufmassLos1[[#This Row],[Reinigungs-tageJahr]],tbl_BasisLos1[],8,FALSE),"")</f>
        <v>0</v>
      </c>
      <c r="U602" s="176" t="str">
        <f>IFERROR(tbl_AufmassLos1[[#This Row],[StundenJahr]]*tbl_AufmassLos1[[#This Row],[SVS]],"")</f>
        <v/>
      </c>
      <c r="V602" s="176" t="str">
        <f>IFERROR(tbl_AufmassLos1[[#This Row],[PreisJahr]]/12,"")</f>
        <v/>
      </c>
    </row>
    <row r="603" spans="1:22" x14ac:dyDescent="0.2">
      <c r="A603" s="288" t="s">
        <v>2550</v>
      </c>
      <c r="B603" s="289">
        <v>703160030</v>
      </c>
      <c r="C603" s="288" t="s">
        <v>2506</v>
      </c>
      <c r="D603" s="290">
        <v>0</v>
      </c>
      <c r="E603" s="465" t="s">
        <v>795</v>
      </c>
      <c r="F603" s="291" t="s">
        <v>2199</v>
      </c>
      <c r="G603" s="306" t="s">
        <v>732</v>
      </c>
      <c r="H603" s="288"/>
      <c r="I603" s="288" t="s">
        <v>444</v>
      </c>
      <c r="J603" s="292">
        <v>13.76</v>
      </c>
      <c r="K603" s="293" t="s">
        <v>264</v>
      </c>
      <c r="L603" s="293" t="s">
        <v>163</v>
      </c>
      <c r="M603" s="289" t="s">
        <v>481</v>
      </c>
      <c r="N603" s="294">
        <v>245</v>
      </c>
      <c r="O603" s="323">
        <v>7.8</v>
      </c>
      <c r="P603" s="295"/>
      <c r="Q603" s="461">
        <f>IFERROR(tbl_AufmassLos1[[#This Row],[Fläche_qm]]*tbl_AufmassLos1[[#This Row],[Reinigungs-tageJahr]],"")</f>
        <v>3371.2</v>
      </c>
      <c r="R603" s="174">
        <f>IFERROR(VLOOKUP(tbl_AufmassLos1[[#This Row],[Reinigungs-gruppe]]&amp;tbl_AufmassLos1[[#This Row],[Reinigungs-tageJahr]],tbl_BasisLos1[],7,FALSE),"")</f>
        <v>0</v>
      </c>
      <c r="S603" s="461" t="str">
        <f>IFERROR(tbl_AufmassLos1[[#This Row],[Fläche_qm_Jahr]]/tbl_AufmassLos1[[#This Row],[qm Leistung pro Stunde]],"")</f>
        <v/>
      </c>
      <c r="T603" s="175">
        <f>IFERROR(VLOOKUP(tbl_AufmassLos1[[#This Row],[Reinigungs-gruppe]]&amp;tbl_AufmassLos1[[#This Row],[Reinigungs-tageJahr]],tbl_BasisLos1[],8,FALSE),"")</f>
        <v>0</v>
      </c>
      <c r="U603" s="176" t="str">
        <f>IFERROR(tbl_AufmassLos1[[#This Row],[StundenJahr]]*tbl_AufmassLos1[[#This Row],[SVS]],"")</f>
        <v/>
      </c>
      <c r="V603" s="176" t="str">
        <f>IFERROR(tbl_AufmassLos1[[#This Row],[PreisJahr]]/12,"")</f>
        <v/>
      </c>
    </row>
    <row r="604" spans="1:22" x14ac:dyDescent="0.2">
      <c r="A604" s="288" t="s">
        <v>2550</v>
      </c>
      <c r="B604" s="289">
        <v>703160030</v>
      </c>
      <c r="C604" s="288" t="s">
        <v>2506</v>
      </c>
      <c r="D604" s="290">
        <v>0</v>
      </c>
      <c r="E604" s="465" t="s">
        <v>795</v>
      </c>
      <c r="F604" s="291" t="s">
        <v>2199</v>
      </c>
      <c r="G604" s="306" t="s">
        <v>732</v>
      </c>
      <c r="H604" s="288"/>
      <c r="I604" s="288" t="s">
        <v>444</v>
      </c>
      <c r="J604" s="292">
        <v>13.76</v>
      </c>
      <c r="K604" s="293" t="s">
        <v>264</v>
      </c>
      <c r="L604" s="293" t="s">
        <v>163</v>
      </c>
      <c r="M604" s="289" t="s">
        <v>481</v>
      </c>
      <c r="N604" s="294">
        <v>245</v>
      </c>
      <c r="O604" s="323">
        <v>7.8</v>
      </c>
      <c r="P604" s="295"/>
      <c r="Q604" s="461">
        <f>IFERROR(tbl_AufmassLos1[[#This Row],[Fläche_qm]]*tbl_AufmassLos1[[#This Row],[Reinigungs-tageJahr]],"")</f>
        <v>3371.2</v>
      </c>
      <c r="R604" s="174">
        <f>IFERROR(VLOOKUP(tbl_AufmassLos1[[#This Row],[Reinigungs-gruppe]]&amp;tbl_AufmassLos1[[#This Row],[Reinigungs-tageJahr]],tbl_BasisLos1[],7,FALSE),"")</f>
        <v>0</v>
      </c>
      <c r="S604" s="461" t="str">
        <f>IFERROR(tbl_AufmassLos1[[#This Row],[Fläche_qm_Jahr]]/tbl_AufmassLos1[[#This Row],[qm Leistung pro Stunde]],"")</f>
        <v/>
      </c>
      <c r="T604" s="175">
        <f>IFERROR(VLOOKUP(tbl_AufmassLos1[[#This Row],[Reinigungs-gruppe]]&amp;tbl_AufmassLos1[[#This Row],[Reinigungs-tageJahr]],tbl_BasisLos1[],8,FALSE),"")</f>
        <v>0</v>
      </c>
      <c r="U604" s="176" t="str">
        <f>IFERROR(tbl_AufmassLos1[[#This Row],[StundenJahr]]*tbl_AufmassLos1[[#This Row],[SVS]],"")</f>
        <v/>
      </c>
      <c r="V604" s="176" t="str">
        <f>IFERROR(tbl_AufmassLos1[[#This Row],[PreisJahr]]/12,"")</f>
        <v/>
      </c>
    </row>
    <row r="605" spans="1:22" x14ac:dyDescent="0.2">
      <c r="A605" s="288" t="s">
        <v>2550</v>
      </c>
      <c r="B605" s="289">
        <v>703160030</v>
      </c>
      <c r="C605" s="288" t="s">
        <v>2506</v>
      </c>
      <c r="D605" s="290" t="s">
        <v>250</v>
      </c>
      <c r="E605" s="465" t="s">
        <v>808</v>
      </c>
      <c r="F605" s="291" t="s">
        <v>2198</v>
      </c>
      <c r="G605" s="306" t="s">
        <v>732</v>
      </c>
      <c r="H605" s="288"/>
      <c r="I605" s="288" t="s">
        <v>444</v>
      </c>
      <c r="J605" s="292">
        <v>14.18</v>
      </c>
      <c r="K605" s="293" t="s">
        <v>466</v>
      </c>
      <c r="L605" s="293" t="s">
        <v>163</v>
      </c>
      <c r="M605" s="289" t="s">
        <v>484</v>
      </c>
      <c r="N605" s="294">
        <v>122.5</v>
      </c>
      <c r="O605" s="295">
        <v>0</v>
      </c>
      <c r="P605" s="295"/>
      <c r="Q605" s="461">
        <f>IFERROR(tbl_AufmassLos1[[#This Row],[Fläche_qm]]*tbl_AufmassLos1[[#This Row],[Reinigungs-tageJahr]],"")</f>
        <v>1737.05</v>
      </c>
      <c r="R605" s="174">
        <f>IFERROR(VLOOKUP(tbl_AufmassLos1[[#This Row],[Reinigungs-gruppe]]&amp;tbl_AufmassLos1[[#This Row],[Reinigungs-tageJahr]],tbl_BasisLos1[],7,FALSE),"")</f>
        <v>0</v>
      </c>
      <c r="S605" s="461" t="str">
        <f>IFERROR(tbl_AufmassLos1[[#This Row],[Fläche_qm_Jahr]]/tbl_AufmassLos1[[#This Row],[qm Leistung pro Stunde]],"")</f>
        <v/>
      </c>
      <c r="T605" s="175">
        <f>IFERROR(VLOOKUP(tbl_AufmassLos1[[#This Row],[Reinigungs-gruppe]]&amp;tbl_AufmassLos1[[#This Row],[Reinigungs-tageJahr]],tbl_BasisLos1[],8,FALSE),"")</f>
        <v>0</v>
      </c>
      <c r="U605" s="176" t="str">
        <f>IFERROR(tbl_AufmassLos1[[#This Row],[StundenJahr]]*tbl_AufmassLos1[[#This Row],[SVS]],"")</f>
        <v/>
      </c>
      <c r="V605" s="176" t="str">
        <f>IFERROR(tbl_AufmassLos1[[#This Row],[PreisJahr]]/12,"")</f>
        <v/>
      </c>
    </row>
    <row r="606" spans="1:22" x14ac:dyDescent="0.2">
      <c r="A606" s="288" t="s">
        <v>2550</v>
      </c>
      <c r="B606" s="289">
        <v>703160030</v>
      </c>
      <c r="C606" s="288" t="s">
        <v>2506</v>
      </c>
      <c r="D606" s="290" t="s">
        <v>252</v>
      </c>
      <c r="E606" s="465" t="s">
        <v>1152</v>
      </c>
      <c r="F606" s="291" t="s">
        <v>2188</v>
      </c>
      <c r="G606" s="306" t="s">
        <v>732</v>
      </c>
      <c r="H606" s="288"/>
      <c r="I606" s="288" t="s">
        <v>437</v>
      </c>
      <c r="J606" s="292">
        <v>33.24</v>
      </c>
      <c r="K606" s="293" t="s">
        <v>452</v>
      </c>
      <c r="L606" s="293" t="s">
        <v>163</v>
      </c>
      <c r="M606" s="289" t="s">
        <v>484</v>
      </c>
      <c r="N606" s="294">
        <v>122.5</v>
      </c>
      <c r="O606" s="323">
        <v>13.1</v>
      </c>
      <c r="P606" s="295"/>
      <c r="Q606" s="461">
        <f>IFERROR(tbl_AufmassLos1[[#This Row],[Fläche_qm]]*tbl_AufmassLos1[[#This Row],[Reinigungs-tageJahr]],"")</f>
        <v>4071.9</v>
      </c>
      <c r="R606" s="174">
        <f>IFERROR(VLOOKUP(tbl_AufmassLos1[[#This Row],[Reinigungs-gruppe]]&amp;tbl_AufmassLos1[[#This Row],[Reinigungs-tageJahr]],tbl_BasisLos1[],7,FALSE),"")</f>
        <v>0</v>
      </c>
      <c r="S606" s="461" t="str">
        <f>IFERROR(tbl_AufmassLos1[[#This Row],[Fläche_qm_Jahr]]/tbl_AufmassLos1[[#This Row],[qm Leistung pro Stunde]],"")</f>
        <v/>
      </c>
      <c r="T606" s="175">
        <f>IFERROR(VLOOKUP(tbl_AufmassLos1[[#This Row],[Reinigungs-gruppe]]&amp;tbl_AufmassLos1[[#This Row],[Reinigungs-tageJahr]],tbl_BasisLos1[],8,FALSE),"")</f>
        <v>0</v>
      </c>
      <c r="U606" s="176" t="str">
        <f>IFERROR(tbl_AufmassLos1[[#This Row],[StundenJahr]]*tbl_AufmassLos1[[#This Row],[SVS]],"")</f>
        <v/>
      </c>
      <c r="V606" s="176" t="str">
        <f>IFERROR(tbl_AufmassLos1[[#This Row],[PreisJahr]]/12,"")</f>
        <v/>
      </c>
    </row>
    <row r="607" spans="1:22" x14ac:dyDescent="0.2">
      <c r="A607" s="322" t="s">
        <v>2556</v>
      </c>
      <c r="B607" s="297">
        <v>709170001</v>
      </c>
      <c r="C607" s="298" t="s">
        <v>2511</v>
      </c>
      <c r="D607" s="299" t="s">
        <v>253</v>
      </c>
      <c r="E607" s="301" t="s">
        <v>461</v>
      </c>
      <c r="F607" s="296" t="s">
        <v>2310</v>
      </c>
      <c r="G607" s="467" t="s">
        <v>161</v>
      </c>
      <c r="H607" s="301"/>
      <c r="I607" s="301" t="s">
        <v>2484</v>
      </c>
      <c r="J607" s="302">
        <v>60.5</v>
      </c>
      <c r="K607" s="303" t="s">
        <v>452</v>
      </c>
      <c r="L607" s="304" t="s">
        <v>163</v>
      </c>
      <c r="M607" s="289" t="s">
        <v>484</v>
      </c>
      <c r="N607" s="294">
        <v>122.5</v>
      </c>
      <c r="O607" s="305">
        <v>0</v>
      </c>
      <c r="P607" s="305">
        <v>10.9</v>
      </c>
      <c r="Q607" s="463">
        <f>IFERROR(tbl_AufmassLos1[[#This Row],[Fläche_qm]]*tbl_AufmassLos1[[#This Row],[Reinigungs-tageJahr]],"")</f>
        <v>7411.25</v>
      </c>
      <c r="R607" s="232">
        <f>IFERROR(VLOOKUP(tbl_AufmassLos1[[#This Row],[Reinigungs-gruppe]]&amp;tbl_AufmassLos1[[#This Row],[Reinigungs-tageJahr]],tbl_BasisLos1[],7,FALSE),"")</f>
        <v>0</v>
      </c>
      <c r="S607" s="463" t="str">
        <f>IFERROR(tbl_AufmassLos1[[#This Row],[Fläche_qm_Jahr]]/tbl_AufmassLos1[[#This Row],[qm Leistung pro Stunde]],"")</f>
        <v/>
      </c>
      <c r="T607" s="233">
        <f>IFERROR(VLOOKUP(tbl_AufmassLos1[[#This Row],[Reinigungs-gruppe]]&amp;tbl_AufmassLos1[[#This Row],[Reinigungs-tageJahr]],tbl_BasisLos1[],8,FALSE),"")</f>
        <v>0</v>
      </c>
      <c r="U607" s="234" t="str">
        <f>IFERROR(tbl_AufmassLos1[[#This Row],[StundenJahr]]*tbl_AufmassLos1[[#This Row],[SVS]],"")</f>
        <v/>
      </c>
      <c r="V607" s="234" t="str">
        <f>IFERROR(tbl_AufmassLos1[[#This Row],[PreisJahr]]/12,"")</f>
        <v/>
      </c>
    </row>
    <row r="608" spans="1:22" x14ac:dyDescent="0.2">
      <c r="A608" s="322" t="s">
        <v>2556</v>
      </c>
      <c r="B608" s="297">
        <v>709170001</v>
      </c>
      <c r="C608" s="298" t="s">
        <v>2511</v>
      </c>
      <c r="D608" s="299" t="s">
        <v>250</v>
      </c>
      <c r="E608" s="301" t="s">
        <v>1321</v>
      </c>
      <c r="F608" s="296" t="s">
        <v>388</v>
      </c>
      <c r="G608" s="467" t="s">
        <v>161</v>
      </c>
      <c r="H608" s="301"/>
      <c r="I608" s="301" t="s">
        <v>2487</v>
      </c>
      <c r="J608" s="302">
        <v>26.45</v>
      </c>
      <c r="K608" s="303" t="s">
        <v>234</v>
      </c>
      <c r="L608" s="304" t="s">
        <v>163</v>
      </c>
      <c r="M608" s="289" t="s">
        <v>479</v>
      </c>
      <c r="N608" s="294">
        <v>49</v>
      </c>
      <c r="O608" s="305">
        <v>9.9</v>
      </c>
      <c r="P608" s="305"/>
      <c r="Q608" s="463">
        <f>IFERROR(tbl_AufmassLos1[[#This Row],[Fläche_qm]]*tbl_AufmassLos1[[#This Row],[Reinigungs-tageJahr]],"")</f>
        <v>1296.05</v>
      </c>
      <c r="R608" s="232">
        <f>IFERROR(VLOOKUP(tbl_AufmassLos1[[#This Row],[Reinigungs-gruppe]]&amp;tbl_AufmassLos1[[#This Row],[Reinigungs-tageJahr]],tbl_BasisLos1[],7,FALSE),"")</f>
        <v>0</v>
      </c>
      <c r="S608" s="463" t="str">
        <f>IFERROR(tbl_AufmassLos1[[#This Row],[Fläche_qm_Jahr]]/tbl_AufmassLos1[[#This Row],[qm Leistung pro Stunde]],"")</f>
        <v/>
      </c>
      <c r="T608" s="233">
        <f>IFERROR(VLOOKUP(tbl_AufmassLos1[[#This Row],[Reinigungs-gruppe]]&amp;tbl_AufmassLos1[[#This Row],[Reinigungs-tageJahr]],tbl_BasisLos1[],8,FALSE),"")</f>
        <v>0</v>
      </c>
      <c r="U608" s="234" t="str">
        <f>IFERROR(tbl_AufmassLos1[[#This Row],[StundenJahr]]*tbl_AufmassLos1[[#This Row],[SVS]],"")</f>
        <v/>
      </c>
      <c r="V608" s="234" t="str">
        <f>IFERROR(tbl_AufmassLos1[[#This Row],[PreisJahr]]/12,"")</f>
        <v/>
      </c>
    </row>
    <row r="609" spans="1:22" x14ac:dyDescent="0.2">
      <c r="A609" s="322" t="s">
        <v>2556</v>
      </c>
      <c r="B609" s="297">
        <v>709170001</v>
      </c>
      <c r="C609" s="298" t="s">
        <v>2511</v>
      </c>
      <c r="D609" s="299" t="s">
        <v>251</v>
      </c>
      <c r="E609" s="301" t="s">
        <v>1411</v>
      </c>
      <c r="F609" s="296" t="s">
        <v>388</v>
      </c>
      <c r="G609" s="467" t="s">
        <v>161</v>
      </c>
      <c r="H609" s="301"/>
      <c r="I609" s="301" t="s">
        <v>2486</v>
      </c>
      <c r="J609" s="302">
        <v>17.43</v>
      </c>
      <c r="K609" s="303" t="s">
        <v>234</v>
      </c>
      <c r="L609" s="304" t="s">
        <v>163</v>
      </c>
      <c r="M609" s="289" t="s">
        <v>479</v>
      </c>
      <c r="N609" s="294">
        <v>49</v>
      </c>
      <c r="O609" s="305">
        <v>5.6</v>
      </c>
      <c r="P609" s="305"/>
      <c r="Q609" s="463">
        <f>IFERROR(tbl_AufmassLos1[[#This Row],[Fläche_qm]]*tbl_AufmassLos1[[#This Row],[Reinigungs-tageJahr]],"")</f>
        <v>854.06999999999994</v>
      </c>
      <c r="R609" s="232">
        <f>IFERROR(VLOOKUP(tbl_AufmassLos1[[#This Row],[Reinigungs-gruppe]]&amp;tbl_AufmassLos1[[#This Row],[Reinigungs-tageJahr]],tbl_BasisLos1[],7,FALSE),"")</f>
        <v>0</v>
      </c>
      <c r="S609" s="463" t="str">
        <f>IFERROR(tbl_AufmassLos1[[#This Row],[Fläche_qm_Jahr]]/tbl_AufmassLos1[[#This Row],[qm Leistung pro Stunde]],"")</f>
        <v/>
      </c>
      <c r="T609" s="233">
        <f>IFERROR(VLOOKUP(tbl_AufmassLos1[[#This Row],[Reinigungs-gruppe]]&amp;tbl_AufmassLos1[[#This Row],[Reinigungs-tageJahr]],tbl_BasisLos1[],8,FALSE),"")</f>
        <v>0</v>
      </c>
      <c r="U609" s="234" t="str">
        <f>IFERROR(tbl_AufmassLos1[[#This Row],[StundenJahr]]*tbl_AufmassLos1[[#This Row],[SVS]],"")</f>
        <v/>
      </c>
      <c r="V609" s="234" t="str">
        <f>IFERROR(tbl_AufmassLos1[[#This Row],[PreisJahr]]/12,"")</f>
        <v/>
      </c>
    </row>
    <row r="610" spans="1:22" x14ac:dyDescent="0.2">
      <c r="A610" s="322" t="s">
        <v>2556</v>
      </c>
      <c r="B610" s="297">
        <v>709170001</v>
      </c>
      <c r="C610" s="298" t="s">
        <v>2511</v>
      </c>
      <c r="D610" s="299" t="s">
        <v>251</v>
      </c>
      <c r="E610" s="301" t="s">
        <v>1412</v>
      </c>
      <c r="F610" s="296" t="s">
        <v>388</v>
      </c>
      <c r="G610" s="467" t="s">
        <v>161</v>
      </c>
      <c r="H610" s="301"/>
      <c r="I610" s="301" t="s">
        <v>2486</v>
      </c>
      <c r="J610" s="302">
        <v>25.75</v>
      </c>
      <c r="K610" s="303" t="s">
        <v>234</v>
      </c>
      <c r="L610" s="304" t="s">
        <v>163</v>
      </c>
      <c r="M610" s="289" t="s">
        <v>479</v>
      </c>
      <c r="N610" s="294">
        <v>49</v>
      </c>
      <c r="O610" s="305">
        <v>7</v>
      </c>
      <c r="P610" s="305"/>
      <c r="Q610" s="463">
        <f>IFERROR(tbl_AufmassLos1[[#This Row],[Fläche_qm]]*tbl_AufmassLos1[[#This Row],[Reinigungs-tageJahr]],"")</f>
        <v>1261.75</v>
      </c>
      <c r="R610" s="232">
        <f>IFERROR(VLOOKUP(tbl_AufmassLos1[[#This Row],[Reinigungs-gruppe]]&amp;tbl_AufmassLos1[[#This Row],[Reinigungs-tageJahr]],tbl_BasisLos1[],7,FALSE),"")</f>
        <v>0</v>
      </c>
      <c r="S610" s="463" t="str">
        <f>IFERROR(tbl_AufmassLos1[[#This Row],[Fläche_qm_Jahr]]/tbl_AufmassLos1[[#This Row],[qm Leistung pro Stunde]],"")</f>
        <v/>
      </c>
      <c r="T610" s="233">
        <f>IFERROR(VLOOKUP(tbl_AufmassLos1[[#This Row],[Reinigungs-gruppe]]&amp;tbl_AufmassLos1[[#This Row],[Reinigungs-tageJahr]],tbl_BasisLos1[],8,FALSE),"")</f>
        <v>0</v>
      </c>
      <c r="U610" s="234" t="str">
        <f>IFERROR(tbl_AufmassLos1[[#This Row],[StundenJahr]]*tbl_AufmassLos1[[#This Row],[SVS]],"")</f>
        <v/>
      </c>
      <c r="V610" s="234" t="str">
        <f>IFERROR(tbl_AufmassLos1[[#This Row],[PreisJahr]]/12,"")</f>
        <v/>
      </c>
    </row>
    <row r="611" spans="1:22" x14ac:dyDescent="0.2">
      <c r="A611" s="322" t="s">
        <v>2556</v>
      </c>
      <c r="B611" s="297">
        <v>709170001</v>
      </c>
      <c r="C611" s="298" t="s">
        <v>2511</v>
      </c>
      <c r="D611" s="299" t="s">
        <v>251</v>
      </c>
      <c r="E611" s="301" t="s">
        <v>1413</v>
      </c>
      <c r="F611" s="296" t="s">
        <v>388</v>
      </c>
      <c r="G611" s="467" t="s">
        <v>161</v>
      </c>
      <c r="H611" s="301"/>
      <c r="I611" s="301" t="s">
        <v>2486</v>
      </c>
      <c r="J611" s="302">
        <v>17.45</v>
      </c>
      <c r="K611" s="303" t="s">
        <v>234</v>
      </c>
      <c r="L611" s="304" t="s">
        <v>163</v>
      </c>
      <c r="M611" s="289" t="s">
        <v>479</v>
      </c>
      <c r="N611" s="294">
        <v>49</v>
      </c>
      <c r="O611" s="305">
        <v>5.6</v>
      </c>
      <c r="P611" s="305"/>
      <c r="Q611" s="463">
        <f>IFERROR(tbl_AufmassLos1[[#This Row],[Fläche_qm]]*tbl_AufmassLos1[[#This Row],[Reinigungs-tageJahr]],"")</f>
        <v>855.05</v>
      </c>
      <c r="R611" s="232">
        <f>IFERROR(VLOOKUP(tbl_AufmassLos1[[#This Row],[Reinigungs-gruppe]]&amp;tbl_AufmassLos1[[#This Row],[Reinigungs-tageJahr]],tbl_BasisLos1[],7,FALSE),"")</f>
        <v>0</v>
      </c>
      <c r="S611" s="463" t="str">
        <f>IFERROR(tbl_AufmassLos1[[#This Row],[Fläche_qm_Jahr]]/tbl_AufmassLos1[[#This Row],[qm Leistung pro Stunde]],"")</f>
        <v/>
      </c>
      <c r="T611" s="233">
        <f>IFERROR(VLOOKUP(tbl_AufmassLos1[[#This Row],[Reinigungs-gruppe]]&amp;tbl_AufmassLos1[[#This Row],[Reinigungs-tageJahr]],tbl_BasisLos1[],8,FALSE),"")</f>
        <v>0</v>
      </c>
      <c r="U611" s="234" t="str">
        <f>IFERROR(tbl_AufmassLos1[[#This Row],[StundenJahr]]*tbl_AufmassLos1[[#This Row],[SVS]],"")</f>
        <v/>
      </c>
      <c r="V611" s="234" t="str">
        <f>IFERROR(tbl_AufmassLos1[[#This Row],[PreisJahr]]/12,"")</f>
        <v/>
      </c>
    </row>
    <row r="612" spans="1:22" x14ac:dyDescent="0.2">
      <c r="A612" s="322" t="s">
        <v>2556</v>
      </c>
      <c r="B612" s="297">
        <v>709170001</v>
      </c>
      <c r="C612" s="298" t="s">
        <v>2511</v>
      </c>
      <c r="D612" s="299" t="s">
        <v>251</v>
      </c>
      <c r="E612" s="301" t="s">
        <v>1414</v>
      </c>
      <c r="F612" s="296" t="s">
        <v>2349</v>
      </c>
      <c r="G612" s="467" t="s">
        <v>161</v>
      </c>
      <c r="H612" s="301"/>
      <c r="I612" s="301" t="s">
        <v>2484</v>
      </c>
      <c r="J612" s="302">
        <v>43.51</v>
      </c>
      <c r="K612" s="303" t="s">
        <v>452</v>
      </c>
      <c r="L612" s="304" t="s">
        <v>163</v>
      </c>
      <c r="M612" s="289" t="s">
        <v>484</v>
      </c>
      <c r="N612" s="294">
        <v>122.5</v>
      </c>
      <c r="O612" s="305">
        <v>4.8</v>
      </c>
      <c r="P612" s="305">
        <v>5</v>
      </c>
      <c r="Q612" s="463">
        <f>IFERROR(tbl_AufmassLos1[[#This Row],[Fläche_qm]]*tbl_AufmassLos1[[#This Row],[Reinigungs-tageJahr]],"")</f>
        <v>5329.9749999999995</v>
      </c>
      <c r="R612" s="232">
        <f>IFERROR(VLOOKUP(tbl_AufmassLos1[[#This Row],[Reinigungs-gruppe]]&amp;tbl_AufmassLos1[[#This Row],[Reinigungs-tageJahr]],tbl_BasisLos1[],7,FALSE),"")</f>
        <v>0</v>
      </c>
      <c r="S612" s="463" t="str">
        <f>IFERROR(tbl_AufmassLos1[[#This Row],[Fläche_qm_Jahr]]/tbl_AufmassLos1[[#This Row],[qm Leistung pro Stunde]],"")</f>
        <v/>
      </c>
      <c r="T612" s="233">
        <f>IFERROR(VLOOKUP(tbl_AufmassLos1[[#This Row],[Reinigungs-gruppe]]&amp;tbl_AufmassLos1[[#This Row],[Reinigungs-tageJahr]],tbl_BasisLos1[],8,FALSE),"")</f>
        <v>0</v>
      </c>
      <c r="U612" s="234" t="str">
        <f>IFERROR(tbl_AufmassLos1[[#This Row],[StundenJahr]]*tbl_AufmassLos1[[#This Row],[SVS]],"")</f>
        <v/>
      </c>
      <c r="V612" s="234" t="str">
        <f>IFERROR(tbl_AufmassLos1[[#This Row],[PreisJahr]]/12,"")</f>
        <v/>
      </c>
    </row>
    <row r="613" spans="1:22" x14ac:dyDescent="0.2">
      <c r="A613" s="322" t="s">
        <v>2556</v>
      </c>
      <c r="B613" s="297">
        <v>709170001</v>
      </c>
      <c r="C613" s="298" t="s">
        <v>2511</v>
      </c>
      <c r="D613" s="299" t="s">
        <v>251</v>
      </c>
      <c r="E613" s="301" t="s">
        <v>1415</v>
      </c>
      <c r="F613" s="296" t="s">
        <v>2350</v>
      </c>
      <c r="G613" s="467" t="s">
        <v>161</v>
      </c>
      <c r="H613" s="301"/>
      <c r="I613" s="301" t="s">
        <v>2484</v>
      </c>
      <c r="J613" s="302">
        <v>12</v>
      </c>
      <c r="K613" s="303" t="s">
        <v>466</v>
      </c>
      <c r="L613" s="304" t="s">
        <v>163</v>
      </c>
      <c r="M613" s="289" t="s">
        <v>484</v>
      </c>
      <c r="N613" s="294">
        <v>122.5</v>
      </c>
      <c r="O613" s="305">
        <v>1</v>
      </c>
      <c r="P613" s="305"/>
      <c r="Q613" s="463">
        <f>IFERROR(tbl_AufmassLos1[[#This Row],[Fläche_qm]]*tbl_AufmassLos1[[#This Row],[Reinigungs-tageJahr]],"")</f>
        <v>1470</v>
      </c>
      <c r="R613" s="232">
        <f>IFERROR(VLOOKUP(tbl_AufmassLos1[[#This Row],[Reinigungs-gruppe]]&amp;tbl_AufmassLos1[[#This Row],[Reinigungs-tageJahr]],tbl_BasisLos1[],7,FALSE),"")</f>
        <v>0</v>
      </c>
      <c r="S613" s="463" t="str">
        <f>IFERROR(tbl_AufmassLos1[[#This Row],[Fläche_qm_Jahr]]/tbl_AufmassLos1[[#This Row],[qm Leistung pro Stunde]],"")</f>
        <v/>
      </c>
      <c r="T613" s="233">
        <f>IFERROR(VLOOKUP(tbl_AufmassLos1[[#This Row],[Reinigungs-gruppe]]&amp;tbl_AufmassLos1[[#This Row],[Reinigungs-tageJahr]],tbl_BasisLos1[],8,FALSE),"")</f>
        <v>0</v>
      </c>
      <c r="U613" s="234" t="str">
        <f>IFERROR(tbl_AufmassLos1[[#This Row],[StundenJahr]]*tbl_AufmassLos1[[#This Row],[SVS]],"")</f>
        <v/>
      </c>
      <c r="V613" s="234" t="str">
        <f>IFERROR(tbl_AufmassLos1[[#This Row],[PreisJahr]]/12,"")</f>
        <v/>
      </c>
    </row>
    <row r="614" spans="1:22" x14ac:dyDescent="0.2">
      <c r="A614" s="322" t="s">
        <v>2556</v>
      </c>
      <c r="B614" s="297">
        <v>709170001</v>
      </c>
      <c r="C614" s="298" t="s">
        <v>2511</v>
      </c>
      <c r="D614" s="299" t="s">
        <v>251</v>
      </c>
      <c r="E614" s="301" t="s">
        <v>1415</v>
      </c>
      <c r="F614" s="296" t="s">
        <v>394</v>
      </c>
      <c r="G614" s="467" t="s">
        <v>161</v>
      </c>
      <c r="H614" s="301"/>
      <c r="I614" s="301" t="s">
        <v>2488</v>
      </c>
      <c r="J614" s="302">
        <v>13.38</v>
      </c>
      <c r="K614" s="303" t="s">
        <v>451</v>
      </c>
      <c r="L614" s="304" t="s">
        <v>163</v>
      </c>
      <c r="M614" s="289" t="s">
        <v>481</v>
      </c>
      <c r="N614" s="294">
        <v>245</v>
      </c>
      <c r="O614" s="305">
        <v>8.4</v>
      </c>
      <c r="P614" s="305"/>
      <c r="Q614" s="463">
        <f>IFERROR(tbl_AufmassLos1[[#This Row],[Fläche_qm]]*tbl_AufmassLos1[[#This Row],[Reinigungs-tageJahr]],"")</f>
        <v>3278.1000000000004</v>
      </c>
      <c r="R614" s="232">
        <f>IFERROR(VLOOKUP(tbl_AufmassLos1[[#This Row],[Reinigungs-gruppe]]&amp;tbl_AufmassLos1[[#This Row],[Reinigungs-tageJahr]],tbl_BasisLos1[],7,FALSE),"")</f>
        <v>0</v>
      </c>
      <c r="S614" s="463" t="str">
        <f>IFERROR(tbl_AufmassLos1[[#This Row],[Fläche_qm_Jahr]]/tbl_AufmassLos1[[#This Row],[qm Leistung pro Stunde]],"")</f>
        <v/>
      </c>
      <c r="T614" s="233">
        <f>IFERROR(VLOOKUP(tbl_AufmassLos1[[#This Row],[Reinigungs-gruppe]]&amp;tbl_AufmassLos1[[#This Row],[Reinigungs-tageJahr]],tbl_BasisLos1[],8,FALSE),"")</f>
        <v>0</v>
      </c>
      <c r="U614" s="234" t="str">
        <f>IFERROR(tbl_AufmassLos1[[#This Row],[StundenJahr]]*tbl_AufmassLos1[[#This Row],[SVS]],"")</f>
        <v/>
      </c>
      <c r="V614" s="234" t="str">
        <f>IFERROR(tbl_AufmassLos1[[#This Row],[PreisJahr]]/12,"")</f>
        <v/>
      </c>
    </row>
    <row r="615" spans="1:22" x14ac:dyDescent="0.2">
      <c r="A615" s="322" t="s">
        <v>2556</v>
      </c>
      <c r="B615" s="297">
        <v>709170001</v>
      </c>
      <c r="C615" s="298" t="s">
        <v>2511</v>
      </c>
      <c r="D615" s="299" t="s">
        <v>251</v>
      </c>
      <c r="E615" s="301" t="s">
        <v>1416</v>
      </c>
      <c r="F615" s="296" t="s">
        <v>395</v>
      </c>
      <c r="G615" s="467" t="s">
        <v>161</v>
      </c>
      <c r="H615" s="301"/>
      <c r="I615" s="301" t="s">
        <v>2488</v>
      </c>
      <c r="J615" s="302">
        <v>2.6</v>
      </c>
      <c r="K615" s="303" t="s">
        <v>454</v>
      </c>
      <c r="L615" s="304" t="s">
        <v>163</v>
      </c>
      <c r="M615" s="289" t="s">
        <v>481</v>
      </c>
      <c r="N615" s="294">
        <v>245</v>
      </c>
      <c r="O615" s="305">
        <v>0</v>
      </c>
      <c r="P615" s="305"/>
      <c r="Q615" s="463">
        <f>IFERROR(tbl_AufmassLos1[[#This Row],[Fläche_qm]]*tbl_AufmassLos1[[#This Row],[Reinigungs-tageJahr]],"")</f>
        <v>637</v>
      </c>
      <c r="R615" s="232">
        <f>IFERROR(VLOOKUP(tbl_AufmassLos1[[#This Row],[Reinigungs-gruppe]]&amp;tbl_AufmassLos1[[#This Row],[Reinigungs-tageJahr]],tbl_BasisLos1[],7,FALSE),"")</f>
        <v>0</v>
      </c>
      <c r="S615" s="463" t="str">
        <f>IFERROR(tbl_AufmassLos1[[#This Row],[Fläche_qm_Jahr]]/tbl_AufmassLos1[[#This Row],[qm Leistung pro Stunde]],"")</f>
        <v/>
      </c>
      <c r="T615" s="233">
        <f>IFERROR(VLOOKUP(tbl_AufmassLos1[[#This Row],[Reinigungs-gruppe]]&amp;tbl_AufmassLos1[[#This Row],[Reinigungs-tageJahr]],tbl_BasisLos1[],8,FALSE),"")</f>
        <v>0</v>
      </c>
      <c r="U615" s="234" t="str">
        <f>IFERROR(tbl_AufmassLos1[[#This Row],[StundenJahr]]*tbl_AufmassLos1[[#This Row],[SVS]],"")</f>
        <v/>
      </c>
      <c r="V615" s="234" t="str">
        <f>IFERROR(tbl_AufmassLos1[[#This Row],[PreisJahr]]/12,"")</f>
        <v/>
      </c>
    </row>
    <row r="616" spans="1:22" x14ac:dyDescent="0.2">
      <c r="A616" s="322" t="s">
        <v>2556</v>
      </c>
      <c r="B616" s="297">
        <v>709170001</v>
      </c>
      <c r="C616" s="298" t="s">
        <v>2511</v>
      </c>
      <c r="D616" s="299" t="s">
        <v>251</v>
      </c>
      <c r="E616" s="301" t="s">
        <v>1417</v>
      </c>
      <c r="F616" s="296" t="s">
        <v>2351</v>
      </c>
      <c r="G616" s="467" t="s">
        <v>161</v>
      </c>
      <c r="H616" s="301"/>
      <c r="I616" s="301" t="s">
        <v>2486</v>
      </c>
      <c r="J616" s="302">
        <v>30.15</v>
      </c>
      <c r="K616" s="303" t="s">
        <v>452</v>
      </c>
      <c r="L616" s="304" t="s">
        <v>163</v>
      </c>
      <c r="M616" s="289" t="s">
        <v>484</v>
      </c>
      <c r="N616" s="294">
        <v>122.5</v>
      </c>
      <c r="O616" s="305">
        <v>0</v>
      </c>
      <c r="P616" s="305">
        <v>5</v>
      </c>
      <c r="Q616" s="463">
        <f>IFERROR(tbl_AufmassLos1[[#This Row],[Fläche_qm]]*tbl_AufmassLos1[[#This Row],[Reinigungs-tageJahr]],"")</f>
        <v>3693.375</v>
      </c>
      <c r="R616" s="232">
        <f>IFERROR(VLOOKUP(tbl_AufmassLos1[[#This Row],[Reinigungs-gruppe]]&amp;tbl_AufmassLos1[[#This Row],[Reinigungs-tageJahr]],tbl_BasisLos1[],7,FALSE),"")</f>
        <v>0</v>
      </c>
      <c r="S616" s="463" t="str">
        <f>IFERROR(tbl_AufmassLos1[[#This Row],[Fläche_qm_Jahr]]/tbl_AufmassLos1[[#This Row],[qm Leistung pro Stunde]],"")</f>
        <v/>
      </c>
      <c r="T616" s="233">
        <f>IFERROR(VLOOKUP(tbl_AufmassLos1[[#This Row],[Reinigungs-gruppe]]&amp;tbl_AufmassLos1[[#This Row],[Reinigungs-tageJahr]],tbl_BasisLos1[],8,FALSE),"")</f>
        <v>0</v>
      </c>
      <c r="U616" s="234" t="str">
        <f>IFERROR(tbl_AufmassLos1[[#This Row],[StundenJahr]]*tbl_AufmassLos1[[#This Row],[SVS]],"")</f>
        <v/>
      </c>
      <c r="V616" s="234" t="str">
        <f>IFERROR(tbl_AufmassLos1[[#This Row],[PreisJahr]]/12,"")</f>
        <v/>
      </c>
    </row>
    <row r="617" spans="1:22" x14ac:dyDescent="0.2">
      <c r="A617" s="322" t="s">
        <v>2556</v>
      </c>
      <c r="B617" s="297">
        <v>709170001</v>
      </c>
      <c r="C617" s="298" t="s">
        <v>2511</v>
      </c>
      <c r="D617" s="299" t="s">
        <v>251</v>
      </c>
      <c r="E617" s="301" t="s">
        <v>1418</v>
      </c>
      <c r="F617" s="296" t="s">
        <v>388</v>
      </c>
      <c r="G617" s="467" t="s">
        <v>161</v>
      </c>
      <c r="H617" s="301"/>
      <c r="I617" s="301" t="s">
        <v>2486</v>
      </c>
      <c r="J617" s="302">
        <v>18</v>
      </c>
      <c r="K617" s="303" t="s">
        <v>234</v>
      </c>
      <c r="L617" s="304" t="s">
        <v>163</v>
      </c>
      <c r="M617" s="289" t="s">
        <v>479</v>
      </c>
      <c r="N617" s="294">
        <v>49</v>
      </c>
      <c r="O617" s="305">
        <v>5.6</v>
      </c>
      <c r="P617" s="305">
        <v>1</v>
      </c>
      <c r="Q617" s="463">
        <f>IFERROR(tbl_AufmassLos1[[#This Row],[Fläche_qm]]*tbl_AufmassLos1[[#This Row],[Reinigungs-tageJahr]],"")</f>
        <v>882</v>
      </c>
      <c r="R617" s="232">
        <f>IFERROR(VLOOKUP(tbl_AufmassLos1[[#This Row],[Reinigungs-gruppe]]&amp;tbl_AufmassLos1[[#This Row],[Reinigungs-tageJahr]],tbl_BasisLos1[],7,FALSE),"")</f>
        <v>0</v>
      </c>
      <c r="S617" s="463" t="str">
        <f>IFERROR(tbl_AufmassLos1[[#This Row],[Fläche_qm_Jahr]]/tbl_AufmassLos1[[#This Row],[qm Leistung pro Stunde]],"")</f>
        <v/>
      </c>
      <c r="T617" s="233">
        <f>IFERROR(VLOOKUP(tbl_AufmassLos1[[#This Row],[Reinigungs-gruppe]]&amp;tbl_AufmassLos1[[#This Row],[Reinigungs-tageJahr]],tbl_BasisLos1[],8,FALSE),"")</f>
        <v>0</v>
      </c>
      <c r="U617" s="234" t="str">
        <f>IFERROR(tbl_AufmassLos1[[#This Row],[StundenJahr]]*tbl_AufmassLos1[[#This Row],[SVS]],"")</f>
        <v/>
      </c>
      <c r="V617" s="234" t="str">
        <f>IFERROR(tbl_AufmassLos1[[#This Row],[PreisJahr]]/12,"")</f>
        <v/>
      </c>
    </row>
    <row r="618" spans="1:22" x14ac:dyDescent="0.2">
      <c r="A618" s="322" t="s">
        <v>2556</v>
      </c>
      <c r="B618" s="297">
        <v>709170001</v>
      </c>
      <c r="C618" s="298" t="s">
        <v>2511</v>
      </c>
      <c r="D618" s="299" t="s">
        <v>251</v>
      </c>
      <c r="E618" s="301" t="s">
        <v>1419</v>
      </c>
      <c r="F618" s="296" t="s">
        <v>388</v>
      </c>
      <c r="G618" s="467" t="s">
        <v>161</v>
      </c>
      <c r="H618" s="301"/>
      <c r="I618" s="301" t="s">
        <v>2486</v>
      </c>
      <c r="J618" s="302">
        <v>18</v>
      </c>
      <c r="K618" s="303" t="s">
        <v>234</v>
      </c>
      <c r="L618" s="304" t="s">
        <v>163</v>
      </c>
      <c r="M618" s="289" t="s">
        <v>479</v>
      </c>
      <c r="N618" s="294">
        <v>49</v>
      </c>
      <c r="O618" s="305">
        <v>5.6</v>
      </c>
      <c r="P618" s="305">
        <v>1</v>
      </c>
      <c r="Q618" s="463">
        <f>IFERROR(tbl_AufmassLos1[[#This Row],[Fläche_qm]]*tbl_AufmassLos1[[#This Row],[Reinigungs-tageJahr]],"")</f>
        <v>882</v>
      </c>
      <c r="R618" s="232">
        <f>IFERROR(VLOOKUP(tbl_AufmassLos1[[#This Row],[Reinigungs-gruppe]]&amp;tbl_AufmassLos1[[#This Row],[Reinigungs-tageJahr]],tbl_BasisLos1[],7,FALSE),"")</f>
        <v>0</v>
      </c>
      <c r="S618" s="463" t="str">
        <f>IFERROR(tbl_AufmassLos1[[#This Row],[Fläche_qm_Jahr]]/tbl_AufmassLos1[[#This Row],[qm Leistung pro Stunde]],"")</f>
        <v/>
      </c>
      <c r="T618" s="233">
        <f>IFERROR(VLOOKUP(tbl_AufmassLos1[[#This Row],[Reinigungs-gruppe]]&amp;tbl_AufmassLos1[[#This Row],[Reinigungs-tageJahr]],tbl_BasisLos1[],8,FALSE),"")</f>
        <v>0</v>
      </c>
      <c r="U618" s="234" t="str">
        <f>IFERROR(tbl_AufmassLos1[[#This Row],[StundenJahr]]*tbl_AufmassLos1[[#This Row],[SVS]],"")</f>
        <v/>
      </c>
      <c r="V618" s="234" t="str">
        <f>IFERROR(tbl_AufmassLos1[[#This Row],[PreisJahr]]/12,"")</f>
        <v/>
      </c>
    </row>
    <row r="619" spans="1:22" x14ac:dyDescent="0.2">
      <c r="A619" s="322" t="s">
        <v>2556</v>
      </c>
      <c r="B619" s="297">
        <v>709170001</v>
      </c>
      <c r="C619" s="298" t="s">
        <v>2511</v>
      </c>
      <c r="D619" s="299" t="s">
        <v>251</v>
      </c>
      <c r="E619" s="301" t="s">
        <v>1420</v>
      </c>
      <c r="F619" s="296" t="s">
        <v>388</v>
      </c>
      <c r="G619" s="467" t="s">
        <v>161</v>
      </c>
      <c r="H619" s="301"/>
      <c r="I619" s="301" t="s">
        <v>2486</v>
      </c>
      <c r="J619" s="302">
        <v>18</v>
      </c>
      <c r="K619" s="303" t="s">
        <v>234</v>
      </c>
      <c r="L619" s="304" t="s">
        <v>163</v>
      </c>
      <c r="M619" s="289" t="s">
        <v>479</v>
      </c>
      <c r="N619" s="294">
        <v>49</v>
      </c>
      <c r="O619" s="305">
        <v>5.6</v>
      </c>
      <c r="P619" s="305">
        <v>1</v>
      </c>
      <c r="Q619" s="463">
        <f>IFERROR(tbl_AufmassLos1[[#This Row],[Fläche_qm]]*tbl_AufmassLos1[[#This Row],[Reinigungs-tageJahr]],"")</f>
        <v>882</v>
      </c>
      <c r="R619" s="232">
        <f>IFERROR(VLOOKUP(tbl_AufmassLos1[[#This Row],[Reinigungs-gruppe]]&amp;tbl_AufmassLos1[[#This Row],[Reinigungs-tageJahr]],tbl_BasisLos1[],7,FALSE),"")</f>
        <v>0</v>
      </c>
      <c r="S619" s="463" t="str">
        <f>IFERROR(tbl_AufmassLos1[[#This Row],[Fläche_qm_Jahr]]/tbl_AufmassLos1[[#This Row],[qm Leistung pro Stunde]],"")</f>
        <v/>
      </c>
      <c r="T619" s="233">
        <f>IFERROR(VLOOKUP(tbl_AufmassLos1[[#This Row],[Reinigungs-gruppe]]&amp;tbl_AufmassLos1[[#This Row],[Reinigungs-tageJahr]],tbl_BasisLos1[],8,FALSE),"")</f>
        <v>0</v>
      </c>
      <c r="U619" s="234" t="str">
        <f>IFERROR(tbl_AufmassLos1[[#This Row],[StundenJahr]]*tbl_AufmassLos1[[#This Row],[SVS]],"")</f>
        <v/>
      </c>
      <c r="V619" s="234" t="str">
        <f>IFERROR(tbl_AufmassLos1[[#This Row],[PreisJahr]]/12,"")</f>
        <v/>
      </c>
    </row>
    <row r="620" spans="1:22" x14ac:dyDescent="0.2">
      <c r="A620" s="322" t="s">
        <v>2556</v>
      </c>
      <c r="B620" s="297">
        <v>709170001</v>
      </c>
      <c r="C620" s="298" t="s">
        <v>2511</v>
      </c>
      <c r="D620" s="299" t="s">
        <v>250</v>
      </c>
      <c r="E620" s="301" t="s">
        <v>1322</v>
      </c>
      <c r="F620" s="296" t="s">
        <v>388</v>
      </c>
      <c r="G620" s="467" t="s">
        <v>161</v>
      </c>
      <c r="H620" s="301"/>
      <c r="I620" s="301" t="s">
        <v>2486</v>
      </c>
      <c r="J620" s="302">
        <v>26.45</v>
      </c>
      <c r="K620" s="303" t="s">
        <v>234</v>
      </c>
      <c r="L620" s="304" t="s">
        <v>163</v>
      </c>
      <c r="M620" s="289" t="s">
        <v>479</v>
      </c>
      <c r="N620" s="294">
        <v>49</v>
      </c>
      <c r="O620" s="305">
        <v>9.9</v>
      </c>
      <c r="P620" s="305"/>
      <c r="Q620" s="463">
        <f>IFERROR(tbl_AufmassLos1[[#This Row],[Fläche_qm]]*tbl_AufmassLos1[[#This Row],[Reinigungs-tageJahr]],"")</f>
        <v>1296.05</v>
      </c>
      <c r="R620" s="232">
        <f>IFERROR(VLOOKUP(tbl_AufmassLos1[[#This Row],[Reinigungs-gruppe]]&amp;tbl_AufmassLos1[[#This Row],[Reinigungs-tageJahr]],tbl_BasisLos1[],7,FALSE),"")</f>
        <v>0</v>
      </c>
      <c r="S620" s="463" t="str">
        <f>IFERROR(tbl_AufmassLos1[[#This Row],[Fläche_qm_Jahr]]/tbl_AufmassLos1[[#This Row],[qm Leistung pro Stunde]],"")</f>
        <v/>
      </c>
      <c r="T620" s="233">
        <f>IFERROR(VLOOKUP(tbl_AufmassLos1[[#This Row],[Reinigungs-gruppe]]&amp;tbl_AufmassLos1[[#This Row],[Reinigungs-tageJahr]],tbl_BasisLos1[],8,FALSE),"")</f>
        <v>0</v>
      </c>
      <c r="U620" s="234" t="str">
        <f>IFERROR(tbl_AufmassLos1[[#This Row],[StundenJahr]]*tbl_AufmassLos1[[#This Row],[SVS]],"")</f>
        <v/>
      </c>
      <c r="V620" s="234" t="str">
        <f>IFERROR(tbl_AufmassLos1[[#This Row],[PreisJahr]]/12,"")</f>
        <v/>
      </c>
    </row>
    <row r="621" spans="1:22" x14ac:dyDescent="0.2">
      <c r="A621" s="322" t="s">
        <v>2556</v>
      </c>
      <c r="B621" s="297">
        <v>709170001</v>
      </c>
      <c r="C621" s="298" t="s">
        <v>2511</v>
      </c>
      <c r="D621" s="299" t="s">
        <v>251</v>
      </c>
      <c r="E621" s="301" t="s">
        <v>1421</v>
      </c>
      <c r="F621" s="296" t="s">
        <v>388</v>
      </c>
      <c r="G621" s="467" t="s">
        <v>161</v>
      </c>
      <c r="H621" s="301"/>
      <c r="I621" s="301" t="s">
        <v>2486</v>
      </c>
      <c r="J621" s="302">
        <v>18</v>
      </c>
      <c r="K621" s="303" t="s">
        <v>234</v>
      </c>
      <c r="L621" s="304" t="s">
        <v>163</v>
      </c>
      <c r="M621" s="289" t="s">
        <v>479</v>
      </c>
      <c r="N621" s="294">
        <v>49</v>
      </c>
      <c r="O621" s="305">
        <v>5.6</v>
      </c>
      <c r="P621" s="305">
        <v>1</v>
      </c>
      <c r="Q621" s="463">
        <f>IFERROR(tbl_AufmassLos1[[#This Row],[Fläche_qm]]*tbl_AufmassLos1[[#This Row],[Reinigungs-tageJahr]],"")</f>
        <v>882</v>
      </c>
      <c r="R621" s="232">
        <f>IFERROR(VLOOKUP(tbl_AufmassLos1[[#This Row],[Reinigungs-gruppe]]&amp;tbl_AufmassLos1[[#This Row],[Reinigungs-tageJahr]],tbl_BasisLos1[],7,FALSE),"")</f>
        <v>0</v>
      </c>
      <c r="S621" s="463" t="str">
        <f>IFERROR(tbl_AufmassLos1[[#This Row],[Fläche_qm_Jahr]]/tbl_AufmassLos1[[#This Row],[qm Leistung pro Stunde]],"")</f>
        <v/>
      </c>
      <c r="T621" s="233">
        <f>IFERROR(VLOOKUP(tbl_AufmassLos1[[#This Row],[Reinigungs-gruppe]]&amp;tbl_AufmassLos1[[#This Row],[Reinigungs-tageJahr]],tbl_BasisLos1[],8,FALSE),"")</f>
        <v>0</v>
      </c>
      <c r="U621" s="234" t="str">
        <f>IFERROR(tbl_AufmassLos1[[#This Row],[StundenJahr]]*tbl_AufmassLos1[[#This Row],[SVS]],"")</f>
        <v/>
      </c>
      <c r="V621" s="234" t="str">
        <f>IFERROR(tbl_AufmassLos1[[#This Row],[PreisJahr]]/12,"")</f>
        <v/>
      </c>
    </row>
    <row r="622" spans="1:22" x14ac:dyDescent="0.2">
      <c r="A622" s="322" t="s">
        <v>2556</v>
      </c>
      <c r="B622" s="297">
        <v>709170001</v>
      </c>
      <c r="C622" s="298" t="s">
        <v>2511</v>
      </c>
      <c r="D622" s="299" t="s">
        <v>251</v>
      </c>
      <c r="E622" s="301" t="s">
        <v>1422</v>
      </c>
      <c r="F622" s="296" t="s">
        <v>388</v>
      </c>
      <c r="G622" s="467" t="s">
        <v>161</v>
      </c>
      <c r="H622" s="301"/>
      <c r="I622" s="301" t="s">
        <v>2486</v>
      </c>
      <c r="J622" s="302">
        <v>18</v>
      </c>
      <c r="K622" s="303" t="s">
        <v>234</v>
      </c>
      <c r="L622" s="304" t="s">
        <v>163</v>
      </c>
      <c r="M622" s="289" t="s">
        <v>479</v>
      </c>
      <c r="N622" s="294">
        <v>49</v>
      </c>
      <c r="O622" s="305">
        <v>5.6</v>
      </c>
      <c r="P622" s="305">
        <v>1</v>
      </c>
      <c r="Q622" s="463">
        <f>IFERROR(tbl_AufmassLos1[[#This Row],[Fläche_qm]]*tbl_AufmassLos1[[#This Row],[Reinigungs-tageJahr]],"")</f>
        <v>882</v>
      </c>
      <c r="R622" s="232">
        <f>IFERROR(VLOOKUP(tbl_AufmassLos1[[#This Row],[Reinigungs-gruppe]]&amp;tbl_AufmassLos1[[#This Row],[Reinigungs-tageJahr]],tbl_BasisLos1[],7,FALSE),"")</f>
        <v>0</v>
      </c>
      <c r="S622" s="463" t="str">
        <f>IFERROR(tbl_AufmassLos1[[#This Row],[Fläche_qm_Jahr]]/tbl_AufmassLos1[[#This Row],[qm Leistung pro Stunde]],"")</f>
        <v/>
      </c>
      <c r="T622" s="233">
        <f>IFERROR(VLOOKUP(tbl_AufmassLos1[[#This Row],[Reinigungs-gruppe]]&amp;tbl_AufmassLos1[[#This Row],[Reinigungs-tageJahr]],tbl_BasisLos1[],8,FALSE),"")</f>
        <v>0</v>
      </c>
      <c r="U622" s="234" t="str">
        <f>IFERROR(tbl_AufmassLos1[[#This Row],[StundenJahr]]*tbl_AufmassLos1[[#This Row],[SVS]],"")</f>
        <v/>
      </c>
      <c r="V622" s="234" t="str">
        <f>IFERROR(tbl_AufmassLos1[[#This Row],[PreisJahr]]/12,"")</f>
        <v/>
      </c>
    </row>
    <row r="623" spans="1:22" x14ac:dyDescent="0.2">
      <c r="A623" s="322" t="s">
        <v>2556</v>
      </c>
      <c r="B623" s="297">
        <v>709170001</v>
      </c>
      <c r="C623" s="298" t="s">
        <v>2511</v>
      </c>
      <c r="D623" s="299" t="s">
        <v>251</v>
      </c>
      <c r="E623" s="301" t="s">
        <v>1423</v>
      </c>
      <c r="F623" s="296" t="s">
        <v>388</v>
      </c>
      <c r="G623" s="467" t="s">
        <v>161</v>
      </c>
      <c r="H623" s="301"/>
      <c r="I623" s="301" t="s">
        <v>2486</v>
      </c>
      <c r="J623" s="302">
        <v>18</v>
      </c>
      <c r="K623" s="303" t="s">
        <v>234</v>
      </c>
      <c r="L623" s="304" t="s">
        <v>163</v>
      </c>
      <c r="M623" s="289" t="s">
        <v>479</v>
      </c>
      <c r="N623" s="294">
        <v>49</v>
      </c>
      <c r="O623" s="305">
        <v>5.6</v>
      </c>
      <c r="P623" s="305">
        <v>1</v>
      </c>
      <c r="Q623" s="463">
        <f>IFERROR(tbl_AufmassLos1[[#This Row],[Fläche_qm]]*tbl_AufmassLos1[[#This Row],[Reinigungs-tageJahr]],"")</f>
        <v>882</v>
      </c>
      <c r="R623" s="232">
        <f>IFERROR(VLOOKUP(tbl_AufmassLos1[[#This Row],[Reinigungs-gruppe]]&amp;tbl_AufmassLos1[[#This Row],[Reinigungs-tageJahr]],tbl_BasisLos1[],7,FALSE),"")</f>
        <v>0</v>
      </c>
      <c r="S623" s="463" t="str">
        <f>IFERROR(tbl_AufmassLos1[[#This Row],[Fläche_qm_Jahr]]/tbl_AufmassLos1[[#This Row],[qm Leistung pro Stunde]],"")</f>
        <v/>
      </c>
      <c r="T623" s="233">
        <f>IFERROR(VLOOKUP(tbl_AufmassLos1[[#This Row],[Reinigungs-gruppe]]&amp;tbl_AufmassLos1[[#This Row],[Reinigungs-tageJahr]],tbl_BasisLos1[],8,FALSE),"")</f>
        <v>0</v>
      </c>
      <c r="U623" s="234" t="str">
        <f>IFERROR(tbl_AufmassLos1[[#This Row],[StundenJahr]]*tbl_AufmassLos1[[#This Row],[SVS]],"")</f>
        <v/>
      </c>
      <c r="V623" s="234" t="str">
        <f>IFERROR(tbl_AufmassLos1[[#This Row],[PreisJahr]]/12,"")</f>
        <v/>
      </c>
    </row>
    <row r="624" spans="1:22" x14ac:dyDescent="0.2">
      <c r="A624" s="322" t="s">
        <v>2556</v>
      </c>
      <c r="B624" s="297">
        <v>709170001</v>
      </c>
      <c r="C624" s="298" t="s">
        <v>2511</v>
      </c>
      <c r="D624" s="299" t="s">
        <v>251</v>
      </c>
      <c r="E624" s="301" t="s">
        <v>1424</v>
      </c>
      <c r="F624" s="296" t="s">
        <v>388</v>
      </c>
      <c r="G624" s="467" t="s">
        <v>161</v>
      </c>
      <c r="H624" s="301"/>
      <c r="I624" s="301" t="s">
        <v>2486</v>
      </c>
      <c r="J624" s="302">
        <v>18.03</v>
      </c>
      <c r="K624" s="303" t="s">
        <v>234</v>
      </c>
      <c r="L624" s="304" t="s">
        <v>163</v>
      </c>
      <c r="M624" s="289" t="s">
        <v>479</v>
      </c>
      <c r="N624" s="294">
        <v>49</v>
      </c>
      <c r="O624" s="305">
        <v>5.6</v>
      </c>
      <c r="P624" s="305">
        <v>1</v>
      </c>
      <c r="Q624" s="463">
        <f>IFERROR(tbl_AufmassLos1[[#This Row],[Fläche_qm]]*tbl_AufmassLos1[[#This Row],[Reinigungs-tageJahr]],"")</f>
        <v>883.47</v>
      </c>
      <c r="R624" s="232">
        <f>IFERROR(VLOOKUP(tbl_AufmassLos1[[#This Row],[Reinigungs-gruppe]]&amp;tbl_AufmassLos1[[#This Row],[Reinigungs-tageJahr]],tbl_BasisLos1[],7,FALSE),"")</f>
        <v>0</v>
      </c>
      <c r="S624" s="463" t="str">
        <f>IFERROR(tbl_AufmassLos1[[#This Row],[Fläche_qm_Jahr]]/tbl_AufmassLos1[[#This Row],[qm Leistung pro Stunde]],"")</f>
        <v/>
      </c>
      <c r="T624" s="233">
        <f>IFERROR(VLOOKUP(tbl_AufmassLos1[[#This Row],[Reinigungs-gruppe]]&amp;tbl_AufmassLos1[[#This Row],[Reinigungs-tageJahr]],tbl_BasisLos1[],8,FALSE),"")</f>
        <v>0</v>
      </c>
      <c r="U624" s="234" t="str">
        <f>IFERROR(tbl_AufmassLos1[[#This Row],[StundenJahr]]*tbl_AufmassLos1[[#This Row],[SVS]],"")</f>
        <v/>
      </c>
      <c r="V624" s="234" t="str">
        <f>IFERROR(tbl_AufmassLos1[[#This Row],[PreisJahr]]/12,"")</f>
        <v/>
      </c>
    </row>
    <row r="625" spans="1:22" x14ac:dyDescent="0.2">
      <c r="A625" s="322" t="s">
        <v>2556</v>
      </c>
      <c r="B625" s="297">
        <v>709170001</v>
      </c>
      <c r="C625" s="298" t="s">
        <v>2511</v>
      </c>
      <c r="D625" s="299" t="s">
        <v>251</v>
      </c>
      <c r="E625" s="301" t="s">
        <v>1425</v>
      </c>
      <c r="F625" s="296" t="s">
        <v>388</v>
      </c>
      <c r="G625" s="467" t="s">
        <v>161</v>
      </c>
      <c r="H625" s="301"/>
      <c r="I625" s="301" t="s">
        <v>2486</v>
      </c>
      <c r="J625" s="302">
        <v>18</v>
      </c>
      <c r="K625" s="303" t="s">
        <v>234</v>
      </c>
      <c r="L625" s="304" t="s">
        <v>163</v>
      </c>
      <c r="M625" s="289" t="s">
        <v>479</v>
      </c>
      <c r="N625" s="294">
        <v>49</v>
      </c>
      <c r="O625" s="305">
        <v>5.6</v>
      </c>
      <c r="P625" s="305">
        <v>1</v>
      </c>
      <c r="Q625" s="463">
        <f>IFERROR(tbl_AufmassLos1[[#This Row],[Fläche_qm]]*tbl_AufmassLos1[[#This Row],[Reinigungs-tageJahr]],"")</f>
        <v>882</v>
      </c>
      <c r="R625" s="232">
        <f>IFERROR(VLOOKUP(tbl_AufmassLos1[[#This Row],[Reinigungs-gruppe]]&amp;tbl_AufmassLos1[[#This Row],[Reinigungs-tageJahr]],tbl_BasisLos1[],7,FALSE),"")</f>
        <v>0</v>
      </c>
      <c r="S625" s="463" t="str">
        <f>IFERROR(tbl_AufmassLos1[[#This Row],[Fläche_qm_Jahr]]/tbl_AufmassLos1[[#This Row],[qm Leistung pro Stunde]],"")</f>
        <v/>
      </c>
      <c r="T625" s="233">
        <f>IFERROR(VLOOKUP(tbl_AufmassLos1[[#This Row],[Reinigungs-gruppe]]&amp;tbl_AufmassLos1[[#This Row],[Reinigungs-tageJahr]],tbl_BasisLos1[],8,FALSE),"")</f>
        <v>0</v>
      </c>
      <c r="U625" s="234" t="str">
        <f>IFERROR(tbl_AufmassLos1[[#This Row],[StundenJahr]]*tbl_AufmassLos1[[#This Row],[SVS]],"")</f>
        <v/>
      </c>
      <c r="V625" s="234" t="str">
        <f>IFERROR(tbl_AufmassLos1[[#This Row],[PreisJahr]]/12,"")</f>
        <v/>
      </c>
    </row>
    <row r="626" spans="1:22" x14ac:dyDescent="0.2">
      <c r="A626" s="322" t="s">
        <v>2556</v>
      </c>
      <c r="B626" s="297">
        <v>709170001</v>
      </c>
      <c r="C626" s="298" t="s">
        <v>2511</v>
      </c>
      <c r="D626" s="299" t="s">
        <v>251</v>
      </c>
      <c r="E626" s="301" t="s">
        <v>1426</v>
      </c>
      <c r="F626" s="296" t="s">
        <v>2352</v>
      </c>
      <c r="G626" s="467" t="s">
        <v>161</v>
      </c>
      <c r="H626" s="301"/>
      <c r="I626" s="301" t="s">
        <v>2484</v>
      </c>
      <c r="J626" s="302">
        <v>53.41</v>
      </c>
      <c r="K626" s="303" t="s">
        <v>452</v>
      </c>
      <c r="L626" s="304" t="s">
        <v>163</v>
      </c>
      <c r="M626" s="289" t="s">
        <v>484</v>
      </c>
      <c r="N626" s="294">
        <v>122.5</v>
      </c>
      <c r="O626" s="305">
        <v>30.2</v>
      </c>
      <c r="P626" s="305">
        <v>10</v>
      </c>
      <c r="Q626" s="463">
        <f>IFERROR(tbl_AufmassLos1[[#This Row],[Fläche_qm]]*tbl_AufmassLos1[[#This Row],[Reinigungs-tageJahr]],"")</f>
        <v>6542.7249999999995</v>
      </c>
      <c r="R626" s="232">
        <f>IFERROR(VLOOKUP(tbl_AufmassLos1[[#This Row],[Reinigungs-gruppe]]&amp;tbl_AufmassLos1[[#This Row],[Reinigungs-tageJahr]],tbl_BasisLos1[],7,FALSE),"")</f>
        <v>0</v>
      </c>
      <c r="S626" s="463" t="str">
        <f>IFERROR(tbl_AufmassLos1[[#This Row],[Fläche_qm_Jahr]]/tbl_AufmassLos1[[#This Row],[qm Leistung pro Stunde]],"")</f>
        <v/>
      </c>
      <c r="T626" s="233">
        <f>IFERROR(VLOOKUP(tbl_AufmassLos1[[#This Row],[Reinigungs-gruppe]]&amp;tbl_AufmassLos1[[#This Row],[Reinigungs-tageJahr]],tbl_BasisLos1[],8,FALSE),"")</f>
        <v>0</v>
      </c>
      <c r="U626" s="234" t="str">
        <f>IFERROR(tbl_AufmassLos1[[#This Row],[StundenJahr]]*tbl_AufmassLos1[[#This Row],[SVS]],"")</f>
        <v/>
      </c>
      <c r="V626" s="234" t="str">
        <f>IFERROR(tbl_AufmassLos1[[#This Row],[PreisJahr]]/12,"")</f>
        <v/>
      </c>
    </row>
    <row r="627" spans="1:22" x14ac:dyDescent="0.2">
      <c r="A627" s="322" t="s">
        <v>2556</v>
      </c>
      <c r="B627" s="297">
        <v>709170001</v>
      </c>
      <c r="C627" s="298" t="s">
        <v>2511</v>
      </c>
      <c r="D627" s="299" t="s">
        <v>251</v>
      </c>
      <c r="E627" s="301" t="s">
        <v>1427</v>
      </c>
      <c r="F627" s="296" t="s">
        <v>2353</v>
      </c>
      <c r="G627" s="467" t="s">
        <v>161</v>
      </c>
      <c r="H627" s="301"/>
      <c r="I627" s="301" t="s">
        <v>2486</v>
      </c>
      <c r="J627" s="302">
        <v>136.75</v>
      </c>
      <c r="K627" s="303" t="s">
        <v>452</v>
      </c>
      <c r="L627" s="304" t="s">
        <v>163</v>
      </c>
      <c r="M627" s="289" t="s">
        <v>484</v>
      </c>
      <c r="N627" s="294">
        <v>122.5</v>
      </c>
      <c r="O627" s="305">
        <v>0</v>
      </c>
      <c r="P627" s="305">
        <v>13.1</v>
      </c>
      <c r="Q627" s="463">
        <f>IFERROR(tbl_AufmassLos1[[#This Row],[Fläche_qm]]*tbl_AufmassLos1[[#This Row],[Reinigungs-tageJahr]],"")</f>
        <v>16751.875</v>
      </c>
      <c r="R627" s="232">
        <f>IFERROR(VLOOKUP(tbl_AufmassLos1[[#This Row],[Reinigungs-gruppe]]&amp;tbl_AufmassLos1[[#This Row],[Reinigungs-tageJahr]],tbl_BasisLos1[],7,FALSE),"")</f>
        <v>0</v>
      </c>
      <c r="S627" s="463" t="str">
        <f>IFERROR(tbl_AufmassLos1[[#This Row],[Fläche_qm_Jahr]]/tbl_AufmassLos1[[#This Row],[qm Leistung pro Stunde]],"")</f>
        <v/>
      </c>
      <c r="T627" s="233">
        <f>IFERROR(VLOOKUP(tbl_AufmassLos1[[#This Row],[Reinigungs-gruppe]]&amp;tbl_AufmassLos1[[#This Row],[Reinigungs-tageJahr]],tbl_BasisLos1[],8,FALSE),"")</f>
        <v>0</v>
      </c>
      <c r="U627" s="234" t="str">
        <f>IFERROR(tbl_AufmassLos1[[#This Row],[StundenJahr]]*tbl_AufmassLos1[[#This Row],[SVS]],"")</f>
        <v/>
      </c>
      <c r="V627" s="234" t="str">
        <f>IFERROR(tbl_AufmassLos1[[#This Row],[PreisJahr]]/12,"")</f>
        <v/>
      </c>
    </row>
    <row r="628" spans="1:22" x14ac:dyDescent="0.2">
      <c r="A628" s="322" t="s">
        <v>2556</v>
      </c>
      <c r="B628" s="297">
        <v>709170001</v>
      </c>
      <c r="C628" s="298" t="s">
        <v>2511</v>
      </c>
      <c r="D628" s="299" t="s">
        <v>251</v>
      </c>
      <c r="E628" s="301" t="s">
        <v>1428</v>
      </c>
      <c r="F628" s="296" t="s">
        <v>388</v>
      </c>
      <c r="G628" s="467" t="s">
        <v>161</v>
      </c>
      <c r="H628" s="301"/>
      <c r="I628" s="301" t="s">
        <v>2486</v>
      </c>
      <c r="J628" s="302">
        <v>21.6</v>
      </c>
      <c r="K628" s="303" t="s">
        <v>234</v>
      </c>
      <c r="L628" s="304" t="s">
        <v>163</v>
      </c>
      <c r="M628" s="289" t="s">
        <v>479</v>
      </c>
      <c r="N628" s="294">
        <v>49</v>
      </c>
      <c r="O628" s="305">
        <v>3.6</v>
      </c>
      <c r="P628" s="305"/>
      <c r="Q628" s="463">
        <f>IFERROR(tbl_AufmassLos1[[#This Row],[Fläche_qm]]*tbl_AufmassLos1[[#This Row],[Reinigungs-tageJahr]],"")</f>
        <v>1058.4000000000001</v>
      </c>
      <c r="R628" s="232">
        <f>IFERROR(VLOOKUP(tbl_AufmassLos1[[#This Row],[Reinigungs-gruppe]]&amp;tbl_AufmassLos1[[#This Row],[Reinigungs-tageJahr]],tbl_BasisLos1[],7,FALSE),"")</f>
        <v>0</v>
      </c>
      <c r="S628" s="463" t="str">
        <f>IFERROR(tbl_AufmassLos1[[#This Row],[Fläche_qm_Jahr]]/tbl_AufmassLos1[[#This Row],[qm Leistung pro Stunde]],"")</f>
        <v/>
      </c>
      <c r="T628" s="233">
        <f>IFERROR(VLOOKUP(tbl_AufmassLos1[[#This Row],[Reinigungs-gruppe]]&amp;tbl_AufmassLos1[[#This Row],[Reinigungs-tageJahr]],tbl_BasisLos1[],8,FALSE),"")</f>
        <v>0</v>
      </c>
      <c r="U628" s="234" t="str">
        <f>IFERROR(tbl_AufmassLos1[[#This Row],[StundenJahr]]*tbl_AufmassLos1[[#This Row],[SVS]],"")</f>
        <v/>
      </c>
      <c r="V628" s="234" t="str">
        <f>IFERROR(tbl_AufmassLos1[[#This Row],[PreisJahr]]/12,"")</f>
        <v/>
      </c>
    </row>
    <row r="629" spans="1:22" x14ac:dyDescent="0.2">
      <c r="A629" s="322" t="s">
        <v>2556</v>
      </c>
      <c r="B629" s="297">
        <v>709170001</v>
      </c>
      <c r="C629" s="298" t="s">
        <v>2511</v>
      </c>
      <c r="D629" s="299" t="s">
        <v>251</v>
      </c>
      <c r="E629" s="301" t="s">
        <v>1429</v>
      </c>
      <c r="F629" s="296" t="s">
        <v>388</v>
      </c>
      <c r="G629" s="467" t="s">
        <v>161</v>
      </c>
      <c r="H629" s="301"/>
      <c r="I629" s="301" t="s">
        <v>2486</v>
      </c>
      <c r="J629" s="302">
        <v>39</v>
      </c>
      <c r="K629" s="303" t="s">
        <v>234</v>
      </c>
      <c r="L629" s="304" t="s">
        <v>163</v>
      </c>
      <c r="M629" s="289" t="s">
        <v>479</v>
      </c>
      <c r="N629" s="294">
        <v>49</v>
      </c>
      <c r="O629" s="305">
        <v>10.8</v>
      </c>
      <c r="P629" s="305"/>
      <c r="Q629" s="463">
        <f>IFERROR(tbl_AufmassLos1[[#This Row],[Fläche_qm]]*tbl_AufmassLos1[[#This Row],[Reinigungs-tageJahr]],"")</f>
        <v>1911</v>
      </c>
      <c r="R629" s="232">
        <f>IFERROR(VLOOKUP(tbl_AufmassLos1[[#This Row],[Reinigungs-gruppe]]&amp;tbl_AufmassLos1[[#This Row],[Reinigungs-tageJahr]],tbl_BasisLos1[],7,FALSE),"")</f>
        <v>0</v>
      </c>
      <c r="S629" s="463" t="str">
        <f>IFERROR(tbl_AufmassLos1[[#This Row],[Fläche_qm_Jahr]]/tbl_AufmassLos1[[#This Row],[qm Leistung pro Stunde]],"")</f>
        <v/>
      </c>
      <c r="T629" s="233">
        <f>IFERROR(VLOOKUP(tbl_AufmassLos1[[#This Row],[Reinigungs-gruppe]]&amp;tbl_AufmassLos1[[#This Row],[Reinigungs-tageJahr]],tbl_BasisLos1[],8,FALSE),"")</f>
        <v>0</v>
      </c>
      <c r="U629" s="234" t="str">
        <f>IFERROR(tbl_AufmassLos1[[#This Row],[StundenJahr]]*tbl_AufmassLos1[[#This Row],[SVS]],"")</f>
        <v/>
      </c>
      <c r="V629" s="234" t="str">
        <f>IFERROR(tbl_AufmassLos1[[#This Row],[PreisJahr]]/12,"")</f>
        <v/>
      </c>
    </row>
    <row r="630" spans="1:22" x14ac:dyDescent="0.2">
      <c r="A630" s="322" t="s">
        <v>2556</v>
      </c>
      <c r="B630" s="297">
        <v>709170001</v>
      </c>
      <c r="C630" s="298" t="s">
        <v>2511</v>
      </c>
      <c r="D630" s="299" t="s">
        <v>251</v>
      </c>
      <c r="E630" s="301" t="s">
        <v>1430</v>
      </c>
      <c r="F630" s="296" t="s">
        <v>2354</v>
      </c>
      <c r="G630" s="467" t="s">
        <v>161</v>
      </c>
      <c r="H630" s="301"/>
      <c r="I630" s="301" t="s">
        <v>2493</v>
      </c>
      <c r="J630" s="302">
        <v>23.12</v>
      </c>
      <c r="K630" s="303" t="s">
        <v>234</v>
      </c>
      <c r="L630" s="304" t="s">
        <v>163</v>
      </c>
      <c r="M630" s="289" t="s">
        <v>479</v>
      </c>
      <c r="N630" s="294">
        <v>49</v>
      </c>
      <c r="O630" s="305">
        <v>10.8</v>
      </c>
      <c r="P630" s="305"/>
      <c r="Q630" s="463">
        <f>IFERROR(tbl_AufmassLos1[[#This Row],[Fläche_qm]]*tbl_AufmassLos1[[#This Row],[Reinigungs-tageJahr]],"")</f>
        <v>1132.8800000000001</v>
      </c>
      <c r="R630" s="232">
        <f>IFERROR(VLOOKUP(tbl_AufmassLos1[[#This Row],[Reinigungs-gruppe]]&amp;tbl_AufmassLos1[[#This Row],[Reinigungs-tageJahr]],tbl_BasisLos1[],7,FALSE),"")</f>
        <v>0</v>
      </c>
      <c r="S630" s="463" t="str">
        <f>IFERROR(tbl_AufmassLos1[[#This Row],[Fläche_qm_Jahr]]/tbl_AufmassLos1[[#This Row],[qm Leistung pro Stunde]],"")</f>
        <v/>
      </c>
      <c r="T630" s="233">
        <f>IFERROR(VLOOKUP(tbl_AufmassLos1[[#This Row],[Reinigungs-gruppe]]&amp;tbl_AufmassLos1[[#This Row],[Reinigungs-tageJahr]],tbl_BasisLos1[],8,FALSE),"")</f>
        <v>0</v>
      </c>
      <c r="U630" s="234" t="str">
        <f>IFERROR(tbl_AufmassLos1[[#This Row],[StundenJahr]]*tbl_AufmassLos1[[#This Row],[SVS]],"")</f>
        <v/>
      </c>
      <c r="V630" s="234" t="str">
        <f>IFERROR(tbl_AufmassLos1[[#This Row],[PreisJahr]]/12,"")</f>
        <v/>
      </c>
    </row>
    <row r="631" spans="1:22" x14ac:dyDescent="0.2">
      <c r="A631" s="322" t="s">
        <v>2556</v>
      </c>
      <c r="B631" s="297">
        <v>709170001</v>
      </c>
      <c r="C631" s="298" t="s">
        <v>2511</v>
      </c>
      <c r="D631" s="299" t="s">
        <v>250</v>
      </c>
      <c r="E631" s="301" t="s">
        <v>1323</v>
      </c>
      <c r="F631" s="296" t="s">
        <v>380</v>
      </c>
      <c r="G631" s="467" t="s">
        <v>161</v>
      </c>
      <c r="H631" s="301"/>
      <c r="I631" s="301" t="s">
        <v>2486</v>
      </c>
      <c r="J631" s="302">
        <v>40.6</v>
      </c>
      <c r="K631" s="303" t="s">
        <v>452</v>
      </c>
      <c r="L631" s="304" t="s">
        <v>163</v>
      </c>
      <c r="M631" s="289" t="s">
        <v>484</v>
      </c>
      <c r="N631" s="294">
        <v>122.5</v>
      </c>
      <c r="O631" s="305">
        <v>0</v>
      </c>
      <c r="P631" s="305">
        <v>4</v>
      </c>
      <c r="Q631" s="463">
        <f>IFERROR(tbl_AufmassLos1[[#This Row],[Fläche_qm]]*tbl_AufmassLos1[[#This Row],[Reinigungs-tageJahr]],"")</f>
        <v>4973.5</v>
      </c>
      <c r="R631" s="232">
        <f>IFERROR(VLOOKUP(tbl_AufmassLos1[[#This Row],[Reinigungs-gruppe]]&amp;tbl_AufmassLos1[[#This Row],[Reinigungs-tageJahr]],tbl_BasisLos1[],7,FALSE),"")</f>
        <v>0</v>
      </c>
      <c r="S631" s="463" t="str">
        <f>IFERROR(tbl_AufmassLos1[[#This Row],[Fläche_qm_Jahr]]/tbl_AufmassLos1[[#This Row],[qm Leistung pro Stunde]],"")</f>
        <v/>
      </c>
      <c r="T631" s="233">
        <f>IFERROR(VLOOKUP(tbl_AufmassLos1[[#This Row],[Reinigungs-gruppe]]&amp;tbl_AufmassLos1[[#This Row],[Reinigungs-tageJahr]],tbl_BasisLos1[],8,FALSE),"")</f>
        <v>0</v>
      </c>
      <c r="U631" s="234" t="str">
        <f>IFERROR(tbl_AufmassLos1[[#This Row],[StundenJahr]]*tbl_AufmassLos1[[#This Row],[SVS]],"")</f>
        <v/>
      </c>
      <c r="V631" s="234" t="str">
        <f>IFERROR(tbl_AufmassLos1[[#This Row],[PreisJahr]]/12,"")</f>
        <v/>
      </c>
    </row>
    <row r="632" spans="1:22" x14ac:dyDescent="0.2">
      <c r="A632" s="322" t="s">
        <v>2556</v>
      </c>
      <c r="B632" s="297">
        <v>709170001</v>
      </c>
      <c r="C632" s="298" t="s">
        <v>2511</v>
      </c>
      <c r="D632" s="299" t="s">
        <v>251</v>
      </c>
      <c r="E632" s="301" t="s">
        <v>1431</v>
      </c>
      <c r="F632" s="296" t="s">
        <v>388</v>
      </c>
      <c r="G632" s="467" t="s">
        <v>161</v>
      </c>
      <c r="H632" s="301"/>
      <c r="I632" s="301" t="s">
        <v>2489</v>
      </c>
      <c r="J632" s="302">
        <v>25.56</v>
      </c>
      <c r="K632" s="303" t="s">
        <v>234</v>
      </c>
      <c r="L632" s="304" t="s">
        <v>163</v>
      </c>
      <c r="M632" s="289" t="s">
        <v>479</v>
      </c>
      <c r="N632" s="294">
        <v>49</v>
      </c>
      <c r="O632" s="305">
        <v>7.2</v>
      </c>
      <c r="P632" s="305">
        <v>1</v>
      </c>
      <c r="Q632" s="463">
        <f>IFERROR(tbl_AufmassLos1[[#This Row],[Fläche_qm]]*tbl_AufmassLos1[[#This Row],[Reinigungs-tageJahr]],"")</f>
        <v>1252.4399999999998</v>
      </c>
      <c r="R632" s="232">
        <f>IFERROR(VLOOKUP(tbl_AufmassLos1[[#This Row],[Reinigungs-gruppe]]&amp;tbl_AufmassLos1[[#This Row],[Reinigungs-tageJahr]],tbl_BasisLos1[],7,FALSE),"")</f>
        <v>0</v>
      </c>
      <c r="S632" s="463" t="str">
        <f>IFERROR(tbl_AufmassLos1[[#This Row],[Fläche_qm_Jahr]]/tbl_AufmassLos1[[#This Row],[qm Leistung pro Stunde]],"")</f>
        <v/>
      </c>
      <c r="T632" s="233">
        <f>IFERROR(VLOOKUP(tbl_AufmassLos1[[#This Row],[Reinigungs-gruppe]]&amp;tbl_AufmassLos1[[#This Row],[Reinigungs-tageJahr]],tbl_BasisLos1[],8,FALSE),"")</f>
        <v>0</v>
      </c>
      <c r="U632" s="234" t="str">
        <f>IFERROR(tbl_AufmassLos1[[#This Row],[StundenJahr]]*tbl_AufmassLos1[[#This Row],[SVS]],"")</f>
        <v/>
      </c>
      <c r="V632" s="234" t="str">
        <f>IFERROR(tbl_AufmassLos1[[#This Row],[PreisJahr]]/12,"")</f>
        <v/>
      </c>
    </row>
    <row r="633" spans="1:22" x14ac:dyDescent="0.2">
      <c r="A633" s="322" t="s">
        <v>2556</v>
      </c>
      <c r="B633" s="297">
        <v>709170001</v>
      </c>
      <c r="C633" s="298" t="s">
        <v>2511</v>
      </c>
      <c r="D633" s="299" t="s">
        <v>251</v>
      </c>
      <c r="E633" s="301" t="s">
        <v>1432</v>
      </c>
      <c r="F633" s="296" t="s">
        <v>388</v>
      </c>
      <c r="G633" s="467" t="s">
        <v>161</v>
      </c>
      <c r="H633" s="301"/>
      <c r="I633" s="301" t="s">
        <v>2486</v>
      </c>
      <c r="J633" s="302">
        <v>32.840000000000003</v>
      </c>
      <c r="K633" s="303" t="s">
        <v>234</v>
      </c>
      <c r="L633" s="304" t="s">
        <v>163</v>
      </c>
      <c r="M633" s="289" t="s">
        <v>479</v>
      </c>
      <c r="N633" s="294">
        <v>49</v>
      </c>
      <c r="O633" s="305">
        <v>8.4</v>
      </c>
      <c r="P633" s="305">
        <v>1</v>
      </c>
      <c r="Q633" s="463">
        <f>IFERROR(tbl_AufmassLos1[[#This Row],[Fläche_qm]]*tbl_AufmassLos1[[#This Row],[Reinigungs-tageJahr]],"")</f>
        <v>1609.16</v>
      </c>
      <c r="R633" s="232">
        <f>IFERROR(VLOOKUP(tbl_AufmassLos1[[#This Row],[Reinigungs-gruppe]]&amp;tbl_AufmassLos1[[#This Row],[Reinigungs-tageJahr]],tbl_BasisLos1[],7,FALSE),"")</f>
        <v>0</v>
      </c>
      <c r="S633" s="463" t="str">
        <f>IFERROR(tbl_AufmassLos1[[#This Row],[Fläche_qm_Jahr]]/tbl_AufmassLos1[[#This Row],[qm Leistung pro Stunde]],"")</f>
        <v/>
      </c>
      <c r="T633" s="233">
        <f>IFERROR(VLOOKUP(tbl_AufmassLos1[[#This Row],[Reinigungs-gruppe]]&amp;tbl_AufmassLos1[[#This Row],[Reinigungs-tageJahr]],tbl_BasisLos1[],8,FALSE),"")</f>
        <v>0</v>
      </c>
      <c r="U633" s="234" t="str">
        <f>IFERROR(tbl_AufmassLos1[[#This Row],[StundenJahr]]*tbl_AufmassLos1[[#This Row],[SVS]],"")</f>
        <v/>
      </c>
      <c r="V633" s="234" t="str">
        <f>IFERROR(tbl_AufmassLos1[[#This Row],[PreisJahr]]/12,"")</f>
        <v/>
      </c>
    </row>
    <row r="634" spans="1:22" x14ac:dyDescent="0.2">
      <c r="A634" s="322" t="s">
        <v>2556</v>
      </c>
      <c r="B634" s="297">
        <v>709170001</v>
      </c>
      <c r="C634" s="298" t="s">
        <v>2511</v>
      </c>
      <c r="D634" s="299" t="s">
        <v>251</v>
      </c>
      <c r="E634" s="301" t="s">
        <v>1433</v>
      </c>
      <c r="F634" s="296" t="s">
        <v>388</v>
      </c>
      <c r="G634" s="467" t="s">
        <v>161</v>
      </c>
      <c r="H634" s="301"/>
      <c r="I634" s="301" t="s">
        <v>2489</v>
      </c>
      <c r="J634" s="302">
        <v>33.5</v>
      </c>
      <c r="K634" s="303" t="s">
        <v>234</v>
      </c>
      <c r="L634" s="304" t="s">
        <v>163</v>
      </c>
      <c r="M634" s="289" t="s">
        <v>479</v>
      </c>
      <c r="N634" s="294">
        <v>49</v>
      </c>
      <c r="O634" s="305">
        <v>8.4</v>
      </c>
      <c r="P634" s="305"/>
      <c r="Q634" s="463">
        <f>IFERROR(tbl_AufmassLos1[[#This Row],[Fläche_qm]]*tbl_AufmassLos1[[#This Row],[Reinigungs-tageJahr]],"")</f>
        <v>1641.5</v>
      </c>
      <c r="R634" s="232">
        <f>IFERROR(VLOOKUP(tbl_AufmassLos1[[#This Row],[Reinigungs-gruppe]]&amp;tbl_AufmassLos1[[#This Row],[Reinigungs-tageJahr]],tbl_BasisLos1[],7,FALSE),"")</f>
        <v>0</v>
      </c>
      <c r="S634" s="463" t="str">
        <f>IFERROR(tbl_AufmassLos1[[#This Row],[Fläche_qm_Jahr]]/tbl_AufmassLos1[[#This Row],[qm Leistung pro Stunde]],"")</f>
        <v/>
      </c>
      <c r="T634" s="233">
        <f>IFERROR(VLOOKUP(tbl_AufmassLos1[[#This Row],[Reinigungs-gruppe]]&amp;tbl_AufmassLos1[[#This Row],[Reinigungs-tageJahr]],tbl_BasisLos1[],8,FALSE),"")</f>
        <v>0</v>
      </c>
      <c r="U634" s="234" t="str">
        <f>IFERROR(tbl_AufmassLos1[[#This Row],[StundenJahr]]*tbl_AufmassLos1[[#This Row],[SVS]],"")</f>
        <v/>
      </c>
      <c r="V634" s="234" t="str">
        <f>IFERROR(tbl_AufmassLos1[[#This Row],[PreisJahr]]/12,"")</f>
        <v/>
      </c>
    </row>
    <row r="635" spans="1:22" x14ac:dyDescent="0.2">
      <c r="A635" s="322" t="s">
        <v>2556</v>
      </c>
      <c r="B635" s="297">
        <v>709170001</v>
      </c>
      <c r="C635" s="298" t="s">
        <v>2511</v>
      </c>
      <c r="D635" s="299" t="s">
        <v>251</v>
      </c>
      <c r="E635" s="301" t="s">
        <v>1434</v>
      </c>
      <c r="F635" s="296" t="s">
        <v>388</v>
      </c>
      <c r="G635" s="467" t="s">
        <v>161</v>
      </c>
      <c r="H635" s="301"/>
      <c r="I635" s="301" t="s">
        <v>2486</v>
      </c>
      <c r="J635" s="302">
        <v>24.84</v>
      </c>
      <c r="K635" s="303" t="s">
        <v>234</v>
      </c>
      <c r="L635" s="304" t="s">
        <v>163</v>
      </c>
      <c r="M635" s="289" t="s">
        <v>479</v>
      </c>
      <c r="N635" s="294">
        <v>49</v>
      </c>
      <c r="O635" s="305">
        <v>5.6</v>
      </c>
      <c r="P635" s="305"/>
      <c r="Q635" s="463">
        <f>IFERROR(tbl_AufmassLos1[[#This Row],[Fläche_qm]]*tbl_AufmassLos1[[#This Row],[Reinigungs-tageJahr]],"")</f>
        <v>1217.1600000000001</v>
      </c>
      <c r="R635" s="232">
        <f>IFERROR(VLOOKUP(tbl_AufmassLos1[[#This Row],[Reinigungs-gruppe]]&amp;tbl_AufmassLos1[[#This Row],[Reinigungs-tageJahr]],tbl_BasisLos1[],7,FALSE),"")</f>
        <v>0</v>
      </c>
      <c r="S635" s="463" t="str">
        <f>IFERROR(tbl_AufmassLos1[[#This Row],[Fläche_qm_Jahr]]/tbl_AufmassLos1[[#This Row],[qm Leistung pro Stunde]],"")</f>
        <v/>
      </c>
      <c r="T635" s="233">
        <f>IFERROR(VLOOKUP(tbl_AufmassLos1[[#This Row],[Reinigungs-gruppe]]&amp;tbl_AufmassLos1[[#This Row],[Reinigungs-tageJahr]],tbl_BasisLos1[],8,FALSE),"")</f>
        <v>0</v>
      </c>
      <c r="U635" s="234" t="str">
        <f>IFERROR(tbl_AufmassLos1[[#This Row],[StundenJahr]]*tbl_AufmassLos1[[#This Row],[SVS]],"")</f>
        <v/>
      </c>
      <c r="V635" s="234" t="str">
        <f>IFERROR(tbl_AufmassLos1[[#This Row],[PreisJahr]]/12,"")</f>
        <v/>
      </c>
    </row>
    <row r="636" spans="1:22" x14ac:dyDescent="0.2">
      <c r="A636" s="322" t="s">
        <v>2556</v>
      </c>
      <c r="B636" s="297">
        <v>709170001</v>
      </c>
      <c r="C636" s="298" t="s">
        <v>2511</v>
      </c>
      <c r="D636" s="299" t="s">
        <v>251</v>
      </c>
      <c r="E636" s="301" t="s">
        <v>1435</v>
      </c>
      <c r="F636" s="296" t="s">
        <v>2350</v>
      </c>
      <c r="G636" s="467" t="s">
        <v>161</v>
      </c>
      <c r="H636" s="301"/>
      <c r="I636" s="301" t="s">
        <v>2484</v>
      </c>
      <c r="J636" s="302">
        <v>14.6</v>
      </c>
      <c r="K636" s="303" t="s">
        <v>466</v>
      </c>
      <c r="L636" s="304" t="s">
        <v>163</v>
      </c>
      <c r="M636" s="289" t="s">
        <v>484</v>
      </c>
      <c r="N636" s="294">
        <v>122.5</v>
      </c>
      <c r="O636" s="305">
        <v>12</v>
      </c>
      <c r="P636" s="305"/>
      <c r="Q636" s="463">
        <f>IFERROR(tbl_AufmassLos1[[#This Row],[Fläche_qm]]*tbl_AufmassLos1[[#This Row],[Reinigungs-tageJahr]],"")</f>
        <v>1788.5</v>
      </c>
      <c r="R636" s="232">
        <f>IFERROR(VLOOKUP(tbl_AufmassLos1[[#This Row],[Reinigungs-gruppe]]&amp;tbl_AufmassLos1[[#This Row],[Reinigungs-tageJahr]],tbl_BasisLos1[],7,FALSE),"")</f>
        <v>0</v>
      </c>
      <c r="S636" s="463" t="str">
        <f>IFERROR(tbl_AufmassLos1[[#This Row],[Fläche_qm_Jahr]]/tbl_AufmassLos1[[#This Row],[qm Leistung pro Stunde]],"")</f>
        <v/>
      </c>
      <c r="T636" s="233">
        <f>IFERROR(VLOOKUP(tbl_AufmassLos1[[#This Row],[Reinigungs-gruppe]]&amp;tbl_AufmassLos1[[#This Row],[Reinigungs-tageJahr]],tbl_BasisLos1[],8,FALSE),"")</f>
        <v>0</v>
      </c>
      <c r="U636" s="234" t="str">
        <f>IFERROR(tbl_AufmassLos1[[#This Row],[StundenJahr]]*tbl_AufmassLos1[[#This Row],[SVS]],"")</f>
        <v/>
      </c>
      <c r="V636" s="234" t="str">
        <f>IFERROR(tbl_AufmassLos1[[#This Row],[PreisJahr]]/12,"")</f>
        <v/>
      </c>
    </row>
    <row r="637" spans="1:22" x14ac:dyDescent="0.2">
      <c r="A637" s="322" t="s">
        <v>2556</v>
      </c>
      <c r="B637" s="297">
        <v>709170001</v>
      </c>
      <c r="C637" s="298" t="s">
        <v>2511</v>
      </c>
      <c r="D637" s="299" t="s">
        <v>251</v>
      </c>
      <c r="E637" s="301" t="s">
        <v>1436</v>
      </c>
      <c r="F637" s="296" t="s">
        <v>388</v>
      </c>
      <c r="G637" s="467" t="s">
        <v>161</v>
      </c>
      <c r="H637" s="301"/>
      <c r="I637" s="301" t="s">
        <v>2486</v>
      </c>
      <c r="J637" s="302">
        <v>21.06</v>
      </c>
      <c r="K637" s="303" t="s">
        <v>234</v>
      </c>
      <c r="L637" s="304" t="s">
        <v>163</v>
      </c>
      <c r="M637" s="289" t="s">
        <v>479</v>
      </c>
      <c r="N637" s="294">
        <v>49</v>
      </c>
      <c r="O637" s="305">
        <v>8.4</v>
      </c>
      <c r="P637" s="305"/>
      <c r="Q637" s="463">
        <f>IFERROR(tbl_AufmassLos1[[#This Row],[Fläche_qm]]*tbl_AufmassLos1[[#This Row],[Reinigungs-tageJahr]],"")</f>
        <v>1031.9399999999998</v>
      </c>
      <c r="R637" s="232">
        <f>IFERROR(VLOOKUP(tbl_AufmassLos1[[#This Row],[Reinigungs-gruppe]]&amp;tbl_AufmassLos1[[#This Row],[Reinigungs-tageJahr]],tbl_BasisLos1[],7,FALSE),"")</f>
        <v>0</v>
      </c>
      <c r="S637" s="463" t="str">
        <f>IFERROR(tbl_AufmassLos1[[#This Row],[Fläche_qm_Jahr]]/tbl_AufmassLos1[[#This Row],[qm Leistung pro Stunde]],"")</f>
        <v/>
      </c>
      <c r="T637" s="233">
        <f>IFERROR(VLOOKUP(tbl_AufmassLos1[[#This Row],[Reinigungs-gruppe]]&amp;tbl_AufmassLos1[[#This Row],[Reinigungs-tageJahr]],tbl_BasisLos1[],8,FALSE),"")</f>
        <v>0</v>
      </c>
      <c r="U637" s="234" t="str">
        <f>IFERROR(tbl_AufmassLos1[[#This Row],[StundenJahr]]*tbl_AufmassLos1[[#This Row],[SVS]],"")</f>
        <v/>
      </c>
      <c r="V637" s="234" t="str">
        <f>IFERROR(tbl_AufmassLos1[[#This Row],[PreisJahr]]/12,"")</f>
        <v/>
      </c>
    </row>
    <row r="638" spans="1:22" x14ac:dyDescent="0.2">
      <c r="A638" s="322" t="s">
        <v>2556</v>
      </c>
      <c r="B638" s="297">
        <v>709170001</v>
      </c>
      <c r="C638" s="298" t="s">
        <v>2511</v>
      </c>
      <c r="D638" s="299" t="s">
        <v>251</v>
      </c>
      <c r="E638" s="301" t="s">
        <v>1437</v>
      </c>
      <c r="F638" s="296" t="s">
        <v>388</v>
      </c>
      <c r="G638" s="467" t="s">
        <v>161</v>
      </c>
      <c r="H638" s="301"/>
      <c r="I638" s="301" t="s">
        <v>2486</v>
      </c>
      <c r="J638" s="302">
        <v>36.72</v>
      </c>
      <c r="K638" s="303" t="s">
        <v>234</v>
      </c>
      <c r="L638" s="304" t="s">
        <v>163</v>
      </c>
      <c r="M638" s="289" t="s">
        <v>479</v>
      </c>
      <c r="N638" s="294">
        <v>49</v>
      </c>
      <c r="O638" s="305">
        <v>8.4</v>
      </c>
      <c r="P638" s="305"/>
      <c r="Q638" s="463">
        <f>IFERROR(tbl_AufmassLos1[[#This Row],[Fläche_qm]]*tbl_AufmassLos1[[#This Row],[Reinigungs-tageJahr]],"")</f>
        <v>1799.28</v>
      </c>
      <c r="R638" s="232">
        <f>IFERROR(VLOOKUP(tbl_AufmassLos1[[#This Row],[Reinigungs-gruppe]]&amp;tbl_AufmassLos1[[#This Row],[Reinigungs-tageJahr]],tbl_BasisLos1[],7,FALSE),"")</f>
        <v>0</v>
      </c>
      <c r="S638" s="463" t="str">
        <f>IFERROR(tbl_AufmassLos1[[#This Row],[Fläche_qm_Jahr]]/tbl_AufmassLos1[[#This Row],[qm Leistung pro Stunde]],"")</f>
        <v/>
      </c>
      <c r="T638" s="233">
        <f>IFERROR(VLOOKUP(tbl_AufmassLos1[[#This Row],[Reinigungs-gruppe]]&amp;tbl_AufmassLos1[[#This Row],[Reinigungs-tageJahr]],tbl_BasisLos1[],8,FALSE),"")</f>
        <v>0</v>
      </c>
      <c r="U638" s="234" t="str">
        <f>IFERROR(tbl_AufmassLos1[[#This Row],[StundenJahr]]*tbl_AufmassLos1[[#This Row],[SVS]],"")</f>
        <v/>
      </c>
      <c r="V638" s="234" t="str">
        <f>IFERROR(tbl_AufmassLos1[[#This Row],[PreisJahr]]/12,"")</f>
        <v/>
      </c>
    </row>
    <row r="639" spans="1:22" x14ac:dyDescent="0.2">
      <c r="A639" s="322" t="s">
        <v>2556</v>
      </c>
      <c r="B639" s="297">
        <v>709170001</v>
      </c>
      <c r="C639" s="298" t="s">
        <v>2511</v>
      </c>
      <c r="D639" s="299" t="s">
        <v>251</v>
      </c>
      <c r="E639" s="301" t="s">
        <v>1438</v>
      </c>
      <c r="F639" s="296" t="s">
        <v>388</v>
      </c>
      <c r="G639" s="467" t="s">
        <v>161</v>
      </c>
      <c r="H639" s="301"/>
      <c r="I639" s="301" t="s">
        <v>2486</v>
      </c>
      <c r="J639" s="302">
        <v>21.6</v>
      </c>
      <c r="K639" s="303" t="s">
        <v>234</v>
      </c>
      <c r="L639" s="304" t="s">
        <v>163</v>
      </c>
      <c r="M639" s="289" t="s">
        <v>479</v>
      </c>
      <c r="N639" s="294">
        <v>49</v>
      </c>
      <c r="O639" s="305">
        <v>8.4</v>
      </c>
      <c r="P639" s="305"/>
      <c r="Q639" s="463">
        <f>IFERROR(tbl_AufmassLos1[[#This Row],[Fläche_qm]]*tbl_AufmassLos1[[#This Row],[Reinigungs-tageJahr]],"")</f>
        <v>1058.4000000000001</v>
      </c>
      <c r="R639" s="232">
        <f>IFERROR(VLOOKUP(tbl_AufmassLos1[[#This Row],[Reinigungs-gruppe]]&amp;tbl_AufmassLos1[[#This Row],[Reinigungs-tageJahr]],tbl_BasisLos1[],7,FALSE),"")</f>
        <v>0</v>
      </c>
      <c r="S639" s="463" t="str">
        <f>IFERROR(tbl_AufmassLos1[[#This Row],[Fläche_qm_Jahr]]/tbl_AufmassLos1[[#This Row],[qm Leistung pro Stunde]],"")</f>
        <v/>
      </c>
      <c r="T639" s="233">
        <f>IFERROR(VLOOKUP(tbl_AufmassLos1[[#This Row],[Reinigungs-gruppe]]&amp;tbl_AufmassLos1[[#This Row],[Reinigungs-tageJahr]],tbl_BasisLos1[],8,FALSE),"")</f>
        <v>0</v>
      </c>
      <c r="U639" s="234" t="str">
        <f>IFERROR(tbl_AufmassLos1[[#This Row],[StundenJahr]]*tbl_AufmassLos1[[#This Row],[SVS]],"")</f>
        <v/>
      </c>
      <c r="V639" s="234" t="str">
        <f>IFERROR(tbl_AufmassLos1[[#This Row],[PreisJahr]]/12,"")</f>
        <v/>
      </c>
    </row>
    <row r="640" spans="1:22" x14ac:dyDescent="0.2">
      <c r="A640" s="322" t="s">
        <v>2556</v>
      </c>
      <c r="B640" s="297">
        <v>709170001</v>
      </c>
      <c r="C640" s="298" t="s">
        <v>2511</v>
      </c>
      <c r="D640" s="299" t="s">
        <v>251</v>
      </c>
      <c r="E640" s="301" t="s">
        <v>1439</v>
      </c>
      <c r="F640" s="296" t="s">
        <v>388</v>
      </c>
      <c r="G640" s="467" t="s">
        <v>161</v>
      </c>
      <c r="H640" s="301"/>
      <c r="I640" s="301" t="s">
        <v>2486</v>
      </c>
      <c r="J640" s="302">
        <v>23.76</v>
      </c>
      <c r="K640" s="303" t="s">
        <v>234</v>
      </c>
      <c r="L640" s="304" t="s">
        <v>163</v>
      </c>
      <c r="M640" s="289" t="s">
        <v>479</v>
      </c>
      <c r="N640" s="294">
        <v>49</v>
      </c>
      <c r="O640" s="305">
        <v>5.6</v>
      </c>
      <c r="P640" s="305"/>
      <c r="Q640" s="463">
        <f>IFERROR(tbl_AufmassLos1[[#This Row],[Fläche_qm]]*tbl_AufmassLos1[[#This Row],[Reinigungs-tageJahr]],"")</f>
        <v>1164.24</v>
      </c>
      <c r="R640" s="232">
        <f>IFERROR(VLOOKUP(tbl_AufmassLos1[[#This Row],[Reinigungs-gruppe]]&amp;tbl_AufmassLos1[[#This Row],[Reinigungs-tageJahr]],tbl_BasisLos1[],7,FALSE),"")</f>
        <v>0</v>
      </c>
      <c r="S640" s="463" t="str">
        <f>IFERROR(tbl_AufmassLos1[[#This Row],[Fläche_qm_Jahr]]/tbl_AufmassLos1[[#This Row],[qm Leistung pro Stunde]],"")</f>
        <v/>
      </c>
      <c r="T640" s="233">
        <f>IFERROR(VLOOKUP(tbl_AufmassLos1[[#This Row],[Reinigungs-gruppe]]&amp;tbl_AufmassLos1[[#This Row],[Reinigungs-tageJahr]],tbl_BasisLos1[],8,FALSE),"")</f>
        <v>0</v>
      </c>
      <c r="U640" s="234" t="str">
        <f>IFERROR(tbl_AufmassLos1[[#This Row],[StundenJahr]]*tbl_AufmassLos1[[#This Row],[SVS]],"")</f>
        <v/>
      </c>
      <c r="V640" s="234" t="str">
        <f>IFERROR(tbl_AufmassLos1[[#This Row],[PreisJahr]]/12,"")</f>
        <v/>
      </c>
    </row>
    <row r="641" spans="1:22" x14ac:dyDescent="0.2">
      <c r="A641" s="322" t="s">
        <v>2556</v>
      </c>
      <c r="B641" s="297">
        <v>709170001</v>
      </c>
      <c r="C641" s="298" t="s">
        <v>2511</v>
      </c>
      <c r="D641" s="299" t="s">
        <v>251</v>
      </c>
      <c r="E641" s="301" t="s">
        <v>1440</v>
      </c>
      <c r="F641" s="296" t="s">
        <v>388</v>
      </c>
      <c r="G641" s="467" t="s">
        <v>161</v>
      </c>
      <c r="H641" s="301"/>
      <c r="I641" s="301" t="s">
        <v>2486</v>
      </c>
      <c r="J641" s="302">
        <v>21.6</v>
      </c>
      <c r="K641" s="303" t="s">
        <v>234</v>
      </c>
      <c r="L641" s="304" t="s">
        <v>163</v>
      </c>
      <c r="M641" s="289" t="s">
        <v>479</v>
      </c>
      <c r="N641" s="294">
        <v>49</v>
      </c>
      <c r="O641" s="305">
        <v>6.8</v>
      </c>
      <c r="P641" s="305"/>
      <c r="Q641" s="463">
        <f>IFERROR(tbl_AufmassLos1[[#This Row],[Fläche_qm]]*tbl_AufmassLos1[[#This Row],[Reinigungs-tageJahr]],"")</f>
        <v>1058.4000000000001</v>
      </c>
      <c r="R641" s="232">
        <f>IFERROR(VLOOKUP(tbl_AufmassLos1[[#This Row],[Reinigungs-gruppe]]&amp;tbl_AufmassLos1[[#This Row],[Reinigungs-tageJahr]],tbl_BasisLos1[],7,FALSE),"")</f>
        <v>0</v>
      </c>
      <c r="S641" s="463" t="str">
        <f>IFERROR(tbl_AufmassLos1[[#This Row],[Fläche_qm_Jahr]]/tbl_AufmassLos1[[#This Row],[qm Leistung pro Stunde]],"")</f>
        <v/>
      </c>
      <c r="T641" s="233">
        <f>IFERROR(VLOOKUP(tbl_AufmassLos1[[#This Row],[Reinigungs-gruppe]]&amp;tbl_AufmassLos1[[#This Row],[Reinigungs-tageJahr]],tbl_BasisLos1[],8,FALSE),"")</f>
        <v>0</v>
      </c>
      <c r="U641" s="234" t="str">
        <f>IFERROR(tbl_AufmassLos1[[#This Row],[StundenJahr]]*tbl_AufmassLos1[[#This Row],[SVS]],"")</f>
        <v/>
      </c>
      <c r="V641" s="234" t="str">
        <f>IFERROR(tbl_AufmassLos1[[#This Row],[PreisJahr]]/12,"")</f>
        <v/>
      </c>
    </row>
    <row r="642" spans="1:22" x14ac:dyDescent="0.2">
      <c r="A642" s="322" t="s">
        <v>2556</v>
      </c>
      <c r="B642" s="297">
        <v>709170001</v>
      </c>
      <c r="C642" s="298" t="s">
        <v>2511</v>
      </c>
      <c r="D642" s="299" t="s">
        <v>250</v>
      </c>
      <c r="E642" s="301" t="s">
        <v>1324</v>
      </c>
      <c r="F642" s="296" t="s">
        <v>386</v>
      </c>
      <c r="G642" s="467" t="s">
        <v>161</v>
      </c>
      <c r="H642" s="301"/>
      <c r="I642" s="301" t="s">
        <v>2488</v>
      </c>
      <c r="J642" s="302">
        <v>11.27</v>
      </c>
      <c r="K642" s="303" t="s">
        <v>48</v>
      </c>
      <c r="L642" s="304" t="s">
        <v>163</v>
      </c>
      <c r="M642" s="332" t="s">
        <v>250</v>
      </c>
      <c r="N642" s="294">
        <v>0</v>
      </c>
      <c r="O642" s="305">
        <v>3.3</v>
      </c>
      <c r="P642" s="305">
        <v>1</v>
      </c>
      <c r="Q642" s="463">
        <f>IFERROR(tbl_AufmassLos1[[#This Row],[Fläche_qm]]*tbl_AufmassLos1[[#This Row],[Reinigungs-tageJahr]],"")</f>
        <v>0</v>
      </c>
      <c r="R642" s="232">
        <f>IFERROR(VLOOKUP(tbl_AufmassLos1[[#This Row],[Reinigungs-gruppe]]&amp;tbl_AufmassLos1[[#This Row],[Reinigungs-tageJahr]],tbl_BasisLos1[],7,FALSE),"")</f>
        <v>0</v>
      </c>
      <c r="S642" s="463" t="str">
        <f>IFERROR(tbl_AufmassLos1[[#This Row],[Fläche_qm_Jahr]]/tbl_AufmassLos1[[#This Row],[qm Leistung pro Stunde]],"")</f>
        <v/>
      </c>
      <c r="T642" s="233">
        <f>IFERROR(VLOOKUP(tbl_AufmassLos1[[#This Row],[Reinigungs-gruppe]]&amp;tbl_AufmassLos1[[#This Row],[Reinigungs-tageJahr]],tbl_BasisLos1[],8,FALSE),"")</f>
        <v>0</v>
      </c>
      <c r="U642" s="234" t="str">
        <f>IFERROR(tbl_AufmassLos1[[#This Row],[StundenJahr]]*tbl_AufmassLos1[[#This Row],[SVS]],"")</f>
        <v/>
      </c>
      <c r="V642" s="234" t="str">
        <f>IFERROR(tbl_AufmassLos1[[#This Row],[PreisJahr]]/12,"")</f>
        <v/>
      </c>
    </row>
    <row r="643" spans="1:22" x14ac:dyDescent="0.2">
      <c r="A643" s="322" t="s">
        <v>2556</v>
      </c>
      <c r="B643" s="297">
        <v>709170001</v>
      </c>
      <c r="C643" s="298" t="s">
        <v>2511</v>
      </c>
      <c r="D643" s="299" t="s">
        <v>251</v>
      </c>
      <c r="E643" s="301" t="s">
        <v>1441</v>
      </c>
      <c r="F643" s="296" t="s">
        <v>388</v>
      </c>
      <c r="G643" s="467" t="s">
        <v>161</v>
      </c>
      <c r="H643" s="301"/>
      <c r="I643" s="301" t="s">
        <v>2486</v>
      </c>
      <c r="J643" s="302">
        <v>25.92</v>
      </c>
      <c r="K643" s="303" t="s">
        <v>234</v>
      </c>
      <c r="L643" s="304" t="s">
        <v>163</v>
      </c>
      <c r="M643" s="289" t="s">
        <v>479</v>
      </c>
      <c r="N643" s="294">
        <v>49</v>
      </c>
      <c r="O643" s="305">
        <v>6.8</v>
      </c>
      <c r="P643" s="305"/>
      <c r="Q643" s="463">
        <f>IFERROR(tbl_AufmassLos1[[#This Row],[Fläche_qm]]*tbl_AufmassLos1[[#This Row],[Reinigungs-tageJahr]],"")</f>
        <v>1270.0800000000002</v>
      </c>
      <c r="R643" s="232">
        <f>IFERROR(VLOOKUP(tbl_AufmassLos1[[#This Row],[Reinigungs-gruppe]]&amp;tbl_AufmassLos1[[#This Row],[Reinigungs-tageJahr]],tbl_BasisLos1[],7,FALSE),"")</f>
        <v>0</v>
      </c>
      <c r="S643" s="463" t="str">
        <f>IFERROR(tbl_AufmassLos1[[#This Row],[Fläche_qm_Jahr]]/tbl_AufmassLos1[[#This Row],[qm Leistung pro Stunde]],"")</f>
        <v/>
      </c>
      <c r="T643" s="233">
        <f>IFERROR(VLOOKUP(tbl_AufmassLos1[[#This Row],[Reinigungs-gruppe]]&amp;tbl_AufmassLos1[[#This Row],[Reinigungs-tageJahr]],tbl_BasisLos1[],8,FALSE),"")</f>
        <v>0</v>
      </c>
      <c r="U643" s="234" t="str">
        <f>IFERROR(tbl_AufmassLos1[[#This Row],[StundenJahr]]*tbl_AufmassLos1[[#This Row],[SVS]],"")</f>
        <v/>
      </c>
      <c r="V643" s="234" t="str">
        <f>IFERROR(tbl_AufmassLos1[[#This Row],[PreisJahr]]/12,"")</f>
        <v/>
      </c>
    </row>
    <row r="644" spans="1:22" x14ac:dyDescent="0.2">
      <c r="A644" s="322" t="s">
        <v>2556</v>
      </c>
      <c r="B644" s="297">
        <v>709170001</v>
      </c>
      <c r="C644" s="298" t="s">
        <v>2511</v>
      </c>
      <c r="D644" s="299" t="s">
        <v>251</v>
      </c>
      <c r="E644" s="301" t="s">
        <v>1442</v>
      </c>
      <c r="F644" s="296" t="s">
        <v>388</v>
      </c>
      <c r="G644" s="467" t="s">
        <v>161</v>
      </c>
      <c r="H644" s="301"/>
      <c r="I644" s="301" t="s">
        <v>2489</v>
      </c>
      <c r="J644" s="302">
        <v>24.84</v>
      </c>
      <c r="K644" s="303" t="s">
        <v>234</v>
      </c>
      <c r="L644" s="304" t="s">
        <v>163</v>
      </c>
      <c r="M644" s="289" t="s">
        <v>479</v>
      </c>
      <c r="N644" s="294">
        <v>49</v>
      </c>
      <c r="O644" s="305">
        <v>5.6</v>
      </c>
      <c r="P644" s="305"/>
      <c r="Q644" s="463">
        <f>IFERROR(tbl_AufmassLos1[[#This Row],[Fläche_qm]]*tbl_AufmassLos1[[#This Row],[Reinigungs-tageJahr]],"")</f>
        <v>1217.1600000000001</v>
      </c>
      <c r="R644" s="232">
        <f>IFERROR(VLOOKUP(tbl_AufmassLos1[[#This Row],[Reinigungs-gruppe]]&amp;tbl_AufmassLos1[[#This Row],[Reinigungs-tageJahr]],tbl_BasisLos1[],7,FALSE),"")</f>
        <v>0</v>
      </c>
      <c r="S644" s="463" t="str">
        <f>IFERROR(tbl_AufmassLos1[[#This Row],[Fläche_qm_Jahr]]/tbl_AufmassLos1[[#This Row],[qm Leistung pro Stunde]],"")</f>
        <v/>
      </c>
      <c r="T644" s="233">
        <f>IFERROR(VLOOKUP(tbl_AufmassLos1[[#This Row],[Reinigungs-gruppe]]&amp;tbl_AufmassLos1[[#This Row],[Reinigungs-tageJahr]],tbl_BasisLos1[],8,FALSE),"")</f>
        <v>0</v>
      </c>
      <c r="U644" s="234" t="str">
        <f>IFERROR(tbl_AufmassLos1[[#This Row],[StundenJahr]]*tbl_AufmassLos1[[#This Row],[SVS]],"")</f>
        <v/>
      </c>
      <c r="V644" s="234" t="str">
        <f>IFERROR(tbl_AufmassLos1[[#This Row],[PreisJahr]]/12,"")</f>
        <v/>
      </c>
    </row>
    <row r="645" spans="1:22" x14ac:dyDescent="0.2">
      <c r="A645" s="322" t="s">
        <v>2556</v>
      </c>
      <c r="B645" s="297">
        <v>709170001</v>
      </c>
      <c r="C645" s="298" t="s">
        <v>2511</v>
      </c>
      <c r="D645" s="299" t="s">
        <v>251</v>
      </c>
      <c r="E645" s="301" t="s">
        <v>1443</v>
      </c>
      <c r="F645" s="296" t="s">
        <v>395</v>
      </c>
      <c r="G645" s="467" t="s">
        <v>161</v>
      </c>
      <c r="H645" s="301"/>
      <c r="I645" s="301" t="s">
        <v>2488</v>
      </c>
      <c r="J645" s="302">
        <v>3</v>
      </c>
      <c r="K645" s="303" t="s">
        <v>454</v>
      </c>
      <c r="L645" s="304" t="s">
        <v>163</v>
      </c>
      <c r="M645" s="289" t="s">
        <v>481</v>
      </c>
      <c r="N645" s="294">
        <v>245</v>
      </c>
      <c r="O645" s="305">
        <v>0</v>
      </c>
      <c r="P645" s="305"/>
      <c r="Q645" s="463">
        <f>IFERROR(tbl_AufmassLos1[[#This Row],[Fläche_qm]]*tbl_AufmassLos1[[#This Row],[Reinigungs-tageJahr]],"")</f>
        <v>735</v>
      </c>
      <c r="R645" s="232">
        <f>IFERROR(VLOOKUP(tbl_AufmassLos1[[#This Row],[Reinigungs-gruppe]]&amp;tbl_AufmassLos1[[#This Row],[Reinigungs-tageJahr]],tbl_BasisLos1[],7,FALSE),"")</f>
        <v>0</v>
      </c>
      <c r="S645" s="463" t="str">
        <f>IFERROR(tbl_AufmassLos1[[#This Row],[Fläche_qm_Jahr]]/tbl_AufmassLos1[[#This Row],[qm Leistung pro Stunde]],"")</f>
        <v/>
      </c>
      <c r="T645" s="233">
        <f>IFERROR(VLOOKUP(tbl_AufmassLos1[[#This Row],[Reinigungs-gruppe]]&amp;tbl_AufmassLos1[[#This Row],[Reinigungs-tageJahr]],tbl_BasisLos1[],8,FALSE),"")</f>
        <v>0</v>
      </c>
      <c r="U645" s="234" t="str">
        <f>IFERROR(tbl_AufmassLos1[[#This Row],[StundenJahr]]*tbl_AufmassLos1[[#This Row],[SVS]],"")</f>
        <v/>
      </c>
      <c r="V645" s="234" t="str">
        <f>IFERROR(tbl_AufmassLos1[[#This Row],[PreisJahr]]/12,"")</f>
        <v/>
      </c>
    </row>
    <row r="646" spans="1:22" x14ac:dyDescent="0.2">
      <c r="A646" s="322" t="s">
        <v>2556</v>
      </c>
      <c r="B646" s="297">
        <v>709170001</v>
      </c>
      <c r="C646" s="298" t="s">
        <v>2511</v>
      </c>
      <c r="D646" s="299" t="s">
        <v>251</v>
      </c>
      <c r="E646" s="301" t="s">
        <v>1444</v>
      </c>
      <c r="F646" s="296" t="s">
        <v>394</v>
      </c>
      <c r="G646" s="467" t="s">
        <v>161</v>
      </c>
      <c r="H646" s="301"/>
      <c r="I646" s="301" t="s">
        <v>2488</v>
      </c>
      <c r="J646" s="302">
        <v>16.68</v>
      </c>
      <c r="K646" s="303" t="s">
        <v>451</v>
      </c>
      <c r="L646" s="304" t="s">
        <v>163</v>
      </c>
      <c r="M646" s="289" t="s">
        <v>481</v>
      </c>
      <c r="N646" s="294">
        <v>245</v>
      </c>
      <c r="O646" s="305">
        <v>2.1</v>
      </c>
      <c r="P646" s="305"/>
      <c r="Q646" s="463">
        <f>IFERROR(tbl_AufmassLos1[[#This Row],[Fläche_qm]]*tbl_AufmassLos1[[#This Row],[Reinigungs-tageJahr]],"")</f>
        <v>4086.6</v>
      </c>
      <c r="R646" s="232">
        <f>IFERROR(VLOOKUP(tbl_AufmassLos1[[#This Row],[Reinigungs-gruppe]]&amp;tbl_AufmassLos1[[#This Row],[Reinigungs-tageJahr]],tbl_BasisLos1[],7,FALSE),"")</f>
        <v>0</v>
      </c>
      <c r="S646" s="463" t="str">
        <f>IFERROR(tbl_AufmassLos1[[#This Row],[Fläche_qm_Jahr]]/tbl_AufmassLos1[[#This Row],[qm Leistung pro Stunde]],"")</f>
        <v/>
      </c>
      <c r="T646" s="233">
        <f>IFERROR(VLOOKUP(tbl_AufmassLos1[[#This Row],[Reinigungs-gruppe]]&amp;tbl_AufmassLos1[[#This Row],[Reinigungs-tageJahr]],tbl_BasisLos1[],8,FALSE),"")</f>
        <v>0</v>
      </c>
      <c r="U646" s="234" t="str">
        <f>IFERROR(tbl_AufmassLos1[[#This Row],[StundenJahr]]*tbl_AufmassLos1[[#This Row],[SVS]],"")</f>
        <v/>
      </c>
      <c r="V646" s="234" t="str">
        <f>IFERROR(tbl_AufmassLos1[[#This Row],[PreisJahr]]/12,"")</f>
        <v/>
      </c>
    </row>
    <row r="647" spans="1:22" x14ac:dyDescent="0.2">
      <c r="A647" s="322" t="s">
        <v>2556</v>
      </c>
      <c r="B647" s="297">
        <v>709170001</v>
      </c>
      <c r="C647" s="298" t="s">
        <v>2511</v>
      </c>
      <c r="D647" s="299" t="s">
        <v>251</v>
      </c>
      <c r="E647" s="301" t="s">
        <v>1445</v>
      </c>
      <c r="F647" s="296" t="s">
        <v>393</v>
      </c>
      <c r="G647" s="467" t="s">
        <v>161</v>
      </c>
      <c r="H647" s="301"/>
      <c r="I647" s="301" t="s">
        <v>2488</v>
      </c>
      <c r="J647" s="302">
        <v>15.77</v>
      </c>
      <c r="K647" s="303" t="s">
        <v>451</v>
      </c>
      <c r="L647" s="304" t="s">
        <v>163</v>
      </c>
      <c r="M647" s="289" t="s">
        <v>481</v>
      </c>
      <c r="N647" s="294">
        <v>245</v>
      </c>
      <c r="O647" s="305">
        <v>2.1</v>
      </c>
      <c r="P647" s="305"/>
      <c r="Q647" s="463">
        <f>IFERROR(tbl_AufmassLos1[[#This Row],[Fläche_qm]]*tbl_AufmassLos1[[#This Row],[Reinigungs-tageJahr]],"")</f>
        <v>3863.65</v>
      </c>
      <c r="R647" s="232">
        <f>IFERROR(VLOOKUP(tbl_AufmassLos1[[#This Row],[Reinigungs-gruppe]]&amp;tbl_AufmassLos1[[#This Row],[Reinigungs-tageJahr]],tbl_BasisLos1[],7,FALSE),"")</f>
        <v>0</v>
      </c>
      <c r="S647" s="463" t="str">
        <f>IFERROR(tbl_AufmassLos1[[#This Row],[Fläche_qm_Jahr]]/tbl_AufmassLos1[[#This Row],[qm Leistung pro Stunde]],"")</f>
        <v/>
      </c>
      <c r="T647" s="233">
        <f>IFERROR(VLOOKUP(tbl_AufmassLos1[[#This Row],[Reinigungs-gruppe]]&amp;tbl_AufmassLos1[[#This Row],[Reinigungs-tageJahr]],tbl_BasisLos1[],8,FALSE),"")</f>
        <v>0</v>
      </c>
      <c r="U647" s="234" t="str">
        <f>IFERROR(tbl_AufmassLos1[[#This Row],[StundenJahr]]*tbl_AufmassLos1[[#This Row],[SVS]],"")</f>
        <v/>
      </c>
      <c r="V647" s="234" t="str">
        <f>IFERROR(tbl_AufmassLos1[[#This Row],[PreisJahr]]/12,"")</f>
        <v/>
      </c>
    </row>
    <row r="648" spans="1:22" x14ac:dyDescent="0.2">
      <c r="A648" s="322" t="s">
        <v>2556</v>
      </c>
      <c r="B648" s="297">
        <v>709170001</v>
      </c>
      <c r="C648" s="298" t="s">
        <v>2511</v>
      </c>
      <c r="D648" s="299" t="s">
        <v>252</v>
      </c>
      <c r="E648" s="301" t="s">
        <v>1446</v>
      </c>
      <c r="F648" s="296" t="s">
        <v>2340</v>
      </c>
      <c r="G648" s="467" t="s">
        <v>161</v>
      </c>
      <c r="H648" s="301"/>
      <c r="I648" s="301" t="s">
        <v>2484</v>
      </c>
      <c r="J648" s="302">
        <v>15.16</v>
      </c>
      <c r="K648" s="303" t="s">
        <v>452</v>
      </c>
      <c r="L648" s="304" t="s">
        <v>163</v>
      </c>
      <c r="M648" s="289" t="s">
        <v>484</v>
      </c>
      <c r="N648" s="294">
        <v>122.5</v>
      </c>
      <c r="O648" s="305">
        <v>9.8000000000000007</v>
      </c>
      <c r="P648" s="305">
        <v>2</v>
      </c>
      <c r="Q648" s="463">
        <f>IFERROR(tbl_AufmassLos1[[#This Row],[Fläche_qm]]*tbl_AufmassLos1[[#This Row],[Reinigungs-tageJahr]],"")</f>
        <v>1857.1</v>
      </c>
      <c r="R648" s="232">
        <f>IFERROR(VLOOKUP(tbl_AufmassLos1[[#This Row],[Reinigungs-gruppe]]&amp;tbl_AufmassLos1[[#This Row],[Reinigungs-tageJahr]],tbl_BasisLos1[],7,FALSE),"")</f>
        <v>0</v>
      </c>
      <c r="S648" s="463" t="str">
        <f>IFERROR(tbl_AufmassLos1[[#This Row],[Fläche_qm_Jahr]]/tbl_AufmassLos1[[#This Row],[qm Leistung pro Stunde]],"")</f>
        <v/>
      </c>
      <c r="T648" s="233">
        <f>IFERROR(VLOOKUP(tbl_AufmassLos1[[#This Row],[Reinigungs-gruppe]]&amp;tbl_AufmassLos1[[#This Row],[Reinigungs-tageJahr]],tbl_BasisLos1[],8,FALSE),"")</f>
        <v>0</v>
      </c>
      <c r="U648" s="234" t="str">
        <f>IFERROR(tbl_AufmassLos1[[#This Row],[StundenJahr]]*tbl_AufmassLos1[[#This Row],[SVS]],"")</f>
        <v/>
      </c>
      <c r="V648" s="234" t="str">
        <f>IFERROR(tbl_AufmassLos1[[#This Row],[PreisJahr]]/12,"")</f>
        <v/>
      </c>
    </row>
    <row r="649" spans="1:22" x14ac:dyDescent="0.2">
      <c r="A649" s="322" t="s">
        <v>2556</v>
      </c>
      <c r="B649" s="297">
        <v>709170001</v>
      </c>
      <c r="C649" s="298" t="s">
        <v>2511</v>
      </c>
      <c r="D649" s="299" t="s">
        <v>252</v>
      </c>
      <c r="E649" s="301" t="s">
        <v>1447</v>
      </c>
      <c r="F649" s="296" t="s">
        <v>2355</v>
      </c>
      <c r="G649" s="467" t="s">
        <v>161</v>
      </c>
      <c r="H649" s="301"/>
      <c r="I649" s="301" t="s">
        <v>2484</v>
      </c>
      <c r="J649" s="302">
        <v>105.26</v>
      </c>
      <c r="K649" s="303" t="s">
        <v>452</v>
      </c>
      <c r="L649" s="304" t="s">
        <v>163</v>
      </c>
      <c r="M649" s="289" t="s">
        <v>484</v>
      </c>
      <c r="N649" s="294">
        <v>122.5</v>
      </c>
      <c r="O649" s="305">
        <v>5.6</v>
      </c>
      <c r="P649" s="305">
        <v>15.5</v>
      </c>
      <c r="Q649" s="463">
        <f>IFERROR(tbl_AufmassLos1[[#This Row],[Fläche_qm]]*tbl_AufmassLos1[[#This Row],[Reinigungs-tageJahr]],"")</f>
        <v>12894.35</v>
      </c>
      <c r="R649" s="232">
        <f>IFERROR(VLOOKUP(tbl_AufmassLos1[[#This Row],[Reinigungs-gruppe]]&amp;tbl_AufmassLos1[[#This Row],[Reinigungs-tageJahr]],tbl_BasisLos1[],7,FALSE),"")</f>
        <v>0</v>
      </c>
      <c r="S649" s="463" t="str">
        <f>IFERROR(tbl_AufmassLos1[[#This Row],[Fläche_qm_Jahr]]/tbl_AufmassLos1[[#This Row],[qm Leistung pro Stunde]],"")</f>
        <v/>
      </c>
      <c r="T649" s="233">
        <f>IFERROR(VLOOKUP(tbl_AufmassLos1[[#This Row],[Reinigungs-gruppe]]&amp;tbl_AufmassLos1[[#This Row],[Reinigungs-tageJahr]],tbl_BasisLos1[],8,FALSE),"")</f>
        <v>0</v>
      </c>
      <c r="U649" s="234" t="str">
        <f>IFERROR(tbl_AufmassLos1[[#This Row],[StundenJahr]]*tbl_AufmassLos1[[#This Row],[SVS]],"")</f>
        <v/>
      </c>
      <c r="V649" s="234" t="str">
        <f>IFERROR(tbl_AufmassLos1[[#This Row],[PreisJahr]]/12,"")</f>
        <v/>
      </c>
    </row>
    <row r="650" spans="1:22" x14ac:dyDescent="0.2">
      <c r="A650" s="322" t="s">
        <v>2556</v>
      </c>
      <c r="B650" s="297">
        <v>709170001</v>
      </c>
      <c r="C650" s="298" t="s">
        <v>2511</v>
      </c>
      <c r="D650" s="299" t="s">
        <v>252</v>
      </c>
      <c r="E650" s="301" t="s">
        <v>1448</v>
      </c>
      <c r="F650" s="296" t="s">
        <v>2356</v>
      </c>
      <c r="G650" s="467" t="s">
        <v>161</v>
      </c>
      <c r="H650" s="301"/>
      <c r="I650" s="301" t="s">
        <v>2484</v>
      </c>
      <c r="J650" s="302">
        <v>11</v>
      </c>
      <c r="K650" s="303" t="s">
        <v>466</v>
      </c>
      <c r="L650" s="304" t="s">
        <v>163</v>
      </c>
      <c r="M650" s="289" t="s">
        <v>484</v>
      </c>
      <c r="N650" s="294">
        <v>122.5</v>
      </c>
      <c r="O650" s="305">
        <v>0</v>
      </c>
      <c r="P650" s="305"/>
      <c r="Q650" s="463">
        <f>IFERROR(tbl_AufmassLos1[[#This Row],[Fläche_qm]]*tbl_AufmassLos1[[#This Row],[Reinigungs-tageJahr]],"")</f>
        <v>1347.5</v>
      </c>
      <c r="R650" s="232">
        <f>IFERROR(VLOOKUP(tbl_AufmassLos1[[#This Row],[Reinigungs-gruppe]]&amp;tbl_AufmassLos1[[#This Row],[Reinigungs-tageJahr]],tbl_BasisLos1[],7,FALSE),"")</f>
        <v>0</v>
      </c>
      <c r="S650" s="463" t="str">
        <f>IFERROR(tbl_AufmassLos1[[#This Row],[Fläche_qm_Jahr]]/tbl_AufmassLos1[[#This Row],[qm Leistung pro Stunde]],"")</f>
        <v/>
      </c>
      <c r="T650" s="233">
        <f>IFERROR(VLOOKUP(tbl_AufmassLos1[[#This Row],[Reinigungs-gruppe]]&amp;tbl_AufmassLos1[[#This Row],[Reinigungs-tageJahr]],tbl_BasisLos1[],8,FALSE),"")</f>
        <v>0</v>
      </c>
      <c r="U650" s="234" t="str">
        <f>IFERROR(tbl_AufmassLos1[[#This Row],[StundenJahr]]*tbl_AufmassLos1[[#This Row],[SVS]],"")</f>
        <v/>
      </c>
      <c r="V650" s="234" t="str">
        <f>IFERROR(tbl_AufmassLos1[[#This Row],[PreisJahr]]/12,"")</f>
        <v/>
      </c>
    </row>
    <row r="651" spans="1:22" x14ac:dyDescent="0.2">
      <c r="A651" s="322" t="s">
        <v>2556</v>
      </c>
      <c r="B651" s="297">
        <v>709170001</v>
      </c>
      <c r="C651" s="298" t="s">
        <v>2511</v>
      </c>
      <c r="D651" s="299" t="s">
        <v>252</v>
      </c>
      <c r="E651" s="301" t="s">
        <v>1449</v>
      </c>
      <c r="F651" s="296" t="s">
        <v>388</v>
      </c>
      <c r="G651" s="467" t="s">
        <v>161</v>
      </c>
      <c r="H651" s="301"/>
      <c r="I651" s="301" t="s">
        <v>2487</v>
      </c>
      <c r="J651" s="302">
        <v>18.03</v>
      </c>
      <c r="K651" s="303" t="s">
        <v>234</v>
      </c>
      <c r="L651" s="304" t="s">
        <v>163</v>
      </c>
      <c r="M651" s="289" t="s">
        <v>479</v>
      </c>
      <c r="N651" s="294">
        <v>49</v>
      </c>
      <c r="O651" s="305">
        <v>5.6</v>
      </c>
      <c r="P651" s="305"/>
      <c r="Q651" s="463">
        <f>IFERROR(tbl_AufmassLos1[[#This Row],[Fläche_qm]]*tbl_AufmassLos1[[#This Row],[Reinigungs-tageJahr]],"")</f>
        <v>883.47</v>
      </c>
      <c r="R651" s="232">
        <f>IFERROR(VLOOKUP(tbl_AufmassLos1[[#This Row],[Reinigungs-gruppe]]&amp;tbl_AufmassLos1[[#This Row],[Reinigungs-tageJahr]],tbl_BasisLos1[],7,FALSE),"")</f>
        <v>0</v>
      </c>
      <c r="S651" s="463" t="str">
        <f>IFERROR(tbl_AufmassLos1[[#This Row],[Fläche_qm_Jahr]]/tbl_AufmassLos1[[#This Row],[qm Leistung pro Stunde]],"")</f>
        <v/>
      </c>
      <c r="T651" s="233">
        <f>IFERROR(VLOOKUP(tbl_AufmassLos1[[#This Row],[Reinigungs-gruppe]]&amp;tbl_AufmassLos1[[#This Row],[Reinigungs-tageJahr]],tbl_BasisLos1[],8,FALSE),"")</f>
        <v>0</v>
      </c>
      <c r="U651" s="234" t="str">
        <f>IFERROR(tbl_AufmassLos1[[#This Row],[StundenJahr]]*tbl_AufmassLos1[[#This Row],[SVS]],"")</f>
        <v/>
      </c>
      <c r="V651" s="234" t="str">
        <f>IFERROR(tbl_AufmassLos1[[#This Row],[PreisJahr]]/12,"")</f>
        <v/>
      </c>
    </row>
    <row r="652" spans="1:22" x14ac:dyDescent="0.2">
      <c r="A652" s="322" t="s">
        <v>2556</v>
      </c>
      <c r="B652" s="297">
        <v>709170001</v>
      </c>
      <c r="C652" s="298" t="s">
        <v>2511</v>
      </c>
      <c r="D652" s="299" t="s">
        <v>252</v>
      </c>
      <c r="E652" s="301" t="s">
        <v>1450</v>
      </c>
      <c r="F652" s="296" t="s">
        <v>388</v>
      </c>
      <c r="G652" s="467" t="s">
        <v>161</v>
      </c>
      <c r="H652" s="301"/>
      <c r="I652" s="301" t="s">
        <v>2487</v>
      </c>
      <c r="J652" s="302">
        <v>18</v>
      </c>
      <c r="K652" s="303" t="s">
        <v>234</v>
      </c>
      <c r="L652" s="304" t="s">
        <v>163</v>
      </c>
      <c r="M652" s="289" t="s">
        <v>479</v>
      </c>
      <c r="N652" s="294">
        <v>49</v>
      </c>
      <c r="O652" s="305">
        <v>5.6</v>
      </c>
      <c r="P652" s="305"/>
      <c r="Q652" s="463">
        <f>IFERROR(tbl_AufmassLos1[[#This Row],[Fläche_qm]]*tbl_AufmassLos1[[#This Row],[Reinigungs-tageJahr]],"")</f>
        <v>882</v>
      </c>
      <c r="R652" s="232">
        <f>IFERROR(VLOOKUP(tbl_AufmassLos1[[#This Row],[Reinigungs-gruppe]]&amp;tbl_AufmassLos1[[#This Row],[Reinigungs-tageJahr]],tbl_BasisLos1[],7,FALSE),"")</f>
        <v>0</v>
      </c>
      <c r="S652" s="463" t="str">
        <f>IFERROR(tbl_AufmassLos1[[#This Row],[Fläche_qm_Jahr]]/tbl_AufmassLos1[[#This Row],[qm Leistung pro Stunde]],"")</f>
        <v/>
      </c>
      <c r="T652" s="233">
        <f>IFERROR(VLOOKUP(tbl_AufmassLos1[[#This Row],[Reinigungs-gruppe]]&amp;tbl_AufmassLos1[[#This Row],[Reinigungs-tageJahr]],tbl_BasisLos1[],8,FALSE),"")</f>
        <v>0</v>
      </c>
      <c r="U652" s="234" t="str">
        <f>IFERROR(tbl_AufmassLos1[[#This Row],[StundenJahr]]*tbl_AufmassLos1[[#This Row],[SVS]],"")</f>
        <v/>
      </c>
      <c r="V652" s="234" t="str">
        <f>IFERROR(tbl_AufmassLos1[[#This Row],[PreisJahr]]/12,"")</f>
        <v/>
      </c>
    </row>
    <row r="653" spans="1:22" x14ac:dyDescent="0.2">
      <c r="A653" s="322" t="s">
        <v>2556</v>
      </c>
      <c r="B653" s="297">
        <v>709170001</v>
      </c>
      <c r="C653" s="298" t="s">
        <v>2511</v>
      </c>
      <c r="D653" s="299" t="s">
        <v>250</v>
      </c>
      <c r="E653" s="301" t="s">
        <v>1325</v>
      </c>
      <c r="F653" s="296" t="s">
        <v>388</v>
      </c>
      <c r="G653" s="467" t="s">
        <v>161</v>
      </c>
      <c r="H653" s="301"/>
      <c r="I653" s="301" t="s">
        <v>2489</v>
      </c>
      <c r="J653" s="302">
        <v>17.57</v>
      </c>
      <c r="K653" s="303" t="s">
        <v>450</v>
      </c>
      <c r="L653" s="304" t="s">
        <v>163</v>
      </c>
      <c r="M653" s="289" t="s">
        <v>484</v>
      </c>
      <c r="N653" s="294">
        <v>122.5</v>
      </c>
      <c r="O653" s="305">
        <v>6.6</v>
      </c>
      <c r="P653" s="305">
        <v>1</v>
      </c>
      <c r="Q653" s="463">
        <f>IFERROR(tbl_AufmassLos1[[#This Row],[Fläche_qm]]*tbl_AufmassLos1[[#This Row],[Reinigungs-tageJahr]],"")</f>
        <v>2152.3249999999998</v>
      </c>
      <c r="R653" s="232">
        <f>IFERROR(VLOOKUP(tbl_AufmassLos1[[#This Row],[Reinigungs-gruppe]]&amp;tbl_AufmassLos1[[#This Row],[Reinigungs-tageJahr]],tbl_BasisLos1[],7,FALSE),"")</f>
        <v>0</v>
      </c>
      <c r="S653" s="463" t="str">
        <f>IFERROR(tbl_AufmassLos1[[#This Row],[Fläche_qm_Jahr]]/tbl_AufmassLos1[[#This Row],[qm Leistung pro Stunde]],"")</f>
        <v/>
      </c>
      <c r="T653" s="233">
        <f>IFERROR(VLOOKUP(tbl_AufmassLos1[[#This Row],[Reinigungs-gruppe]]&amp;tbl_AufmassLos1[[#This Row],[Reinigungs-tageJahr]],tbl_BasisLos1[],8,FALSE),"")</f>
        <v>0</v>
      </c>
      <c r="U653" s="234" t="str">
        <f>IFERROR(tbl_AufmassLos1[[#This Row],[StundenJahr]]*tbl_AufmassLos1[[#This Row],[SVS]],"")</f>
        <v/>
      </c>
      <c r="V653" s="234" t="str">
        <f>IFERROR(tbl_AufmassLos1[[#This Row],[PreisJahr]]/12,"")</f>
        <v/>
      </c>
    </row>
    <row r="654" spans="1:22" x14ac:dyDescent="0.2">
      <c r="A654" s="322" t="s">
        <v>2556</v>
      </c>
      <c r="B654" s="297">
        <v>709170001</v>
      </c>
      <c r="C654" s="298" t="s">
        <v>2511</v>
      </c>
      <c r="D654" s="299" t="s">
        <v>252</v>
      </c>
      <c r="E654" s="301" t="s">
        <v>1451</v>
      </c>
      <c r="F654" s="296" t="s">
        <v>2357</v>
      </c>
      <c r="G654" s="467" t="s">
        <v>161</v>
      </c>
      <c r="H654" s="301"/>
      <c r="I654" s="301" t="s">
        <v>2487</v>
      </c>
      <c r="J654" s="302">
        <v>27.25</v>
      </c>
      <c r="K654" s="303" t="s">
        <v>234</v>
      </c>
      <c r="L654" s="304" t="s">
        <v>163</v>
      </c>
      <c r="M654" s="289" t="s">
        <v>479</v>
      </c>
      <c r="N654" s="294">
        <v>49</v>
      </c>
      <c r="O654" s="305">
        <v>8.4</v>
      </c>
      <c r="P654" s="305"/>
      <c r="Q654" s="463">
        <f>IFERROR(tbl_AufmassLos1[[#This Row],[Fläche_qm]]*tbl_AufmassLos1[[#This Row],[Reinigungs-tageJahr]],"")</f>
        <v>1335.25</v>
      </c>
      <c r="R654" s="232">
        <f>IFERROR(VLOOKUP(tbl_AufmassLos1[[#This Row],[Reinigungs-gruppe]]&amp;tbl_AufmassLos1[[#This Row],[Reinigungs-tageJahr]],tbl_BasisLos1[],7,FALSE),"")</f>
        <v>0</v>
      </c>
      <c r="S654" s="463" t="str">
        <f>IFERROR(tbl_AufmassLos1[[#This Row],[Fläche_qm_Jahr]]/tbl_AufmassLos1[[#This Row],[qm Leistung pro Stunde]],"")</f>
        <v/>
      </c>
      <c r="T654" s="233">
        <f>IFERROR(VLOOKUP(tbl_AufmassLos1[[#This Row],[Reinigungs-gruppe]]&amp;tbl_AufmassLos1[[#This Row],[Reinigungs-tageJahr]],tbl_BasisLos1[],8,FALSE),"")</f>
        <v>0</v>
      </c>
      <c r="U654" s="234" t="str">
        <f>IFERROR(tbl_AufmassLos1[[#This Row],[StundenJahr]]*tbl_AufmassLos1[[#This Row],[SVS]],"")</f>
        <v/>
      </c>
      <c r="V654" s="234" t="str">
        <f>IFERROR(tbl_AufmassLos1[[#This Row],[PreisJahr]]/12,"")</f>
        <v/>
      </c>
    </row>
    <row r="655" spans="1:22" x14ac:dyDescent="0.2">
      <c r="A655" s="322" t="s">
        <v>2556</v>
      </c>
      <c r="B655" s="297">
        <v>709170001</v>
      </c>
      <c r="C655" s="298" t="s">
        <v>2511</v>
      </c>
      <c r="D655" s="299" t="s">
        <v>252</v>
      </c>
      <c r="E655" s="301" t="s">
        <v>1452</v>
      </c>
      <c r="F655" s="296" t="s">
        <v>2358</v>
      </c>
      <c r="G655" s="467" t="s">
        <v>161</v>
      </c>
      <c r="H655" s="301"/>
      <c r="I655" s="301" t="s">
        <v>2487</v>
      </c>
      <c r="J655" s="302">
        <v>18</v>
      </c>
      <c r="K655" s="303" t="s">
        <v>234</v>
      </c>
      <c r="L655" s="304" t="s">
        <v>163</v>
      </c>
      <c r="M655" s="289" t="s">
        <v>479</v>
      </c>
      <c r="N655" s="294">
        <v>49</v>
      </c>
      <c r="O655" s="305">
        <v>5.6</v>
      </c>
      <c r="P655" s="305"/>
      <c r="Q655" s="463">
        <f>IFERROR(tbl_AufmassLos1[[#This Row],[Fläche_qm]]*tbl_AufmassLos1[[#This Row],[Reinigungs-tageJahr]],"")</f>
        <v>882</v>
      </c>
      <c r="R655" s="232">
        <f>IFERROR(VLOOKUP(tbl_AufmassLos1[[#This Row],[Reinigungs-gruppe]]&amp;tbl_AufmassLos1[[#This Row],[Reinigungs-tageJahr]],tbl_BasisLos1[],7,FALSE),"")</f>
        <v>0</v>
      </c>
      <c r="S655" s="463" t="str">
        <f>IFERROR(tbl_AufmassLos1[[#This Row],[Fläche_qm_Jahr]]/tbl_AufmassLos1[[#This Row],[qm Leistung pro Stunde]],"")</f>
        <v/>
      </c>
      <c r="T655" s="233">
        <f>IFERROR(VLOOKUP(tbl_AufmassLos1[[#This Row],[Reinigungs-gruppe]]&amp;tbl_AufmassLos1[[#This Row],[Reinigungs-tageJahr]],tbl_BasisLos1[],8,FALSE),"")</f>
        <v>0</v>
      </c>
      <c r="U655" s="234" t="str">
        <f>IFERROR(tbl_AufmassLos1[[#This Row],[StundenJahr]]*tbl_AufmassLos1[[#This Row],[SVS]],"")</f>
        <v/>
      </c>
      <c r="V655" s="234" t="str">
        <f>IFERROR(tbl_AufmassLos1[[#This Row],[PreisJahr]]/12,"")</f>
        <v/>
      </c>
    </row>
    <row r="656" spans="1:22" x14ac:dyDescent="0.2">
      <c r="A656" s="322" t="s">
        <v>2556</v>
      </c>
      <c r="B656" s="297">
        <v>709170001</v>
      </c>
      <c r="C656" s="298" t="s">
        <v>2511</v>
      </c>
      <c r="D656" s="299" t="s">
        <v>252</v>
      </c>
      <c r="E656" s="301" t="s">
        <v>1453</v>
      </c>
      <c r="F656" s="296" t="s">
        <v>2359</v>
      </c>
      <c r="G656" s="467" t="s">
        <v>161</v>
      </c>
      <c r="H656" s="301"/>
      <c r="I656" s="301" t="s">
        <v>2486</v>
      </c>
      <c r="J656" s="302">
        <v>41.41</v>
      </c>
      <c r="K656" s="303" t="s">
        <v>452</v>
      </c>
      <c r="L656" s="304" t="s">
        <v>163</v>
      </c>
      <c r="M656" s="289" t="s">
        <v>484</v>
      </c>
      <c r="N656" s="294">
        <v>122.5</v>
      </c>
      <c r="O656" s="305">
        <v>0</v>
      </c>
      <c r="P656" s="305">
        <v>5</v>
      </c>
      <c r="Q656" s="463">
        <f>IFERROR(tbl_AufmassLos1[[#This Row],[Fläche_qm]]*tbl_AufmassLos1[[#This Row],[Reinigungs-tageJahr]],"")</f>
        <v>5072.7249999999995</v>
      </c>
      <c r="R656" s="232">
        <f>IFERROR(VLOOKUP(tbl_AufmassLos1[[#This Row],[Reinigungs-gruppe]]&amp;tbl_AufmassLos1[[#This Row],[Reinigungs-tageJahr]],tbl_BasisLos1[],7,FALSE),"")</f>
        <v>0</v>
      </c>
      <c r="S656" s="463" t="str">
        <f>IFERROR(tbl_AufmassLos1[[#This Row],[Fläche_qm_Jahr]]/tbl_AufmassLos1[[#This Row],[qm Leistung pro Stunde]],"")</f>
        <v/>
      </c>
      <c r="T656" s="233">
        <f>IFERROR(VLOOKUP(tbl_AufmassLos1[[#This Row],[Reinigungs-gruppe]]&amp;tbl_AufmassLos1[[#This Row],[Reinigungs-tageJahr]],tbl_BasisLos1[],8,FALSE),"")</f>
        <v>0</v>
      </c>
      <c r="U656" s="234" t="str">
        <f>IFERROR(tbl_AufmassLos1[[#This Row],[StundenJahr]]*tbl_AufmassLos1[[#This Row],[SVS]],"")</f>
        <v/>
      </c>
      <c r="V656" s="234" t="str">
        <f>IFERROR(tbl_AufmassLos1[[#This Row],[PreisJahr]]/12,"")</f>
        <v/>
      </c>
    </row>
    <row r="657" spans="1:22" x14ac:dyDescent="0.2">
      <c r="A657" s="322" t="s">
        <v>2556</v>
      </c>
      <c r="B657" s="297">
        <v>709170001</v>
      </c>
      <c r="C657" s="298" t="s">
        <v>2511</v>
      </c>
      <c r="D657" s="299" t="s">
        <v>252</v>
      </c>
      <c r="E657" s="301" t="s">
        <v>1454</v>
      </c>
      <c r="F657" s="296" t="s">
        <v>388</v>
      </c>
      <c r="G657" s="467" t="s">
        <v>161</v>
      </c>
      <c r="H657" s="301"/>
      <c r="I657" s="301" t="s">
        <v>2486</v>
      </c>
      <c r="J657" s="302">
        <v>27.25</v>
      </c>
      <c r="K657" s="303" t="s">
        <v>234</v>
      </c>
      <c r="L657" s="304" t="s">
        <v>163</v>
      </c>
      <c r="M657" s="289" t="s">
        <v>479</v>
      </c>
      <c r="N657" s="294">
        <v>49</v>
      </c>
      <c r="O657" s="305">
        <v>8.4</v>
      </c>
      <c r="P657" s="305">
        <v>1</v>
      </c>
      <c r="Q657" s="463">
        <f>IFERROR(tbl_AufmassLos1[[#This Row],[Fläche_qm]]*tbl_AufmassLos1[[#This Row],[Reinigungs-tageJahr]],"")</f>
        <v>1335.25</v>
      </c>
      <c r="R657" s="232">
        <f>IFERROR(VLOOKUP(tbl_AufmassLos1[[#This Row],[Reinigungs-gruppe]]&amp;tbl_AufmassLos1[[#This Row],[Reinigungs-tageJahr]],tbl_BasisLos1[],7,FALSE),"")</f>
        <v>0</v>
      </c>
      <c r="S657" s="463" t="str">
        <f>IFERROR(tbl_AufmassLos1[[#This Row],[Fläche_qm_Jahr]]/tbl_AufmassLos1[[#This Row],[qm Leistung pro Stunde]],"")</f>
        <v/>
      </c>
      <c r="T657" s="233">
        <f>IFERROR(VLOOKUP(tbl_AufmassLos1[[#This Row],[Reinigungs-gruppe]]&amp;tbl_AufmassLos1[[#This Row],[Reinigungs-tageJahr]],tbl_BasisLos1[],8,FALSE),"")</f>
        <v>0</v>
      </c>
      <c r="U657" s="234" t="str">
        <f>IFERROR(tbl_AufmassLos1[[#This Row],[StundenJahr]]*tbl_AufmassLos1[[#This Row],[SVS]],"")</f>
        <v/>
      </c>
      <c r="V657" s="234" t="str">
        <f>IFERROR(tbl_AufmassLos1[[#This Row],[PreisJahr]]/12,"")</f>
        <v/>
      </c>
    </row>
    <row r="658" spans="1:22" x14ac:dyDescent="0.2">
      <c r="A658" s="322" t="s">
        <v>2556</v>
      </c>
      <c r="B658" s="297">
        <v>709170001</v>
      </c>
      <c r="C658" s="298" t="s">
        <v>2511</v>
      </c>
      <c r="D658" s="299" t="s">
        <v>252</v>
      </c>
      <c r="E658" s="301" t="s">
        <v>1455</v>
      </c>
      <c r="F658" s="296" t="s">
        <v>388</v>
      </c>
      <c r="G658" s="467" t="s">
        <v>161</v>
      </c>
      <c r="H658" s="301"/>
      <c r="I658" s="301" t="s">
        <v>2486</v>
      </c>
      <c r="J658" s="302">
        <v>23.7</v>
      </c>
      <c r="K658" s="303" t="s">
        <v>234</v>
      </c>
      <c r="L658" s="304" t="s">
        <v>163</v>
      </c>
      <c r="M658" s="289" t="s">
        <v>479</v>
      </c>
      <c r="N658" s="294">
        <v>49</v>
      </c>
      <c r="O658" s="305">
        <v>8.4</v>
      </c>
      <c r="P658" s="305">
        <v>1</v>
      </c>
      <c r="Q658" s="463">
        <f>IFERROR(tbl_AufmassLos1[[#This Row],[Fläche_qm]]*tbl_AufmassLos1[[#This Row],[Reinigungs-tageJahr]],"")</f>
        <v>1161.3</v>
      </c>
      <c r="R658" s="232">
        <f>IFERROR(VLOOKUP(tbl_AufmassLos1[[#This Row],[Reinigungs-gruppe]]&amp;tbl_AufmassLos1[[#This Row],[Reinigungs-tageJahr]],tbl_BasisLos1[],7,FALSE),"")</f>
        <v>0</v>
      </c>
      <c r="S658" s="463" t="str">
        <f>IFERROR(tbl_AufmassLos1[[#This Row],[Fläche_qm_Jahr]]/tbl_AufmassLos1[[#This Row],[qm Leistung pro Stunde]],"")</f>
        <v/>
      </c>
      <c r="T658" s="233">
        <f>IFERROR(VLOOKUP(tbl_AufmassLos1[[#This Row],[Reinigungs-gruppe]]&amp;tbl_AufmassLos1[[#This Row],[Reinigungs-tageJahr]],tbl_BasisLos1[],8,FALSE),"")</f>
        <v>0</v>
      </c>
      <c r="U658" s="234" t="str">
        <f>IFERROR(tbl_AufmassLos1[[#This Row],[StundenJahr]]*tbl_AufmassLos1[[#This Row],[SVS]],"")</f>
        <v/>
      </c>
      <c r="V658" s="234" t="str">
        <f>IFERROR(tbl_AufmassLos1[[#This Row],[PreisJahr]]/12,"")</f>
        <v/>
      </c>
    </row>
    <row r="659" spans="1:22" x14ac:dyDescent="0.2">
      <c r="A659" s="322" t="s">
        <v>2556</v>
      </c>
      <c r="B659" s="297">
        <v>709170001</v>
      </c>
      <c r="C659" s="298" t="s">
        <v>2511</v>
      </c>
      <c r="D659" s="299" t="s">
        <v>252</v>
      </c>
      <c r="E659" s="301" t="s">
        <v>1456</v>
      </c>
      <c r="F659" s="296" t="s">
        <v>388</v>
      </c>
      <c r="G659" s="467" t="s">
        <v>161</v>
      </c>
      <c r="H659" s="301"/>
      <c r="I659" s="301" t="s">
        <v>2486</v>
      </c>
      <c r="J659" s="302">
        <v>18</v>
      </c>
      <c r="K659" s="303" t="s">
        <v>234</v>
      </c>
      <c r="L659" s="304" t="s">
        <v>163</v>
      </c>
      <c r="M659" s="289" t="s">
        <v>479</v>
      </c>
      <c r="N659" s="294">
        <v>49</v>
      </c>
      <c r="O659" s="305">
        <v>5.6</v>
      </c>
      <c r="P659" s="305">
        <v>1</v>
      </c>
      <c r="Q659" s="463">
        <f>IFERROR(tbl_AufmassLos1[[#This Row],[Fläche_qm]]*tbl_AufmassLos1[[#This Row],[Reinigungs-tageJahr]],"")</f>
        <v>882</v>
      </c>
      <c r="R659" s="232">
        <f>IFERROR(VLOOKUP(tbl_AufmassLos1[[#This Row],[Reinigungs-gruppe]]&amp;tbl_AufmassLos1[[#This Row],[Reinigungs-tageJahr]],tbl_BasisLos1[],7,FALSE),"")</f>
        <v>0</v>
      </c>
      <c r="S659" s="463" t="str">
        <f>IFERROR(tbl_AufmassLos1[[#This Row],[Fläche_qm_Jahr]]/tbl_AufmassLos1[[#This Row],[qm Leistung pro Stunde]],"")</f>
        <v/>
      </c>
      <c r="T659" s="233">
        <f>IFERROR(VLOOKUP(tbl_AufmassLos1[[#This Row],[Reinigungs-gruppe]]&amp;tbl_AufmassLos1[[#This Row],[Reinigungs-tageJahr]],tbl_BasisLos1[],8,FALSE),"")</f>
        <v>0</v>
      </c>
      <c r="U659" s="234" t="str">
        <f>IFERROR(tbl_AufmassLos1[[#This Row],[StundenJahr]]*tbl_AufmassLos1[[#This Row],[SVS]],"")</f>
        <v/>
      </c>
      <c r="V659" s="234" t="str">
        <f>IFERROR(tbl_AufmassLos1[[#This Row],[PreisJahr]]/12,"")</f>
        <v/>
      </c>
    </row>
    <row r="660" spans="1:22" x14ac:dyDescent="0.2">
      <c r="A660" s="322" t="s">
        <v>2556</v>
      </c>
      <c r="B660" s="297">
        <v>709170001</v>
      </c>
      <c r="C660" s="298" t="s">
        <v>2511</v>
      </c>
      <c r="D660" s="299" t="s">
        <v>252</v>
      </c>
      <c r="E660" s="301" t="s">
        <v>1457</v>
      </c>
      <c r="F660" s="296" t="s">
        <v>388</v>
      </c>
      <c r="G660" s="467" t="s">
        <v>161</v>
      </c>
      <c r="H660" s="301"/>
      <c r="I660" s="301" t="s">
        <v>2486</v>
      </c>
      <c r="J660" s="302">
        <v>15.95</v>
      </c>
      <c r="K660" s="303" t="s">
        <v>234</v>
      </c>
      <c r="L660" s="304" t="s">
        <v>163</v>
      </c>
      <c r="M660" s="289" t="s">
        <v>479</v>
      </c>
      <c r="N660" s="294">
        <v>49</v>
      </c>
      <c r="O660" s="305">
        <v>5.6</v>
      </c>
      <c r="P660" s="305">
        <v>1</v>
      </c>
      <c r="Q660" s="463">
        <f>IFERROR(tbl_AufmassLos1[[#This Row],[Fläche_qm]]*tbl_AufmassLos1[[#This Row],[Reinigungs-tageJahr]],"")</f>
        <v>781.55</v>
      </c>
      <c r="R660" s="232">
        <f>IFERROR(VLOOKUP(tbl_AufmassLos1[[#This Row],[Reinigungs-gruppe]]&amp;tbl_AufmassLos1[[#This Row],[Reinigungs-tageJahr]],tbl_BasisLos1[],7,FALSE),"")</f>
        <v>0</v>
      </c>
      <c r="S660" s="463" t="str">
        <f>IFERROR(tbl_AufmassLos1[[#This Row],[Fläche_qm_Jahr]]/tbl_AufmassLos1[[#This Row],[qm Leistung pro Stunde]],"")</f>
        <v/>
      </c>
      <c r="T660" s="233">
        <f>IFERROR(VLOOKUP(tbl_AufmassLos1[[#This Row],[Reinigungs-gruppe]]&amp;tbl_AufmassLos1[[#This Row],[Reinigungs-tageJahr]],tbl_BasisLos1[],8,FALSE),"")</f>
        <v>0</v>
      </c>
      <c r="U660" s="234" t="str">
        <f>IFERROR(tbl_AufmassLos1[[#This Row],[StundenJahr]]*tbl_AufmassLos1[[#This Row],[SVS]],"")</f>
        <v/>
      </c>
      <c r="V660" s="234" t="str">
        <f>IFERROR(tbl_AufmassLos1[[#This Row],[PreisJahr]]/12,"")</f>
        <v/>
      </c>
    </row>
    <row r="661" spans="1:22" x14ac:dyDescent="0.2">
      <c r="A661" s="322" t="s">
        <v>2556</v>
      </c>
      <c r="B661" s="297">
        <v>709170001</v>
      </c>
      <c r="C661" s="298" t="s">
        <v>2511</v>
      </c>
      <c r="D661" s="299" t="s">
        <v>252</v>
      </c>
      <c r="E661" s="301" t="s">
        <v>1458</v>
      </c>
      <c r="F661" s="296" t="s">
        <v>388</v>
      </c>
      <c r="G661" s="467" t="s">
        <v>161</v>
      </c>
      <c r="H661" s="301"/>
      <c r="I661" s="301" t="s">
        <v>2486</v>
      </c>
      <c r="J661" s="302">
        <v>18</v>
      </c>
      <c r="K661" s="303" t="s">
        <v>234</v>
      </c>
      <c r="L661" s="304" t="s">
        <v>163</v>
      </c>
      <c r="M661" s="289" t="s">
        <v>479</v>
      </c>
      <c r="N661" s="294">
        <v>49</v>
      </c>
      <c r="O661" s="305">
        <v>5.6</v>
      </c>
      <c r="P661" s="305">
        <v>1</v>
      </c>
      <c r="Q661" s="463">
        <f>IFERROR(tbl_AufmassLos1[[#This Row],[Fläche_qm]]*tbl_AufmassLos1[[#This Row],[Reinigungs-tageJahr]],"")</f>
        <v>882</v>
      </c>
      <c r="R661" s="232">
        <f>IFERROR(VLOOKUP(tbl_AufmassLos1[[#This Row],[Reinigungs-gruppe]]&amp;tbl_AufmassLos1[[#This Row],[Reinigungs-tageJahr]],tbl_BasisLos1[],7,FALSE),"")</f>
        <v>0</v>
      </c>
      <c r="S661" s="463" t="str">
        <f>IFERROR(tbl_AufmassLos1[[#This Row],[Fläche_qm_Jahr]]/tbl_AufmassLos1[[#This Row],[qm Leistung pro Stunde]],"")</f>
        <v/>
      </c>
      <c r="T661" s="233">
        <f>IFERROR(VLOOKUP(tbl_AufmassLos1[[#This Row],[Reinigungs-gruppe]]&amp;tbl_AufmassLos1[[#This Row],[Reinigungs-tageJahr]],tbl_BasisLos1[],8,FALSE),"")</f>
        <v>0</v>
      </c>
      <c r="U661" s="234" t="str">
        <f>IFERROR(tbl_AufmassLos1[[#This Row],[StundenJahr]]*tbl_AufmassLos1[[#This Row],[SVS]],"")</f>
        <v/>
      </c>
      <c r="V661" s="234" t="str">
        <f>IFERROR(tbl_AufmassLos1[[#This Row],[PreisJahr]]/12,"")</f>
        <v/>
      </c>
    </row>
    <row r="662" spans="1:22" x14ac:dyDescent="0.2">
      <c r="A662" s="322" t="s">
        <v>2556</v>
      </c>
      <c r="B662" s="297">
        <v>709170001</v>
      </c>
      <c r="C662" s="298" t="s">
        <v>2511</v>
      </c>
      <c r="D662" s="299" t="s">
        <v>252</v>
      </c>
      <c r="E662" s="301" t="s">
        <v>1459</v>
      </c>
      <c r="F662" s="296" t="s">
        <v>388</v>
      </c>
      <c r="G662" s="467" t="s">
        <v>161</v>
      </c>
      <c r="H662" s="301"/>
      <c r="I662" s="301" t="s">
        <v>2486</v>
      </c>
      <c r="J662" s="302">
        <v>15.95</v>
      </c>
      <c r="K662" s="303" t="s">
        <v>234</v>
      </c>
      <c r="L662" s="304" t="s">
        <v>163</v>
      </c>
      <c r="M662" s="289" t="s">
        <v>479</v>
      </c>
      <c r="N662" s="294">
        <v>49</v>
      </c>
      <c r="O662" s="305">
        <v>5.6</v>
      </c>
      <c r="P662" s="305">
        <v>1</v>
      </c>
      <c r="Q662" s="463">
        <f>IFERROR(tbl_AufmassLos1[[#This Row],[Fläche_qm]]*tbl_AufmassLos1[[#This Row],[Reinigungs-tageJahr]],"")</f>
        <v>781.55</v>
      </c>
      <c r="R662" s="232">
        <f>IFERROR(VLOOKUP(tbl_AufmassLos1[[#This Row],[Reinigungs-gruppe]]&amp;tbl_AufmassLos1[[#This Row],[Reinigungs-tageJahr]],tbl_BasisLos1[],7,FALSE),"")</f>
        <v>0</v>
      </c>
      <c r="S662" s="463" t="str">
        <f>IFERROR(tbl_AufmassLos1[[#This Row],[Fläche_qm_Jahr]]/tbl_AufmassLos1[[#This Row],[qm Leistung pro Stunde]],"")</f>
        <v/>
      </c>
      <c r="T662" s="233">
        <f>IFERROR(VLOOKUP(tbl_AufmassLos1[[#This Row],[Reinigungs-gruppe]]&amp;tbl_AufmassLos1[[#This Row],[Reinigungs-tageJahr]],tbl_BasisLos1[],8,FALSE),"")</f>
        <v>0</v>
      </c>
      <c r="U662" s="234" t="str">
        <f>IFERROR(tbl_AufmassLos1[[#This Row],[StundenJahr]]*tbl_AufmassLos1[[#This Row],[SVS]],"")</f>
        <v/>
      </c>
      <c r="V662" s="234" t="str">
        <f>IFERROR(tbl_AufmassLos1[[#This Row],[PreisJahr]]/12,"")</f>
        <v/>
      </c>
    </row>
    <row r="663" spans="1:22" x14ac:dyDescent="0.2">
      <c r="A663" s="322" t="s">
        <v>2556</v>
      </c>
      <c r="B663" s="297">
        <v>709170001</v>
      </c>
      <c r="C663" s="298" t="s">
        <v>2511</v>
      </c>
      <c r="D663" s="299" t="s">
        <v>252</v>
      </c>
      <c r="E663" s="301" t="s">
        <v>1460</v>
      </c>
      <c r="F663" s="296" t="s">
        <v>388</v>
      </c>
      <c r="G663" s="467" t="s">
        <v>161</v>
      </c>
      <c r="H663" s="301"/>
      <c r="I663" s="301" t="s">
        <v>2486</v>
      </c>
      <c r="J663" s="302">
        <v>18</v>
      </c>
      <c r="K663" s="303" t="s">
        <v>234</v>
      </c>
      <c r="L663" s="304" t="s">
        <v>163</v>
      </c>
      <c r="M663" s="289" t="s">
        <v>479</v>
      </c>
      <c r="N663" s="294">
        <v>49</v>
      </c>
      <c r="O663" s="305">
        <v>5.6</v>
      </c>
      <c r="P663" s="305">
        <v>1</v>
      </c>
      <c r="Q663" s="463">
        <f>IFERROR(tbl_AufmassLos1[[#This Row],[Fläche_qm]]*tbl_AufmassLos1[[#This Row],[Reinigungs-tageJahr]],"")</f>
        <v>882</v>
      </c>
      <c r="R663" s="232">
        <f>IFERROR(VLOOKUP(tbl_AufmassLos1[[#This Row],[Reinigungs-gruppe]]&amp;tbl_AufmassLos1[[#This Row],[Reinigungs-tageJahr]],tbl_BasisLos1[],7,FALSE),"")</f>
        <v>0</v>
      </c>
      <c r="S663" s="463" t="str">
        <f>IFERROR(tbl_AufmassLos1[[#This Row],[Fläche_qm_Jahr]]/tbl_AufmassLos1[[#This Row],[qm Leistung pro Stunde]],"")</f>
        <v/>
      </c>
      <c r="T663" s="233">
        <f>IFERROR(VLOOKUP(tbl_AufmassLos1[[#This Row],[Reinigungs-gruppe]]&amp;tbl_AufmassLos1[[#This Row],[Reinigungs-tageJahr]],tbl_BasisLos1[],8,FALSE),"")</f>
        <v>0</v>
      </c>
      <c r="U663" s="234" t="str">
        <f>IFERROR(tbl_AufmassLos1[[#This Row],[StundenJahr]]*tbl_AufmassLos1[[#This Row],[SVS]],"")</f>
        <v/>
      </c>
      <c r="V663" s="234" t="str">
        <f>IFERROR(tbl_AufmassLos1[[#This Row],[PreisJahr]]/12,"")</f>
        <v/>
      </c>
    </row>
    <row r="664" spans="1:22" x14ac:dyDescent="0.2">
      <c r="A664" s="322" t="s">
        <v>2556</v>
      </c>
      <c r="B664" s="297">
        <v>709170001</v>
      </c>
      <c r="C664" s="298" t="s">
        <v>2511</v>
      </c>
      <c r="D664" s="299" t="s">
        <v>250</v>
      </c>
      <c r="E664" s="301" t="s">
        <v>1326</v>
      </c>
      <c r="F664" s="296" t="s">
        <v>395</v>
      </c>
      <c r="G664" s="467" t="s">
        <v>161</v>
      </c>
      <c r="H664" s="301"/>
      <c r="I664" s="301" t="s">
        <v>2486</v>
      </c>
      <c r="J664" s="302">
        <v>14.62</v>
      </c>
      <c r="K664" s="303" t="s">
        <v>454</v>
      </c>
      <c r="L664" s="304" t="s">
        <v>163</v>
      </c>
      <c r="M664" s="289" t="s">
        <v>484</v>
      </c>
      <c r="N664" s="294">
        <v>122.5</v>
      </c>
      <c r="O664" s="305">
        <v>6.6</v>
      </c>
      <c r="P664" s="305">
        <v>1</v>
      </c>
      <c r="Q664" s="463">
        <f>IFERROR(tbl_AufmassLos1[[#This Row],[Fläche_qm]]*tbl_AufmassLos1[[#This Row],[Reinigungs-tageJahr]],"")</f>
        <v>1790.9499999999998</v>
      </c>
      <c r="R664" s="232">
        <f>IFERROR(VLOOKUP(tbl_AufmassLos1[[#This Row],[Reinigungs-gruppe]]&amp;tbl_AufmassLos1[[#This Row],[Reinigungs-tageJahr]],tbl_BasisLos1[],7,FALSE),"")</f>
        <v>0</v>
      </c>
      <c r="S664" s="463" t="str">
        <f>IFERROR(tbl_AufmassLos1[[#This Row],[Fläche_qm_Jahr]]/tbl_AufmassLos1[[#This Row],[qm Leistung pro Stunde]],"")</f>
        <v/>
      </c>
      <c r="T664" s="233">
        <f>IFERROR(VLOOKUP(tbl_AufmassLos1[[#This Row],[Reinigungs-gruppe]]&amp;tbl_AufmassLos1[[#This Row],[Reinigungs-tageJahr]],tbl_BasisLos1[],8,FALSE),"")</f>
        <v>0</v>
      </c>
      <c r="U664" s="234" t="str">
        <f>IFERROR(tbl_AufmassLos1[[#This Row],[StundenJahr]]*tbl_AufmassLos1[[#This Row],[SVS]],"")</f>
        <v/>
      </c>
      <c r="V664" s="234" t="str">
        <f>IFERROR(tbl_AufmassLos1[[#This Row],[PreisJahr]]/12,"")</f>
        <v/>
      </c>
    </row>
    <row r="665" spans="1:22" x14ac:dyDescent="0.2">
      <c r="A665" s="322" t="s">
        <v>2556</v>
      </c>
      <c r="B665" s="297">
        <v>709170001</v>
      </c>
      <c r="C665" s="298" t="s">
        <v>2511</v>
      </c>
      <c r="D665" s="299" t="s">
        <v>252</v>
      </c>
      <c r="E665" s="301" t="s">
        <v>1461</v>
      </c>
      <c r="F665" s="296" t="s">
        <v>388</v>
      </c>
      <c r="G665" s="467" t="s">
        <v>161</v>
      </c>
      <c r="H665" s="301"/>
      <c r="I665" s="301" t="s">
        <v>2486</v>
      </c>
      <c r="J665" s="302">
        <v>15.95</v>
      </c>
      <c r="K665" s="303" t="s">
        <v>234</v>
      </c>
      <c r="L665" s="304" t="s">
        <v>163</v>
      </c>
      <c r="M665" s="289" t="s">
        <v>479</v>
      </c>
      <c r="N665" s="294">
        <v>49</v>
      </c>
      <c r="O665" s="305">
        <v>5.6</v>
      </c>
      <c r="P665" s="305">
        <v>1</v>
      </c>
      <c r="Q665" s="463">
        <f>IFERROR(tbl_AufmassLos1[[#This Row],[Fläche_qm]]*tbl_AufmassLos1[[#This Row],[Reinigungs-tageJahr]],"")</f>
        <v>781.55</v>
      </c>
      <c r="R665" s="232">
        <f>IFERROR(VLOOKUP(tbl_AufmassLos1[[#This Row],[Reinigungs-gruppe]]&amp;tbl_AufmassLos1[[#This Row],[Reinigungs-tageJahr]],tbl_BasisLos1[],7,FALSE),"")</f>
        <v>0</v>
      </c>
      <c r="S665" s="463" t="str">
        <f>IFERROR(tbl_AufmassLos1[[#This Row],[Fläche_qm_Jahr]]/tbl_AufmassLos1[[#This Row],[qm Leistung pro Stunde]],"")</f>
        <v/>
      </c>
      <c r="T665" s="233">
        <f>IFERROR(VLOOKUP(tbl_AufmassLos1[[#This Row],[Reinigungs-gruppe]]&amp;tbl_AufmassLos1[[#This Row],[Reinigungs-tageJahr]],tbl_BasisLos1[],8,FALSE),"")</f>
        <v>0</v>
      </c>
      <c r="U665" s="234" t="str">
        <f>IFERROR(tbl_AufmassLos1[[#This Row],[StundenJahr]]*tbl_AufmassLos1[[#This Row],[SVS]],"")</f>
        <v/>
      </c>
      <c r="V665" s="234" t="str">
        <f>IFERROR(tbl_AufmassLos1[[#This Row],[PreisJahr]]/12,"")</f>
        <v/>
      </c>
    </row>
    <row r="666" spans="1:22" x14ac:dyDescent="0.2">
      <c r="A666" s="322" t="s">
        <v>2556</v>
      </c>
      <c r="B666" s="297">
        <v>709170001</v>
      </c>
      <c r="C666" s="298" t="s">
        <v>2511</v>
      </c>
      <c r="D666" s="299" t="s">
        <v>252</v>
      </c>
      <c r="E666" s="301" t="s">
        <v>1462</v>
      </c>
      <c r="F666" s="296" t="s">
        <v>388</v>
      </c>
      <c r="G666" s="467" t="s">
        <v>161</v>
      </c>
      <c r="H666" s="301"/>
      <c r="I666" s="301" t="s">
        <v>2486</v>
      </c>
      <c r="J666" s="302">
        <v>18</v>
      </c>
      <c r="K666" s="303" t="s">
        <v>234</v>
      </c>
      <c r="L666" s="304" t="s">
        <v>163</v>
      </c>
      <c r="M666" s="289" t="s">
        <v>479</v>
      </c>
      <c r="N666" s="294">
        <v>49</v>
      </c>
      <c r="O666" s="305">
        <v>5.6</v>
      </c>
      <c r="P666" s="305">
        <v>1</v>
      </c>
      <c r="Q666" s="463">
        <f>IFERROR(tbl_AufmassLos1[[#This Row],[Fläche_qm]]*tbl_AufmassLos1[[#This Row],[Reinigungs-tageJahr]],"")</f>
        <v>882</v>
      </c>
      <c r="R666" s="232">
        <f>IFERROR(VLOOKUP(tbl_AufmassLos1[[#This Row],[Reinigungs-gruppe]]&amp;tbl_AufmassLos1[[#This Row],[Reinigungs-tageJahr]],tbl_BasisLos1[],7,FALSE),"")</f>
        <v>0</v>
      </c>
      <c r="S666" s="463" t="str">
        <f>IFERROR(tbl_AufmassLos1[[#This Row],[Fläche_qm_Jahr]]/tbl_AufmassLos1[[#This Row],[qm Leistung pro Stunde]],"")</f>
        <v/>
      </c>
      <c r="T666" s="233">
        <f>IFERROR(VLOOKUP(tbl_AufmassLos1[[#This Row],[Reinigungs-gruppe]]&amp;tbl_AufmassLos1[[#This Row],[Reinigungs-tageJahr]],tbl_BasisLos1[],8,FALSE),"")</f>
        <v>0</v>
      </c>
      <c r="U666" s="234" t="str">
        <f>IFERROR(tbl_AufmassLos1[[#This Row],[StundenJahr]]*tbl_AufmassLos1[[#This Row],[SVS]],"")</f>
        <v/>
      </c>
      <c r="V666" s="234" t="str">
        <f>IFERROR(tbl_AufmassLos1[[#This Row],[PreisJahr]]/12,"")</f>
        <v/>
      </c>
    </row>
    <row r="667" spans="1:22" x14ac:dyDescent="0.2">
      <c r="A667" s="322" t="s">
        <v>2556</v>
      </c>
      <c r="B667" s="297">
        <v>709170001</v>
      </c>
      <c r="C667" s="298" t="s">
        <v>2511</v>
      </c>
      <c r="D667" s="299" t="s">
        <v>252</v>
      </c>
      <c r="E667" s="301" t="s">
        <v>1463</v>
      </c>
      <c r="F667" s="296" t="s">
        <v>388</v>
      </c>
      <c r="G667" s="467" t="s">
        <v>161</v>
      </c>
      <c r="H667" s="301"/>
      <c r="I667" s="301" t="s">
        <v>2486</v>
      </c>
      <c r="J667" s="302">
        <v>15.95</v>
      </c>
      <c r="K667" s="303" t="s">
        <v>234</v>
      </c>
      <c r="L667" s="304" t="s">
        <v>163</v>
      </c>
      <c r="M667" s="289" t="s">
        <v>479</v>
      </c>
      <c r="N667" s="294">
        <v>49</v>
      </c>
      <c r="O667" s="305">
        <v>5.6</v>
      </c>
      <c r="P667" s="305">
        <v>1</v>
      </c>
      <c r="Q667" s="463">
        <f>IFERROR(tbl_AufmassLos1[[#This Row],[Fläche_qm]]*tbl_AufmassLos1[[#This Row],[Reinigungs-tageJahr]],"")</f>
        <v>781.55</v>
      </c>
      <c r="R667" s="232">
        <f>IFERROR(VLOOKUP(tbl_AufmassLos1[[#This Row],[Reinigungs-gruppe]]&amp;tbl_AufmassLos1[[#This Row],[Reinigungs-tageJahr]],tbl_BasisLos1[],7,FALSE),"")</f>
        <v>0</v>
      </c>
      <c r="S667" s="463" t="str">
        <f>IFERROR(tbl_AufmassLos1[[#This Row],[Fläche_qm_Jahr]]/tbl_AufmassLos1[[#This Row],[qm Leistung pro Stunde]],"")</f>
        <v/>
      </c>
      <c r="T667" s="233">
        <f>IFERROR(VLOOKUP(tbl_AufmassLos1[[#This Row],[Reinigungs-gruppe]]&amp;tbl_AufmassLos1[[#This Row],[Reinigungs-tageJahr]],tbl_BasisLos1[],8,FALSE),"")</f>
        <v>0</v>
      </c>
      <c r="U667" s="234" t="str">
        <f>IFERROR(tbl_AufmassLos1[[#This Row],[StundenJahr]]*tbl_AufmassLos1[[#This Row],[SVS]],"")</f>
        <v/>
      </c>
      <c r="V667" s="234" t="str">
        <f>IFERROR(tbl_AufmassLos1[[#This Row],[PreisJahr]]/12,"")</f>
        <v/>
      </c>
    </row>
    <row r="668" spans="1:22" x14ac:dyDescent="0.2">
      <c r="A668" s="322" t="s">
        <v>2556</v>
      </c>
      <c r="B668" s="297">
        <v>709170001</v>
      </c>
      <c r="C668" s="298" t="s">
        <v>2511</v>
      </c>
      <c r="D668" s="299" t="s">
        <v>252</v>
      </c>
      <c r="E668" s="301" t="s">
        <v>1464</v>
      </c>
      <c r="F668" s="296" t="s">
        <v>2349</v>
      </c>
      <c r="G668" s="467" t="s">
        <v>161</v>
      </c>
      <c r="H668" s="301"/>
      <c r="I668" s="301" t="s">
        <v>2484</v>
      </c>
      <c r="J668" s="302">
        <v>43.51</v>
      </c>
      <c r="K668" s="303" t="s">
        <v>452</v>
      </c>
      <c r="L668" s="304" t="s">
        <v>163</v>
      </c>
      <c r="M668" s="289" t="s">
        <v>484</v>
      </c>
      <c r="N668" s="294">
        <v>122.5</v>
      </c>
      <c r="O668" s="305">
        <v>4.8</v>
      </c>
      <c r="P668" s="305">
        <v>5</v>
      </c>
      <c r="Q668" s="463">
        <f>IFERROR(tbl_AufmassLos1[[#This Row],[Fläche_qm]]*tbl_AufmassLos1[[#This Row],[Reinigungs-tageJahr]],"")</f>
        <v>5329.9749999999995</v>
      </c>
      <c r="R668" s="232">
        <f>IFERROR(VLOOKUP(tbl_AufmassLos1[[#This Row],[Reinigungs-gruppe]]&amp;tbl_AufmassLos1[[#This Row],[Reinigungs-tageJahr]],tbl_BasisLos1[],7,FALSE),"")</f>
        <v>0</v>
      </c>
      <c r="S668" s="463" t="str">
        <f>IFERROR(tbl_AufmassLos1[[#This Row],[Fläche_qm_Jahr]]/tbl_AufmassLos1[[#This Row],[qm Leistung pro Stunde]],"")</f>
        <v/>
      </c>
      <c r="T668" s="233">
        <f>IFERROR(VLOOKUP(tbl_AufmassLos1[[#This Row],[Reinigungs-gruppe]]&amp;tbl_AufmassLos1[[#This Row],[Reinigungs-tageJahr]],tbl_BasisLos1[],8,FALSE),"")</f>
        <v>0</v>
      </c>
      <c r="U668" s="234" t="str">
        <f>IFERROR(tbl_AufmassLos1[[#This Row],[StundenJahr]]*tbl_AufmassLos1[[#This Row],[SVS]],"")</f>
        <v/>
      </c>
      <c r="V668" s="234" t="str">
        <f>IFERROR(tbl_AufmassLos1[[#This Row],[PreisJahr]]/12,"")</f>
        <v/>
      </c>
    </row>
    <row r="669" spans="1:22" x14ac:dyDescent="0.2">
      <c r="A669" s="322" t="s">
        <v>2556</v>
      </c>
      <c r="B669" s="297">
        <v>709170001</v>
      </c>
      <c r="C669" s="298" t="s">
        <v>2511</v>
      </c>
      <c r="D669" s="299" t="s">
        <v>252</v>
      </c>
      <c r="E669" s="301" t="s">
        <v>1465</v>
      </c>
      <c r="F669" s="296" t="s">
        <v>2360</v>
      </c>
      <c r="G669" s="467" t="s">
        <v>161</v>
      </c>
      <c r="H669" s="301"/>
      <c r="I669" s="301" t="s">
        <v>2484</v>
      </c>
      <c r="J669" s="302">
        <v>12</v>
      </c>
      <c r="K669" s="303" t="s">
        <v>466</v>
      </c>
      <c r="L669" s="304" t="s">
        <v>163</v>
      </c>
      <c r="M669" s="289" t="s">
        <v>484</v>
      </c>
      <c r="N669" s="294">
        <v>122.5</v>
      </c>
      <c r="O669" s="305">
        <v>1</v>
      </c>
      <c r="P669" s="305"/>
      <c r="Q669" s="463">
        <f>IFERROR(tbl_AufmassLos1[[#This Row],[Fläche_qm]]*tbl_AufmassLos1[[#This Row],[Reinigungs-tageJahr]],"")</f>
        <v>1470</v>
      </c>
      <c r="R669" s="232">
        <f>IFERROR(VLOOKUP(tbl_AufmassLos1[[#This Row],[Reinigungs-gruppe]]&amp;tbl_AufmassLos1[[#This Row],[Reinigungs-tageJahr]],tbl_BasisLos1[],7,FALSE),"")</f>
        <v>0</v>
      </c>
      <c r="S669" s="463" t="str">
        <f>IFERROR(tbl_AufmassLos1[[#This Row],[Fläche_qm_Jahr]]/tbl_AufmassLos1[[#This Row],[qm Leistung pro Stunde]],"")</f>
        <v/>
      </c>
      <c r="T669" s="233">
        <f>IFERROR(VLOOKUP(tbl_AufmassLos1[[#This Row],[Reinigungs-gruppe]]&amp;tbl_AufmassLos1[[#This Row],[Reinigungs-tageJahr]],tbl_BasisLos1[],8,FALSE),"")</f>
        <v>0</v>
      </c>
      <c r="U669" s="234" t="str">
        <f>IFERROR(tbl_AufmassLos1[[#This Row],[StundenJahr]]*tbl_AufmassLos1[[#This Row],[SVS]],"")</f>
        <v/>
      </c>
      <c r="V669" s="234" t="str">
        <f>IFERROR(tbl_AufmassLos1[[#This Row],[PreisJahr]]/12,"")</f>
        <v/>
      </c>
    </row>
    <row r="670" spans="1:22" x14ac:dyDescent="0.2">
      <c r="A670" s="322" t="s">
        <v>2556</v>
      </c>
      <c r="B670" s="297">
        <v>709170001</v>
      </c>
      <c r="C670" s="298" t="s">
        <v>2511</v>
      </c>
      <c r="D670" s="299" t="s">
        <v>252</v>
      </c>
      <c r="E670" s="301" t="s">
        <v>1466</v>
      </c>
      <c r="F670" s="296" t="s">
        <v>386</v>
      </c>
      <c r="G670" s="467" t="s">
        <v>161</v>
      </c>
      <c r="H670" s="301"/>
      <c r="I670" s="301" t="s">
        <v>2488</v>
      </c>
      <c r="J670" s="302">
        <v>7.15</v>
      </c>
      <c r="K670" s="303" t="s">
        <v>48</v>
      </c>
      <c r="L670" s="304" t="s">
        <v>163</v>
      </c>
      <c r="M670" s="332" t="s">
        <v>250</v>
      </c>
      <c r="N670" s="294">
        <v>0</v>
      </c>
      <c r="O670" s="305">
        <v>2.8</v>
      </c>
      <c r="P670" s="305"/>
      <c r="Q670" s="463">
        <f>IFERROR(tbl_AufmassLos1[[#This Row],[Fläche_qm]]*tbl_AufmassLos1[[#This Row],[Reinigungs-tageJahr]],"")</f>
        <v>0</v>
      </c>
      <c r="R670" s="232">
        <f>IFERROR(VLOOKUP(tbl_AufmassLos1[[#This Row],[Reinigungs-gruppe]]&amp;tbl_AufmassLos1[[#This Row],[Reinigungs-tageJahr]],tbl_BasisLos1[],7,FALSE),"")</f>
        <v>0</v>
      </c>
      <c r="S670" s="463" t="str">
        <f>IFERROR(tbl_AufmassLos1[[#This Row],[Fläche_qm_Jahr]]/tbl_AufmassLos1[[#This Row],[qm Leistung pro Stunde]],"")</f>
        <v/>
      </c>
      <c r="T670" s="233">
        <f>IFERROR(VLOOKUP(tbl_AufmassLos1[[#This Row],[Reinigungs-gruppe]]&amp;tbl_AufmassLos1[[#This Row],[Reinigungs-tageJahr]],tbl_BasisLos1[],8,FALSE),"")</f>
        <v>0</v>
      </c>
      <c r="U670" s="234" t="str">
        <f>IFERROR(tbl_AufmassLos1[[#This Row],[StundenJahr]]*tbl_AufmassLos1[[#This Row],[SVS]],"")</f>
        <v/>
      </c>
      <c r="V670" s="234" t="str">
        <f>IFERROR(tbl_AufmassLos1[[#This Row],[PreisJahr]]/12,"")</f>
        <v/>
      </c>
    </row>
    <row r="671" spans="1:22" x14ac:dyDescent="0.2">
      <c r="A671" s="322" t="s">
        <v>2556</v>
      </c>
      <c r="B671" s="297">
        <v>709170001</v>
      </c>
      <c r="C671" s="298" t="s">
        <v>2511</v>
      </c>
      <c r="D671" s="299" t="s">
        <v>252</v>
      </c>
      <c r="E671" s="301" t="s">
        <v>1467</v>
      </c>
      <c r="F671" s="296" t="s">
        <v>385</v>
      </c>
      <c r="G671" s="467" t="s">
        <v>161</v>
      </c>
      <c r="H671" s="301"/>
      <c r="I671" s="301" t="s">
        <v>2488</v>
      </c>
      <c r="J671" s="302">
        <v>13.38</v>
      </c>
      <c r="K671" s="303" t="s">
        <v>48</v>
      </c>
      <c r="L671" s="304" t="s">
        <v>163</v>
      </c>
      <c r="M671" s="332" t="s">
        <v>250</v>
      </c>
      <c r="N671" s="294">
        <v>0</v>
      </c>
      <c r="O671" s="305">
        <v>5.6</v>
      </c>
      <c r="P671" s="305"/>
      <c r="Q671" s="463">
        <f>IFERROR(tbl_AufmassLos1[[#This Row],[Fläche_qm]]*tbl_AufmassLos1[[#This Row],[Reinigungs-tageJahr]],"")</f>
        <v>0</v>
      </c>
      <c r="R671" s="232">
        <f>IFERROR(VLOOKUP(tbl_AufmassLos1[[#This Row],[Reinigungs-gruppe]]&amp;tbl_AufmassLos1[[#This Row],[Reinigungs-tageJahr]],tbl_BasisLos1[],7,FALSE),"")</f>
        <v>0</v>
      </c>
      <c r="S671" s="463" t="str">
        <f>IFERROR(tbl_AufmassLos1[[#This Row],[Fläche_qm_Jahr]]/tbl_AufmassLos1[[#This Row],[qm Leistung pro Stunde]],"")</f>
        <v/>
      </c>
      <c r="T671" s="233">
        <f>IFERROR(VLOOKUP(tbl_AufmassLos1[[#This Row],[Reinigungs-gruppe]]&amp;tbl_AufmassLos1[[#This Row],[Reinigungs-tageJahr]],tbl_BasisLos1[],8,FALSE),"")</f>
        <v>0</v>
      </c>
      <c r="U671" s="234" t="str">
        <f>IFERROR(tbl_AufmassLos1[[#This Row],[StundenJahr]]*tbl_AufmassLos1[[#This Row],[SVS]],"")</f>
        <v/>
      </c>
      <c r="V671" s="234" t="str">
        <f>IFERROR(tbl_AufmassLos1[[#This Row],[PreisJahr]]/12,"")</f>
        <v/>
      </c>
    </row>
    <row r="672" spans="1:22" x14ac:dyDescent="0.2">
      <c r="A672" s="322" t="s">
        <v>2556</v>
      </c>
      <c r="B672" s="297">
        <v>709170001</v>
      </c>
      <c r="C672" s="298" t="s">
        <v>2511</v>
      </c>
      <c r="D672" s="299" t="s">
        <v>252</v>
      </c>
      <c r="E672" s="301" t="s">
        <v>1468</v>
      </c>
      <c r="F672" s="296" t="s">
        <v>2361</v>
      </c>
      <c r="G672" s="467" t="s">
        <v>161</v>
      </c>
      <c r="H672" s="301"/>
      <c r="I672" s="301" t="s">
        <v>2486</v>
      </c>
      <c r="J672" s="302">
        <v>80.900000000000006</v>
      </c>
      <c r="K672" s="303" t="s">
        <v>452</v>
      </c>
      <c r="L672" s="304" t="s">
        <v>163</v>
      </c>
      <c r="M672" s="289" t="s">
        <v>484</v>
      </c>
      <c r="N672" s="294">
        <v>122.5</v>
      </c>
      <c r="O672" s="305">
        <v>11</v>
      </c>
      <c r="P672" s="305">
        <v>10</v>
      </c>
      <c r="Q672" s="463">
        <f>IFERROR(tbl_AufmassLos1[[#This Row],[Fläche_qm]]*tbl_AufmassLos1[[#This Row],[Reinigungs-tageJahr]],"")</f>
        <v>9910.25</v>
      </c>
      <c r="R672" s="232">
        <f>IFERROR(VLOOKUP(tbl_AufmassLos1[[#This Row],[Reinigungs-gruppe]]&amp;tbl_AufmassLos1[[#This Row],[Reinigungs-tageJahr]],tbl_BasisLos1[],7,FALSE),"")</f>
        <v>0</v>
      </c>
      <c r="S672" s="463" t="str">
        <f>IFERROR(tbl_AufmassLos1[[#This Row],[Fläche_qm_Jahr]]/tbl_AufmassLos1[[#This Row],[qm Leistung pro Stunde]],"")</f>
        <v/>
      </c>
      <c r="T672" s="233">
        <f>IFERROR(VLOOKUP(tbl_AufmassLos1[[#This Row],[Reinigungs-gruppe]]&amp;tbl_AufmassLos1[[#This Row],[Reinigungs-tageJahr]],tbl_BasisLos1[],8,FALSE),"")</f>
        <v>0</v>
      </c>
      <c r="U672" s="234" t="str">
        <f>IFERROR(tbl_AufmassLos1[[#This Row],[StundenJahr]]*tbl_AufmassLos1[[#This Row],[SVS]],"")</f>
        <v/>
      </c>
      <c r="V672" s="234" t="str">
        <f>IFERROR(tbl_AufmassLos1[[#This Row],[PreisJahr]]/12,"")</f>
        <v/>
      </c>
    </row>
    <row r="673" spans="1:22" x14ac:dyDescent="0.2">
      <c r="A673" s="322" t="s">
        <v>2556</v>
      </c>
      <c r="B673" s="297">
        <v>709170001</v>
      </c>
      <c r="C673" s="298" t="s">
        <v>2511</v>
      </c>
      <c r="D673" s="299" t="s">
        <v>252</v>
      </c>
      <c r="E673" s="301" t="s">
        <v>1469</v>
      </c>
      <c r="F673" s="296" t="s">
        <v>415</v>
      </c>
      <c r="G673" s="467" t="s">
        <v>161</v>
      </c>
      <c r="H673" s="301"/>
      <c r="I673" s="301" t="s">
        <v>2486</v>
      </c>
      <c r="J673" s="302">
        <v>17.45</v>
      </c>
      <c r="K673" s="303" t="s">
        <v>48</v>
      </c>
      <c r="L673" s="304" t="s">
        <v>163</v>
      </c>
      <c r="M673" s="332" t="s">
        <v>250</v>
      </c>
      <c r="N673" s="294">
        <v>0</v>
      </c>
      <c r="O673" s="305">
        <v>5.6</v>
      </c>
      <c r="P673" s="305"/>
      <c r="Q673" s="463">
        <f>IFERROR(tbl_AufmassLos1[[#This Row],[Fläche_qm]]*tbl_AufmassLos1[[#This Row],[Reinigungs-tageJahr]],"")</f>
        <v>0</v>
      </c>
      <c r="R673" s="232">
        <f>IFERROR(VLOOKUP(tbl_AufmassLos1[[#This Row],[Reinigungs-gruppe]]&amp;tbl_AufmassLos1[[#This Row],[Reinigungs-tageJahr]],tbl_BasisLos1[],7,FALSE),"")</f>
        <v>0</v>
      </c>
      <c r="S673" s="463" t="str">
        <f>IFERROR(tbl_AufmassLos1[[#This Row],[Fläche_qm_Jahr]]/tbl_AufmassLos1[[#This Row],[qm Leistung pro Stunde]],"")</f>
        <v/>
      </c>
      <c r="T673" s="233">
        <f>IFERROR(VLOOKUP(tbl_AufmassLos1[[#This Row],[Reinigungs-gruppe]]&amp;tbl_AufmassLos1[[#This Row],[Reinigungs-tageJahr]],tbl_BasisLos1[],8,FALSE),"")</f>
        <v>0</v>
      </c>
      <c r="U673" s="234" t="str">
        <f>IFERROR(tbl_AufmassLos1[[#This Row],[StundenJahr]]*tbl_AufmassLos1[[#This Row],[SVS]],"")</f>
        <v/>
      </c>
      <c r="V673" s="234" t="str">
        <f>IFERROR(tbl_AufmassLos1[[#This Row],[PreisJahr]]/12,"")</f>
        <v/>
      </c>
    </row>
    <row r="674" spans="1:22" x14ac:dyDescent="0.2">
      <c r="A674" s="322" t="s">
        <v>2556</v>
      </c>
      <c r="B674" s="297">
        <v>709170001</v>
      </c>
      <c r="C674" s="298" t="s">
        <v>2511</v>
      </c>
      <c r="D674" s="299" t="s">
        <v>252</v>
      </c>
      <c r="E674" s="301" t="s">
        <v>1470</v>
      </c>
      <c r="F674" s="296" t="s">
        <v>388</v>
      </c>
      <c r="G674" s="467" t="s">
        <v>161</v>
      </c>
      <c r="H674" s="301"/>
      <c r="I674" s="301" t="s">
        <v>2489</v>
      </c>
      <c r="J674" s="302">
        <v>25.75</v>
      </c>
      <c r="K674" s="303" t="s">
        <v>234</v>
      </c>
      <c r="L674" s="304" t="s">
        <v>163</v>
      </c>
      <c r="M674" s="289" t="s">
        <v>479</v>
      </c>
      <c r="N674" s="294">
        <v>49</v>
      </c>
      <c r="O674" s="305">
        <v>7</v>
      </c>
      <c r="P674" s="305"/>
      <c r="Q674" s="463">
        <f>IFERROR(tbl_AufmassLos1[[#This Row],[Fläche_qm]]*tbl_AufmassLos1[[#This Row],[Reinigungs-tageJahr]],"")</f>
        <v>1261.75</v>
      </c>
      <c r="R674" s="232">
        <f>IFERROR(VLOOKUP(tbl_AufmassLos1[[#This Row],[Reinigungs-gruppe]]&amp;tbl_AufmassLos1[[#This Row],[Reinigungs-tageJahr]],tbl_BasisLos1[],7,FALSE),"")</f>
        <v>0</v>
      </c>
      <c r="S674" s="463" t="str">
        <f>IFERROR(tbl_AufmassLos1[[#This Row],[Fläche_qm_Jahr]]/tbl_AufmassLos1[[#This Row],[qm Leistung pro Stunde]],"")</f>
        <v/>
      </c>
      <c r="T674" s="233">
        <f>IFERROR(VLOOKUP(tbl_AufmassLos1[[#This Row],[Reinigungs-gruppe]]&amp;tbl_AufmassLos1[[#This Row],[Reinigungs-tageJahr]],tbl_BasisLos1[],8,FALSE),"")</f>
        <v>0</v>
      </c>
      <c r="U674" s="234" t="str">
        <f>IFERROR(tbl_AufmassLos1[[#This Row],[StundenJahr]]*tbl_AufmassLos1[[#This Row],[SVS]],"")</f>
        <v/>
      </c>
      <c r="V674" s="234" t="str">
        <f>IFERROR(tbl_AufmassLos1[[#This Row],[PreisJahr]]/12,"")</f>
        <v/>
      </c>
    </row>
    <row r="675" spans="1:22" x14ac:dyDescent="0.2">
      <c r="A675" s="322" t="s">
        <v>2556</v>
      </c>
      <c r="B675" s="297">
        <v>709170001</v>
      </c>
      <c r="C675" s="298" t="s">
        <v>2511</v>
      </c>
      <c r="D675" s="299" t="s">
        <v>250</v>
      </c>
      <c r="E675" s="301" t="s">
        <v>1327</v>
      </c>
      <c r="F675" s="296" t="s">
        <v>388</v>
      </c>
      <c r="G675" s="467" t="s">
        <v>161</v>
      </c>
      <c r="H675" s="301"/>
      <c r="I675" s="301" t="s">
        <v>2486</v>
      </c>
      <c r="J675" s="302">
        <v>17.32</v>
      </c>
      <c r="K675" s="303" t="s">
        <v>450</v>
      </c>
      <c r="L675" s="304" t="s">
        <v>163</v>
      </c>
      <c r="M675" s="289" t="s">
        <v>484</v>
      </c>
      <c r="N675" s="294">
        <v>122.5</v>
      </c>
      <c r="O675" s="305">
        <v>6.6</v>
      </c>
      <c r="P675" s="305">
        <v>1</v>
      </c>
      <c r="Q675" s="463">
        <f>IFERROR(tbl_AufmassLos1[[#This Row],[Fläche_qm]]*tbl_AufmassLos1[[#This Row],[Reinigungs-tageJahr]],"")</f>
        <v>2121.6999999999998</v>
      </c>
      <c r="R675" s="232">
        <f>IFERROR(VLOOKUP(tbl_AufmassLos1[[#This Row],[Reinigungs-gruppe]]&amp;tbl_AufmassLos1[[#This Row],[Reinigungs-tageJahr]],tbl_BasisLos1[],7,FALSE),"")</f>
        <v>0</v>
      </c>
      <c r="S675" s="463" t="str">
        <f>IFERROR(tbl_AufmassLos1[[#This Row],[Fläche_qm_Jahr]]/tbl_AufmassLos1[[#This Row],[qm Leistung pro Stunde]],"")</f>
        <v/>
      </c>
      <c r="T675" s="233">
        <f>IFERROR(VLOOKUP(tbl_AufmassLos1[[#This Row],[Reinigungs-gruppe]]&amp;tbl_AufmassLos1[[#This Row],[Reinigungs-tageJahr]],tbl_BasisLos1[],8,FALSE),"")</f>
        <v>0</v>
      </c>
      <c r="U675" s="234" t="str">
        <f>IFERROR(tbl_AufmassLos1[[#This Row],[StundenJahr]]*tbl_AufmassLos1[[#This Row],[SVS]],"")</f>
        <v/>
      </c>
      <c r="V675" s="234" t="str">
        <f>IFERROR(tbl_AufmassLos1[[#This Row],[PreisJahr]]/12,"")</f>
        <v/>
      </c>
    </row>
    <row r="676" spans="1:22" x14ac:dyDescent="0.2">
      <c r="A676" s="322" t="s">
        <v>2556</v>
      </c>
      <c r="B676" s="297">
        <v>709170001</v>
      </c>
      <c r="C676" s="298" t="s">
        <v>2511</v>
      </c>
      <c r="D676" s="299" t="s">
        <v>252</v>
      </c>
      <c r="E676" s="301" t="s">
        <v>1471</v>
      </c>
      <c r="F676" s="296" t="s">
        <v>388</v>
      </c>
      <c r="G676" s="467" t="s">
        <v>161</v>
      </c>
      <c r="H676" s="301"/>
      <c r="I676" s="301" t="s">
        <v>2489</v>
      </c>
      <c r="J676" s="302">
        <v>17.43</v>
      </c>
      <c r="K676" s="303" t="s">
        <v>234</v>
      </c>
      <c r="L676" s="304" t="s">
        <v>163</v>
      </c>
      <c r="M676" s="289" t="s">
        <v>479</v>
      </c>
      <c r="N676" s="294">
        <v>49</v>
      </c>
      <c r="O676" s="305">
        <v>5.6</v>
      </c>
      <c r="P676" s="305"/>
      <c r="Q676" s="463">
        <f>IFERROR(tbl_AufmassLos1[[#This Row],[Fläche_qm]]*tbl_AufmassLos1[[#This Row],[Reinigungs-tageJahr]],"")</f>
        <v>854.06999999999994</v>
      </c>
      <c r="R676" s="232">
        <f>IFERROR(VLOOKUP(tbl_AufmassLos1[[#This Row],[Reinigungs-gruppe]]&amp;tbl_AufmassLos1[[#This Row],[Reinigungs-tageJahr]],tbl_BasisLos1[],7,FALSE),"")</f>
        <v>0</v>
      </c>
      <c r="S676" s="463" t="str">
        <f>IFERROR(tbl_AufmassLos1[[#This Row],[Fläche_qm_Jahr]]/tbl_AufmassLos1[[#This Row],[qm Leistung pro Stunde]],"")</f>
        <v/>
      </c>
      <c r="T676" s="233">
        <f>IFERROR(VLOOKUP(tbl_AufmassLos1[[#This Row],[Reinigungs-gruppe]]&amp;tbl_AufmassLos1[[#This Row],[Reinigungs-tageJahr]],tbl_BasisLos1[],8,FALSE),"")</f>
        <v>0</v>
      </c>
      <c r="U676" s="234" t="str">
        <f>IFERROR(tbl_AufmassLos1[[#This Row],[StundenJahr]]*tbl_AufmassLos1[[#This Row],[SVS]],"")</f>
        <v/>
      </c>
      <c r="V676" s="234" t="str">
        <f>IFERROR(tbl_AufmassLos1[[#This Row],[PreisJahr]]/12,"")</f>
        <v/>
      </c>
    </row>
    <row r="677" spans="1:22" x14ac:dyDescent="0.2">
      <c r="A677" s="322" t="s">
        <v>2556</v>
      </c>
      <c r="B677" s="297">
        <v>709170001</v>
      </c>
      <c r="C677" s="298" t="s">
        <v>2511</v>
      </c>
      <c r="D677" s="299" t="s">
        <v>252</v>
      </c>
      <c r="E677" s="301" t="s">
        <v>1472</v>
      </c>
      <c r="F677" s="296" t="s">
        <v>388</v>
      </c>
      <c r="G677" s="467" t="s">
        <v>161</v>
      </c>
      <c r="H677" s="301"/>
      <c r="I677" s="301" t="s">
        <v>2489</v>
      </c>
      <c r="J677" s="302">
        <v>17.43</v>
      </c>
      <c r="K677" s="303" t="s">
        <v>234</v>
      </c>
      <c r="L677" s="304" t="s">
        <v>163</v>
      </c>
      <c r="M677" s="289" t="s">
        <v>479</v>
      </c>
      <c r="N677" s="294">
        <v>49</v>
      </c>
      <c r="O677" s="305">
        <v>5.6</v>
      </c>
      <c r="P677" s="305"/>
      <c r="Q677" s="463">
        <f>IFERROR(tbl_AufmassLos1[[#This Row],[Fläche_qm]]*tbl_AufmassLos1[[#This Row],[Reinigungs-tageJahr]],"")</f>
        <v>854.06999999999994</v>
      </c>
      <c r="R677" s="232">
        <f>IFERROR(VLOOKUP(tbl_AufmassLos1[[#This Row],[Reinigungs-gruppe]]&amp;tbl_AufmassLos1[[#This Row],[Reinigungs-tageJahr]],tbl_BasisLos1[],7,FALSE),"")</f>
        <v>0</v>
      </c>
      <c r="S677" s="463" t="str">
        <f>IFERROR(tbl_AufmassLos1[[#This Row],[Fläche_qm_Jahr]]/tbl_AufmassLos1[[#This Row],[qm Leistung pro Stunde]],"")</f>
        <v/>
      </c>
      <c r="T677" s="233">
        <f>IFERROR(VLOOKUP(tbl_AufmassLos1[[#This Row],[Reinigungs-gruppe]]&amp;tbl_AufmassLos1[[#This Row],[Reinigungs-tageJahr]],tbl_BasisLos1[],8,FALSE),"")</f>
        <v>0</v>
      </c>
      <c r="U677" s="234" t="str">
        <f>IFERROR(tbl_AufmassLos1[[#This Row],[StundenJahr]]*tbl_AufmassLos1[[#This Row],[SVS]],"")</f>
        <v/>
      </c>
      <c r="V677" s="234" t="str">
        <f>IFERROR(tbl_AufmassLos1[[#This Row],[PreisJahr]]/12,"")</f>
        <v/>
      </c>
    </row>
    <row r="678" spans="1:22" x14ac:dyDescent="0.2">
      <c r="A678" s="322" t="s">
        <v>2556</v>
      </c>
      <c r="B678" s="297">
        <v>709170001</v>
      </c>
      <c r="C678" s="298" t="s">
        <v>2511</v>
      </c>
      <c r="D678" s="299" t="s">
        <v>252</v>
      </c>
      <c r="E678" s="301" t="s">
        <v>1473</v>
      </c>
      <c r="F678" s="296" t="s">
        <v>388</v>
      </c>
      <c r="G678" s="467" t="s">
        <v>161</v>
      </c>
      <c r="H678" s="301"/>
      <c r="I678" s="301" t="s">
        <v>2489</v>
      </c>
      <c r="J678" s="302">
        <v>17.43</v>
      </c>
      <c r="K678" s="303" t="s">
        <v>234</v>
      </c>
      <c r="L678" s="304" t="s">
        <v>163</v>
      </c>
      <c r="M678" s="289" t="s">
        <v>479</v>
      </c>
      <c r="N678" s="294">
        <v>49</v>
      </c>
      <c r="O678" s="305">
        <v>5.6</v>
      </c>
      <c r="P678" s="305"/>
      <c r="Q678" s="463">
        <f>IFERROR(tbl_AufmassLos1[[#This Row],[Fläche_qm]]*tbl_AufmassLos1[[#This Row],[Reinigungs-tageJahr]],"")</f>
        <v>854.06999999999994</v>
      </c>
      <c r="R678" s="232">
        <f>IFERROR(VLOOKUP(tbl_AufmassLos1[[#This Row],[Reinigungs-gruppe]]&amp;tbl_AufmassLos1[[#This Row],[Reinigungs-tageJahr]],tbl_BasisLos1[],7,FALSE),"")</f>
        <v>0</v>
      </c>
      <c r="S678" s="463" t="str">
        <f>IFERROR(tbl_AufmassLos1[[#This Row],[Fläche_qm_Jahr]]/tbl_AufmassLos1[[#This Row],[qm Leistung pro Stunde]],"")</f>
        <v/>
      </c>
      <c r="T678" s="233">
        <f>IFERROR(VLOOKUP(tbl_AufmassLos1[[#This Row],[Reinigungs-gruppe]]&amp;tbl_AufmassLos1[[#This Row],[Reinigungs-tageJahr]],tbl_BasisLos1[],8,FALSE),"")</f>
        <v>0</v>
      </c>
      <c r="U678" s="234" t="str">
        <f>IFERROR(tbl_AufmassLos1[[#This Row],[StundenJahr]]*tbl_AufmassLos1[[#This Row],[SVS]],"")</f>
        <v/>
      </c>
      <c r="V678" s="234" t="str">
        <f>IFERROR(tbl_AufmassLos1[[#This Row],[PreisJahr]]/12,"")</f>
        <v/>
      </c>
    </row>
    <row r="679" spans="1:22" x14ac:dyDescent="0.2">
      <c r="A679" s="322" t="s">
        <v>2556</v>
      </c>
      <c r="B679" s="297">
        <v>709170001</v>
      </c>
      <c r="C679" s="298" t="s">
        <v>2511</v>
      </c>
      <c r="D679" s="299" t="s">
        <v>252</v>
      </c>
      <c r="E679" s="301" t="s">
        <v>1474</v>
      </c>
      <c r="F679" s="296" t="s">
        <v>388</v>
      </c>
      <c r="G679" s="467" t="s">
        <v>161</v>
      </c>
      <c r="H679" s="301"/>
      <c r="I679" s="301" t="s">
        <v>2489</v>
      </c>
      <c r="J679" s="302">
        <v>17.43</v>
      </c>
      <c r="K679" s="303" t="s">
        <v>234</v>
      </c>
      <c r="L679" s="304" t="s">
        <v>163</v>
      </c>
      <c r="M679" s="289" t="s">
        <v>479</v>
      </c>
      <c r="N679" s="294">
        <v>49</v>
      </c>
      <c r="O679" s="305">
        <v>5.6</v>
      </c>
      <c r="P679" s="305"/>
      <c r="Q679" s="463">
        <f>IFERROR(tbl_AufmassLos1[[#This Row],[Fläche_qm]]*tbl_AufmassLos1[[#This Row],[Reinigungs-tageJahr]],"")</f>
        <v>854.06999999999994</v>
      </c>
      <c r="R679" s="232">
        <f>IFERROR(VLOOKUP(tbl_AufmassLos1[[#This Row],[Reinigungs-gruppe]]&amp;tbl_AufmassLos1[[#This Row],[Reinigungs-tageJahr]],tbl_BasisLos1[],7,FALSE),"")</f>
        <v>0</v>
      </c>
      <c r="S679" s="463" t="str">
        <f>IFERROR(tbl_AufmassLos1[[#This Row],[Fläche_qm_Jahr]]/tbl_AufmassLos1[[#This Row],[qm Leistung pro Stunde]],"")</f>
        <v/>
      </c>
      <c r="T679" s="233">
        <f>IFERROR(VLOOKUP(tbl_AufmassLos1[[#This Row],[Reinigungs-gruppe]]&amp;tbl_AufmassLos1[[#This Row],[Reinigungs-tageJahr]],tbl_BasisLos1[],8,FALSE),"")</f>
        <v>0</v>
      </c>
      <c r="U679" s="234" t="str">
        <f>IFERROR(tbl_AufmassLos1[[#This Row],[StundenJahr]]*tbl_AufmassLos1[[#This Row],[SVS]],"")</f>
        <v/>
      </c>
      <c r="V679" s="234" t="str">
        <f>IFERROR(tbl_AufmassLos1[[#This Row],[PreisJahr]]/12,"")</f>
        <v/>
      </c>
    </row>
    <row r="680" spans="1:22" x14ac:dyDescent="0.2">
      <c r="A680" s="322" t="s">
        <v>2556</v>
      </c>
      <c r="B680" s="297">
        <v>709170001</v>
      </c>
      <c r="C680" s="298" t="s">
        <v>2511</v>
      </c>
      <c r="D680" s="299" t="s">
        <v>252</v>
      </c>
      <c r="E680" s="301" t="s">
        <v>1475</v>
      </c>
      <c r="F680" s="296" t="s">
        <v>388</v>
      </c>
      <c r="G680" s="467" t="s">
        <v>161</v>
      </c>
      <c r="H680" s="301"/>
      <c r="I680" s="301" t="s">
        <v>2489</v>
      </c>
      <c r="J680" s="302">
        <v>17.43</v>
      </c>
      <c r="K680" s="303" t="s">
        <v>234</v>
      </c>
      <c r="L680" s="304" t="s">
        <v>163</v>
      </c>
      <c r="M680" s="289" t="s">
        <v>479</v>
      </c>
      <c r="N680" s="294">
        <v>49</v>
      </c>
      <c r="O680" s="305">
        <v>5.6</v>
      </c>
      <c r="P680" s="305"/>
      <c r="Q680" s="463">
        <f>IFERROR(tbl_AufmassLos1[[#This Row],[Fläche_qm]]*tbl_AufmassLos1[[#This Row],[Reinigungs-tageJahr]],"")</f>
        <v>854.06999999999994</v>
      </c>
      <c r="R680" s="232">
        <f>IFERROR(VLOOKUP(tbl_AufmassLos1[[#This Row],[Reinigungs-gruppe]]&amp;tbl_AufmassLos1[[#This Row],[Reinigungs-tageJahr]],tbl_BasisLos1[],7,FALSE),"")</f>
        <v>0</v>
      </c>
      <c r="S680" s="463" t="str">
        <f>IFERROR(tbl_AufmassLos1[[#This Row],[Fläche_qm_Jahr]]/tbl_AufmassLos1[[#This Row],[qm Leistung pro Stunde]],"")</f>
        <v/>
      </c>
      <c r="T680" s="233">
        <f>IFERROR(VLOOKUP(tbl_AufmassLos1[[#This Row],[Reinigungs-gruppe]]&amp;tbl_AufmassLos1[[#This Row],[Reinigungs-tageJahr]],tbl_BasisLos1[],8,FALSE),"")</f>
        <v>0</v>
      </c>
      <c r="U680" s="234" t="str">
        <f>IFERROR(tbl_AufmassLos1[[#This Row],[StundenJahr]]*tbl_AufmassLos1[[#This Row],[SVS]],"")</f>
        <v/>
      </c>
      <c r="V680" s="234" t="str">
        <f>IFERROR(tbl_AufmassLos1[[#This Row],[PreisJahr]]/12,"")</f>
        <v/>
      </c>
    </row>
    <row r="681" spans="1:22" x14ac:dyDescent="0.2">
      <c r="A681" s="322" t="s">
        <v>2556</v>
      </c>
      <c r="B681" s="297">
        <v>709170001</v>
      </c>
      <c r="C681" s="298" t="s">
        <v>2511</v>
      </c>
      <c r="D681" s="299" t="s">
        <v>252</v>
      </c>
      <c r="E681" s="301" t="s">
        <v>1476</v>
      </c>
      <c r="F681" s="296" t="s">
        <v>388</v>
      </c>
      <c r="G681" s="467" t="s">
        <v>161</v>
      </c>
      <c r="H681" s="301"/>
      <c r="I681" s="301" t="s">
        <v>2489</v>
      </c>
      <c r="J681" s="302">
        <v>17.43</v>
      </c>
      <c r="K681" s="303" t="s">
        <v>234</v>
      </c>
      <c r="L681" s="304" t="s">
        <v>163</v>
      </c>
      <c r="M681" s="289" t="s">
        <v>479</v>
      </c>
      <c r="N681" s="294">
        <v>49</v>
      </c>
      <c r="O681" s="305">
        <v>5.6</v>
      </c>
      <c r="P681" s="305"/>
      <c r="Q681" s="463">
        <f>IFERROR(tbl_AufmassLos1[[#This Row],[Fläche_qm]]*tbl_AufmassLos1[[#This Row],[Reinigungs-tageJahr]],"")</f>
        <v>854.06999999999994</v>
      </c>
      <c r="R681" s="232">
        <f>IFERROR(VLOOKUP(tbl_AufmassLos1[[#This Row],[Reinigungs-gruppe]]&amp;tbl_AufmassLos1[[#This Row],[Reinigungs-tageJahr]],tbl_BasisLos1[],7,FALSE),"")</f>
        <v>0</v>
      </c>
      <c r="S681" s="463" t="str">
        <f>IFERROR(tbl_AufmassLos1[[#This Row],[Fläche_qm_Jahr]]/tbl_AufmassLos1[[#This Row],[qm Leistung pro Stunde]],"")</f>
        <v/>
      </c>
      <c r="T681" s="233">
        <f>IFERROR(VLOOKUP(tbl_AufmassLos1[[#This Row],[Reinigungs-gruppe]]&amp;tbl_AufmassLos1[[#This Row],[Reinigungs-tageJahr]],tbl_BasisLos1[],8,FALSE),"")</f>
        <v>0</v>
      </c>
      <c r="U681" s="234" t="str">
        <f>IFERROR(tbl_AufmassLos1[[#This Row],[StundenJahr]]*tbl_AufmassLos1[[#This Row],[SVS]],"")</f>
        <v/>
      </c>
      <c r="V681" s="234" t="str">
        <f>IFERROR(tbl_AufmassLos1[[#This Row],[PreisJahr]]/12,"")</f>
        <v/>
      </c>
    </row>
    <row r="682" spans="1:22" x14ac:dyDescent="0.2">
      <c r="A682" s="322" t="s">
        <v>2556</v>
      </c>
      <c r="B682" s="297">
        <v>709170001</v>
      </c>
      <c r="C682" s="298" t="s">
        <v>2511</v>
      </c>
      <c r="D682" s="299" t="s">
        <v>252</v>
      </c>
      <c r="E682" s="301" t="s">
        <v>1477</v>
      </c>
      <c r="F682" s="296" t="s">
        <v>388</v>
      </c>
      <c r="G682" s="467" t="s">
        <v>161</v>
      </c>
      <c r="H682" s="301"/>
      <c r="I682" s="301" t="s">
        <v>2489</v>
      </c>
      <c r="J682" s="302">
        <v>17.43</v>
      </c>
      <c r="K682" s="303" t="s">
        <v>234</v>
      </c>
      <c r="L682" s="304" t="s">
        <v>163</v>
      </c>
      <c r="M682" s="289" t="s">
        <v>479</v>
      </c>
      <c r="N682" s="294">
        <v>49</v>
      </c>
      <c r="O682" s="305">
        <v>5.6</v>
      </c>
      <c r="P682" s="305"/>
      <c r="Q682" s="463">
        <f>IFERROR(tbl_AufmassLos1[[#This Row],[Fläche_qm]]*tbl_AufmassLos1[[#This Row],[Reinigungs-tageJahr]],"")</f>
        <v>854.06999999999994</v>
      </c>
      <c r="R682" s="232">
        <f>IFERROR(VLOOKUP(tbl_AufmassLos1[[#This Row],[Reinigungs-gruppe]]&amp;tbl_AufmassLos1[[#This Row],[Reinigungs-tageJahr]],tbl_BasisLos1[],7,FALSE),"")</f>
        <v>0</v>
      </c>
      <c r="S682" s="463" t="str">
        <f>IFERROR(tbl_AufmassLos1[[#This Row],[Fläche_qm_Jahr]]/tbl_AufmassLos1[[#This Row],[qm Leistung pro Stunde]],"")</f>
        <v/>
      </c>
      <c r="T682" s="233">
        <f>IFERROR(VLOOKUP(tbl_AufmassLos1[[#This Row],[Reinigungs-gruppe]]&amp;tbl_AufmassLos1[[#This Row],[Reinigungs-tageJahr]],tbl_BasisLos1[],8,FALSE),"")</f>
        <v>0</v>
      </c>
      <c r="U682" s="234" t="str">
        <f>IFERROR(tbl_AufmassLos1[[#This Row],[StundenJahr]]*tbl_AufmassLos1[[#This Row],[SVS]],"")</f>
        <v/>
      </c>
      <c r="V682" s="234" t="str">
        <f>IFERROR(tbl_AufmassLos1[[#This Row],[PreisJahr]]/12,"")</f>
        <v/>
      </c>
    </row>
    <row r="683" spans="1:22" x14ac:dyDescent="0.2">
      <c r="A683" s="322" t="s">
        <v>2556</v>
      </c>
      <c r="B683" s="297">
        <v>709170001</v>
      </c>
      <c r="C683" s="298" t="s">
        <v>2511</v>
      </c>
      <c r="D683" s="299" t="s">
        <v>252</v>
      </c>
      <c r="E683" s="301" t="s">
        <v>1478</v>
      </c>
      <c r="F683" s="296" t="s">
        <v>388</v>
      </c>
      <c r="G683" s="467" t="s">
        <v>161</v>
      </c>
      <c r="H683" s="301"/>
      <c r="I683" s="301" t="s">
        <v>2489</v>
      </c>
      <c r="J683" s="302">
        <v>17.43</v>
      </c>
      <c r="K683" s="303" t="s">
        <v>234</v>
      </c>
      <c r="L683" s="304" t="s">
        <v>163</v>
      </c>
      <c r="M683" s="289" t="s">
        <v>479</v>
      </c>
      <c r="N683" s="294">
        <v>49</v>
      </c>
      <c r="O683" s="305">
        <v>5.6</v>
      </c>
      <c r="P683" s="305"/>
      <c r="Q683" s="463">
        <f>IFERROR(tbl_AufmassLos1[[#This Row],[Fläche_qm]]*tbl_AufmassLos1[[#This Row],[Reinigungs-tageJahr]],"")</f>
        <v>854.06999999999994</v>
      </c>
      <c r="R683" s="232">
        <f>IFERROR(VLOOKUP(tbl_AufmassLos1[[#This Row],[Reinigungs-gruppe]]&amp;tbl_AufmassLos1[[#This Row],[Reinigungs-tageJahr]],tbl_BasisLos1[],7,FALSE),"")</f>
        <v>0</v>
      </c>
      <c r="S683" s="463" t="str">
        <f>IFERROR(tbl_AufmassLos1[[#This Row],[Fläche_qm_Jahr]]/tbl_AufmassLos1[[#This Row],[qm Leistung pro Stunde]],"")</f>
        <v/>
      </c>
      <c r="T683" s="233">
        <f>IFERROR(VLOOKUP(tbl_AufmassLos1[[#This Row],[Reinigungs-gruppe]]&amp;tbl_AufmassLos1[[#This Row],[Reinigungs-tageJahr]],tbl_BasisLos1[],8,FALSE),"")</f>
        <v>0</v>
      </c>
      <c r="U683" s="234" t="str">
        <f>IFERROR(tbl_AufmassLos1[[#This Row],[StundenJahr]]*tbl_AufmassLos1[[#This Row],[SVS]],"")</f>
        <v/>
      </c>
      <c r="V683" s="234" t="str">
        <f>IFERROR(tbl_AufmassLos1[[#This Row],[PreisJahr]]/12,"")</f>
        <v/>
      </c>
    </row>
    <row r="684" spans="1:22" x14ac:dyDescent="0.2">
      <c r="A684" s="322" t="s">
        <v>2556</v>
      </c>
      <c r="B684" s="297">
        <v>709170001</v>
      </c>
      <c r="C684" s="298" t="s">
        <v>2511</v>
      </c>
      <c r="D684" s="299" t="s">
        <v>252</v>
      </c>
      <c r="E684" s="301" t="s">
        <v>1479</v>
      </c>
      <c r="F684" s="296" t="s">
        <v>388</v>
      </c>
      <c r="G684" s="467" t="s">
        <v>161</v>
      </c>
      <c r="H684" s="301"/>
      <c r="I684" s="301" t="s">
        <v>2489</v>
      </c>
      <c r="J684" s="302">
        <v>17.43</v>
      </c>
      <c r="K684" s="303" t="s">
        <v>234</v>
      </c>
      <c r="L684" s="304" t="s">
        <v>163</v>
      </c>
      <c r="M684" s="289" t="s">
        <v>479</v>
      </c>
      <c r="N684" s="294">
        <v>49</v>
      </c>
      <c r="O684" s="305">
        <v>5.6</v>
      </c>
      <c r="P684" s="305"/>
      <c r="Q684" s="463">
        <f>IFERROR(tbl_AufmassLos1[[#This Row],[Fläche_qm]]*tbl_AufmassLos1[[#This Row],[Reinigungs-tageJahr]],"")</f>
        <v>854.06999999999994</v>
      </c>
      <c r="R684" s="232">
        <f>IFERROR(VLOOKUP(tbl_AufmassLos1[[#This Row],[Reinigungs-gruppe]]&amp;tbl_AufmassLos1[[#This Row],[Reinigungs-tageJahr]],tbl_BasisLos1[],7,FALSE),"")</f>
        <v>0</v>
      </c>
      <c r="S684" s="463" t="str">
        <f>IFERROR(tbl_AufmassLos1[[#This Row],[Fläche_qm_Jahr]]/tbl_AufmassLos1[[#This Row],[qm Leistung pro Stunde]],"")</f>
        <v/>
      </c>
      <c r="T684" s="233">
        <f>IFERROR(VLOOKUP(tbl_AufmassLos1[[#This Row],[Reinigungs-gruppe]]&amp;tbl_AufmassLos1[[#This Row],[Reinigungs-tageJahr]],tbl_BasisLos1[],8,FALSE),"")</f>
        <v>0</v>
      </c>
      <c r="U684" s="234" t="str">
        <f>IFERROR(tbl_AufmassLos1[[#This Row],[StundenJahr]]*tbl_AufmassLos1[[#This Row],[SVS]],"")</f>
        <v/>
      </c>
      <c r="V684" s="234" t="str">
        <f>IFERROR(tbl_AufmassLos1[[#This Row],[PreisJahr]]/12,"")</f>
        <v/>
      </c>
    </row>
    <row r="685" spans="1:22" x14ac:dyDescent="0.2">
      <c r="A685" s="322" t="s">
        <v>2556</v>
      </c>
      <c r="B685" s="297">
        <v>709170001</v>
      </c>
      <c r="C685" s="298" t="s">
        <v>2511</v>
      </c>
      <c r="D685" s="299" t="s">
        <v>252</v>
      </c>
      <c r="E685" s="301" t="s">
        <v>1480</v>
      </c>
      <c r="F685" s="296" t="s">
        <v>388</v>
      </c>
      <c r="G685" s="467" t="s">
        <v>161</v>
      </c>
      <c r="H685" s="301"/>
      <c r="I685" s="301" t="s">
        <v>2489</v>
      </c>
      <c r="J685" s="302">
        <v>17.43</v>
      </c>
      <c r="K685" s="303" t="s">
        <v>234</v>
      </c>
      <c r="L685" s="304" t="s">
        <v>163</v>
      </c>
      <c r="M685" s="289" t="s">
        <v>479</v>
      </c>
      <c r="N685" s="294">
        <v>49</v>
      </c>
      <c r="O685" s="305">
        <v>5.6</v>
      </c>
      <c r="P685" s="305"/>
      <c r="Q685" s="463">
        <f>IFERROR(tbl_AufmassLos1[[#This Row],[Fläche_qm]]*tbl_AufmassLos1[[#This Row],[Reinigungs-tageJahr]],"")</f>
        <v>854.06999999999994</v>
      </c>
      <c r="R685" s="232">
        <f>IFERROR(VLOOKUP(tbl_AufmassLos1[[#This Row],[Reinigungs-gruppe]]&amp;tbl_AufmassLos1[[#This Row],[Reinigungs-tageJahr]],tbl_BasisLos1[],7,FALSE),"")</f>
        <v>0</v>
      </c>
      <c r="S685" s="463" t="str">
        <f>IFERROR(tbl_AufmassLos1[[#This Row],[Fläche_qm_Jahr]]/tbl_AufmassLos1[[#This Row],[qm Leistung pro Stunde]],"")</f>
        <v/>
      </c>
      <c r="T685" s="233">
        <f>IFERROR(VLOOKUP(tbl_AufmassLos1[[#This Row],[Reinigungs-gruppe]]&amp;tbl_AufmassLos1[[#This Row],[Reinigungs-tageJahr]],tbl_BasisLos1[],8,FALSE),"")</f>
        <v>0</v>
      </c>
      <c r="U685" s="234" t="str">
        <f>IFERROR(tbl_AufmassLos1[[#This Row],[StundenJahr]]*tbl_AufmassLos1[[#This Row],[SVS]],"")</f>
        <v/>
      </c>
      <c r="V685" s="234" t="str">
        <f>IFERROR(tbl_AufmassLos1[[#This Row],[PreisJahr]]/12,"")</f>
        <v/>
      </c>
    </row>
    <row r="686" spans="1:22" x14ac:dyDescent="0.2">
      <c r="A686" s="322" t="s">
        <v>2556</v>
      </c>
      <c r="B686" s="297">
        <v>709170001</v>
      </c>
      <c r="C686" s="298" t="s">
        <v>2511</v>
      </c>
      <c r="D686" s="299" t="s">
        <v>250</v>
      </c>
      <c r="E686" s="301" t="s">
        <v>1328</v>
      </c>
      <c r="F686" s="296" t="s">
        <v>416</v>
      </c>
      <c r="G686" s="467" t="s">
        <v>161</v>
      </c>
      <c r="H686" s="301"/>
      <c r="I686" s="301" t="s">
        <v>2490</v>
      </c>
      <c r="J686" s="302">
        <v>13.5</v>
      </c>
      <c r="K686" s="303" t="s">
        <v>48</v>
      </c>
      <c r="L686" s="304" t="s">
        <v>163</v>
      </c>
      <c r="M686" s="332" t="s">
        <v>250</v>
      </c>
      <c r="N686" s="294">
        <v>0</v>
      </c>
      <c r="O686" s="305">
        <v>0</v>
      </c>
      <c r="P686" s="305"/>
      <c r="Q686" s="463">
        <f>IFERROR(tbl_AufmassLos1[[#This Row],[Fläche_qm]]*tbl_AufmassLos1[[#This Row],[Reinigungs-tageJahr]],"")</f>
        <v>0</v>
      </c>
      <c r="R686" s="232">
        <f>IFERROR(VLOOKUP(tbl_AufmassLos1[[#This Row],[Reinigungs-gruppe]]&amp;tbl_AufmassLos1[[#This Row],[Reinigungs-tageJahr]],tbl_BasisLos1[],7,FALSE),"")</f>
        <v>0</v>
      </c>
      <c r="S686" s="463" t="str">
        <f>IFERROR(tbl_AufmassLos1[[#This Row],[Fläche_qm_Jahr]]/tbl_AufmassLos1[[#This Row],[qm Leistung pro Stunde]],"")</f>
        <v/>
      </c>
      <c r="T686" s="233">
        <f>IFERROR(VLOOKUP(tbl_AufmassLos1[[#This Row],[Reinigungs-gruppe]]&amp;tbl_AufmassLos1[[#This Row],[Reinigungs-tageJahr]],tbl_BasisLos1[],8,FALSE),"")</f>
        <v>0</v>
      </c>
      <c r="U686" s="234" t="str">
        <f>IFERROR(tbl_AufmassLos1[[#This Row],[StundenJahr]]*tbl_AufmassLos1[[#This Row],[SVS]],"")</f>
        <v/>
      </c>
      <c r="V686" s="234" t="str">
        <f>IFERROR(tbl_AufmassLos1[[#This Row],[PreisJahr]]/12,"")</f>
        <v/>
      </c>
    </row>
    <row r="687" spans="1:22" x14ac:dyDescent="0.2">
      <c r="A687" s="322" t="s">
        <v>2556</v>
      </c>
      <c r="B687" s="297">
        <v>709170001</v>
      </c>
      <c r="C687" s="298" t="s">
        <v>2511</v>
      </c>
      <c r="D687" s="299" t="s">
        <v>252</v>
      </c>
      <c r="E687" s="301" t="s">
        <v>1481</v>
      </c>
      <c r="F687" s="296" t="s">
        <v>388</v>
      </c>
      <c r="G687" s="467" t="s">
        <v>161</v>
      </c>
      <c r="H687" s="301"/>
      <c r="I687" s="301" t="s">
        <v>2489</v>
      </c>
      <c r="J687" s="302">
        <v>17.43</v>
      </c>
      <c r="K687" s="303" t="s">
        <v>234</v>
      </c>
      <c r="L687" s="304" t="s">
        <v>163</v>
      </c>
      <c r="M687" s="289" t="s">
        <v>479</v>
      </c>
      <c r="N687" s="294">
        <v>49</v>
      </c>
      <c r="O687" s="305">
        <v>5.6</v>
      </c>
      <c r="P687" s="305"/>
      <c r="Q687" s="463">
        <f>IFERROR(tbl_AufmassLos1[[#This Row],[Fläche_qm]]*tbl_AufmassLos1[[#This Row],[Reinigungs-tageJahr]],"")</f>
        <v>854.06999999999994</v>
      </c>
      <c r="R687" s="232">
        <f>IFERROR(VLOOKUP(tbl_AufmassLos1[[#This Row],[Reinigungs-gruppe]]&amp;tbl_AufmassLos1[[#This Row],[Reinigungs-tageJahr]],tbl_BasisLos1[],7,FALSE),"")</f>
        <v>0</v>
      </c>
      <c r="S687" s="463" t="str">
        <f>IFERROR(tbl_AufmassLos1[[#This Row],[Fläche_qm_Jahr]]/tbl_AufmassLos1[[#This Row],[qm Leistung pro Stunde]],"")</f>
        <v/>
      </c>
      <c r="T687" s="233">
        <f>IFERROR(VLOOKUP(tbl_AufmassLos1[[#This Row],[Reinigungs-gruppe]]&amp;tbl_AufmassLos1[[#This Row],[Reinigungs-tageJahr]],tbl_BasisLos1[],8,FALSE),"")</f>
        <v>0</v>
      </c>
      <c r="U687" s="234" t="str">
        <f>IFERROR(tbl_AufmassLos1[[#This Row],[StundenJahr]]*tbl_AufmassLos1[[#This Row],[SVS]],"")</f>
        <v/>
      </c>
      <c r="V687" s="234" t="str">
        <f>IFERROR(tbl_AufmassLos1[[#This Row],[PreisJahr]]/12,"")</f>
        <v/>
      </c>
    </row>
    <row r="688" spans="1:22" x14ac:dyDescent="0.2">
      <c r="A688" s="322" t="s">
        <v>2556</v>
      </c>
      <c r="B688" s="297">
        <v>709170001</v>
      </c>
      <c r="C688" s="298" t="s">
        <v>2511</v>
      </c>
      <c r="D688" s="299" t="s">
        <v>252</v>
      </c>
      <c r="E688" s="301" t="s">
        <v>1482</v>
      </c>
      <c r="F688" s="296" t="s">
        <v>388</v>
      </c>
      <c r="G688" s="467" t="s">
        <v>161</v>
      </c>
      <c r="H688" s="301"/>
      <c r="I688" s="301" t="s">
        <v>2489</v>
      </c>
      <c r="J688" s="302">
        <v>25.75</v>
      </c>
      <c r="K688" s="303" t="s">
        <v>234</v>
      </c>
      <c r="L688" s="304" t="s">
        <v>163</v>
      </c>
      <c r="M688" s="289" t="s">
        <v>479</v>
      </c>
      <c r="N688" s="294">
        <v>49</v>
      </c>
      <c r="O688" s="305">
        <v>7</v>
      </c>
      <c r="P688" s="305"/>
      <c r="Q688" s="463">
        <f>IFERROR(tbl_AufmassLos1[[#This Row],[Fläche_qm]]*tbl_AufmassLos1[[#This Row],[Reinigungs-tageJahr]],"")</f>
        <v>1261.75</v>
      </c>
      <c r="R688" s="232">
        <f>IFERROR(VLOOKUP(tbl_AufmassLos1[[#This Row],[Reinigungs-gruppe]]&amp;tbl_AufmassLos1[[#This Row],[Reinigungs-tageJahr]],tbl_BasisLos1[],7,FALSE),"")</f>
        <v>0</v>
      </c>
      <c r="S688" s="463" t="str">
        <f>IFERROR(tbl_AufmassLos1[[#This Row],[Fläche_qm_Jahr]]/tbl_AufmassLos1[[#This Row],[qm Leistung pro Stunde]],"")</f>
        <v/>
      </c>
      <c r="T688" s="233">
        <f>IFERROR(VLOOKUP(tbl_AufmassLos1[[#This Row],[Reinigungs-gruppe]]&amp;tbl_AufmassLos1[[#This Row],[Reinigungs-tageJahr]],tbl_BasisLos1[],8,FALSE),"")</f>
        <v>0</v>
      </c>
      <c r="U688" s="234" t="str">
        <f>IFERROR(tbl_AufmassLos1[[#This Row],[StundenJahr]]*tbl_AufmassLos1[[#This Row],[SVS]],"")</f>
        <v/>
      </c>
      <c r="V688" s="234" t="str">
        <f>IFERROR(tbl_AufmassLos1[[#This Row],[PreisJahr]]/12,"")</f>
        <v/>
      </c>
    </row>
    <row r="689" spans="1:22" x14ac:dyDescent="0.2">
      <c r="A689" s="322" t="s">
        <v>2556</v>
      </c>
      <c r="B689" s="297">
        <v>709170001</v>
      </c>
      <c r="C689" s="298" t="s">
        <v>2511</v>
      </c>
      <c r="D689" s="299" t="s">
        <v>252</v>
      </c>
      <c r="E689" s="301" t="s">
        <v>1483</v>
      </c>
      <c r="F689" s="296" t="s">
        <v>388</v>
      </c>
      <c r="G689" s="467" t="s">
        <v>161</v>
      </c>
      <c r="H689" s="301"/>
      <c r="I689" s="301" t="s">
        <v>2489</v>
      </c>
      <c r="J689" s="302">
        <v>17.45</v>
      </c>
      <c r="K689" s="303" t="s">
        <v>234</v>
      </c>
      <c r="L689" s="304" t="s">
        <v>163</v>
      </c>
      <c r="M689" s="289" t="s">
        <v>479</v>
      </c>
      <c r="N689" s="294">
        <v>49</v>
      </c>
      <c r="O689" s="305">
        <v>5.6</v>
      </c>
      <c r="P689" s="305"/>
      <c r="Q689" s="463">
        <f>IFERROR(tbl_AufmassLos1[[#This Row],[Fläche_qm]]*tbl_AufmassLos1[[#This Row],[Reinigungs-tageJahr]],"")</f>
        <v>855.05</v>
      </c>
      <c r="R689" s="232">
        <f>IFERROR(VLOOKUP(tbl_AufmassLos1[[#This Row],[Reinigungs-gruppe]]&amp;tbl_AufmassLos1[[#This Row],[Reinigungs-tageJahr]],tbl_BasisLos1[],7,FALSE),"")</f>
        <v>0</v>
      </c>
      <c r="S689" s="463" t="str">
        <f>IFERROR(tbl_AufmassLos1[[#This Row],[Fläche_qm_Jahr]]/tbl_AufmassLos1[[#This Row],[qm Leistung pro Stunde]],"")</f>
        <v/>
      </c>
      <c r="T689" s="233">
        <f>IFERROR(VLOOKUP(tbl_AufmassLos1[[#This Row],[Reinigungs-gruppe]]&amp;tbl_AufmassLos1[[#This Row],[Reinigungs-tageJahr]],tbl_BasisLos1[],8,FALSE),"")</f>
        <v>0</v>
      </c>
      <c r="U689" s="234" t="str">
        <f>IFERROR(tbl_AufmassLos1[[#This Row],[StundenJahr]]*tbl_AufmassLos1[[#This Row],[SVS]],"")</f>
        <v/>
      </c>
      <c r="V689" s="234" t="str">
        <f>IFERROR(tbl_AufmassLos1[[#This Row],[PreisJahr]]/12,"")</f>
        <v/>
      </c>
    </row>
    <row r="690" spans="1:22" x14ac:dyDescent="0.2">
      <c r="A690" s="322" t="s">
        <v>2556</v>
      </c>
      <c r="B690" s="297">
        <v>709170001</v>
      </c>
      <c r="C690" s="298" t="s">
        <v>2511</v>
      </c>
      <c r="D690" s="299" t="s">
        <v>252</v>
      </c>
      <c r="E690" s="301" t="s">
        <v>1484</v>
      </c>
      <c r="F690" s="296" t="s">
        <v>2349</v>
      </c>
      <c r="G690" s="467" t="s">
        <v>161</v>
      </c>
      <c r="H690" s="301"/>
      <c r="I690" s="301" t="s">
        <v>2484</v>
      </c>
      <c r="J690" s="302">
        <v>43.51</v>
      </c>
      <c r="K690" s="303" t="s">
        <v>452</v>
      </c>
      <c r="L690" s="304" t="s">
        <v>163</v>
      </c>
      <c r="M690" s="289" t="s">
        <v>484</v>
      </c>
      <c r="N690" s="294">
        <v>122.5</v>
      </c>
      <c r="O690" s="305">
        <v>4.8</v>
      </c>
      <c r="P690" s="305">
        <v>5</v>
      </c>
      <c r="Q690" s="463">
        <f>IFERROR(tbl_AufmassLos1[[#This Row],[Fläche_qm]]*tbl_AufmassLos1[[#This Row],[Reinigungs-tageJahr]],"")</f>
        <v>5329.9749999999995</v>
      </c>
      <c r="R690" s="232">
        <f>IFERROR(VLOOKUP(tbl_AufmassLos1[[#This Row],[Reinigungs-gruppe]]&amp;tbl_AufmassLos1[[#This Row],[Reinigungs-tageJahr]],tbl_BasisLos1[],7,FALSE),"")</f>
        <v>0</v>
      </c>
      <c r="S690" s="463" t="str">
        <f>IFERROR(tbl_AufmassLos1[[#This Row],[Fläche_qm_Jahr]]/tbl_AufmassLos1[[#This Row],[qm Leistung pro Stunde]],"")</f>
        <v/>
      </c>
      <c r="T690" s="233">
        <f>IFERROR(VLOOKUP(tbl_AufmassLos1[[#This Row],[Reinigungs-gruppe]]&amp;tbl_AufmassLos1[[#This Row],[Reinigungs-tageJahr]],tbl_BasisLos1[],8,FALSE),"")</f>
        <v>0</v>
      </c>
      <c r="U690" s="234" t="str">
        <f>IFERROR(tbl_AufmassLos1[[#This Row],[StundenJahr]]*tbl_AufmassLos1[[#This Row],[SVS]],"")</f>
        <v/>
      </c>
      <c r="V690" s="234" t="str">
        <f>IFERROR(tbl_AufmassLos1[[#This Row],[PreisJahr]]/12,"")</f>
        <v/>
      </c>
    </row>
    <row r="691" spans="1:22" x14ac:dyDescent="0.2">
      <c r="A691" s="322" t="s">
        <v>2556</v>
      </c>
      <c r="B691" s="297">
        <v>709170001</v>
      </c>
      <c r="C691" s="298" t="s">
        <v>2511</v>
      </c>
      <c r="D691" s="299" t="s">
        <v>252</v>
      </c>
      <c r="E691" s="301" t="s">
        <v>1485</v>
      </c>
      <c r="F691" s="296" t="s">
        <v>2360</v>
      </c>
      <c r="G691" s="467" t="s">
        <v>161</v>
      </c>
      <c r="H691" s="301"/>
      <c r="I691" s="301" t="s">
        <v>2484</v>
      </c>
      <c r="J691" s="302">
        <v>16.73</v>
      </c>
      <c r="K691" s="303" t="s">
        <v>466</v>
      </c>
      <c r="L691" s="304" t="s">
        <v>163</v>
      </c>
      <c r="M691" s="289" t="s">
        <v>484</v>
      </c>
      <c r="N691" s="294">
        <v>122.5</v>
      </c>
      <c r="O691" s="305">
        <v>1</v>
      </c>
      <c r="P691" s="305"/>
      <c r="Q691" s="463">
        <f>IFERROR(tbl_AufmassLos1[[#This Row],[Fläche_qm]]*tbl_AufmassLos1[[#This Row],[Reinigungs-tageJahr]],"")</f>
        <v>2049.4250000000002</v>
      </c>
      <c r="R691" s="232">
        <f>IFERROR(VLOOKUP(tbl_AufmassLos1[[#This Row],[Reinigungs-gruppe]]&amp;tbl_AufmassLos1[[#This Row],[Reinigungs-tageJahr]],tbl_BasisLos1[],7,FALSE),"")</f>
        <v>0</v>
      </c>
      <c r="S691" s="463" t="str">
        <f>IFERROR(tbl_AufmassLos1[[#This Row],[Fläche_qm_Jahr]]/tbl_AufmassLos1[[#This Row],[qm Leistung pro Stunde]],"")</f>
        <v/>
      </c>
      <c r="T691" s="233">
        <f>IFERROR(VLOOKUP(tbl_AufmassLos1[[#This Row],[Reinigungs-gruppe]]&amp;tbl_AufmassLos1[[#This Row],[Reinigungs-tageJahr]],tbl_BasisLos1[],8,FALSE),"")</f>
        <v>0</v>
      </c>
      <c r="U691" s="234" t="str">
        <f>IFERROR(tbl_AufmassLos1[[#This Row],[StundenJahr]]*tbl_AufmassLos1[[#This Row],[SVS]],"")</f>
        <v/>
      </c>
      <c r="V691" s="234" t="str">
        <f>IFERROR(tbl_AufmassLos1[[#This Row],[PreisJahr]]/12,"")</f>
        <v/>
      </c>
    </row>
    <row r="692" spans="1:22" x14ac:dyDescent="0.2">
      <c r="A692" s="322" t="s">
        <v>2556</v>
      </c>
      <c r="B692" s="297">
        <v>709170001</v>
      </c>
      <c r="C692" s="298" t="s">
        <v>2511</v>
      </c>
      <c r="D692" s="299" t="s">
        <v>252</v>
      </c>
      <c r="E692" s="301" t="s">
        <v>1486</v>
      </c>
      <c r="F692" s="296" t="s">
        <v>394</v>
      </c>
      <c r="G692" s="467" t="s">
        <v>161</v>
      </c>
      <c r="H692" s="301"/>
      <c r="I692" s="301" t="s">
        <v>2488</v>
      </c>
      <c r="J692" s="302">
        <v>13.38</v>
      </c>
      <c r="K692" s="303" t="s">
        <v>451</v>
      </c>
      <c r="L692" s="304" t="s">
        <v>163</v>
      </c>
      <c r="M692" s="289" t="s">
        <v>481</v>
      </c>
      <c r="N692" s="294">
        <v>245</v>
      </c>
      <c r="O692" s="305">
        <v>8.4</v>
      </c>
      <c r="P692" s="305"/>
      <c r="Q692" s="463">
        <f>IFERROR(tbl_AufmassLos1[[#This Row],[Fläche_qm]]*tbl_AufmassLos1[[#This Row],[Reinigungs-tageJahr]],"")</f>
        <v>3278.1000000000004</v>
      </c>
      <c r="R692" s="232">
        <f>IFERROR(VLOOKUP(tbl_AufmassLos1[[#This Row],[Reinigungs-gruppe]]&amp;tbl_AufmassLos1[[#This Row],[Reinigungs-tageJahr]],tbl_BasisLos1[],7,FALSE),"")</f>
        <v>0</v>
      </c>
      <c r="S692" s="463" t="str">
        <f>IFERROR(tbl_AufmassLos1[[#This Row],[Fläche_qm_Jahr]]/tbl_AufmassLos1[[#This Row],[qm Leistung pro Stunde]],"")</f>
        <v/>
      </c>
      <c r="T692" s="233">
        <f>IFERROR(VLOOKUP(tbl_AufmassLos1[[#This Row],[Reinigungs-gruppe]]&amp;tbl_AufmassLos1[[#This Row],[Reinigungs-tageJahr]],tbl_BasisLos1[],8,FALSE),"")</f>
        <v>0</v>
      </c>
      <c r="U692" s="234" t="str">
        <f>IFERROR(tbl_AufmassLos1[[#This Row],[StundenJahr]]*tbl_AufmassLos1[[#This Row],[SVS]],"")</f>
        <v/>
      </c>
      <c r="V692" s="234" t="str">
        <f>IFERROR(tbl_AufmassLos1[[#This Row],[PreisJahr]]/12,"")</f>
        <v/>
      </c>
    </row>
    <row r="693" spans="1:22" x14ac:dyDescent="0.2">
      <c r="A693" s="322" t="s">
        <v>2556</v>
      </c>
      <c r="B693" s="297">
        <v>709170001</v>
      </c>
      <c r="C693" s="298" t="s">
        <v>2511</v>
      </c>
      <c r="D693" s="299" t="s">
        <v>252</v>
      </c>
      <c r="E693" s="301" t="s">
        <v>1487</v>
      </c>
      <c r="F693" s="296" t="s">
        <v>395</v>
      </c>
      <c r="G693" s="467" t="s">
        <v>161</v>
      </c>
      <c r="H693" s="301"/>
      <c r="I693" s="301" t="s">
        <v>2488</v>
      </c>
      <c r="J693" s="302">
        <v>2.5499999999999998</v>
      </c>
      <c r="K693" s="303" t="s">
        <v>454</v>
      </c>
      <c r="L693" s="304" t="s">
        <v>163</v>
      </c>
      <c r="M693" s="289" t="s">
        <v>481</v>
      </c>
      <c r="N693" s="294">
        <v>245</v>
      </c>
      <c r="O693" s="305">
        <v>0</v>
      </c>
      <c r="P693" s="305"/>
      <c r="Q693" s="463">
        <f>IFERROR(tbl_AufmassLos1[[#This Row],[Fläche_qm]]*tbl_AufmassLos1[[#This Row],[Reinigungs-tageJahr]],"")</f>
        <v>624.75</v>
      </c>
      <c r="R693" s="232">
        <f>IFERROR(VLOOKUP(tbl_AufmassLos1[[#This Row],[Reinigungs-gruppe]]&amp;tbl_AufmassLos1[[#This Row],[Reinigungs-tageJahr]],tbl_BasisLos1[],7,FALSE),"")</f>
        <v>0</v>
      </c>
      <c r="S693" s="463" t="str">
        <f>IFERROR(tbl_AufmassLos1[[#This Row],[Fläche_qm_Jahr]]/tbl_AufmassLos1[[#This Row],[qm Leistung pro Stunde]],"")</f>
        <v/>
      </c>
      <c r="T693" s="233">
        <f>IFERROR(VLOOKUP(tbl_AufmassLos1[[#This Row],[Reinigungs-gruppe]]&amp;tbl_AufmassLos1[[#This Row],[Reinigungs-tageJahr]],tbl_BasisLos1[],8,FALSE),"")</f>
        <v>0</v>
      </c>
      <c r="U693" s="234" t="str">
        <f>IFERROR(tbl_AufmassLos1[[#This Row],[StundenJahr]]*tbl_AufmassLos1[[#This Row],[SVS]],"")</f>
        <v/>
      </c>
      <c r="V693" s="234" t="str">
        <f>IFERROR(tbl_AufmassLos1[[#This Row],[PreisJahr]]/12,"")</f>
        <v/>
      </c>
    </row>
    <row r="694" spans="1:22" x14ac:dyDescent="0.2">
      <c r="A694" s="322" t="s">
        <v>2556</v>
      </c>
      <c r="B694" s="297">
        <v>709170001</v>
      </c>
      <c r="C694" s="298" t="s">
        <v>2511</v>
      </c>
      <c r="D694" s="299" t="s">
        <v>252</v>
      </c>
      <c r="E694" s="301" t="s">
        <v>1488</v>
      </c>
      <c r="F694" s="296" t="s">
        <v>2362</v>
      </c>
      <c r="G694" s="467" t="s">
        <v>161</v>
      </c>
      <c r="H694" s="301"/>
      <c r="I694" s="301" t="s">
        <v>2486</v>
      </c>
      <c r="J694" s="302">
        <v>30.15</v>
      </c>
      <c r="K694" s="303" t="s">
        <v>452</v>
      </c>
      <c r="L694" s="304" t="s">
        <v>163</v>
      </c>
      <c r="M694" s="289" t="s">
        <v>484</v>
      </c>
      <c r="N694" s="294">
        <v>122.5</v>
      </c>
      <c r="O694" s="305">
        <v>0</v>
      </c>
      <c r="P694" s="305">
        <v>5</v>
      </c>
      <c r="Q694" s="463">
        <f>IFERROR(tbl_AufmassLos1[[#This Row],[Fläche_qm]]*tbl_AufmassLos1[[#This Row],[Reinigungs-tageJahr]],"")</f>
        <v>3693.375</v>
      </c>
      <c r="R694" s="232">
        <f>IFERROR(VLOOKUP(tbl_AufmassLos1[[#This Row],[Reinigungs-gruppe]]&amp;tbl_AufmassLos1[[#This Row],[Reinigungs-tageJahr]],tbl_BasisLos1[],7,FALSE),"")</f>
        <v>0</v>
      </c>
      <c r="S694" s="463" t="str">
        <f>IFERROR(tbl_AufmassLos1[[#This Row],[Fläche_qm_Jahr]]/tbl_AufmassLos1[[#This Row],[qm Leistung pro Stunde]],"")</f>
        <v/>
      </c>
      <c r="T694" s="233">
        <f>IFERROR(VLOOKUP(tbl_AufmassLos1[[#This Row],[Reinigungs-gruppe]]&amp;tbl_AufmassLos1[[#This Row],[Reinigungs-tageJahr]],tbl_BasisLos1[],8,FALSE),"")</f>
        <v>0</v>
      </c>
      <c r="U694" s="234" t="str">
        <f>IFERROR(tbl_AufmassLos1[[#This Row],[StundenJahr]]*tbl_AufmassLos1[[#This Row],[SVS]],"")</f>
        <v/>
      </c>
      <c r="V694" s="234" t="str">
        <f>IFERROR(tbl_AufmassLos1[[#This Row],[PreisJahr]]/12,"")</f>
        <v/>
      </c>
    </row>
    <row r="695" spans="1:22" x14ac:dyDescent="0.2">
      <c r="A695" s="322" t="s">
        <v>2556</v>
      </c>
      <c r="B695" s="297">
        <v>709170001</v>
      </c>
      <c r="C695" s="298" t="s">
        <v>2511</v>
      </c>
      <c r="D695" s="299" t="s">
        <v>252</v>
      </c>
      <c r="E695" s="301" t="s">
        <v>1489</v>
      </c>
      <c r="F695" s="296" t="s">
        <v>388</v>
      </c>
      <c r="G695" s="467" t="s">
        <v>161</v>
      </c>
      <c r="H695" s="301"/>
      <c r="I695" s="301" t="s">
        <v>2487</v>
      </c>
      <c r="J695" s="302">
        <v>36.5</v>
      </c>
      <c r="K695" s="303" t="s">
        <v>234</v>
      </c>
      <c r="L695" s="304" t="s">
        <v>163</v>
      </c>
      <c r="M695" s="289" t="s">
        <v>479</v>
      </c>
      <c r="N695" s="294">
        <v>49</v>
      </c>
      <c r="O695" s="305">
        <v>11.2</v>
      </c>
      <c r="P695" s="305"/>
      <c r="Q695" s="463">
        <f>IFERROR(tbl_AufmassLos1[[#This Row],[Fläche_qm]]*tbl_AufmassLos1[[#This Row],[Reinigungs-tageJahr]],"")</f>
        <v>1788.5</v>
      </c>
      <c r="R695" s="232">
        <f>IFERROR(VLOOKUP(tbl_AufmassLos1[[#This Row],[Reinigungs-gruppe]]&amp;tbl_AufmassLos1[[#This Row],[Reinigungs-tageJahr]],tbl_BasisLos1[],7,FALSE),"")</f>
        <v>0</v>
      </c>
      <c r="S695" s="463" t="str">
        <f>IFERROR(tbl_AufmassLos1[[#This Row],[Fläche_qm_Jahr]]/tbl_AufmassLos1[[#This Row],[qm Leistung pro Stunde]],"")</f>
        <v/>
      </c>
      <c r="T695" s="233">
        <f>IFERROR(VLOOKUP(tbl_AufmassLos1[[#This Row],[Reinigungs-gruppe]]&amp;tbl_AufmassLos1[[#This Row],[Reinigungs-tageJahr]],tbl_BasisLos1[],8,FALSE),"")</f>
        <v>0</v>
      </c>
      <c r="U695" s="234" t="str">
        <f>IFERROR(tbl_AufmassLos1[[#This Row],[StundenJahr]]*tbl_AufmassLos1[[#This Row],[SVS]],"")</f>
        <v/>
      </c>
      <c r="V695" s="234" t="str">
        <f>IFERROR(tbl_AufmassLos1[[#This Row],[PreisJahr]]/12,"")</f>
        <v/>
      </c>
    </row>
    <row r="696" spans="1:22" x14ac:dyDescent="0.2">
      <c r="A696" s="322" t="s">
        <v>2556</v>
      </c>
      <c r="B696" s="297">
        <v>709170001</v>
      </c>
      <c r="C696" s="298" t="s">
        <v>2511</v>
      </c>
      <c r="D696" s="299" t="s">
        <v>252</v>
      </c>
      <c r="E696" s="301" t="s">
        <v>1490</v>
      </c>
      <c r="F696" s="296" t="s">
        <v>388</v>
      </c>
      <c r="G696" s="467" t="s">
        <v>161</v>
      </c>
      <c r="H696" s="301"/>
      <c r="I696" s="301" t="s">
        <v>2486</v>
      </c>
      <c r="J696" s="302">
        <v>18</v>
      </c>
      <c r="K696" s="303" t="s">
        <v>234</v>
      </c>
      <c r="L696" s="304" t="s">
        <v>163</v>
      </c>
      <c r="M696" s="289" t="s">
        <v>479</v>
      </c>
      <c r="N696" s="294">
        <v>49</v>
      </c>
      <c r="O696" s="305">
        <v>5.6</v>
      </c>
      <c r="P696" s="305">
        <v>1</v>
      </c>
      <c r="Q696" s="463">
        <f>IFERROR(tbl_AufmassLos1[[#This Row],[Fläche_qm]]*tbl_AufmassLos1[[#This Row],[Reinigungs-tageJahr]],"")</f>
        <v>882</v>
      </c>
      <c r="R696" s="232">
        <f>IFERROR(VLOOKUP(tbl_AufmassLos1[[#This Row],[Reinigungs-gruppe]]&amp;tbl_AufmassLos1[[#This Row],[Reinigungs-tageJahr]],tbl_BasisLos1[],7,FALSE),"")</f>
        <v>0</v>
      </c>
      <c r="S696" s="463" t="str">
        <f>IFERROR(tbl_AufmassLos1[[#This Row],[Fläche_qm_Jahr]]/tbl_AufmassLos1[[#This Row],[qm Leistung pro Stunde]],"")</f>
        <v/>
      </c>
      <c r="T696" s="233">
        <f>IFERROR(VLOOKUP(tbl_AufmassLos1[[#This Row],[Reinigungs-gruppe]]&amp;tbl_AufmassLos1[[#This Row],[Reinigungs-tageJahr]],tbl_BasisLos1[],8,FALSE),"")</f>
        <v>0</v>
      </c>
      <c r="U696" s="234" t="str">
        <f>IFERROR(tbl_AufmassLos1[[#This Row],[StundenJahr]]*tbl_AufmassLos1[[#This Row],[SVS]],"")</f>
        <v/>
      </c>
      <c r="V696" s="234" t="str">
        <f>IFERROR(tbl_AufmassLos1[[#This Row],[PreisJahr]]/12,"")</f>
        <v/>
      </c>
    </row>
    <row r="697" spans="1:22" x14ac:dyDescent="0.2">
      <c r="A697" s="322" t="s">
        <v>2556</v>
      </c>
      <c r="B697" s="297">
        <v>709170001</v>
      </c>
      <c r="C697" s="298" t="s">
        <v>2511</v>
      </c>
      <c r="D697" s="299" t="s">
        <v>250</v>
      </c>
      <c r="E697" s="301" t="s">
        <v>1329</v>
      </c>
      <c r="F697" s="296" t="s">
        <v>388</v>
      </c>
      <c r="G697" s="467" t="s">
        <v>161</v>
      </c>
      <c r="H697" s="301"/>
      <c r="I697" s="301" t="s">
        <v>2491</v>
      </c>
      <c r="J697" s="302">
        <v>17.37</v>
      </c>
      <c r="K697" s="303" t="s">
        <v>450</v>
      </c>
      <c r="L697" s="304" t="s">
        <v>163</v>
      </c>
      <c r="M697" s="289" t="s">
        <v>484</v>
      </c>
      <c r="N697" s="294">
        <v>122.5</v>
      </c>
      <c r="O697" s="305">
        <v>6.6</v>
      </c>
      <c r="P697" s="305">
        <v>1</v>
      </c>
      <c r="Q697" s="463">
        <f>IFERROR(tbl_AufmassLos1[[#This Row],[Fläche_qm]]*tbl_AufmassLos1[[#This Row],[Reinigungs-tageJahr]],"")</f>
        <v>2127.8250000000003</v>
      </c>
      <c r="R697" s="232">
        <f>IFERROR(VLOOKUP(tbl_AufmassLos1[[#This Row],[Reinigungs-gruppe]]&amp;tbl_AufmassLos1[[#This Row],[Reinigungs-tageJahr]],tbl_BasisLos1[],7,FALSE),"")</f>
        <v>0</v>
      </c>
      <c r="S697" s="463" t="str">
        <f>IFERROR(tbl_AufmassLos1[[#This Row],[Fläche_qm_Jahr]]/tbl_AufmassLos1[[#This Row],[qm Leistung pro Stunde]],"")</f>
        <v/>
      </c>
      <c r="T697" s="233">
        <f>IFERROR(VLOOKUP(tbl_AufmassLos1[[#This Row],[Reinigungs-gruppe]]&amp;tbl_AufmassLos1[[#This Row],[Reinigungs-tageJahr]],tbl_BasisLos1[],8,FALSE),"")</f>
        <v>0</v>
      </c>
      <c r="U697" s="234" t="str">
        <f>IFERROR(tbl_AufmassLos1[[#This Row],[StundenJahr]]*tbl_AufmassLos1[[#This Row],[SVS]],"")</f>
        <v/>
      </c>
      <c r="V697" s="234" t="str">
        <f>IFERROR(tbl_AufmassLos1[[#This Row],[PreisJahr]]/12,"")</f>
        <v/>
      </c>
    </row>
    <row r="698" spans="1:22" x14ac:dyDescent="0.2">
      <c r="A698" s="322" t="s">
        <v>2556</v>
      </c>
      <c r="B698" s="297">
        <v>709170001</v>
      </c>
      <c r="C698" s="298" t="s">
        <v>2511</v>
      </c>
      <c r="D698" s="299" t="s">
        <v>252</v>
      </c>
      <c r="E698" s="301" t="s">
        <v>1491</v>
      </c>
      <c r="F698" s="296" t="s">
        <v>388</v>
      </c>
      <c r="G698" s="467" t="s">
        <v>161</v>
      </c>
      <c r="H698" s="301"/>
      <c r="I698" s="301" t="s">
        <v>2486</v>
      </c>
      <c r="J698" s="302">
        <v>18</v>
      </c>
      <c r="K698" s="303" t="s">
        <v>234</v>
      </c>
      <c r="L698" s="304" t="s">
        <v>163</v>
      </c>
      <c r="M698" s="289" t="s">
        <v>479</v>
      </c>
      <c r="N698" s="294">
        <v>49</v>
      </c>
      <c r="O698" s="305">
        <v>5.6</v>
      </c>
      <c r="P698" s="305">
        <v>1</v>
      </c>
      <c r="Q698" s="463">
        <f>IFERROR(tbl_AufmassLos1[[#This Row],[Fläche_qm]]*tbl_AufmassLos1[[#This Row],[Reinigungs-tageJahr]],"")</f>
        <v>882</v>
      </c>
      <c r="R698" s="232">
        <f>IFERROR(VLOOKUP(tbl_AufmassLos1[[#This Row],[Reinigungs-gruppe]]&amp;tbl_AufmassLos1[[#This Row],[Reinigungs-tageJahr]],tbl_BasisLos1[],7,FALSE),"")</f>
        <v>0</v>
      </c>
      <c r="S698" s="463" t="str">
        <f>IFERROR(tbl_AufmassLos1[[#This Row],[Fläche_qm_Jahr]]/tbl_AufmassLos1[[#This Row],[qm Leistung pro Stunde]],"")</f>
        <v/>
      </c>
      <c r="T698" s="233">
        <f>IFERROR(VLOOKUP(tbl_AufmassLos1[[#This Row],[Reinigungs-gruppe]]&amp;tbl_AufmassLos1[[#This Row],[Reinigungs-tageJahr]],tbl_BasisLos1[],8,FALSE),"")</f>
        <v>0</v>
      </c>
      <c r="U698" s="234" t="str">
        <f>IFERROR(tbl_AufmassLos1[[#This Row],[StundenJahr]]*tbl_AufmassLos1[[#This Row],[SVS]],"")</f>
        <v/>
      </c>
      <c r="V698" s="234" t="str">
        <f>IFERROR(tbl_AufmassLos1[[#This Row],[PreisJahr]]/12,"")</f>
        <v/>
      </c>
    </row>
    <row r="699" spans="1:22" x14ac:dyDescent="0.2">
      <c r="A699" s="322" t="s">
        <v>2556</v>
      </c>
      <c r="B699" s="297">
        <v>709170001</v>
      </c>
      <c r="C699" s="298" t="s">
        <v>2511</v>
      </c>
      <c r="D699" s="299" t="s">
        <v>252</v>
      </c>
      <c r="E699" s="301" t="s">
        <v>1492</v>
      </c>
      <c r="F699" s="296" t="s">
        <v>388</v>
      </c>
      <c r="G699" s="467" t="s">
        <v>161</v>
      </c>
      <c r="H699" s="301"/>
      <c r="I699" s="301" t="s">
        <v>2487</v>
      </c>
      <c r="J699" s="302">
        <v>18</v>
      </c>
      <c r="K699" s="303" t="s">
        <v>234</v>
      </c>
      <c r="L699" s="304" t="s">
        <v>163</v>
      </c>
      <c r="M699" s="289" t="s">
        <v>479</v>
      </c>
      <c r="N699" s="294">
        <v>49</v>
      </c>
      <c r="O699" s="305">
        <v>5.6</v>
      </c>
      <c r="P699" s="305">
        <v>1</v>
      </c>
      <c r="Q699" s="463">
        <f>IFERROR(tbl_AufmassLos1[[#This Row],[Fläche_qm]]*tbl_AufmassLos1[[#This Row],[Reinigungs-tageJahr]],"")</f>
        <v>882</v>
      </c>
      <c r="R699" s="232">
        <f>IFERROR(VLOOKUP(tbl_AufmassLos1[[#This Row],[Reinigungs-gruppe]]&amp;tbl_AufmassLos1[[#This Row],[Reinigungs-tageJahr]],tbl_BasisLos1[],7,FALSE),"")</f>
        <v>0</v>
      </c>
      <c r="S699" s="463" t="str">
        <f>IFERROR(tbl_AufmassLos1[[#This Row],[Fläche_qm_Jahr]]/tbl_AufmassLos1[[#This Row],[qm Leistung pro Stunde]],"")</f>
        <v/>
      </c>
      <c r="T699" s="233">
        <f>IFERROR(VLOOKUP(tbl_AufmassLos1[[#This Row],[Reinigungs-gruppe]]&amp;tbl_AufmassLos1[[#This Row],[Reinigungs-tageJahr]],tbl_BasisLos1[],8,FALSE),"")</f>
        <v>0</v>
      </c>
      <c r="U699" s="234" t="str">
        <f>IFERROR(tbl_AufmassLos1[[#This Row],[StundenJahr]]*tbl_AufmassLos1[[#This Row],[SVS]],"")</f>
        <v/>
      </c>
      <c r="V699" s="234" t="str">
        <f>IFERROR(tbl_AufmassLos1[[#This Row],[PreisJahr]]/12,"")</f>
        <v/>
      </c>
    </row>
    <row r="700" spans="1:22" x14ac:dyDescent="0.2">
      <c r="A700" s="322" t="s">
        <v>2556</v>
      </c>
      <c r="B700" s="297">
        <v>709170001</v>
      </c>
      <c r="C700" s="298" t="s">
        <v>2511</v>
      </c>
      <c r="D700" s="326" t="s">
        <v>252</v>
      </c>
      <c r="E700" s="328" t="s">
        <v>1493</v>
      </c>
      <c r="F700" s="327" t="s">
        <v>388</v>
      </c>
      <c r="G700" s="467" t="s">
        <v>161</v>
      </c>
      <c r="H700" s="328"/>
      <c r="I700" s="328" t="s">
        <v>2487</v>
      </c>
      <c r="J700" s="329">
        <v>18</v>
      </c>
      <c r="K700" s="331" t="s">
        <v>234</v>
      </c>
      <c r="L700" s="304" t="s">
        <v>163</v>
      </c>
      <c r="M700" s="289" t="s">
        <v>479</v>
      </c>
      <c r="N700" s="294">
        <v>49</v>
      </c>
      <c r="O700" s="305">
        <v>5.6</v>
      </c>
      <c r="P700" s="305">
        <v>1</v>
      </c>
      <c r="Q700" s="463">
        <f>IFERROR(tbl_AufmassLos1[[#This Row],[Fläche_qm]]*tbl_AufmassLos1[[#This Row],[Reinigungs-tageJahr]],"")</f>
        <v>882</v>
      </c>
      <c r="R700" s="232">
        <f>IFERROR(VLOOKUP(tbl_AufmassLos1[[#This Row],[Reinigungs-gruppe]]&amp;tbl_AufmassLos1[[#This Row],[Reinigungs-tageJahr]],tbl_BasisLos1[],7,FALSE),"")</f>
        <v>0</v>
      </c>
      <c r="S700" s="463" t="str">
        <f>IFERROR(tbl_AufmassLos1[[#This Row],[Fläche_qm_Jahr]]/tbl_AufmassLos1[[#This Row],[qm Leistung pro Stunde]],"")</f>
        <v/>
      </c>
      <c r="T700" s="233">
        <f>IFERROR(VLOOKUP(tbl_AufmassLos1[[#This Row],[Reinigungs-gruppe]]&amp;tbl_AufmassLos1[[#This Row],[Reinigungs-tageJahr]],tbl_BasisLos1[],8,FALSE),"")</f>
        <v>0</v>
      </c>
      <c r="U700" s="234" t="str">
        <f>IFERROR(tbl_AufmassLos1[[#This Row],[StundenJahr]]*tbl_AufmassLos1[[#This Row],[SVS]],"")</f>
        <v/>
      </c>
      <c r="V700" s="234" t="str">
        <f>IFERROR(tbl_AufmassLos1[[#This Row],[PreisJahr]]/12,"")</f>
        <v/>
      </c>
    </row>
    <row r="701" spans="1:22" x14ac:dyDescent="0.2">
      <c r="A701" s="322" t="s">
        <v>2556</v>
      </c>
      <c r="B701" s="297">
        <v>709170001</v>
      </c>
      <c r="C701" s="298" t="s">
        <v>2511</v>
      </c>
      <c r="D701" s="326" t="s">
        <v>252</v>
      </c>
      <c r="E701" s="328" t="s">
        <v>1494</v>
      </c>
      <c r="F701" s="327" t="s">
        <v>388</v>
      </c>
      <c r="G701" s="467" t="s">
        <v>161</v>
      </c>
      <c r="H701" s="328"/>
      <c r="I701" s="328" t="s">
        <v>2486</v>
      </c>
      <c r="J701" s="329">
        <v>18</v>
      </c>
      <c r="K701" s="331" t="s">
        <v>234</v>
      </c>
      <c r="L701" s="304" t="s">
        <v>163</v>
      </c>
      <c r="M701" s="289" t="s">
        <v>479</v>
      </c>
      <c r="N701" s="294">
        <v>49</v>
      </c>
      <c r="O701" s="305">
        <v>5.6</v>
      </c>
      <c r="P701" s="305">
        <v>1</v>
      </c>
      <c r="Q701" s="463">
        <f>IFERROR(tbl_AufmassLos1[[#This Row],[Fläche_qm]]*tbl_AufmassLos1[[#This Row],[Reinigungs-tageJahr]],"")</f>
        <v>882</v>
      </c>
      <c r="R701" s="232">
        <f>IFERROR(VLOOKUP(tbl_AufmassLos1[[#This Row],[Reinigungs-gruppe]]&amp;tbl_AufmassLos1[[#This Row],[Reinigungs-tageJahr]],tbl_BasisLos1[],7,FALSE),"")</f>
        <v>0</v>
      </c>
      <c r="S701" s="463" t="str">
        <f>IFERROR(tbl_AufmassLos1[[#This Row],[Fläche_qm_Jahr]]/tbl_AufmassLos1[[#This Row],[qm Leistung pro Stunde]],"")</f>
        <v/>
      </c>
      <c r="T701" s="233">
        <f>IFERROR(VLOOKUP(tbl_AufmassLos1[[#This Row],[Reinigungs-gruppe]]&amp;tbl_AufmassLos1[[#This Row],[Reinigungs-tageJahr]],tbl_BasisLos1[],8,FALSE),"")</f>
        <v>0</v>
      </c>
      <c r="U701" s="234" t="str">
        <f>IFERROR(tbl_AufmassLos1[[#This Row],[StundenJahr]]*tbl_AufmassLos1[[#This Row],[SVS]],"")</f>
        <v/>
      </c>
      <c r="V701" s="234" t="str">
        <f>IFERROR(tbl_AufmassLos1[[#This Row],[PreisJahr]]/12,"")</f>
        <v/>
      </c>
    </row>
    <row r="702" spans="1:22" x14ac:dyDescent="0.2">
      <c r="A702" s="322" t="s">
        <v>2556</v>
      </c>
      <c r="B702" s="297">
        <v>709170001</v>
      </c>
      <c r="C702" s="298" t="s">
        <v>2511</v>
      </c>
      <c r="D702" s="326" t="s">
        <v>252</v>
      </c>
      <c r="E702" s="328" t="s">
        <v>1495</v>
      </c>
      <c r="F702" s="327" t="s">
        <v>388</v>
      </c>
      <c r="G702" s="467" t="s">
        <v>161</v>
      </c>
      <c r="H702" s="328"/>
      <c r="I702" s="328" t="s">
        <v>2486</v>
      </c>
      <c r="J702" s="329">
        <v>18.03</v>
      </c>
      <c r="K702" s="331" t="s">
        <v>234</v>
      </c>
      <c r="L702" s="304" t="s">
        <v>163</v>
      </c>
      <c r="M702" s="289" t="s">
        <v>479</v>
      </c>
      <c r="N702" s="294">
        <v>49</v>
      </c>
      <c r="O702" s="305">
        <v>5.6</v>
      </c>
      <c r="P702" s="305">
        <v>1</v>
      </c>
      <c r="Q702" s="463">
        <f>IFERROR(tbl_AufmassLos1[[#This Row],[Fläche_qm]]*tbl_AufmassLos1[[#This Row],[Reinigungs-tageJahr]],"")</f>
        <v>883.47</v>
      </c>
      <c r="R702" s="232">
        <f>IFERROR(VLOOKUP(tbl_AufmassLos1[[#This Row],[Reinigungs-gruppe]]&amp;tbl_AufmassLos1[[#This Row],[Reinigungs-tageJahr]],tbl_BasisLos1[],7,FALSE),"")</f>
        <v>0</v>
      </c>
      <c r="S702" s="463" t="str">
        <f>IFERROR(tbl_AufmassLos1[[#This Row],[Fläche_qm_Jahr]]/tbl_AufmassLos1[[#This Row],[qm Leistung pro Stunde]],"")</f>
        <v/>
      </c>
      <c r="T702" s="233">
        <f>IFERROR(VLOOKUP(tbl_AufmassLos1[[#This Row],[Reinigungs-gruppe]]&amp;tbl_AufmassLos1[[#This Row],[Reinigungs-tageJahr]],tbl_BasisLos1[],8,FALSE),"")</f>
        <v>0</v>
      </c>
      <c r="U702" s="234" t="str">
        <f>IFERROR(tbl_AufmassLos1[[#This Row],[StundenJahr]]*tbl_AufmassLos1[[#This Row],[SVS]],"")</f>
        <v/>
      </c>
      <c r="V702" s="234" t="str">
        <f>IFERROR(tbl_AufmassLos1[[#This Row],[PreisJahr]]/12,"")</f>
        <v/>
      </c>
    </row>
    <row r="703" spans="1:22" x14ac:dyDescent="0.2">
      <c r="A703" s="322" t="s">
        <v>2556</v>
      </c>
      <c r="B703" s="297">
        <v>709170001</v>
      </c>
      <c r="C703" s="298" t="s">
        <v>2511</v>
      </c>
      <c r="D703" s="326" t="s">
        <v>252</v>
      </c>
      <c r="E703" s="328" t="s">
        <v>1496</v>
      </c>
      <c r="F703" s="327" t="s">
        <v>2352</v>
      </c>
      <c r="G703" s="467" t="s">
        <v>161</v>
      </c>
      <c r="H703" s="328"/>
      <c r="I703" s="328" t="s">
        <v>2484</v>
      </c>
      <c r="J703" s="329">
        <v>31.19</v>
      </c>
      <c r="K703" s="331" t="s">
        <v>452</v>
      </c>
      <c r="L703" s="304" t="s">
        <v>163</v>
      </c>
      <c r="M703" s="289" t="s">
        <v>484</v>
      </c>
      <c r="N703" s="294">
        <v>122.5</v>
      </c>
      <c r="O703" s="305">
        <v>15</v>
      </c>
      <c r="P703" s="305">
        <v>5</v>
      </c>
      <c r="Q703" s="463">
        <f>IFERROR(tbl_AufmassLos1[[#This Row],[Fläche_qm]]*tbl_AufmassLos1[[#This Row],[Reinigungs-tageJahr]],"")</f>
        <v>3820.7750000000001</v>
      </c>
      <c r="R703" s="232">
        <f>IFERROR(VLOOKUP(tbl_AufmassLos1[[#This Row],[Reinigungs-gruppe]]&amp;tbl_AufmassLos1[[#This Row],[Reinigungs-tageJahr]],tbl_BasisLos1[],7,FALSE),"")</f>
        <v>0</v>
      </c>
      <c r="S703" s="463" t="str">
        <f>IFERROR(tbl_AufmassLos1[[#This Row],[Fläche_qm_Jahr]]/tbl_AufmassLos1[[#This Row],[qm Leistung pro Stunde]],"")</f>
        <v/>
      </c>
      <c r="T703" s="233">
        <f>IFERROR(VLOOKUP(tbl_AufmassLos1[[#This Row],[Reinigungs-gruppe]]&amp;tbl_AufmassLos1[[#This Row],[Reinigungs-tageJahr]],tbl_BasisLos1[],8,FALSE),"")</f>
        <v>0</v>
      </c>
      <c r="U703" s="234" t="str">
        <f>IFERROR(tbl_AufmassLos1[[#This Row],[StundenJahr]]*tbl_AufmassLos1[[#This Row],[SVS]],"")</f>
        <v/>
      </c>
      <c r="V703" s="234" t="str">
        <f>IFERROR(tbl_AufmassLos1[[#This Row],[PreisJahr]]/12,"")</f>
        <v/>
      </c>
    </row>
    <row r="704" spans="1:22" x14ac:dyDescent="0.2">
      <c r="A704" s="322" t="s">
        <v>2556</v>
      </c>
      <c r="B704" s="297">
        <v>709170001</v>
      </c>
      <c r="C704" s="298" t="s">
        <v>2511</v>
      </c>
      <c r="D704" s="326" t="s">
        <v>252</v>
      </c>
      <c r="E704" s="328" t="s">
        <v>1497</v>
      </c>
      <c r="F704" s="327" t="s">
        <v>2363</v>
      </c>
      <c r="G704" s="467" t="s">
        <v>161</v>
      </c>
      <c r="H704" s="328"/>
      <c r="I704" s="328" t="s">
        <v>2484</v>
      </c>
      <c r="J704" s="329">
        <v>22.22</v>
      </c>
      <c r="K704" s="331" t="s">
        <v>478</v>
      </c>
      <c r="L704" s="304" t="s">
        <v>163</v>
      </c>
      <c r="M704" s="289" t="s">
        <v>484</v>
      </c>
      <c r="N704" s="294">
        <v>122.5</v>
      </c>
      <c r="O704" s="305">
        <v>15</v>
      </c>
      <c r="P704" s="305"/>
      <c r="Q704" s="463">
        <f>IFERROR(tbl_AufmassLos1[[#This Row],[Fläche_qm]]*tbl_AufmassLos1[[#This Row],[Reinigungs-tageJahr]],"")</f>
        <v>2721.95</v>
      </c>
      <c r="R704" s="232">
        <f>IFERROR(VLOOKUP(tbl_AufmassLos1[[#This Row],[Reinigungs-gruppe]]&amp;tbl_AufmassLos1[[#This Row],[Reinigungs-tageJahr]],tbl_BasisLos1[],7,FALSE),"")</f>
        <v>0</v>
      </c>
      <c r="S704" s="463" t="str">
        <f>IFERROR(tbl_AufmassLos1[[#This Row],[Fläche_qm_Jahr]]/tbl_AufmassLos1[[#This Row],[qm Leistung pro Stunde]],"")</f>
        <v/>
      </c>
      <c r="T704" s="233">
        <f>IFERROR(VLOOKUP(tbl_AufmassLos1[[#This Row],[Reinigungs-gruppe]]&amp;tbl_AufmassLos1[[#This Row],[Reinigungs-tageJahr]],tbl_BasisLos1[],8,FALSE),"")</f>
        <v>0</v>
      </c>
      <c r="U704" s="234" t="str">
        <f>IFERROR(tbl_AufmassLos1[[#This Row],[StundenJahr]]*tbl_AufmassLos1[[#This Row],[SVS]],"")</f>
        <v/>
      </c>
      <c r="V704" s="234" t="str">
        <f>IFERROR(tbl_AufmassLos1[[#This Row],[PreisJahr]]/12,"")</f>
        <v/>
      </c>
    </row>
    <row r="705" spans="1:22" x14ac:dyDescent="0.2">
      <c r="A705" s="322" t="s">
        <v>2556</v>
      </c>
      <c r="B705" s="297">
        <v>709170001</v>
      </c>
      <c r="C705" s="298" t="s">
        <v>2511</v>
      </c>
      <c r="D705" s="326" t="s">
        <v>252</v>
      </c>
      <c r="E705" s="328" t="s">
        <v>1498</v>
      </c>
      <c r="F705" s="327" t="s">
        <v>2364</v>
      </c>
      <c r="G705" s="467" t="s">
        <v>161</v>
      </c>
      <c r="H705" s="328"/>
      <c r="I705" s="328" t="s">
        <v>2486</v>
      </c>
      <c r="J705" s="329">
        <v>134.46</v>
      </c>
      <c r="K705" s="331" t="s">
        <v>452</v>
      </c>
      <c r="L705" s="304" t="s">
        <v>163</v>
      </c>
      <c r="M705" s="289" t="s">
        <v>484</v>
      </c>
      <c r="N705" s="294">
        <v>122.5</v>
      </c>
      <c r="O705" s="305">
        <v>0</v>
      </c>
      <c r="P705" s="305">
        <v>15</v>
      </c>
      <c r="Q705" s="463">
        <f>IFERROR(tbl_AufmassLos1[[#This Row],[Fläche_qm]]*tbl_AufmassLos1[[#This Row],[Reinigungs-tageJahr]],"")</f>
        <v>16471.350000000002</v>
      </c>
      <c r="R705" s="232">
        <f>IFERROR(VLOOKUP(tbl_AufmassLos1[[#This Row],[Reinigungs-gruppe]]&amp;tbl_AufmassLos1[[#This Row],[Reinigungs-tageJahr]],tbl_BasisLos1[],7,FALSE),"")</f>
        <v>0</v>
      </c>
      <c r="S705" s="463" t="str">
        <f>IFERROR(tbl_AufmassLos1[[#This Row],[Fläche_qm_Jahr]]/tbl_AufmassLos1[[#This Row],[qm Leistung pro Stunde]],"")</f>
        <v/>
      </c>
      <c r="T705" s="233">
        <f>IFERROR(VLOOKUP(tbl_AufmassLos1[[#This Row],[Reinigungs-gruppe]]&amp;tbl_AufmassLos1[[#This Row],[Reinigungs-tageJahr]],tbl_BasisLos1[],8,FALSE),"")</f>
        <v>0</v>
      </c>
      <c r="U705" s="234" t="str">
        <f>IFERROR(tbl_AufmassLos1[[#This Row],[StundenJahr]]*tbl_AufmassLos1[[#This Row],[SVS]],"")</f>
        <v/>
      </c>
      <c r="V705" s="234" t="str">
        <f>IFERROR(tbl_AufmassLos1[[#This Row],[PreisJahr]]/12,"")</f>
        <v/>
      </c>
    </row>
    <row r="706" spans="1:22" x14ac:dyDescent="0.2">
      <c r="A706" s="322" t="s">
        <v>2556</v>
      </c>
      <c r="B706" s="297">
        <v>709170001</v>
      </c>
      <c r="C706" s="298" t="s">
        <v>2511</v>
      </c>
      <c r="D706" s="326" t="s">
        <v>252</v>
      </c>
      <c r="E706" s="328" t="s">
        <v>1499</v>
      </c>
      <c r="F706" s="327" t="s">
        <v>388</v>
      </c>
      <c r="G706" s="467" t="s">
        <v>161</v>
      </c>
      <c r="H706" s="328"/>
      <c r="I706" s="328" t="s">
        <v>2489</v>
      </c>
      <c r="J706" s="329">
        <v>22.57</v>
      </c>
      <c r="K706" s="331" t="s">
        <v>234</v>
      </c>
      <c r="L706" s="304" t="s">
        <v>163</v>
      </c>
      <c r="M706" s="289" t="s">
        <v>479</v>
      </c>
      <c r="N706" s="294">
        <v>49</v>
      </c>
      <c r="O706" s="305">
        <v>3.6</v>
      </c>
      <c r="P706" s="305"/>
      <c r="Q706" s="463">
        <f>IFERROR(tbl_AufmassLos1[[#This Row],[Fläche_qm]]*tbl_AufmassLos1[[#This Row],[Reinigungs-tageJahr]],"")</f>
        <v>1105.93</v>
      </c>
      <c r="R706" s="232">
        <f>IFERROR(VLOOKUP(tbl_AufmassLos1[[#This Row],[Reinigungs-gruppe]]&amp;tbl_AufmassLos1[[#This Row],[Reinigungs-tageJahr]],tbl_BasisLos1[],7,FALSE),"")</f>
        <v>0</v>
      </c>
      <c r="S706" s="463" t="str">
        <f>IFERROR(tbl_AufmassLos1[[#This Row],[Fläche_qm_Jahr]]/tbl_AufmassLos1[[#This Row],[qm Leistung pro Stunde]],"")</f>
        <v/>
      </c>
      <c r="T706" s="233">
        <f>IFERROR(VLOOKUP(tbl_AufmassLos1[[#This Row],[Reinigungs-gruppe]]&amp;tbl_AufmassLos1[[#This Row],[Reinigungs-tageJahr]],tbl_BasisLos1[],8,FALSE),"")</f>
        <v>0</v>
      </c>
      <c r="U706" s="234" t="str">
        <f>IFERROR(tbl_AufmassLos1[[#This Row],[StundenJahr]]*tbl_AufmassLos1[[#This Row],[SVS]],"")</f>
        <v/>
      </c>
      <c r="V706" s="234" t="str">
        <f>IFERROR(tbl_AufmassLos1[[#This Row],[PreisJahr]]/12,"")</f>
        <v/>
      </c>
    </row>
    <row r="707" spans="1:22" x14ac:dyDescent="0.2">
      <c r="A707" s="322" t="s">
        <v>2556</v>
      </c>
      <c r="B707" s="297">
        <v>709170001</v>
      </c>
      <c r="C707" s="298" t="s">
        <v>2511</v>
      </c>
      <c r="D707" s="326" t="s">
        <v>252</v>
      </c>
      <c r="E707" s="328" t="s">
        <v>1500</v>
      </c>
      <c r="F707" s="327" t="s">
        <v>388</v>
      </c>
      <c r="G707" s="467" t="s">
        <v>161</v>
      </c>
      <c r="H707" s="328"/>
      <c r="I707" s="328" t="s">
        <v>2489</v>
      </c>
      <c r="J707" s="329">
        <v>25.01</v>
      </c>
      <c r="K707" s="331" t="s">
        <v>234</v>
      </c>
      <c r="L707" s="304" t="s">
        <v>163</v>
      </c>
      <c r="M707" s="289" t="s">
        <v>479</v>
      </c>
      <c r="N707" s="294">
        <v>49</v>
      </c>
      <c r="O707" s="305">
        <v>3.6</v>
      </c>
      <c r="P707" s="305"/>
      <c r="Q707" s="463">
        <f>IFERROR(tbl_AufmassLos1[[#This Row],[Fläche_qm]]*tbl_AufmassLos1[[#This Row],[Reinigungs-tageJahr]],"")</f>
        <v>1225.49</v>
      </c>
      <c r="R707" s="232">
        <f>IFERROR(VLOOKUP(tbl_AufmassLos1[[#This Row],[Reinigungs-gruppe]]&amp;tbl_AufmassLos1[[#This Row],[Reinigungs-tageJahr]],tbl_BasisLos1[],7,FALSE),"")</f>
        <v>0</v>
      </c>
      <c r="S707" s="463" t="str">
        <f>IFERROR(tbl_AufmassLos1[[#This Row],[Fläche_qm_Jahr]]/tbl_AufmassLos1[[#This Row],[qm Leistung pro Stunde]],"")</f>
        <v/>
      </c>
      <c r="T707" s="233">
        <f>IFERROR(VLOOKUP(tbl_AufmassLos1[[#This Row],[Reinigungs-gruppe]]&amp;tbl_AufmassLos1[[#This Row],[Reinigungs-tageJahr]],tbl_BasisLos1[],8,FALSE),"")</f>
        <v>0</v>
      </c>
      <c r="U707" s="234" t="str">
        <f>IFERROR(tbl_AufmassLos1[[#This Row],[StundenJahr]]*tbl_AufmassLos1[[#This Row],[SVS]],"")</f>
        <v/>
      </c>
      <c r="V707" s="234" t="str">
        <f>IFERROR(tbl_AufmassLos1[[#This Row],[PreisJahr]]/12,"")</f>
        <v/>
      </c>
    </row>
    <row r="708" spans="1:22" x14ac:dyDescent="0.2">
      <c r="A708" s="322" t="s">
        <v>2556</v>
      </c>
      <c r="B708" s="297">
        <v>709170001</v>
      </c>
      <c r="C708" s="298" t="s">
        <v>2511</v>
      </c>
      <c r="D708" s="326" t="s">
        <v>250</v>
      </c>
      <c r="E708" s="328" t="s">
        <v>1330</v>
      </c>
      <c r="F708" s="327" t="s">
        <v>388</v>
      </c>
      <c r="G708" s="467" t="s">
        <v>161</v>
      </c>
      <c r="H708" s="328"/>
      <c r="I708" s="328" t="s">
        <v>2489</v>
      </c>
      <c r="J708" s="329">
        <v>35.479999999999997</v>
      </c>
      <c r="K708" s="331" t="s">
        <v>450</v>
      </c>
      <c r="L708" s="304" t="s">
        <v>163</v>
      </c>
      <c r="M708" s="289" t="s">
        <v>484</v>
      </c>
      <c r="N708" s="294">
        <v>122.5</v>
      </c>
      <c r="O708" s="305">
        <v>13.2</v>
      </c>
      <c r="P708" s="305">
        <v>0.1</v>
      </c>
      <c r="Q708" s="463">
        <f>IFERROR(tbl_AufmassLos1[[#This Row],[Fläche_qm]]*tbl_AufmassLos1[[#This Row],[Reinigungs-tageJahr]],"")</f>
        <v>4346.2999999999993</v>
      </c>
      <c r="R708" s="232">
        <f>IFERROR(VLOOKUP(tbl_AufmassLos1[[#This Row],[Reinigungs-gruppe]]&amp;tbl_AufmassLos1[[#This Row],[Reinigungs-tageJahr]],tbl_BasisLos1[],7,FALSE),"")</f>
        <v>0</v>
      </c>
      <c r="S708" s="463" t="str">
        <f>IFERROR(tbl_AufmassLos1[[#This Row],[Fläche_qm_Jahr]]/tbl_AufmassLos1[[#This Row],[qm Leistung pro Stunde]],"")</f>
        <v/>
      </c>
      <c r="T708" s="233">
        <f>IFERROR(VLOOKUP(tbl_AufmassLos1[[#This Row],[Reinigungs-gruppe]]&amp;tbl_AufmassLos1[[#This Row],[Reinigungs-tageJahr]],tbl_BasisLos1[],8,FALSE),"")</f>
        <v>0</v>
      </c>
      <c r="U708" s="234" t="str">
        <f>IFERROR(tbl_AufmassLos1[[#This Row],[StundenJahr]]*tbl_AufmassLos1[[#This Row],[SVS]],"")</f>
        <v/>
      </c>
      <c r="V708" s="234" t="str">
        <f>IFERROR(tbl_AufmassLos1[[#This Row],[PreisJahr]]/12,"")</f>
        <v/>
      </c>
    </row>
    <row r="709" spans="1:22" x14ac:dyDescent="0.2">
      <c r="A709" s="322" t="s">
        <v>2556</v>
      </c>
      <c r="B709" s="297">
        <v>709170001</v>
      </c>
      <c r="C709" s="298" t="s">
        <v>2511</v>
      </c>
      <c r="D709" s="326" t="s">
        <v>252</v>
      </c>
      <c r="E709" s="328" t="s">
        <v>1501</v>
      </c>
      <c r="F709" s="327" t="s">
        <v>2365</v>
      </c>
      <c r="G709" s="467" t="s">
        <v>161</v>
      </c>
      <c r="H709" s="328"/>
      <c r="I709" s="328" t="s">
        <v>2489</v>
      </c>
      <c r="J709" s="329">
        <v>28.42</v>
      </c>
      <c r="K709" s="331" t="s">
        <v>234</v>
      </c>
      <c r="L709" s="304" t="s">
        <v>163</v>
      </c>
      <c r="M709" s="289" t="s">
        <v>479</v>
      </c>
      <c r="N709" s="294">
        <v>49</v>
      </c>
      <c r="O709" s="305">
        <v>5.4</v>
      </c>
      <c r="P709" s="305"/>
      <c r="Q709" s="463">
        <f>IFERROR(tbl_AufmassLos1[[#This Row],[Fläche_qm]]*tbl_AufmassLos1[[#This Row],[Reinigungs-tageJahr]],"")</f>
        <v>1392.5800000000002</v>
      </c>
      <c r="R709" s="232">
        <f>IFERROR(VLOOKUP(tbl_AufmassLos1[[#This Row],[Reinigungs-gruppe]]&amp;tbl_AufmassLos1[[#This Row],[Reinigungs-tageJahr]],tbl_BasisLos1[],7,FALSE),"")</f>
        <v>0</v>
      </c>
      <c r="S709" s="463" t="str">
        <f>IFERROR(tbl_AufmassLos1[[#This Row],[Fläche_qm_Jahr]]/tbl_AufmassLos1[[#This Row],[qm Leistung pro Stunde]],"")</f>
        <v/>
      </c>
      <c r="T709" s="233">
        <f>IFERROR(VLOOKUP(tbl_AufmassLos1[[#This Row],[Reinigungs-gruppe]]&amp;tbl_AufmassLos1[[#This Row],[Reinigungs-tageJahr]],tbl_BasisLos1[],8,FALSE),"")</f>
        <v>0</v>
      </c>
      <c r="U709" s="234" t="str">
        <f>IFERROR(tbl_AufmassLos1[[#This Row],[StundenJahr]]*tbl_AufmassLos1[[#This Row],[SVS]],"")</f>
        <v/>
      </c>
      <c r="V709" s="234" t="str">
        <f>IFERROR(tbl_AufmassLos1[[#This Row],[PreisJahr]]/12,"")</f>
        <v/>
      </c>
    </row>
    <row r="710" spans="1:22" x14ac:dyDescent="0.2">
      <c r="A710" s="322" t="s">
        <v>2556</v>
      </c>
      <c r="B710" s="297">
        <v>709170001</v>
      </c>
      <c r="C710" s="298" t="s">
        <v>2511</v>
      </c>
      <c r="D710" s="326" t="s">
        <v>252</v>
      </c>
      <c r="E710" s="328" t="s">
        <v>1502</v>
      </c>
      <c r="F710" s="327" t="s">
        <v>388</v>
      </c>
      <c r="G710" s="467" t="s">
        <v>161</v>
      </c>
      <c r="H710" s="328"/>
      <c r="I710" s="328" t="s">
        <v>2489</v>
      </c>
      <c r="J710" s="329">
        <v>22.14</v>
      </c>
      <c r="K710" s="331" t="s">
        <v>234</v>
      </c>
      <c r="L710" s="304" t="s">
        <v>163</v>
      </c>
      <c r="M710" s="289" t="s">
        <v>479</v>
      </c>
      <c r="N710" s="294">
        <v>49</v>
      </c>
      <c r="O710" s="305">
        <v>3.6</v>
      </c>
      <c r="P710" s="305"/>
      <c r="Q710" s="463">
        <f>IFERROR(tbl_AufmassLos1[[#This Row],[Fläche_qm]]*tbl_AufmassLos1[[#This Row],[Reinigungs-tageJahr]],"")</f>
        <v>1084.8600000000001</v>
      </c>
      <c r="R710" s="232">
        <f>IFERROR(VLOOKUP(tbl_AufmassLos1[[#This Row],[Reinigungs-gruppe]]&amp;tbl_AufmassLos1[[#This Row],[Reinigungs-tageJahr]],tbl_BasisLos1[],7,FALSE),"")</f>
        <v>0</v>
      </c>
      <c r="S710" s="463" t="str">
        <f>IFERROR(tbl_AufmassLos1[[#This Row],[Fläche_qm_Jahr]]/tbl_AufmassLos1[[#This Row],[qm Leistung pro Stunde]],"")</f>
        <v/>
      </c>
      <c r="T710" s="233">
        <f>IFERROR(VLOOKUP(tbl_AufmassLos1[[#This Row],[Reinigungs-gruppe]]&amp;tbl_AufmassLos1[[#This Row],[Reinigungs-tageJahr]],tbl_BasisLos1[],8,FALSE),"")</f>
        <v>0</v>
      </c>
      <c r="U710" s="234" t="str">
        <f>IFERROR(tbl_AufmassLos1[[#This Row],[StundenJahr]]*tbl_AufmassLos1[[#This Row],[SVS]],"")</f>
        <v/>
      </c>
      <c r="V710" s="234" t="str">
        <f>IFERROR(tbl_AufmassLos1[[#This Row],[PreisJahr]]/12,"")</f>
        <v/>
      </c>
    </row>
    <row r="711" spans="1:22" x14ac:dyDescent="0.2">
      <c r="A711" s="322" t="s">
        <v>2556</v>
      </c>
      <c r="B711" s="297">
        <v>709170001</v>
      </c>
      <c r="C711" s="298" t="s">
        <v>2511</v>
      </c>
      <c r="D711" s="326" t="s">
        <v>252</v>
      </c>
      <c r="E711" s="328" t="s">
        <v>1503</v>
      </c>
      <c r="F711" s="327" t="s">
        <v>388</v>
      </c>
      <c r="G711" s="467" t="s">
        <v>161</v>
      </c>
      <c r="H711" s="328"/>
      <c r="I711" s="328" t="s">
        <v>2489</v>
      </c>
      <c r="J711" s="329">
        <v>24.3</v>
      </c>
      <c r="K711" s="331" t="s">
        <v>234</v>
      </c>
      <c r="L711" s="304" t="s">
        <v>163</v>
      </c>
      <c r="M711" s="289" t="s">
        <v>479</v>
      </c>
      <c r="N711" s="294">
        <v>49</v>
      </c>
      <c r="O711" s="305">
        <v>3.6</v>
      </c>
      <c r="P711" s="305"/>
      <c r="Q711" s="463">
        <f>IFERROR(tbl_AufmassLos1[[#This Row],[Fläche_qm]]*tbl_AufmassLos1[[#This Row],[Reinigungs-tageJahr]],"")</f>
        <v>1190.7</v>
      </c>
      <c r="R711" s="232">
        <f>IFERROR(VLOOKUP(tbl_AufmassLos1[[#This Row],[Reinigungs-gruppe]]&amp;tbl_AufmassLos1[[#This Row],[Reinigungs-tageJahr]],tbl_BasisLos1[],7,FALSE),"")</f>
        <v>0</v>
      </c>
      <c r="S711" s="463" t="str">
        <f>IFERROR(tbl_AufmassLos1[[#This Row],[Fläche_qm_Jahr]]/tbl_AufmassLos1[[#This Row],[qm Leistung pro Stunde]],"")</f>
        <v/>
      </c>
      <c r="T711" s="233">
        <f>IFERROR(VLOOKUP(tbl_AufmassLos1[[#This Row],[Reinigungs-gruppe]]&amp;tbl_AufmassLos1[[#This Row],[Reinigungs-tageJahr]],tbl_BasisLos1[],8,FALSE),"")</f>
        <v>0</v>
      </c>
      <c r="U711" s="234" t="str">
        <f>IFERROR(tbl_AufmassLos1[[#This Row],[StundenJahr]]*tbl_AufmassLos1[[#This Row],[SVS]],"")</f>
        <v/>
      </c>
      <c r="V711" s="234" t="str">
        <f>IFERROR(tbl_AufmassLos1[[#This Row],[PreisJahr]]/12,"")</f>
        <v/>
      </c>
    </row>
    <row r="712" spans="1:22" x14ac:dyDescent="0.2">
      <c r="A712" s="322" t="s">
        <v>2556</v>
      </c>
      <c r="B712" s="297">
        <v>709170001</v>
      </c>
      <c r="C712" s="298" t="s">
        <v>2511</v>
      </c>
      <c r="D712" s="326" t="s">
        <v>252</v>
      </c>
      <c r="E712" s="328" t="s">
        <v>1504</v>
      </c>
      <c r="F712" s="327" t="s">
        <v>415</v>
      </c>
      <c r="G712" s="467" t="s">
        <v>161</v>
      </c>
      <c r="H712" s="328"/>
      <c r="I712" s="328" t="s">
        <v>2489</v>
      </c>
      <c r="J712" s="329">
        <v>34.159999999999997</v>
      </c>
      <c r="K712" s="331" t="s">
        <v>48</v>
      </c>
      <c r="L712" s="304" t="s">
        <v>163</v>
      </c>
      <c r="M712" s="332" t="s">
        <v>250</v>
      </c>
      <c r="N712" s="294">
        <v>0</v>
      </c>
      <c r="O712" s="305">
        <v>3.6</v>
      </c>
      <c r="P712" s="305"/>
      <c r="Q712" s="463">
        <f>IFERROR(tbl_AufmassLos1[[#This Row],[Fläche_qm]]*tbl_AufmassLos1[[#This Row],[Reinigungs-tageJahr]],"")</f>
        <v>0</v>
      </c>
      <c r="R712" s="232">
        <f>IFERROR(VLOOKUP(tbl_AufmassLos1[[#This Row],[Reinigungs-gruppe]]&amp;tbl_AufmassLos1[[#This Row],[Reinigungs-tageJahr]],tbl_BasisLos1[],7,FALSE),"")</f>
        <v>0</v>
      </c>
      <c r="S712" s="463" t="str">
        <f>IFERROR(tbl_AufmassLos1[[#This Row],[Fläche_qm_Jahr]]/tbl_AufmassLos1[[#This Row],[qm Leistung pro Stunde]],"")</f>
        <v/>
      </c>
      <c r="T712" s="233">
        <f>IFERROR(VLOOKUP(tbl_AufmassLos1[[#This Row],[Reinigungs-gruppe]]&amp;tbl_AufmassLos1[[#This Row],[Reinigungs-tageJahr]],tbl_BasisLos1[],8,FALSE),"")</f>
        <v>0</v>
      </c>
      <c r="U712" s="234" t="str">
        <f>IFERROR(tbl_AufmassLos1[[#This Row],[StundenJahr]]*tbl_AufmassLos1[[#This Row],[SVS]],"")</f>
        <v/>
      </c>
      <c r="V712" s="234" t="str">
        <f>IFERROR(tbl_AufmassLos1[[#This Row],[PreisJahr]]/12,"")</f>
        <v/>
      </c>
    </row>
    <row r="713" spans="1:22" x14ac:dyDescent="0.2">
      <c r="A713" s="322" t="s">
        <v>2556</v>
      </c>
      <c r="B713" s="297">
        <v>709170001</v>
      </c>
      <c r="C713" s="298" t="s">
        <v>2511</v>
      </c>
      <c r="D713" s="326" t="s">
        <v>252</v>
      </c>
      <c r="E713" s="328" t="s">
        <v>1505</v>
      </c>
      <c r="F713" s="327" t="s">
        <v>388</v>
      </c>
      <c r="G713" s="467" t="s">
        <v>161</v>
      </c>
      <c r="H713" s="328"/>
      <c r="I713" s="328" t="s">
        <v>2489</v>
      </c>
      <c r="J713" s="329">
        <v>25.38</v>
      </c>
      <c r="K713" s="331" t="s">
        <v>234</v>
      </c>
      <c r="L713" s="304" t="s">
        <v>163</v>
      </c>
      <c r="M713" s="289" t="s">
        <v>479</v>
      </c>
      <c r="N713" s="294">
        <v>49</v>
      </c>
      <c r="O713" s="305">
        <v>3.6</v>
      </c>
      <c r="P713" s="305"/>
      <c r="Q713" s="463">
        <f>IFERROR(tbl_AufmassLos1[[#This Row],[Fläche_qm]]*tbl_AufmassLos1[[#This Row],[Reinigungs-tageJahr]],"")</f>
        <v>1243.6199999999999</v>
      </c>
      <c r="R713" s="232">
        <f>IFERROR(VLOOKUP(tbl_AufmassLos1[[#This Row],[Reinigungs-gruppe]]&amp;tbl_AufmassLos1[[#This Row],[Reinigungs-tageJahr]],tbl_BasisLos1[],7,FALSE),"")</f>
        <v>0</v>
      </c>
      <c r="S713" s="463" t="str">
        <f>IFERROR(tbl_AufmassLos1[[#This Row],[Fläche_qm_Jahr]]/tbl_AufmassLos1[[#This Row],[qm Leistung pro Stunde]],"")</f>
        <v/>
      </c>
      <c r="T713" s="233">
        <f>IFERROR(VLOOKUP(tbl_AufmassLos1[[#This Row],[Reinigungs-gruppe]]&amp;tbl_AufmassLos1[[#This Row],[Reinigungs-tageJahr]],tbl_BasisLos1[],8,FALSE),"")</f>
        <v>0</v>
      </c>
      <c r="U713" s="234" t="str">
        <f>IFERROR(tbl_AufmassLos1[[#This Row],[StundenJahr]]*tbl_AufmassLos1[[#This Row],[SVS]],"")</f>
        <v/>
      </c>
      <c r="V713" s="234" t="str">
        <f>IFERROR(tbl_AufmassLos1[[#This Row],[PreisJahr]]/12,"")</f>
        <v/>
      </c>
    </row>
    <row r="714" spans="1:22" x14ac:dyDescent="0.2">
      <c r="A714" s="322" t="s">
        <v>2556</v>
      </c>
      <c r="B714" s="297">
        <v>709170001</v>
      </c>
      <c r="C714" s="298" t="s">
        <v>2511</v>
      </c>
      <c r="D714" s="326" t="s">
        <v>252</v>
      </c>
      <c r="E714" s="328" t="s">
        <v>1506</v>
      </c>
      <c r="F714" s="327" t="s">
        <v>2360</v>
      </c>
      <c r="G714" s="467" t="s">
        <v>161</v>
      </c>
      <c r="H714" s="328"/>
      <c r="I714" s="328" t="s">
        <v>2484</v>
      </c>
      <c r="J714" s="329">
        <v>14.6</v>
      </c>
      <c r="K714" s="303" t="s">
        <v>466</v>
      </c>
      <c r="L714" s="304" t="s">
        <v>163</v>
      </c>
      <c r="M714" s="289" t="s">
        <v>484</v>
      </c>
      <c r="N714" s="294">
        <v>122.5</v>
      </c>
      <c r="O714" s="305">
        <v>14</v>
      </c>
      <c r="P714" s="305"/>
      <c r="Q714" s="463">
        <f>IFERROR(tbl_AufmassLos1[[#This Row],[Fläche_qm]]*tbl_AufmassLos1[[#This Row],[Reinigungs-tageJahr]],"")</f>
        <v>1788.5</v>
      </c>
      <c r="R714" s="232">
        <f>IFERROR(VLOOKUP(tbl_AufmassLos1[[#This Row],[Reinigungs-gruppe]]&amp;tbl_AufmassLos1[[#This Row],[Reinigungs-tageJahr]],tbl_BasisLos1[],7,FALSE),"")</f>
        <v>0</v>
      </c>
      <c r="S714" s="463" t="str">
        <f>IFERROR(tbl_AufmassLos1[[#This Row],[Fläche_qm_Jahr]]/tbl_AufmassLos1[[#This Row],[qm Leistung pro Stunde]],"")</f>
        <v/>
      </c>
      <c r="T714" s="233">
        <f>IFERROR(VLOOKUP(tbl_AufmassLos1[[#This Row],[Reinigungs-gruppe]]&amp;tbl_AufmassLos1[[#This Row],[Reinigungs-tageJahr]],tbl_BasisLos1[],8,FALSE),"")</f>
        <v>0</v>
      </c>
      <c r="U714" s="234" t="str">
        <f>IFERROR(tbl_AufmassLos1[[#This Row],[StundenJahr]]*tbl_AufmassLos1[[#This Row],[SVS]],"")</f>
        <v/>
      </c>
      <c r="V714" s="234" t="str">
        <f>IFERROR(tbl_AufmassLos1[[#This Row],[PreisJahr]]/12,"")</f>
        <v/>
      </c>
    </row>
    <row r="715" spans="1:22" x14ac:dyDescent="0.2">
      <c r="A715" s="322" t="s">
        <v>2556</v>
      </c>
      <c r="B715" s="297">
        <v>709170001</v>
      </c>
      <c r="C715" s="298" t="s">
        <v>2511</v>
      </c>
      <c r="D715" s="326" t="s">
        <v>252</v>
      </c>
      <c r="E715" s="328" t="s">
        <v>1507</v>
      </c>
      <c r="F715" s="327" t="s">
        <v>388</v>
      </c>
      <c r="G715" s="468" t="s">
        <v>161</v>
      </c>
      <c r="H715" s="328"/>
      <c r="I715" s="328" t="s">
        <v>2486</v>
      </c>
      <c r="J715" s="329">
        <v>35.1</v>
      </c>
      <c r="K715" s="303" t="s">
        <v>234</v>
      </c>
      <c r="L715" s="304" t="s">
        <v>163</v>
      </c>
      <c r="M715" s="289" t="s">
        <v>479</v>
      </c>
      <c r="N715" s="294">
        <v>49</v>
      </c>
      <c r="O715" s="305">
        <v>5.4</v>
      </c>
      <c r="P715" s="305"/>
      <c r="Q715" s="463">
        <f>IFERROR(tbl_AufmassLos1[[#This Row],[Fläche_qm]]*tbl_AufmassLos1[[#This Row],[Reinigungs-tageJahr]],"")</f>
        <v>1719.9</v>
      </c>
      <c r="R715" s="232">
        <f>IFERROR(VLOOKUP(tbl_AufmassLos1[[#This Row],[Reinigungs-gruppe]]&amp;tbl_AufmassLos1[[#This Row],[Reinigungs-tageJahr]],tbl_BasisLos1[],7,FALSE),"")</f>
        <v>0</v>
      </c>
      <c r="S715" s="463" t="str">
        <f>IFERROR(tbl_AufmassLos1[[#This Row],[Fläche_qm_Jahr]]/tbl_AufmassLos1[[#This Row],[qm Leistung pro Stunde]],"")</f>
        <v/>
      </c>
      <c r="T715" s="233">
        <f>IFERROR(VLOOKUP(tbl_AufmassLos1[[#This Row],[Reinigungs-gruppe]]&amp;tbl_AufmassLos1[[#This Row],[Reinigungs-tageJahr]],tbl_BasisLos1[],8,FALSE),"")</f>
        <v>0</v>
      </c>
      <c r="U715" s="234" t="str">
        <f>IFERROR(tbl_AufmassLos1[[#This Row],[StundenJahr]]*tbl_AufmassLos1[[#This Row],[SVS]],"")</f>
        <v/>
      </c>
      <c r="V715" s="234" t="str">
        <f>IFERROR(tbl_AufmassLos1[[#This Row],[PreisJahr]]/12,"")</f>
        <v/>
      </c>
    </row>
    <row r="716" spans="1:22" x14ac:dyDescent="0.2">
      <c r="A716" s="322" t="s">
        <v>2556</v>
      </c>
      <c r="B716" s="297">
        <v>709170001</v>
      </c>
      <c r="C716" s="298" t="s">
        <v>2511</v>
      </c>
      <c r="D716" s="326" t="s">
        <v>252</v>
      </c>
      <c r="E716" s="328" t="s">
        <v>1508</v>
      </c>
      <c r="F716" s="327" t="s">
        <v>388</v>
      </c>
      <c r="G716" s="468" t="s">
        <v>161</v>
      </c>
      <c r="H716" s="328"/>
      <c r="I716" s="328" t="s">
        <v>2489</v>
      </c>
      <c r="J716" s="329">
        <v>21.06</v>
      </c>
      <c r="K716" s="331" t="s">
        <v>234</v>
      </c>
      <c r="L716" s="304" t="s">
        <v>163</v>
      </c>
      <c r="M716" s="289" t="s">
        <v>479</v>
      </c>
      <c r="N716" s="294">
        <v>49</v>
      </c>
      <c r="O716" s="305">
        <v>3.6</v>
      </c>
      <c r="P716" s="305"/>
      <c r="Q716" s="463">
        <f>IFERROR(tbl_AufmassLos1[[#This Row],[Fläche_qm]]*tbl_AufmassLos1[[#This Row],[Reinigungs-tageJahr]],"")</f>
        <v>1031.9399999999998</v>
      </c>
      <c r="R716" s="232">
        <f>IFERROR(VLOOKUP(tbl_AufmassLos1[[#This Row],[Reinigungs-gruppe]]&amp;tbl_AufmassLos1[[#This Row],[Reinigungs-tageJahr]],tbl_BasisLos1[],7,FALSE),"")</f>
        <v>0</v>
      </c>
      <c r="S716" s="463" t="str">
        <f>IFERROR(tbl_AufmassLos1[[#This Row],[Fläche_qm_Jahr]]/tbl_AufmassLos1[[#This Row],[qm Leistung pro Stunde]],"")</f>
        <v/>
      </c>
      <c r="T716" s="233">
        <f>IFERROR(VLOOKUP(tbl_AufmassLos1[[#This Row],[Reinigungs-gruppe]]&amp;tbl_AufmassLos1[[#This Row],[Reinigungs-tageJahr]],tbl_BasisLos1[],8,FALSE),"")</f>
        <v>0</v>
      </c>
      <c r="U716" s="234" t="str">
        <f>IFERROR(tbl_AufmassLos1[[#This Row],[StundenJahr]]*tbl_AufmassLos1[[#This Row],[SVS]],"")</f>
        <v/>
      </c>
      <c r="V716" s="234" t="str">
        <f>IFERROR(tbl_AufmassLos1[[#This Row],[PreisJahr]]/12,"")</f>
        <v/>
      </c>
    </row>
    <row r="717" spans="1:22" x14ac:dyDescent="0.2">
      <c r="A717" s="322" t="s">
        <v>2556</v>
      </c>
      <c r="B717" s="297">
        <v>709170001</v>
      </c>
      <c r="C717" s="298" t="s">
        <v>2511</v>
      </c>
      <c r="D717" s="326" t="s">
        <v>252</v>
      </c>
      <c r="E717" s="328" t="s">
        <v>1509</v>
      </c>
      <c r="F717" s="327" t="s">
        <v>388</v>
      </c>
      <c r="G717" s="468" t="s">
        <v>161</v>
      </c>
      <c r="H717" s="328"/>
      <c r="I717" s="328" t="s">
        <v>2489</v>
      </c>
      <c r="J717" s="329">
        <v>24.84</v>
      </c>
      <c r="K717" s="331" t="s">
        <v>234</v>
      </c>
      <c r="L717" s="304" t="s">
        <v>163</v>
      </c>
      <c r="M717" s="289" t="s">
        <v>479</v>
      </c>
      <c r="N717" s="294">
        <v>49</v>
      </c>
      <c r="O717" s="305">
        <v>3.6</v>
      </c>
      <c r="P717" s="305"/>
      <c r="Q717" s="463">
        <f>IFERROR(tbl_AufmassLos1[[#This Row],[Fläche_qm]]*tbl_AufmassLos1[[#This Row],[Reinigungs-tageJahr]],"")</f>
        <v>1217.1600000000001</v>
      </c>
      <c r="R717" s="232">
        <f>IFERROR(VLOOKUP(tbl_AufmassLos1[[#This Row],[Reinigungs-gruppe]]&amp;tbl_AufmassLos1[[#This Row],[Reinigungs-tageJahr]],tbl_BasisLos1[],7,FALSE),"")</f>
        <v>0</v>
      </c>
      <c r="S717" s="463" t="str">
        <f>IFERROR(tbl_AufmassLos1[[#This Row],[Fläche_qm_Jahr]]/tbl_AufmassLos1[[#This Row],[qm Leistung pro Stunde]],"")</f>
        <v/>
      </c>
      <c r="T717" s="233">
        <f>IFERROR(VLOOKUP(tbl_AufmassLos1[[#This Row],[Reinigungs-gruppe]]&amp;tbl_AufmassLos1[[#This Row],[Reinigungs-tageJahr]],tbl_BasisLos1[],8,FALSE),"")</f>
        <v>0</v>
      </c>
      <c r="U717" s="234" t="str">
        <f>IFERROR(tbl_AufmassLos1[[#This Row],[StundenJahr]]*tbl_AufmassLos1[[#This Row],[SVS]],"")</f>
        <v/>
      </c>
      <c r="V717" s="234" t="str">
        <f>IFERROR(tbl_AufmassLos1[[#This Row],[PreisJahr]]/12,"")</f>
        <v/>
      </c>
    </row>
    <row r="718" spans="1:22" x14ac:dyDescent="0.2">
      <c r="A718" s="322" t="s">
        <v>2556</v>
      </c>
      <c r="B718" s="297">
        <v>709170001</v>
      </c>
      <c r="C718" s="298" t="s">
        <v>2511</v>
      </c>
      <c r="D718" s="326" t="s">
        <v>252</v>
      </c>
      <c r="E718" s="328" t="s">
        <v>1510</v>
      </c>
      <c r="F718" s="327" t="s">
        <v>388</v>
      </c>
      <c r="G718" s="468" t="s">
        <v>161</v>
      </c>
      <c r="H718" s="328"/>
      <c r="I718" s="328" t="s">
        <v>2489</v>
      </c>
      <c r="J718" s="329">
        <v>21.06</v>
      </c>
      <c r="K718" s="331" t="s">
        <v>234</v>
      </c>
      <c r="L718" s="304" t="s">
        <v>163</v>
      </c>
      <c r="M718" s="289" t="s">
        <v>479</v>
      </c>
      <c r="N718" s="294">
        <v>49</v>
      </c>
      <c r="O718" s="305">
        <v>3.6</v>
      </c>
      <c r="P718" s="305"/>
      <c r="Q718" s="463">
        <f>IFERROR(tbl_AufmassLos1[[#This Row],[Fläche_qm]]*tbl_AufmassLos1[[#This Row],[Reinigungs-tageJahr]],"")</f>
        <v>1031.9399999999998</v>
      </c>
      <c r="R718" s="232">
        <f>IFERROR(VLOOKUP(tbl_AufmassLos1[[#This Row],[Reinigungs-gruppe]]&amp;tbl_AufmassLos1[[#This Row],[Reinigungs-tageJahr]],tbl_BasisLos1[],7,FALSE),"")</f>
        <v>0</v>
      </c>
      <c r="S718" s="463" t="str">
        <f>IFERROR(tbl_AufmassLos1[[#This Row],[Fläche_qm_Jahr]]/tbl_AufmassLos1[[#This Row],[qm Leistung pro Stunde]],"")</f>
        <v/>
      </c>
      <c r="T718" s="233">
        <f>IFERROR(VLOOKUP(tbl_AufmassLos1[[#This Row],[Reinigungs-gruppe]]&amp;tbl_AufmassLos1[[#This Row],[Reinigungs-tageJahr]],tbl_BasisLos1[],8,FALSE),"")</f>
        <v>0</v>
      </c>
      <c r="U718" s="234" t="str">
        <f>IFERROR(tbl_AufmassLos1[[#This Row],[StundenJahr]]*tbl_AufmassLos1[[#This Row],[SVS]],"")</f>
        <v/>
      </c>
      <c r="V718" s="234" t="str">
        <f>IFERROR(tbl_AufmassLos1[[#This Row],[PreisJahr]]/12,"")</f>
        <v/>
      </c>
    </row>
    <row r="719" spans="1:22" x14ac:dyDescent="0.2">
      <c r="A719" s="322" t="s">
        <v>2556</v>
      </c>
      <c r="B719" s="297">
        <v>709170001</v>
      </c>
      <c r="C719" s="298" t="s">
        <v>2511</v>
      </c>
      <c r="D719" s="326" t="s">
        <v>250</v>
      </c>
      <c r="E719" s="328" t="s">
        <v>462</v>
      </c>
      <c r="F719" s="327" t="s">
        <v>2311</v>
      </c>
      <c r="G719" s="468" t="s">
        <v>161</v>
      </c>
      <c r="H719" s="328"/>
      <c r="I719" s="328" t="s">
        <v>2484</v>
      </c>
      <c r="J719" s="329">
        <v>33.409999999999997</v>
      </c>
      <c r="K719" s="331" t="s">
        <v>236</v>
      </c>
      <c r="L719" s="304" t="s">
        <v>163</v>
      </c>
      <c r="M719" s="289" t="s">
        <v>481</v>
      </c>
      <c r="N719" s="294">
        <v>245</v>
      </c>
      <c r="O719" s="305">
        <v>24.4</v>
      </c>
      <c r="P719" s="305">
        <v>8.1999999999999993</v>
      </c>
      <c r="Q719" s="463">
        <f>IFERROR(tbl_AufmassLos1[[#This Row],[Fläche_qm]]*tbl_AufmassLos1[[#This Row],[Reinigungs-tageJahr]],"")</f>
        <v>8185.4499999999989</v>
      </c>
      <c r="R719" s="232">
        <f>IFERROR(VLOOKUP(tbl_AufmassLos1[[#This Row],[Reinigungs-gruppe]]&amp;tbl_AufmassLos1[[#This Row],[Reinigungs-tageJahr]],tbl_BasisLos1[],7,FALSE),"")</f>
        <v>0</v>
      </c>
      <c r="S719" s="463" t="str">
        <f>IFERROR(tbl_AufmassLos1[[#This Row],[Fläche_qm_Jahr]]/tbl_AufmassLos1[[#This Row],[qm Leistung pro Stunde]],"")</f>
        <v/>
      </c>
      <c r="T719" s="233">
        <f>IFERROR(VLOOKUP(tbl_AufmassLos1[[#This Row],[Reinigungs-gruppe]]&amp;tbl_AufmassLos1[[#This Row],[Reinigungs-tageJahr]],tbl_BasisLos1[],8,FALSE),"")</f>
        <v>0</v>
      </c>
      <c r="U719" s="234" t="str">
        <f>IFERROR(tbl_AufmassLos1[[#This Row],[StundenJahr]]*tbl_AufmassLos1[[#This Row],[SVS]],"")</f>
        <v/>
      </c>
      <c r="V719" s="234" t="str">
        <f>IFERROR(tbl_AufmassLos1[[#This Row],[PreisJahr]]/12,"")</f>
        <v/>
      </c>
    </row>
    <row r="720" spans="1:22" x14ac:dyDescent="0.2">
      <c r="A720" s="322" t="s">
        <v>2556</v>
      </c>
      <c r="B720" s="297">
        <v>709170001</v>
      </c>
      <c r="C720" s="298" t="s">
        <v>2511</v>
      </c>
      <c r="D720" s="326" t="s">
        <v>250</v>
      </c>
      <c r="E720" s="328" t="s">
        <v>1331</v>
      </c>
      <c r="F720" s="327" t="s">
        <v>2316</v>
      </c>
      <c r="G720" s="468" t="s">
        <v>161</v>
      </c>
      <c r="H720" s="328"/>
      <c r="I720" s="328" t="s">
        <v>2484</v>
      </c>
      <c r="J720" s="329">
        <v>22.87</v>
      </c>
      <c r="K720" s="331" t="s">
        <v>236</v>
      </c>
      <c r="L720" s="304" t="s">
        <v>163</v>
      </c>
      <c r="M720" s="289" t="s">
        <v>481</v>
      </c>
      <c r="N720" s="294">
        <v>245</v>
      </c>
      <c r="O720" s="305">
        <v>7.2</v>
      </c>
      <c r="P720" s="305">
        <v>8.4</v>
      </c>
      <c r="Q720" s="463">
        <f>IFERROR(tbl_AufmassLos1[[#This Row],[Fläche_qm]]*tbl_AufmassLos1[[#This Row],[Reinigungs-tageJahr]],"")</f>
        <v>5603.1500000000005</v>
      </c>
      <c r="R720" s="232">
        <f>IFERROR(VLOOKUP(tbl_AufmassLos1[[#This Row],[Reinigungs-gruppe]]&amp;tbl_AufmassLos1[[#This Row],[Reinigungs-tageJahr]],tbl_BasisLos1[],7,FALSE),"")</f>
        <v>0</v>
      </c>
      <c r="S720" s="463" t="str">
        <f>IFERROR(tbl_AufmassLos1[[#This Row],[Fläche_qm_Jahr]]/tbl_AufmassLos1[[#This Row],[qm Leistung pro Stunde]],"")</f>
        <v/>
      </c>
      <c r="T720" s="233">
        <f>IFERROR(VLOOKUP(tbl_AufmassLos1[[#This Row],[Reinigungs-gruppe]]&amp;tbl_AufmassLos1[[#This Row],[Reinigungs-tageJahr]],tbl_BasisLos1[],8,FALSE),"")</f>
        <v>0</v>
      </c>
      <c r="U720" s="234" t="str">
        <f>IFERROR(tbl_AufmassLos1[[#This Row],[StundenJahr]]*tbl_AufmassLos1[[#This Row],[SVS]],"")</f>
        <v/>
      </c>
      <c r="V720" s="234" t="str">
        <f>IFERROR(tbl_AufmassLos1[[#This Row],[PreisJahr]]/12,"")</f>
        <v/>
      </c>
    </row>
    <row r="721" spans="1:22" x14ac:dyDescent="0.2">
      <c r="A721" s="322" t="s">
        <v>2556</v>
      </c>
      <c r="B721" s="297">
        <v>709170001</v>
      </c>
      <c r="C721" s="298" t="s">
        <v>2511</v>
      </c>
      <c r="D721" s="326" t="s">
        <v>252</v>
      </c>
      <c r="E721" s="328" t="s">
        <v>1511</v>
      </c>
      <c r="F721" s="327" t="s">
        <v>388</v>
      </c>
      <c r="G721" s="468" t="s">
        <v>161</v>
      </c>
      <c r="H721" s="328"/>
      <c r="I721" s="328" t="s">
        <v>2489</v>
      </c>
      <c r="J721" s="329">
        <v>23.76</v>
      </c>
      <c r="K721" s="331" t="s">
        <v>234</v>
      </c>
      <c r="L721" s="304" t="s">
        <v>163</v>
      </c>
      <c r="M721" s="289" t="s">
        <v>479</v>
      </c>
      <c r="N721" s="294">
        <v>49</v>
      </c>
      <c r="O721" s="305">
        <v>3.6</v>
      </c>
      <c r="P721" s="305"/>
      <c r="Q721" s="463">
        <f>IFERROR(tbl_AufmassLos1[[#This Row],[Fläche_qm]]*tbl_AufmassLos1[[#This Row],[Reinigungs-tageJahr]],"")</f>
        <v>1164.24</v>
      </c>
      <c r="R721" s="232">
        <f>IFERROR(VLOOKUP(tbl_AufmassLos1[[#This Row],[Reinigungs-gruppe]]&amp;tbl_AufmassLos1[[#This Row],[Reinigungs-tageJahr]],tbl_BasisLos1[],7,FALSE),"")</f>
        <v>0</v>
      </c>
      <c r="S721" s="463" t="str">
        <f>IFERROR(tbl_AufmassLos1[[#This Row],[Fläche_qm_Jahr]]/tbl_AufmassLos1[[#This Row],[qm Leistung pro Stunde]],"")</f>
        <v/>
      </c>
      <c r="T721" s="233">
        <f>IFERROR(VLOOKUP(tbl_AufmassLos1[[#This Row],[Reinigungs-gruppe]]&amp;tbl_AufmassLos1[[#This Row],[Reinigungs-tageJahr]],tbl_BasisLos1[],8,FALSE),"")</f>
        <v>0</v>
      </c>
      <c r="U721" s="234" t="str">
        <f>IFERROR(tbl_AufmassLos1[[#This Row],[StundenJahr]]*tbl_AufmassLos1[[#This Row],[SVS]],"")</f>
        <v/>
      </c>
      <c r="V721" s="234" t="str">
        <f>IFERROR(tbl_AufmassLos1[[#This Row],[PreisJahr]]/12,"")</f>
        <v/>
      </c>
    </row>
    <row r="722" spans="1:22" x14ac:dyDescent="0.2">
      <c r="A722" s="322" t="s">
        <v>2556</v>
      </c>
      <c r="B722" s="297">
        <v>709170001</v>
      </c>
      <c r="C722" s="298" t="s">
        <v>2511</v>
      </c>
      <c r="D722" s="326" t="s">
        <v>252</v>
      </c>
      <c r="E722" s="328" t="s">
        <v>1512</v>
      </c>
      <c r="F722" s="327" t="s">
        <v>388</v>
      </c>
      <c r="G722" s="468" t="s">
        <v>161</v>
      </c>
      <c r="H722" s="328"/>
      <c r="I722" s="328" t="s">
        <v>2489</v>
      </c>
      <c r="J722" s="329">
        <v>21.06</v>
      </c>
      <c r="K722" s="331" t="s">
        <v>234</v>
      </c>
      <c r="L722" s="304" t="s">
        <v>163</v>
      </c>
      <c r="M722" s="289" t="s">
        <v>479</v>
      </c>
      <c r="N722" s="294">
        <v>49</v>
      </c>
      <c r="O722" s="305">
        <v>6.8</v>
      </c>
      <c r="P722" s="305"/>
      <c r="Q722" s="463">
        <f>IFERROR(tbl_AufmassLos1[[#This Row],[Fläche_qm]]*tbl_AufmassLos1[[#This Row],[Reinigungs-tageJahr]],"")</f>
        <v>1031.9399999999998</v>
      </c>
      <c r="R722" s="232">
        <f>IFERROR(VLOOKUP(tbl_AufmassLos1[[#This Row],[Reinigungs-gruppe]]&amp;tbl_AufmassLos1[[#This Row],[Reinigungs-tageJahr]],tbl_BasisLos1[],7,FALSE),"")</f>
        <v>0</v>
      </c>
      <c r="S722" s="463" t="str">
        <f>IFERROR(tbl_AufmassLos1[[#This Row],[Fläche_qm_Jahr]]/tbl_AufmassLos1[[#This Row],[qm Leistung pro Stunde]],"")</f>
        <v/>
      </c>
      <c r="T722" s="233">
        <f>IFERROR(VLOOKUP(tbl_AufmassLos1[[#This Row],[Reinigungs-gruppe]]&amp;tbl_AufmassLos1[[#This Row],[Reinigungs-tageJahr]],tbl_BasisLos1[],8,FALSE),"")</f>
        <v>0</v>
      </c>
      <c r="U722" s="234" t="str">
        <f>IFERROR(tbl_AufmassLos1[[#This Row],[StundenJahr]]*tbl_AufmassLos1[[#This Row],[SVS]],"")</f>
        <v/>
      </c>
      <c r="V722" s="234" t="str">
        <f>IFERROR(tbl_AufmassLos1[[#This Row],[PreisJahr]]/12,"")</f>
        <v/>
      </c>
    </row>
    <row r="723" spans="1:22" x14ac:dyDescent="0.2">
      <c r="A723" s="322" t="s">
        <v>2556</v>
      </c>
      <c r="B723" s="297">
        <v>709170001</v>
      </c>
      <c r="C723" s="298" t="s">
        <v>2511</v>
      </c>
      <c r="D723" s="326" t="s">
        <v>252</v>
      </c>
      <c r="E723" s="328" t="s">
        <v>1513</v>
      </c>
      <c r="F723" s="327" t="s">
        <v>388</v>
      </c>
      <c r="G723" s="468" t="s">
        <v>161</v>
      </c>
      <c r="H723" s="328"/>
      <c r="I723" s="328" t="s">
        <v>2489</v>
      </c>
      <c r="J723" s="329">
        <v>25.92</v>
      </c>
      <c r="K723" s="331" t="s">
        <v>234</v>
      </c>
      <c r="L723" s="304" t="s">
        <v>163</v>
      </c>
      <c r="M723" s="289" t="s">
        <v>479</v>
      </c>
      <c r="N723" s="294">
        <v>49</v>
      </c>
      <c r="O723" s="305">
        <v>6.8</v>
      </c>
      <c r="P723" s="305"/>
      <c r="Q723" s="463">
        <f>IFERROR(tbl_AufmassLos1[[#This Row],[Fläche_qm]]*tbl_AufmassLos1[[#This Row],[Reinigungs-tageJahr]],"")</f>
        <v>1270.0800000000002</v>
      </c>
      <c r="R723" s="232">
        <f>IFERROR(VLOOKUP(tbl_AufmassLos1[[#This Row],[Reinigungs-gruppe]]&amp;tbl_AufmassLos1[[#This Row],[Reinigungs-tageJahr]],tbl_BasisLos1[],7,FALSE),"")</f>
        <v>0</v>
      </c>
      <c r="S723" s="463" t="str">
        <f>IFERROR(tbl_AufmassLos1[[#This Row],[Fläche_qm_Jahr]]/tbl_AufmassLos1[[#This Row],[qm Leistung pro Stunde]],"")</f>
        <v/>
      </c>
      <c r="T723" s="233">
        <f>IFERROR(VLOOKUP(tbl_AufmassLos1[[#This Row],[Reinigungs-gruppe]]&amp;tbl_AufmassLos1[[#This Row],[Reinigungs-tageJahr]],tbl_BasisLos1[],8,FALSE),"")</f>
        <v>0</v>
      </c>
      <c r="U723" s="234" t="str">
        <f>IFERROR(tbl_AufmassLos1[[#This Row],[StundenJahr]]*tbl_AufmassLos1[[#This Row],[SVS]],"")</f>
        <v/>
      </c>
      <c r="V723" s="234" t="str">
        <f>IFERROR(tbl_AufmassLos1[[#This Row],[PreisJahr]]/12,"")</f>
        <v/>
      </c>
    </row>
    <row r="724" spans="1:22" x14ac:dyDescent="0.2">
      <c r="A724" s="322" t="s">
        <v>2556</v>
      </c>
      <c r="B724" s="297">
        <v>709170001</v>
      </c>
      <c r="C724" s="298" t="s">
        <v>2511</v>
      </c>
      <c r="D724" s="326" t="s">
        <v>252</v>
      </c>
      <c r="E724" s="328" t="s">
        <v>1514</v>
      </c>
      <c r="F724" s="327" t="s">
        <v>395</v>
      </c>
      <c r="G724" s="468" t="s">
        <v>161</v>
      </c>
      <c r="H724" s="328"/>
      <c r="I724" s="328" t="s">
        <v>2488</v>
      </c>
      <c r="J724" s="329">
        <v>2.13</v>
      </c>
      <c r="K724" s="331" t="s">
        <v>454</v>
      </c>
      <c r="L724" s="304" t="s">
        <v>163</v>
      </c>
      <c r="M724" s="289" t="s">
        <v>481</v>
      </c>
      <c r="N724" s="294">
        <v>245</v>
      </c>
      <c r="O724" s="305">
        <v>0</v>
      </c>
      <c r="P724" s="305"/>
      <c r="Q724" s="463">
        <f>IFERROR(tbl_AufmassLos1[[#This Row],[Fläche_qm]]*tbl_AufmassLos1[[#This Row],[Reinigungs-tageJahr]],"")</f>
        <v>521.85</v>
      </c>
      <c r="R724" s="232">
        <f>IFERROR(VLOOKUP(tbl_AufmassLos1[[#This Row],[Reinigungs-gruppe]]&amp;tbl_AufmassLos1[[#This Row],[Reinigungs-tageJahr]],tbl_BasisLos1[],7,FALSE),"")</f>
        <v>0</v>
      </c>
      <c r="S724" s="463" t="str">
        <f>IFERROR(tbl_AufmassLos1[[#This Row],[Fläche_qm_Jahr]]/tbl_AufmassLos1[[#This Row],[qm Leistung pro Stunde]],"")</f>
        <v/>
      </c>
      <c r="T724" s="233">
        <f>IFERROR(VLOOKUP(tbl_AufmassLos1[[#This Row],[Reinigungs-gruppe]]&amp;tbl_AufmassLos1[[#This Row],[Reinigungs-tageJahr]],tbl_BasisLos1[],8,FALSE),"")</f>
        <v>0</v>
      </c>
      <c r="U724" s="234" t="str">
        <f>IFERROR(tbl_AufmassLos1[[#This Row],[StundenJahr]]*tbl_AufmassLos1[[#This Row],[SVS]],"")</f>
        <v/>
      </c>
      <c r="V724" s="234" t="str">
        <f>IFERROR(tbl_AufmassLos1[[#This Row],[PreisJahr]]/12,"")</f>
        <v/>
      </c>
    </row>
    <row r="725" spans="1:22" x14ac:dyDescent="0.2">
      <c r="A725" s="322" t="s">
        <v>2556</v>
      </c>
      <c r="B725" s="297">
        <v>709170001</v>
      </c>
      <c r="C725" s="298" t="s">
        <v>2511</v>
      </c>
      <c r="D725" s="326" t="s">
        <v>252</v>
      </c>
      <c r="E725" s="328" t="s">
        <v>1515</v>
      </c>
      <c r="F725" s="327" t="s">
        <v>388</v>
      </c>
      <c r="G725" s="468" t="s">
        <v>161</v>
      </c>
      <c r="H725" s="328"/>
      <c r="I725" s="328" t="s">
        <v>2489</v>
      </c>
      <c r="J725" s="329">
        <v>24.3</v>
      </c>
      <c r="K725" s="331" t="s">
        <v>234</v>
      </c>
      <c r="L725" s="304" t="s">
        <v>163</v>
      </c>
      <c r="M725" s="289" t="s">
        <v>479</v>
      </c>
      <c r="N725" s="294">
        <v>49</v>
      </c>
      <c r="O725" s="305">
        <v>3.6</v>
      </c>
      <c r="P725" s="305"/>
      <c r="Q725" s="463">
        <f>IFERROR(tbl_AufmassLos1[[#This Row],[Fläche_qm]]*tbl_AufmassLos1[[#This Row],[Reinigungs-tageJahr]],"")</f>
        <v>1190.7</v>
      </c>
      <c r="R725" s="232">
        <f>IFERROR(VLOOKUP(tbl_AufmassLos1[[#This Row],[Reinigungs-gruppe]]&amp;tbl_AufmassLos1[[#This Row],[Reinigungs-tageJahr]],tbl_BasisLos1[],7,FALSE),"")</f>
        <v>0</v>
      </c>
      <c r="S725" s="463" t="str">
        <f>IFERROR(tbl_AufmassLos1[[#This Row],[Fläche_qm_Jahr]]/tbl_AufmassLos1[[#This Row],[qm Leistung pro Stunde]],"")</f>
        <v/>
      </c>
      <c r="T725" s="233">
        <f>IFERROR(VLOOKUP(tbl_AufmassLos1[[#This Row],[Reinigungs-gruppe]]&amp;tbl_AufmassLos1[[#This Row],[Reinigungs-tageJahr]],tbl_BasisLos1[],8,FALSE),"")</f>
        <v>0</v>
      </c>
      <c r="U725" s="234" t="str">
        <f>IFERROR(tbl_AufmassLos1[[#This Row],[StundenJahr]]*tbl_AufmassLos1[[#This Row],[SVS]],"")</f>
        <v/>
      </c>
      <c r="V725" s="234" t="str">
        <f>IFERROR(tbl_AufmassLos1[[#This Row],[PreisJahr]]/12,"")</f>
        <v/>
      </c>
    </row>
    <row r="726" spans="1:22" x14ac:dyDescent="0.2">
      <c r="A726" s="322" t="s">
        <v>2556</v>
      </c>
      <c r="B726" s="297">
        <v>709170001</v>
      </c>
      <c r="C726" s="298" t="s">
        <v>2511</v>
      </c>
      <c r="D726" s="326" t="s">
        <v>252</v>
      </c>
      <c r="E726" s="328" t="s">
        <v>1516</v>
      </c>
      <c r="F726" s="327" t="s">
        <v>393</v>
      </c>
      <c r="G726" s="468" t="s">
        <v>161</v>
      </c>
      <c r="H726" s="328"/>
      <c r="I726" s="328" t="s">
        <v>2488</v>
      </c>
      <c r="J726" s="329">
        <v>15.77</v>
      </c>
      <c r="K726" s="331" t="s">
        <v>451</v>
      </c>
      <c r="L726" s="304" t="s">
        <v>163</v>
      </c>
      <c r="M726" s="289" t="s">
        <v>481</v>
      </c>
      <c r="N726" s="294">
        <v>245</v>
      </c>
      <c r="O726" s="305">
        <v>2.1</v>
      </c>
      <c r="P726" s="305">
        <v>1</v>
      </c>
      <c r="Q726" s="463">
        <f>IFERROR(tbl_AufmassLos1[[#This Row],[Fläche_qm]]*tbl_AufmassLos1[[#This Row],[Reinigungs-tageJahr]],"")</f>
        <v>3863.65</v>
      </c>
      <c r="R726" s="232">
        <f>IFERROR(VLOOKUP(tbl_AufmassLos1[[#This Row],[Reinigungs-gruppe]]&amp;tbl_AufmassLos1[[#This Row],[Reinigungs-tageJahr]],tbl_BasisLos1[],7,FALSE),"")</f>
        <v>0</v>
      </c>
      <c r="S726" s="463" t="str">
        <f>IFERROR(tbl_AufmassLos1[[#This Row],[Fläche_qm_Jahr]]/tbl_AufmassLos1[[#This Row],[qm Leistung pro Stunde]],"")</f>
        <v/>
      </c>
      <c r="T726" s="233">
        <f>IFERROR(VLOOKUP(tbl_AufmassLos1[[#This Row],[Reinigungs-gruppe]]&amp;tbl_AufmassLos1[[#This Row],[Reinigungs-tageJahr]],tbl_BasisLos1[],8,FALSE),"")</f>
        <v>0</v>
      </c>
      <c r="U726" s="234" t="str">
        <f>IFERROR(tbl_AufmassLos1[[#This Row],[StundenJahr]]*tbl_AufmassLos1[[#This Row],[SVS]],"")</f>
        <v/>
      </c>
      <c r="V726" s="234" t="str">
        <f>IFERROR(tbl_AufmassLos1[[#This Row],[PreisJahr]]/12,"")</f>
        <v/>
      </c>
    </row>
    <row r="727" spans="1:22" x14ac:dyDescent="0.2">
      <c r="A727" s="322" t="s">
        <v>2556</v>
      </c>
      <c r="B727" s="297">
        <v>709170001</v>
      </c>
      <c r="C727" s="298" t="s">
        <v>2511</v>
      </c>
      <c r="D727" s="326" t="s">
        <v>252</v>
      </c>
      <c r="E727" s="328" t="s">
        <v>1517</v>
      </c>
      <c r="F727" s="327" t="s">
        <v>394</v>
      </c>
      <c r="G727" s="468" t="s">
        <v>161</v>
      </c>
      <c r="H727" s="328"/>
      <c r="I727" s="328" t="s">
        <v>2488</v>
      </c>
      <c r="J727" s="329">
        <v>19.68</v>
      </c>
      <c r="K727" s="331" t="s">
        <v>451</v>
      </c>
      <c r="L727" s="304" t="s">
        <v>163</v>
      </c>
      <c r="M727" s="289" t="s">
        <v>481</v>
      </c>
      <c r="N727" s="294">
        <v>245</v>
      </c>
      <c r="O727" s="305">
        <v>2.1</v>
      </c>
      <c r="P727" s="305">
        <v>1</v>
      </c>
      <c r="Q727" s="463">
        <f>IFERROR(tbl_AufmassLos1[[#This Row],[Fläche_qm]]*tbl_AufmassLos1[[#This Row],[Reinigungs-tageJahr]],"")</f>
        <v>4821.6000000000004</v>
      </c>
      <c r="R727" s="232">
        <f>IFERROR(VLOOKUP(tbl_AufmassLos1[[#This Row],[Reinigungs-gruppe]]&amp;tbl_AufmassLos1[[#This Row],[Reinigungs-tageJahr]],tbl_BasisLos1[],7,FALSE),"")</f>
        <v>0</v>
      </c>
      <c r="S727" s="463" t="str">
        <f>IFERROR(tbl_AufmassLos1[[#This Row],[Fläche_qm_Jahr]]/tbl_AufmassLos1[[#This Row],[qm Leistung pro Stunde]],"")</f>
        <v/>
      </c>
      <c r="T727" s="233">
        <f>IFERROR(VLOOKUP(tbl_AufmassLos1[[#This Row],[Reinigungs-gruppe]]&amp;tbl_AufmassLos1[[#This Row],[Reinigungs-tageJahr]],tbl_BasisLos1[],8,FALSE),"")</f>
        <v>0</v>
      </c>
      <c r="U727" s="234" t="str">
        <f>IFERROR(tbl_AufmassLos1[[#This Row],[StundenJahr]]*tbl_AufmassLos1[[#This Row],[SVS]],"")</f>
        <v/>
      </c>
      <c r="V727" s="234" t="str">
        <f>IFERROR(tbl_AufmassLos1[[#This Row],[PreisJahr]]/12,"")</f>
        <v/>
      </c>
    </row>
    <row r="728" spans="1:22" x14ac:dyDescent="0.2">
      <c r="A728" s="322" t="s">
        <v>2556</v>
      </c>
      <c r="B728" s="297">
        <v>709170001</v>
      </c>
      <c r="C728" s="298" t="s">
        <v>2511</v>
      </c>
      <c r="D728" s="326" t="s">
        <v>257</v>
      </c>
      <c r="E728" s="328" t="s">
        <v>1518</v>
      </c>
      <c r="F728" s="327" t="s">
        <v>2355</v>
      </c>
      <c r="G728" s="468" t="s">
        <v>161</v>
      </c>
      <c r="H728" s="328"/>
      <c r="I728" s="328" t="s">
        <v>2484</v>
      </c>
      <c r="J728" s="329">
        <v>105.26</v>
      </c>
      <c r="K728" s="331" t="s">
        <v>452</v>
      </c>
      <c r="L728" s="304" t="s">
        <v>163</v>
      </c>
      <c r="M728" s="289" t="s">
        <v>484</v>
      </c>
      <c r="N728" s="294">
        <v>122.5</v>
      </c>
      <c r="O728" s="305">
        <v>5.6</v>
      </c>
      <c r="P728" s="305">
        <v>15.5</v>
      </c>
      <c r="Q728" s="463">
        <f>IFERROR(tbl_AufmassLos1[[#This Row],[Fläche_qm]]*tbl_AufmassLos1[[#This Row],[Reinigungs-tageJahr]],"")</f>
        <v>12894.35</v>
      </c>
      <c r="R728" s="232">
        <f>IFERROR(VLOOKUP(tbl_AufmassLos1[[#This Row],[Reinigungs-gruppe]]&amp;tbl_AufmassLos1[[#This Row],[Reinigungs-tageJahr]],tbl_BasisLos1[],7,FALSE),"")</f>
        <v>0</v>
      </c>
      <c r="S728" s="463" t="str">
        <f>IFERROR(tbl_AufmassLos1[[#This Row],[Fläche_qm_Jahr]]/tbl_AufmassLos1[[#This Row],[qm Leistung pro Stunde]],"")</f>
        <v/>
      </c>
      <c r="T728" s="233">
        <f>IFERROR(VLOOKUP(tbl_AufmassLos1[[#This Row],[Reinigungs-gruppe]]&amp;tbl_AufmassLos1[[#This Row],[Reinigungs-tageJahr]],tbl_BasisLos1[],8,FALSE),"")</f>
        <v>0</v>
      </c>
      <c r="U728" s="234" t="str">
        <f>IFERROR(tbl_AufmassLos1[[#This Row],[StundenJahr]]*tbl_AufmassLos1[[#This Row],[SVS]],"")</f>
        <v/>
      </c>
      <c r="V728" s="234" t="str">
        <f>IFERROR(tbl_AufmassLos1[[#This Row],[PreisJahr]]/12,"")</f>
        <v/>
      </c>
    </row>
    <row r="729" spans="1:22" x14ac:dyDescent="0.2">
      <c r="A729" s="322" t="s">
        <v>2556</v>
      </c>
      <c r="B729" s="297">
        <v>709170001</v>
      </c>
      <c r="C729" s="298" t="s">
        <v>2511</v>
      </c>
      <c r="D729" s="326" t="s">
        <v>257</v>
      </c>
      <c r="E729" s="328" t="s">
        <v>1519</v>
      </c>
      <c r="F729" s="327" t="s">
        <v>388</v>
      </c>
      <c r="G729" s="468" t="s">
        <v>161</v>
      </c>
      <c r="H729" s="328"/>
      <c r="I729" s="328" t="s">
        <v>2486</v>
      </c>
      <c r="J729" s="329">
        <v>18.03</v>
      </c>
      <c r="K729" s="331" t="s">
        <v>234</v>
      </c>
      <c r="L729" s="304" t="s">
        <v>163</v>
      </c>
      <c r="M729" s="289" t="s">
        <v>479</v>
      </c>
      <c r="N729" s="294">
        <v>49</v>
      </c>
      <c r="O729" s="305">
        <v>5.6</v>
      </c>
      <c r="P729" s="305"/>
      <c r="Q729" s="463">
        <f>IFERROR(tbl_AufmassLos1[[#This Row],[Fläche_qm]]*tbl_AufmassLos1[[#This Row],[Reinigungs-tageJahr]],"")</f>
        <v>883.47</v>
      </c>
      <c r="R729" s="232">
        <f>IFERROR(VLOOKUP(tbl_AufmassLos1[[#This Row],[Reinigungs-gruppe]]&amp;tbl_AufmassLos1[[#This Row],[Reinigungs-tageJahr]],tbl_BasisLos1[],7,FALSE),"")</f>
        <v>0</v>
      </c>
      <c r="S729" s="463" t="str">
        <f>IFERROR(tbl_AufmassLos1[[#This Row],[Fläche_qm_Jahr]]/tbl_AufmassLos1[[#This Row],[qm Leistung pro Stunde]],"")</f>
        <v/>
      </c>
      <c r="T729" s="233">
        <f>IFERROR(VLOOKUP(tbl_AufmassLos1[[#This Row],[Reinigungs-gruppe]]&amp;tbl_AufmassLos1[[#This Row],[Reinigungs-tageJahr]],tbl_BasisLos1[],8,FALSE),"")</f>
        <v>0</v>
      </c>
      <c r="U729" s="234" t="str">
        <f>IFERROR(tbl_AufmassLos1[[#This Row],[StundenJahr]]*tbl_AufmassLos1[[#This Row],[SVS]],"")</f>
        <v/>
      </c>
      <c r="V729" s="234" t="str">
        <f>IFERROR(tbl_AufmassLos1[[#This Row],[PreisJahr]]/12,"")</f>
        <v/>
      </c>
    </row>
    <row r="730" spans="1:22" x14ac:dyDescent="0.2">
      <c r="A730" s="322" t="s">
        <v>2556</v>
      </c>
      <c r="B730" s="297">
        <v>709170001</v>
      </c>
      <c r="C730" s="298" t="s">
        <v>2511</v>
      </c>
      <c r="D730" s="326" t="s">
        <v>257</v>
      </c>
      <c r="E730" s="328" t="s">
        <v>1520</v>
      </c>
      <c r="F730" s="327" t="s">
        <v>388</v>
      </c>
      <c r="G730" s="468" t="s">
        <v>161</v>
      </c>
      <c r="H730" s="328"/>
      <c r="I730" s="328" t="s">
        <v>2486</v>
      </c>
      <c r="J730" s="329">
        <v>18</v>
      </c>
      <c r="K730" s="331" t="s">
        <v>234</v>
      </c>
      <c r="L730" s="304" t="s">
        <v>163</v>
      </c>
      <c r="M730" s="289" t="s">
        <v>479</v>
      </c>
      <c r="N730" s="294">
        <v>49</v>
      </c>
      <c r="O730" s="305">
        <v>5.6</v>
      </c>
      <c r="P730" s="305"/>
      <c r="Q730" s="463">
        <f>IFERROR(tbl_AufmassLos1[[#This Row],[Fläche_qm]]*tbl_AufmassLos1[[#This Row],[Reinigungs-tageJahr]],"")</f>
        <v>882</v>
      </c>
      <c r="R730" s="232">
        <f>IFERROR(VLOOKUP(tbl_AufmassLos1[[#This Row],[Reinigungs-gruppe]]&amp;tbl_AufmassLos1[[#This Row],[Reinigungs-tageJahr]],tbl_BasisLos1[],7,FALSE),"")</f>
        <v>0</v>
      </c>
      <c r="S730" s="463" t="str">
        <f>IFERROR(tbl_AufmassLos1[[#This Row],[Fläche_qm_Jahr]]/tbl_AufmassLos1[[#This Row],[qm Leistung pro Stunde]],"")</f>
        <v/>
      </c>
      <c r="T730" s="233">
        <f>IFERROR(VLOOKUP(tbl_AufmassLos1[[#This Row],[Reinigungs-gruppe]]&amp;tbl_AufmassLos1[[#This Row],[Reinigungs-tageJahr]],tbl_BasisLos1[],8,FALSE),"")</f>
        <v>0</v>
      </c>
      <c r="U730" s="234" t="str">
        <f>IFERROR(tbl_AufmassLos1[[#This Row],[StundenJahr]]*tbl_AufmassLos1[[#This Row],[SVS]],"")</f>
        <v/>
      </c>
      <c r="V730" s="234" t="str">
        <f>IFERROR(tbl_AufmassLos1[[#This Row],[PreisJahr]]/12,"")</f>
        <v/>
      </c>
    </row>
    <row r="731" spans="1:22" x14ac:dyDescent="0.2">
      <c r="A731" s="322" t="s">
        <v>2556</v>
      </c>
      <c r="B731" s="297">
        <v>709170001</v>
      </c>
      <c r="C731" s="298" t="s">
        <v>2511</v>
      </c>
      <c r="D731" s="326" t="s">
        <v>250</v>
      </c>
      <c r="E731" s="328" t="s">
        <v>1332</v>
      </c>
      <c r="F731" s="327" t="s">
        <v>426</v>
      </c>
      <c r="G731" s="468" t="s">
        <v>161</v>
      </c>
      <c r="H731" s="328"/>
      <c r="I731" s="328" t="s">
        <v>2485</v>
      </c>
      <c r="J731" s="329">
        <v>1</v>
      </c>
      <c r="K731" s="311" t="s">
        <v>261</v>
      </c>
      <c r="L731" s="304" t="s">
        <v>163</v>
      </c>
      <c r="M731" s="289" t="s">
        <v>484</v>
      </c>
      <c r="N731" s="294">
        <v>122.5</v>
      </c>
      <c r="O731" s="305">
        <v>0</v>
      </c>
      <c r="P731" s="305"/>
      <c r="Q731" s="463">
        <f>IFERROR(tbl_AufmassLos1[[#This Row],[Fläche_qm]]*tbl_AufmassLos1[[#This Row],[Reinigungs-tageJahr]],"")</f>
        <v>122.5</v>
      </c>
      <c r="R731" s="232">
        <f>IFERROR(VLOOKUP(tbl_AufmassLos1[[#This Row],[Reinigungs-gruppe]]&amp;tbl_AufmassLos1[[#This Row],[Reinigungs-tageJahr]],tbl_BasisLos1[],7,FALSE),"")</f>
        <v>0</v>
      </c>
      <c r="S731" s="463" t="str">
        <f>IFERROR(tbl_AufmassLos1[[#This Row],[Fläche_qm_Jahr]]/tbl_AufmassLos1[[#This Row],[qm Leistung pro Stunde]],"")</f>
        <v/>
      </c>
      <c r="T731" s="233">
        <f>IFERROR(VLOOKUP(tbl_AufmassLos1[[#This Row],[Reinigungs-gruppe]]&amp;tbl_AufmassLos1[[#This Row],[Reinigungs-tageJahr]],tbl_BasisLos1[],8,FALSE),"")</f>
        <v>0</v>
      </c>
      <c r="U731" s="234" t="str">
        <f>IFERROR(tbl_AufmassLos1[[#This Row],[StundenJahr]]*tbl_AufmassLos1[[#This Row],[SVS]],"")</f>
        <v/>
      </c>
      <c r="V731" s="234" t="str">
        <f>IFERROR(tbl_AufmassLos1[[#This Row],[PreisJahr]]/12,"")</f>
        <v/>
      </c>
    </row>
    <row r="732" spans="1:22" x14ac:dyDescent="0.2">
      <c r="A732" s="322" t="s">
        <v>2556</v>
      </c>
      <c r="B732" s="297">
        <v>709170001</v>
      </c>
      <c r="C732" s="298" t="s">
        <v>2511</v>
      </c>
      <c r="D732" s="326" t="s">
        <v>257</v>
      </c>
      <c r="E732" s="328" t="s">
        <v>1521</v>
      </c>
      <c r="F732" s="327" t="s">
        <v>388</v>
      </c>
      <c r="G732" s="468" t="s">
        <v>161</v>
      </c>
      <c r="H732" s="328"/>
      <c r="I732" s="328" t="s">
        <v>2486</v>
      </c>
      <c r="J732" s="329">
        <v>18</v>
      </c>
      <c r="K732" s="331" t="s">
        <v>234</v>
      </c>
      <c r="L732" s="304" t="s">
        <v>163</v>
      </c>
      <c r="M732" s="289" t="s">
        <v>479</v>
      </c>
      <c r="N732" s="294">
        <v>49</v>
      </c>
      <c r="O732" s="305">
        <v>5.6</v>
      </c>
      <c r="P732" s="305"/>
      <c r="Q732" s="463">
        <f>IFERROR(tbl_AufmassLos1[[#This Row],[Fläche_qm]]*tbl_AufmassLos1[[#This Row],[Reinigungs-tageJahr]],"")</f>
        <v>882</v>
      </c>
      <c r="R732" s="232">
        <f>IFERROR(VLOOKUP(tbl_AufmassLos1[[#This Row],[Reinigungs-gruppe]]&amp;tbl_AufmassLos1[[#This Row],[Reinigungs-tageJahr]],tbl_BasisLos1[],7,FALSE),"")</f>
        <v>0</v>
      </c>
      <c r="S732" s="463" t="str">
        <f>IFERROR(tbl_AufmassLos1[[#This Row],[Fläche_qm_Jahr]]/tbl_AufmassLos1[[#This Row],[qm Leistung pro Stunde]],"")</f>
        <v/>
      </c>
      <c r="T732" s="233">
        <f>IFERROR(VLOOKUP(tbl_AufmassLos1[[#This Row],[Reinigungs-gruppe]]&amp;tbl_AufmassLos1[[#This Row],[Reinigungs-tageJahr]],tbl_BasisLos1[],8,FALSE),"")</f>
        <v>0</v>
      </c>
      <c r="U732" s="234" t="str">
        <f>IFERROR(tbl_AufmassLos1[[#This Row],[StundenJahr]]*tbl_AufmassLos1[[#This Row],[SVS]],"")</f>
        <v/>
      </c>
      <c r="V732" s="234" t="str">
        <f>IFERROR(tbl_AufmassLos1[[#This Row],[PreisJahr]]/12,"")</f>
        <v/>
      </c>
    </row>
    <row r="733" spans="1:22" x14ac:dyDescent="0.2">
      <c r="A733" s="322" t="s">
        <v>2556</v>
      </c>
      <c r="B733" s="297">
        <v>709170001</v>
      </c>
      <c r="C733" s="298" t="s">
        <v>2511</v>
      </c>
      <c r="D733" s="326" t="s">
        <v>257</v>
      </c>
      <c r="E733" s="328" t="s">
        <v>1522</v>
      </c>
      <c r="F733" s="327" t="s">
        <v>388</v>
      </c>
      <c r="G733" s="468" t="s">
        <v>161</v>
      </c>
      <c r="H733" s="328"/>
      <c r="I733" s="328" t="s">
        <v>2486</v>
      </c>
      <c r="J733" s="329">
        <v>18</v>
      </c>
      <c r="K733" s="331" t="s">
        <v>234</v>
      </c>
      <c r="L733" s="304" t="s">
        <v>163</v>
      </c>
      <c r="M733" s="289" t="s">
        <v>479</v>
      </c>
      <c r="N733" s="294">
        <v>49</v>
      </c>
      <c r="O733" s="305">
        <v>5.6</v>
      </c>
      <c r="P733" s="305"/>
      <c r="Q733" s="463">
        <f>IFERROR(tbl_AufmassLos1[[#This Row],[Fläche_qm]]*tbl_AufmassLos1[[#This Row],[Reinigungs-tageJahr]],"")</f>
        <v>882</v>
      </c>
      <c r="R733" s="232">
        <f>IFERROR(VLOOKUP(tbl_AufmassLos1[[#This Row],[Reinigungs-gruppe]]&amp;tbl_AufmassLos1[[#This Row],[Reinigungs-tageJahr]],tbl_BasisLos1[],7,FALSE),"")</f>
        <v>0</v>
      </c>
      <c r="S733" s="463" t="str">
        <f>IFERROR(tbl_AufmassLos1[[#This Row],[Fläche_qm_Jahr]]/tbl_AufmassLos1[[#This Row],[qm Leistung pro Stunde]],"")</f>
        <v/>
      </c>
      <c r="T733" s="233">
        <f>IFERROR(VLOOKUP(tbl_AufmassLos1[[#This Row],[Reinigungs-gruppe]]&amp;tbl_AufmassLos1[[#This Row],[Reinigungs-tageJahr]],tbl_BasisLos1[],8,FALSE),"")</f>
        <v>0</v>
      </c>
      <c r="U733" s="234" t="str">
        <f>IFERROR(tbl_AufmassLos1[[#This Row],[StundenJahr]]*tbl_AufmassLos1[[#This Row],[SVS]],"")</f>
        <v/>
      </c>
      <c r="V733" s="234" t="str">
        <f>IFERROR(tbl_AufmassLos1[[#This Row],[PreisJahr]]/12,"")</f>
        <v/>
      </c>
    </row>
    <row r="734" spans="1:22" x14ac:dyDescent="0.2">
      <c r="A734" s="322" t="s">
        <v>2556</v>
      </c>
      <c r="B734" s="297">
        <v>709170001</v>
      </c>
      <c r="C734" s="298" t="s">
        <v>2511</v>
      </c>
      <c r="D734" s="326" t="s">
        <v>257</v>
      </c>
      <c r="E734" s="328" t="s">
        <v>1523</v>
      </c>
      <c r="F734" s="327" t="s">
        <v>2366</v>
      </c>
      <c r="G734" s="468" t="s">
        <v>161</v>
      </c>
      <c r="H734" s="328"/>
      <c r="I734" s="328" t="s">
        <v>2486</v>
      </c>
      <c r="J734" s="329">
        <v>41.41</v>
      </c>
      <c r="K734" s="331" t="s">
        <v>452</v>
      </c>
      <c r="L734" s="304" t="s">
        <v>163</v>
      </c>
      <c r="M734" s="289" t="s">
        <v>484</v>
      </c>
      <c r="N734" s="294">
        <v>122.5</v>
      </c>
      <c r="O734" s="305">
        <v>0</v>
      </c>
      <c r="P734" s="305">
        <v>5</v>
      </c>
      <c r="Q734" s="463">
        <f>IFERROR(tbl_AufmassLos1[[#This Row],[Fläche_qm]]*tbl_AufmassLos1[[#This Row],[Reinigungs-tageJahr]],"")</f>
        <v>5072.7249999999995</v>
      </c>
      <c r="R734" s="232">
        <f>IFERROR(VLOOKUP(tbl_AufmassLos1[[#This Row],[Reinigungs-gruppe]]&amp;tbl_AufmassLos1[[#This Row],[Reinigungs-tageJahr]],tbl_BasisLos1[],7,FALSE),"")</f>
        <v>0</v>
      </c>
      <c r="S734" s="463" t="str">
        <f>IFERROR(tbl_AufmassLos1[[#This Row],[Fläche_qm_Jahr]]/tbl_AufmassLos1[[#This Row],[qm Leistung pro Stunde]],"")</f>
        <v/>
      </c>
      <c r="T734" s="233">
        <f>IFERROR(VLOOKUP(tbl_AufmassLos1[[#This Row],[Reinigungs-gruppe]]&amp;tbl_AufmassLos1[[#This Row],[Reinigungs-tageJahr]],tbl_BasisLos1[],8,FALSE),"")</f>
        <v>0</v>
      </c>
      <c r="U734" s="234" t="str">
        <f>IFERROR(tbl_AufmassLos1[[#This Row],[StundenJahr]]*tbl_AufmassLos1[[#This Row],[SVS]],"")</f>
        <v/>
      </c>
      <c r="V734" s="234" t="str">
        <f>IFERROR(tbl_AufmassLos1[[#This Row],[PreisJahr]]/12,"")</f>
        <v/>
      </c>
    </row>
    <row r="735" spans="1:22" x14ac:dyDescent="0.2">
      <c r="A735" s="322" t="s">
        <v>2556</v>
      </c>
      <c r="B735" s="297">
        <v>709170001</v>
      </c>
      <c r="C735" s="298" t="s">
        <v>2511</v>
      </c>
      <c r="D735" s="326" t="s">
        <v>257</v>
      </c>
      <c r="E735" s="328" t="s">
        <v>1524</v>
      </c>
      <c r="F735" s="327" t="s">
        <v>388</v>
      </c>
      <c r="G735" s="468" t="s">
        <v>161</v>
      </c>
      <c r="H735" s="328"/>
      <c r="I735" s="328" t="s">
        <v>2486</v>
      </c>
      <c r="J735" s="329">
        <v>18</v>
      </c>
      <c r="K735" s="331" t="s">
        <v>234</v>
      </c>
      <c r="L735" s="304" t="s">
        <v>163</v>
      </c>
      <c r="M735" s="289" t="s">
        <v>479</v>
      </c>
      <c r="N735" s="294">
        <v>49</v>
      </c>
      <c r="O735" s="305">
        <v>5.6</v>
      </c>
      <c r="P735" s="305"/>
      <c r="Q735" s="463">
        <f>IFERROR(tbl_AufmassLos1[[#This Row],[Fläche_qm]]*tbl_AufmassLos1[[#This Row],[Reinigungs-tageJahr]],"")</f>
        <v>882</v>
      </c>
      <c r="R735" s="232">
        <f>IFERROR(VLOOKUP(tbl_AufmassLos1[[#This Row],[Reinigungs-gruppe]]&amp;tbl_AufmassLos1[[#This Row],[Reinigungs-tageJahr]],tbl_BasisLos1[],7,FALSE),"")</f>
        <v>0</v>
      </c>
      <c r="S735" s="463" t="str">
        <f>IFERROR(tbl_AufmassLos1[[#This Row],[Fläche_qm_Jahr]]/tbl_AufmassLos1[[#This Row],[qm Leistung pro Stunde]],"")</f>
        <v/>
      </c>
      <c r="T735" s="233">
        <f>IFERROR(VLOOKUP(tbl_AufmassLos1[[#This Row],[Reinigungs-gruppe]]&amp;tbl_AufmassLos1[[#This Row],[Reinigungs-tageJahr]],tbl_BasisLos1[],8,FALSE),"")</f>
        <v>0</v>
      </c>
      <c r="U735" s="234" t="str">
        <f>IFERROR(tbl_AufmassLos1[[#This Row],[StundenJahr]]*tbl_AufmassLos1[[#This Row],[SVS]],"")</f>
        <v/>
      </c>
      <c r="V735" s="234" t="str">
        <f>IFERROR(tbl_AufmassLos1[[#This Row],[PreisJahr]]/12,"")</f>
        <v/>
      </c>
    </row>
    <row r="736" spans="1:22" x14ac:dyDescent="0.2">
      <c r="A736" s="322" t="s">
        <v>2556</v>
      </c>
      <c r="B736" s="297">
        <v>709170001</v>
      </c>
      <c r="C736" s="298" t="s">
        <v>2511</v>
      </c>
      <c r="D736" s="326" t="s">
        <v>257</v>
      </c>
      <c r="E736" s="328" t="s">
        <v>1525</v>
      </c>
      <c r="F736" s="327" t="s">
        <v>388</v>
      </c>
      <c r="G736" s="468" t="s">
        <v>161</v>
      </c>
      <c r="H736" s="328"/>
      <c r="I736" s="328" t="s">
        <v>2486</v>
      </c>
      <c r="J736" s="329">
        <v>17.95</v>
      </c>
      <c r="K736" s="331" t="s">
        <v>234</v>
      </c>
      <c r="L736" s="304" t="s">
        <v>163</v>
      </c>
      <c r="M736" s="289" t="s">
        <v>479</v>
      </c>
      <c r="N736" s="294">
        <v>49</v>
      </c>
      <c r="O736" s="305">
        <v>5.6</v>
      </c>
      <c r="P736" s="305">
        <v>1</v>
      </c>
      <c r="Q736" s="463">
        <f>IFERROR(tbl_AufmassLos1[[#This Row],[Fläche_qm]]*tbl_AufmassLos1[[#This Row],[Reinigungs-tageJahr]],"")</f>
        <v>879.55</v>
      </c>
      <c r="R736" s="232">
        <f>IFERROR(VLOOKUP(tbl_AufmassLos1[[#This Row],[Reinigungs-gruppe]]&amp;tbl_AufmassLos1[[#This Row],[Reinigungs-tageJahr]],tbl_BasisLos1[],7,FALSE),"")</f>
        <v>0</v>
      </c>
      <c r="S736" s="463" t="str">
        <f>IFERROR(tbl_AufmassLos1[[#This Row],[Fläche_qm_Jahr]]/tbl_AufmassLos1[[#This Row],[qm Leistung pro Stunde]],"")</f>
        <v/>
      </c>
      <c r="T736" s="233">
        <f>IFERROR(VLOOKUP(tbl_AufmassLos1[[#This Row],[Reinigungs-gruppe]]&amp;tbl_AufmassLos1[[#This Row],[Reinigungs-tageJahr]],tbl_BasisLos1[],8,FALSE),"")</f>
        <v>0</v>
      </c>
      <c r="U736" s="234" t="str">
        <f>IFERROR(tbl_AufmassLos1[[#This Row],[StundenJahr]]*tbl_AufmassLos1[[#This Row],[SVS]],"")</f>
        <v/>
      </c>
      <c r="V736" s="234" t="str">
        <f>IFERROR(tbl_AufmassLos1[[#This Row],[PreisJahr]]/12,"")</f>
        <v/>
      </c>
    </row>
    <row r="737" spans="1:22" x14ac:dyDescent="0.2">
      <c r="A737" s="322" t="s">
        <v>2556</v>
      </c>
      <c r="B737" s="297">
        <v>709170001</v>
      </c>
      <c r="C737" s="298" t="s">
        <v>2511</v>
      </c>
      <c r="D737" s="326" t="s">
        <v>257</v>
      </c>
      <c r="E737" s="328" t="s">
        <v>1526</v>
      </c>
      <c r="F737" s="327" t="s">
        <v>388</v>
      </c>
      <c r="G737" s="468" t="s">
        <v>161</v>
      </c>
      <c r="H737" s="328"/>
      <c r="I737" s="328" t="s">
        <v>2486</v>
      </c>
      <c r="J737" s="329">
        <v>26.75</v>
      </c>
      <c r="K737" s="331" t="s">
        <v>234</v>
      </c>
      <c r="L737" s="304" t="s">
        <v>163</v>
      </c>
      <c r="M737" s="289" t="s">
        <v>479</v>
      </c>
      <c r="N737" s="294">
        <v>49</v>
      </c>
      <c r="O737" s="305">
        <v>8.4</v>
      </c>
      <c r="P737" s="305">
        <v>1</v>
      </c>
      <c r="Q737" s="463">
        <f>IFERROR(tbl_AufmassLos1[[#This Row],[Fläche_qm]]*tbl_AufmassLos1[[#This Row],[Reinigungs-tageJahr]],"")</f>
        <v>1310.75</v>
      </c>
      <c r="R737" s="232">
        <f>IFERROR(VLOOKUP(tbl_AufmassLos1[[#This Row],[Reinigungs-gruppe]]&amp;tbl_AufmassLos1[[#This Row],[Reinigungs-tageJahr]],tbl_BasisLos1[],7,FALSE),"")</f>
        <v>0</v>
      </c>
      <c r="S737" s="463" t="str">
        <f>IFERROR(tbl_AufmassLos1[[#This Row],[Fläche_qm_Jahr]]/tbl_AufmassLos1[[#This Row],[qm Leistung pro Stunde]],"")</f>
        <v/>
      </c>
      <c r="T737" s="233">
        <f>IFERROR(VLOOKUP(tbl_AufmassLos1[[#This Row],[Reinigungs-gruppe]]&amp;tbl_AufmassLos1[[#This Row],[Reinigungs-tageJahr]],tbl_BasisLos1[],8,FALSE),"")</f>
        <v>0</v>
      </c>
      <c r="U737" s="234" t="str">
        <f>IFERROR(tbl_AufmassLos1[[#This Row],[StundenJahr]]*tbl_AufmassLos1[[#This Row],[SVS]],"")</f>
        <v/>
      </c>
      <c r="V737" s="234" t="str">
        <f>IFERROR(tbl_AufmassLos1[[#This Row],[PreisJahr]]/12,"")</f>
        <v/>
      </c>
    </row>
    <row r="738" spans="1:22" x14ac:dyDescent="0.2">
      <c r="A738" s="322" t="s">
        <v>2556</v>
      </c>
      <c r="B738" s="297">
        <v>709170001</v>
      </c>
      <c r="C738" s="298" t="s">
        <v>2511</v>
      </c>
      <c r="D738" s="326" t="s">
        <v>257</v>
      </c>
      <c r="E738" s="328" t="s">
        <v>1527</v>
      </c>
      <c r="F738" s="327" t="s">
        <v>388</v>
      </c>
      <c r="G738" s="468" t="s">
        <v>161</v>
      </c>
      <c r="H738" s="328"/>
      <c r="I738" s="328" t="s">
        <v>2486</v>
      </c>
      <c r="J738" s="329">
        <v>17.95</v>
      </c>
      <c r="K738" s="331" t="s">
        <v>234</v>
      </c>
      <c r="L738" s="304" t="s">
        <v>163</v>
      </c>
      <c r="M738" s="289" t="s">
        <v>479</v>
      </c>
      <c r="N738" s="294">
        <v>49</v>
      </c>
      <c r="O738" s="305">
        <v>5.6</v>
      </c>
      <c r="P738" s="305">
        <v>1</v>
      </c>
      <c r="Q738" s="463">
        <f>IFERROR(tbl_AufmassLos1[[#This Row],[Fläche_qm]]*tbl_AufmassLos1[[#This Row],[Reinigungs-tageJahr]],"")</f>
        <v>879.55</v>
      </c>
      <c r="R738" s="232">
        <f>IFERROR(VLOOKUP(tbl_AufmassLos1[[#This Row],[Reinigungs-gruppe]]&amp;tbl_AufmassLos1[[#This Row],[Reinigungs-tageJahr]],tbl_BasisLos1[],7,FALSE),"")</f>
        <v>0</v>
      </c>
      <c r="S738" s="463" t="str">
        <f>IFERROR(tbl_AufmassLos1[[#This Row],[Fläche_qm_Jahr]]/tbl_AufmassLos1[[#This Row],[qm Leistung pro Stunde]],"")</f>
        <v/>
      </c>
      <c r="T738" s="233">
        <f>IFERROR(VLOOKUP(tbl_AufmassLos1[[#This Row],[Reinigungs-gruppe]]&amp;tbl_AufmassLos1[[#This Row],[Reinigungs-tageJahr]],tbl_BasisLos1[],8,FALSE),"")</f>
        <v>0</v>
      </c>
      <c r="U738" s="234" t="str">
        <f>IFERROR(tbl_AufmassLos1[[#This Row],[StundenJahr]]*tbl_AufmassLos1[[#This Row],[SVS]],"")</f>
        <v/>
      </c>
      <c r="V738" s="234" t="str">
        <f>IFERROR(tbl_AufmassLos1[[#This Row],[PreisJahr]]/12,"")</f>
        <v/>
      </c>
    </row>
    <row r="739" spans="1:22" x14ac:dyDescent="0.2">
      <c r="A739" s="322" t="s">
        <v>2556</v>
      </c>
      <c r="B739" s="297">
        <v>709170001</v>
      </c>
      <c r="C739" s="298" t="s">
        <v>2511</v>
      </c>
      <c r="D739" s="326" t="s">
        <v>257</v>
      </c>
      <c r="E739" s="328" t="s">
        <v>1528</v>
      </c>
      <c r="F739" s="327" t="s">
        <v>388</v>
      </c>
      <c r="G739" s="468" t="s">
        <v>161</v>
      </c>
      <c r="H739" s="328"/>
      <c r="I739" s="328" t="s">
        <v>2489</v>
      </c>
      <c r="J739" s="329">
        <v>17.95</v>
      </c>
      <c r="K739" s="331" t="s">
        <v>234</v>
      </c>
      <c r="L739" s="304" t="s">
        <v>163</v>
      </c>
      <c r="M739" s="289" t="s">
        <v>479</v>
      </c>
      <c r="N739" s="294">
        <v>49</v>
      </c>
      <c r="O739" s="305">
        <v>5.6</v>
      </c>
      <c r="P739" s="305">
        <v>1</v>
      </c>
      <c r="Q739" s="463">
        <f>IFERROR(tbl_AufmassLos1[[#This Row],[Fläche_qm]]*tbl_AufmassLos1[[#This Row],[Reinigungs-tageJahr]],"")</f>
        <v>879.55</v>
      </c>
      <c r="R739" s="232">
        <f>IFERROR(VLOOKUP(tbl_AufmassLos1[[#This Row],[Reinigungs-gruppe]]&amp;tbl_AufmassLos1[[#This Row],[Reinigungs-tageJahr]],tbl_BasisLos1[],7,FALSE),"")</f>
        <v>0</v>
      </c>
      <c r="S739" s="463" t="str">
        <f>IFERROR(tbl_AufmassLos1[[#This Row],[Fläche_qm_Jahr]]/tbl_AufmassLos1[[#This Row],[qm Leistung pro Stunde]],"")</f>
        <v/>
      </c>
      <c r="T739" s="233">
        <f>IFERROR(VLOOKUP(tbl_AufmassLos1[[#This Row],[Reinigungs-gruppe]]&amp;tbl_AufmassLos1[[#This Row],[Reinigungs-tageJahr]],tbl_BasisLos1[],8,FALSE),"")</f>
        <v>0</v>
      </c>
      <c r="U739" s="234" t="str">
        <f>IFERROR(tbl_AufmassLos1[[#This Row],[StundenJahr]]*tbl_AufmassLos1[[#This Row],[SVS]],"")</f>
        <v/>
      </c>
      <c r="V739" s="234" t="str">
        <f>IFERROR(tbl_AufmassLos1[[#This Row],[PreisJahr]]/12,"")</f>
        <v/>
      </c>
    </row>
    <row r="740" spans="1:22" x14ac:dyDescent="0.2">
      <c r="A740" s="322" t="s">
        <v>2556</v>
      </c>
      <c r="B740" s="297">
        <v>709170001</v>
      </c>
      <c r="C740" s="298" t="s">
        <v>2511</v>
      </c>
      <c r="D740" s="326" t="s">
        <v>257</v>
      </c>
      <c r="E740" s="328" t="s">
        <v>1529</v>
      </c>
      <c r="F740" s="327" t="s">
        <v>388</v>
      </c>
      <c r="G740" s="468" t="s">
        <v>161</v>
      </c>
      <c r="H740" s="328"/>
      <c r="I740" s="328" t="s">
        <v>2489</v>
      </c>
      <c r="J740" s="329">
        <v>18</v>
      </c>
      <c r="K740" s="331" t="s">
        <v>234</v>
      </c>
      <c r="L740" s="304" t="s">
        <v>163</v>
      </c>
      <c r="M740" s="289" t="s">
        <v>479</v>
      </c>
      <c r="N740" s="294">
        <v>49</v>
      </c>
      <c r="O740" s="305">
        <v>5.6</v>
      </c>
      <c r="P740" s="305">
        <v>1</v>
      </c>
      <c r="Q740" s="463">
        <f>IFERROR(tbl_AufmassLos1[[#This Row],[Fläche_qm]]*tbl_AufmassLos1[[#This Row],[Reinigungs-tageJahr]],"")</f>
        <v>882</v>
      </c>
      <c r="R740" s="232">
        <f>IFERROR(VLOOKUP(tbl_AufmassLos1[[#This Row],[Reinigungs-gruppe]]&amp;tbl_AufmassLos1[[#This Row],[Reinigungs-tageJahr]],tbl_BasisLos1[],7,FALSE),"")</f>
        <v>0</v>
      </c>
      <c r="S740" s="463" t="str">
        <f>IFERROR(tbl_AufmassLos1[[#This Row],[Fläche_qm_Jahr]]/tbl_AufmassLos1[[#This Row],[qm Leistung pro Stunde]],"")</f>
        <v/>
      </c>
      <c r="T740" s="233">
        <f>IFERROR(VLOOKUP(tbl_AufmassLos1[[#This Row],[Reinigungs-gruppe]]&amp;tbl_AufmassLos1[[#This Row],[Reinigungs-tageJahr]],tbl_BasisLos1[],8,FALSE),"")</f>
        <v>0</v>
      </c>
      <c r="U740" s="234" t="str">
        <f>IFERROR(tbl_AufmassLos1[[#This Row],[StundenJahr]]*tbl_AufmassLos1[[#This Row],[SVS]],"")</f>
        <v/>
      </c>
      <c r="V740" s="234" t="str">
        <f>IFERROR(tbl_AufmassLos1[[#This Row],[PreisJahr]]/12,"")</f>
        <v/>
      </c>
    </row>
    <row r="741" spans="1:22" x14ac:dyDescent="0.2">
      <c r="A741" s="322" t="s">
        <v>2556</v>
      </c>
      <c r="B741" s="297">
        <v>709170001</v>
      </c>
      <c r="C741" s="298" t="s">
        <v>2511</v>
      </c>
      <c r="D741" s="326" t="s">
        <v>257</v>
      </c>
      <c r="E741" s="328" t="s">
        <v>1530</v>
      </c>
      <c r="F741" s="327" t="s">
        <v>388</v>
      </c>
      <c r="G741" s="468" t="s">
        <v>161</v>
      </c>
      <c r="H741" s="328"/>
      <c r="I741" s="328" t="s">
        <v>2489</v>
      </c>
      <c r="J741" s="329">
        <v>18</v>
      </c>
      <c r="K741" s="331" t="s">
        <v>234</v>
      </c>
      <c r="L741" s="304" t="s">
        <v>163</v>
      </c>
      <c r="M741" s="289" t="s">
        <v>479</v>
      </c>
      <c r="N741" s="294">
        <v>49</v>
      </c>
      <c r="O741" s="305">
        <v>5.6</v>
      </c>
      <c r="P741" s="305">
        <v>1</v>
      </c>
      <c r="Q741" s="463">
        <f>IFERROR(tbl_AufmassLos1[[#This Row],[Fläche_qm]]*tbl_AufmassLos1[[#This Row],[Reinigungs-tageJahr]],"")</f>
        <v>882</v>
      </c>
      <c r="R741" s="232">
        <f>IFERROR(VLOOKUP(tbl_AufmassLos1[[#This Row],[Reinigungs-gruppe]]&amp;tbl_AufmassLos1[[#This Row],[Reinigungs-tageJahr]],tbl_BasisLos1[],7,FALSE),"")</f>
        <v>0</v>
      </c>
      <c r="S741" s="463" t="str">
        <f>IFERROR(tbl_AufmassLos1[[#This Row],[Fläche_qm_Jahr]]/tbl_AufmassLos1[[#This Row],[qm Leistung pro Stunde]],"")</f>
        <v/>
      </c>
      <c r="T741" s="233">
        <f>IFERROR(VLOOKUP(tbl_AufmassLos1[[#This Row],[Reinigungs-gruppe]]&amp;tbl_AufmassLos1[[#This Row],[Reinigungs-tageJahr]],tbl_BasisLos1[],8,FALSE),"")</f>
        <v>0</v>
      </c>
      <c r="U741" s="234" t="str">
        <f>IFERROR(tbl_AufmassLos1[[#This Row],[StundenJahr]]*tbl_AufmassLos1[[#This Row],[SVS]],"")</f>
        <v/>
      </c>
      <c r="V741" s="234" t="str">
        <f>IFERROR(tbl_AufmassLos1[[#This Row],[PreisJahr]]/12,"")</f>
        <v/>
      </c>
    </row>
    <row r="742" spans="1:22" x14ac:dyDescent="0.2">
      <c r="A742" s="322" t="s">
        <v>2556</v>
      </c>
      <c r="B742" s="297">
        <v>709170001</v>
      </c>
      <c r="C742" s="298" t="s">
        <v>2511</v>
      </c>
      <c r="D742" s="326" t="s">
        <v>250</v>
      </c>
      <c r="E742" s="328" t="s">
        <v>1333</v>
      </c>
      <c r="F742" s="327" t="s">
        <v>2317</v>
      </c>
      <c r="G742" s="468" t="s">
        <v>161</v>
      </c>
      <c r="H742" s="328"/>
      <c r="I742" s="328" t="s">
        <v>2484</v>
      </c>
      <c r="J742" s="329">
        <v>6.7</v>
      </c>
      <c r="K742" s="331" t="s">
        <v>236</v>
      </c>
      <c r="L742" s="304" t="s">
        <v>163</v>
      </c>
      <c r="M742" s="289" t="s">
        <v>481</v>
      </c>
      <c r="N742" s="294">
        <v>245</v>
      </c>
      <c r="O742" s="305">
        <v>0</v>
      </c>
      <c r="P742" s="305"/>
      <c r="Q742" s="463">
        <f>IFERROR(tbl_AufmassLos1[[#This Row],[Fläche_qm]]*tbl_AufmassLos1[[#This Row],[Reinigungs-tageJahr]],"")</f>
        <v>1641.5</v>
      </c>
      <c r="R742" s="232">
        <f>IFERROR(VLOOKUP(tbl_AufmassLos1[[#This Row],[Reinigungs-gruppe]]&amp;tbl_AufmassLos1[[#This Row],[Reinigungs-tageJahr]],tbl_BasisLos1[],7,FALSE),"")</f>
        <v>0</v>
      </c>
      <c r="S742" s="463" t="str">
        <f>IFERROR(tbl_AufmassLos1[[#This Row],[Fläche_qm_Jahr]]/tbl_AufmassLos1[[#This Row],[qm Leistung pro Stunde]],"")</f>
        <v/>
      </c>
      <c r="T742" s="233">
        <f>IFERROR(VLOOKUP(tbl_AufmassLos1[[#This Row],[Reinigungs-gruppe]]&amp;tbl_AufmassLos1[[#This Row],[Reinigungs-tageJahr]],tbl_BasisLos1[],8,FALSE),"")</f>
        <v>0</v>
      </c>
      <c r="U742" s="234" t="str">
        <f>IFERROR(tbl_AufmassLos1[[#This Row],[StundenJahr]]*tbl_AufmassLos1[[#This Row],[SVS]],"")</f>
        <v/>
      </c>
      <c r="V742" s="234" t="str">
        <f>IFERROR(tbl_AufmassLos1[[#This Row],[PreisJahr]]/12,"")</f>
        <v/>
      </c>
    </row>
    <row r="743" spans="1:22" x14ac:dyDescent="0.2">
      <c r="A743" s="322" t="s">
        <v>2556</v>
      </c>
      <c r="B743" s="297">
        <v>709170001</v>
      </c>
      <c r="C743" s="298" t="s">
        <v>2511</v>
      </c>
      <c r="D743" s="326" t="s">
        <v>257</v>
      </c>
      <c r="E743" s="328" t="s">
        <v>1531</v>
      </c>
      <c r="F743" s="327" t="s">
        <v>388</v>
      </c>
      <c r="G743" s="468" t="s">
        <v>161</v>
      </c>
      <c r="H743" s="328"/>
      <c r="I743" s="328" t="s">
        <v>2489</v>
      </c>
      <c r="J743" s="329">
        <v>18</v>
      </c>
      <c r="K743" s="331" t="s">
        <v>234</v>
      </c>
      <c r="L743" s="304" t="s">
        <v>163</v>
      </c>
      <c r="M743" s="289" t="s">
        <v>479</v>
      </c>
      <c r="N743" s="294">
        <v>49</v>
      </c>
      <c r="O743" s="305">
        <v>5.6</v>
      </c>
      <c r="P743" s="305">
        <v>1</v>
      </c>
      <c r="Q743" s="463">
        <f>IFERROR(tbl_AufmassLos1[[#This Row],[Fläche_qm]]*tbl_AufmassLos1[[#This Row],[Reinigungs-tageJahr]],"")</f>
        <v>882</v>
      </c>
      <c r="R743" s="232">
        <f>IFERROR(VLOOKUP(tbl_AufmassLos1[[#This Row],[Reinigungs-gruppe]]&amp;tbl_AufmassLos1[[#This Row],[Reinigungs-tageJahr]],tbl_BasisLos1[],7,FALSE),"")</f>
        <v>0</v>
      </c>
      <c r="S743" s="463" t="str">
        <f>IFERROR(tbl_AufmassLos1[[#This Row],[Fläche_qm_Jahr]]/tbl_AufmassLos1[[#This Row],[qm Leistung pro Stunde]],"")</f>
        <v/>
      </c>
      <c r="T743" s="233">
        <f>IFERROR(VLOOKUP(tbl_AufmassLos1[[#This Row],[Reinigungs-gruppe]]&amp;tbl_AufmassLos1[[#This Row],[Reinigungs-tageJahr]],tbl_BasisLos1[],8,FALSE),"")</f>
        <v>0</v>
      </c>
      <c r="U743" s="234" t="str">
        <f>IFERROR(tbl_AufmassLos1[[#This Row],[StundenJahr]]*tbl_AufmassLos1[[#This Row],[SVS]],"")</f>
        <v/>
      </c>
      <c r="V743" s="234" t="str">
        <f>IFERROR(tbl_AufmassLos1[[#This Row],[PreisJahr]]/12,"")</f>
        <v/>
      </c>
    </row>
    <row r="744" spans="1:22" x14ac:dyDescent="0.2">
      <c r="A744" s="322" t="s">
        <v>2556</v>
      </c>
      <c r="B744" s="297">
        <v>709170001</v>
      </c>
      <c r="C744" s="298" t="s">
        <v>2511</v>
      </c>
      <c r="D744" s="326" t="s">
        <v>257</v>
      </c>
      <c r="E744" s="328" t="s">
        <v>1532</v>
      </c>
      <c r="F744" s="327" t="s">
        <v>388</v>
      </c>
      <c r="G744" s="468" t="s">
        <v>161</v>
      </c>
      <c r="H744" s="328"/>
      <c r="I744" s="328" t="s">
        <v>2489</v>
      </c>
      <c r="J744" s="329">
        <v>18</v>
      </c>
      <c r="K744" s="331" t="s">
        <v>234</v>
      </c>
      <c r="L744" s="304" t="s">
        <v>163</v>
      </c>
      <c r="M744" s="289" t="s">
        <v>479</v>
      </c>
      <c r="N744" s="294">
        <v>49</v>
      </c>
      <c r="O744" s="305">
        <v>5.6</v>
      </c>
      <c r="P744" s="305">
        <v>1</v>
      </c>
      <c r="Q744" s="463">
        <f>IFERROR(tbl_AufmassLos1[[#This Row],[Fläche_qm]]*tbl_AufmassLos1[[#This Row],[Reinigungs-tageJahr]],"")</f>
        <v>882</v>
      </c>
      <c r="R744" s="232">
        <f>IFERROR(VLOOKUP(tbl_AufmassLos1[[#This Row],[Reinigungs-gruppe]]&amp;tbl_AufmassLos1[[#This Row],[Reinigungs-tageJahr]],tbl_BasisLos1[],7,FALSE),"")</f>
        <v>0</v>
      </c>
      <c r="S744" s="463" t="str">
        <f>IFERROR(tbl_AufmassLos1[[#This Row],[Fläche_qm_Jahr]]/tbl_AufmassLos1[[#This Row],[qm Leistung pro Stunde]],"")</f>
        <v/>
      </c>
      <c r="T744" s="233">
        <f>IFERROR(VLOOKUP(tbl_AufmassLos1[[#This Row],[Reinigungs-gruppe]]&amp;tbl_AufmassLos1[[#This Row],[Reinigungs-tageJahr]],tbl_BasisLos1[],8,FALSE),"")</f>
        <v>0</v>
      </c>
      <c r="U744" s="234" t="str">
        <f>IFERROR(tbl_AufmassLos1[[#This Row],[StundenJahr]]*tbl_AufmassLos1[[#This Row],[SVS]],"")</f>
        <v/>
      </c>
      <c r="V744" s="234" t="str">
        <f>IFERROR(tbl_AufmassLos1[[#This Row],[PreisJahr]]/12,"")</f>
        <v/>
      </c>
    </row>
    <row r="745" spans="1:22" x14ac:dyDescent="0.2">
      <c r="A745" s="322" t="s">
        <v>2556</v>
      </c>
      <c r="B745" s="297">
        <v>709170001</v>
      </c>
      <c r="C745" s="298" t="s">
        <v>2511</v>
      </c>
      <c r="D745" s="326" t="s">
        <v>257</v>
      </c>
      <c r="E745" s="328" t="s">
        <v>1533</v>
      </c>
      <c r="F745" s="327" t="s">
        <v>388</v>
      </c>
      <c r="G745" s="468" t="s">
        <v>161</v>
      </c>
      <c r="H745" s="328"/>
      <c r="I745" s="328" t="s">
        <v>2489</v>
      </c>
      <c r="J745" s="329">
        <v>18</v>
      </c>
      <c r="K745" s="331" t="s">
        <v>234</v>
      </c>
      <c r="L745" s="304" t="s">
        <v>163</v>
      </c>
      <c r="M745" s="289" t="s">
        <v>479</v>
      </c>
      <c r="N745" s="294">
        <v>49</v>
      </c>
      <c r="O745" s="305">
        <v>5.6</v>
      </c>
      <c r="P745" s="305">
        <v>1</v>
      </c>
      <c r="Q745" s="463">
        <f>IFERROR(tbl_AufmassLos1[[#This Row],[Fläche_qm]]*tbl_AufmassLos1[[#This Row],[Reinigungs-tageJahr]],"")</f>
        <v>882</v>
      </c>
      <c r="R745" s="232">
        <f>IFERROR(VLOOKUP(tbl_AufmassLos1[[#This Row],[Reinigungs-gruppe]]&amp;tbl_AufmassLos1[[#This Row],[Reinigungs-tageJahr]],tbl_BasisLos1[],7,FALSE),"")</f>
        <v>0</v>
      </c>
      <c r="S745" s="463" t="str">
        <f>IFERROR(tbl_AufmassLos1[[#This Row],[Fläche_qm_Jahr]]/tbl_AufmassLos1[[#This Row],[qm Leistung pro Stunde]],"")</f>
        <v/>
      </c>
      <c r="T745" s="233">
        <f>IFERROR(VLOOKUP(tbl_AufmassLos1[[#This Row],[Reinigungs-gruppe]]&amp;tbl_AufmassLos1[[#This Row],[Reinigungs-tageJahr]],tbl_BasisLos1[],8,FALSE),"")</f>
        <v>0</v>
      </c>
      <c r="U745" s="234" t="str">
        <f>IFERROR(tbl_AufmassLos1[[#This Row],[StundenJahr]]*tbl_AufmassLos1[[#This Row],[SVS]],"")</f>
        <v/>
      </c>
      <c r="V745" s="234" t="str">
        <f>IFERROR(tbl_AufmassLos1[[#This Row],[PreisJahr]]/12,"")</f>
        <v/>
      </c>
    </row>
    <row r="746" spans="1:22" x14ac:dyDescent="0.2">
      <c r="A746" s="322" t="s">
        <v>2556</v>
      </c>
      <c r="B746" s="297">
        <v>709170001</v>
      </c>
      <c r="C746" s="298" t="s">
        <v>2511</v>
      </c>
      <c r="D746" s="299" t="s">
        <v>257</v>
      </c>
      <c r="E746" s="301" t="s">
        <v>1534</v>
      </c>
      <c r="F746" s="296" t="s">
        <v>2367</v>
      </c>
      <c r="G746" s="468" t="s">
        <v>161</v>
      </c>
      <c r="H746" s="301"/>
      <c r="I746" s="301" t="s">
        <v>2489</v>
      </c>
      <c r="J746" s="302">
        <v>8.75</v>
      </c>
      <c r="K746" s="303" t="s">
        <v>457</v>
      </c>
      <c r="L746" s="312" t="s">
        <v>163</v>
      </c>
      <c r="M746" s="332" t="s">
        <v>480</v>
      </c>
      <c r="N746" s="294">
        <v>12</v>
      </c>
      <c r="O746" s="305">
        <v>2.8</v>
      </c>
      <c r="P746" s="305">
        <v>1</v>
      </c>
      <c r="Q746" s="463">
        <f>IFERROR(tbl_AufmassLos1[[#This Row],[Fläche_qm]]*tbl_AufmassLos1[[#This Row],[Reinigungs-tageJahr]],"")</f>
        <v>105</v>
      </c>
      <c r="R746" s="232">
        <f>IFERROR(VLOOKUP(tbl_AufmassLos1[[#This Row],[Reinigungs-gruppe]]&amp;tbl_AufmassLos1[[#This Row],[Reinigungs-tageJahr]],tbl_BasisLos1[],7,FALSE),"")</f>
        <v>0</v>
      </c>
      <c r="S746" s="463" t="str">
        <f>IFERROR(tbl_AufmassLos1[[#This Row],[Fläche_qm_Jahr]]/tbl_AufmassLos1[[#This Row],[qm Leistung pro Stunde]],"")</f>
        <v/>
      </c>
      <c r="T746" s="233">
        <f>IFERROR(VLOOKUP(tbl_AufmassLos1[[#This Row],[Reinigungs-gruppe]]&amp;tbl_AufmassLos1[[#This Row],[Reinigungs-tageJahr]],tbl_BasisLos1[],8,FALSE),"")</f>
        <v>0</v>
      </c>
      <c r="U746" s="234" t="str">
        <f>IFERROR(tbl_AufmassLos1[[#This Row],[StundenJahr]]*tbl_AufmassLos1[[#This Row],[SVS]],"")</f>
        <v/>
      </c>
      <c r="V746" s="234" t="str">
        <f>IFERROR(tbl_AufmassLos1[[#This Row],[PreisJahr]]/12,"")</f>
        <v/>
      </c>
    </row>
    <row r="747" spans="1:22" x14ac:dyDescent="0.2">
      <c r="A747" s="322" t="s">
        <v>2556</v>
      </c>
      <c r="B747" s="297">
        <v>709170001</v>
      </c>
      <c r="C747" s="298" t="s">
        <v>2511</v>
      </c>
      <c r="D747" s="299" t="s">
        <v>257</v>
      </c>
      <c r="E747" s="301" t="s">
        <v>1535</v>
      </c>
      <c r="F747" s="296" t="s">
        <v>2349</v>
      </c>
      <c r="G747" s="468" t="s">
        <v>161</v>
      </c>
      <c r="H747" s="301"/>
      <c r="I747" s="301" t="s">
        <v>2484</v>
      </c>
      <c r="J747" s="302">
        <v>43.51</v>
      </c>
      <c r="K747" s="319" t="s">
        <v>452</v>
      </c>
      <c r="L747" s="312" t="s">
        <v>163</v>
      </c>
      <c r="M747" s="289" t="s">
        <v>484</v>
      </c>
      <c r="N747" s="294">
        <v>122.5</v>
      </c>
      <c r="O747" s="305">
        <v>4.8</v>
      </c>
      <c r="P747" s="305">
        <v>5</v>
      </c>
      <c r="Q747" s="463">
        <f>IFERROR(tbl_AufmassLos1[[#This Row],[Fläche_qm]]*tbl_AufmassLos1[[#This Row],[Reinigungs-tageJahr]],"")</f>
        <v>5329.9749999999995</v>
      </c>
      <c r="R747" s="232">
        <f>IFERROR(VLOOKUP(tbl_AufmassLos1[[#This Row],[Reinigungs-gruppe]]&amp;tbl_AufmassLos1[[#This Row],[Reinigungs-tageJahr]],tbl_BasisLos1[],7,FALSE),"")</f>
        <v>0</v>
      </c>
      <c r="S747" s="463" t="str">
        <f>IFERROR(tbl_AufmassLos1[[#This Row],[Fläche_qm_Jahr]]/tbl_AufmassLos1[[#This Row],[qm Leistung pro Stunde]],"")</f>
        <v/>
      </c>
      <c r="T747" s="233">
        <f>IFERROR(VLOOKUP(tbl_AufmassLos1[[#This Row],[Reinigungs-gruppe]]&amp;tbl_AufmassLos1[[#This Row],[Reinigungs-tageJahr]],tbl_BasisLos1[],8,FALSE),"")</f>
        <v>0</v>
      </c>
      <c r="U747" s="234" t="str">
        <f>IFERROR(tbl_AufmassLos1[[#This Row],[StundenJahr]]*tbl_AufmassLos1[[#This Row],[SVS]],"")</f>
        <v/>
      </c>
      <c r="V747" s="234" t="str">
        <f>IFERROR(tbl_AufmassLos1[[#This Row],[PreisJahr]]/12,"")</f>
        <v/>
      </c>
    </row>
    <row r="748" spans="1:22" x14ac:dyDescent="0.2">
      <c r="A748" s="322" t="s">
        <v>2556</v>
      </c>
      <c r="B748" s="297">
        <v>709170001</v>
      </c>
      <c r="C748" s="298" t="s">
        <v>2511</v>
      </c>
      <c r="D748" s="299" t="s">
        <v>257</v>
      </c>
      <c r="E748" s="301" t="s">
        <v>1536</v>
      </c>
      <c r="F748" s="296" t="s">
        <v>386</v>
      </c>
      <c r="G748" s="468" t="s">
        <v>161</v>
      </c>
      <c r="H748" s="301"/>
      <c r="I748" s="301" t="s">
        <v>2488</v>
      </c>
      <c r="J748" s="302">
        <v>28.32</v>
      </c>
      <c r="K748" s="303" t="s">
        <v>48</v>
      </c>
      <c r="L748" s="312" t="s">
        <v>163</v>
      </c>
      <c r="M748" s="332" t="s">
        <v>250</v>
      </c>
      <c r="N748" s="294">
        <v>0</v>
      </c>
      <c r="O748" s="305">
        <v>10.4</v>
      </c>
      <c r="P748" s="305"/>
      <c r="Q748" s="463">
        <f>IFERROR(tbl_AufmassLos1[[#This Row],[Fläche_qm]]*tbl_AufmassLos1[[#This Row],[Reinigungs-tageJahr]],"")</f>
        <v>0</v>
      </c>
      <c r="R748" s="232">
        <f>IFERROR(VLOOKUP(tbl_AufmassLos1[[#This Row],[Reinigungs-gruppe]]&amp;tbl_AufmassLos1[[#This Row],[Reinigungs-tageJahr]],tbl_BasisLos1[],7,FALSE),"")</f>
        <v>0</v>
      </c>
      <c r="S748" s="463" t="str">
        <f>IFERROR(tbl_AufmassLos1[[#This Row],[Fläche_qm_Jahr]]/tbl_AufmassLos1[[#This Row],[qm Leistung pro Stunde]],"")</f>
        <v/>
      </c>
      <c r="T748" s="233">
        <f>IFERROR(VLOOKUP(tbl_AufmassLos1[[#This Row],[Reinigungs-gruppe]]&amp;tbl_AufmassLos1[[#This Row],[Reinigungs-tageJahr]],tbl_BasisLos1[],8,FALSE),"")</f>
        <v>0</v>
      </c>
      <c r="U748" s="234" t="str">
        <f>IFERROR(tbl_AufmassLos1[[#This Row],[StundenJahr]]*tbl_AufmassLos1[[#This Row],[SVS]],"")</f>
        <v/>
      </c>
      <c r="V748" s="234" t="str">
        <f>IFERROR(tbl_AufmassLos1[[#This Row],[PreisJahr]]/12,"")</f>
        <v/>
      </c>
    </row>
    <row r="749" spans="1:22" x14ac:dyDescent="0.2">
      <c r="A749" s="322" t="s">
        <v>2556</v>
      </c>
      <c r="B749" s="297">
        <v>709170001</v>
      </c>
      <c r="C749" s="298" t="s">
        <v>2511</v>
      </c>
      <c r="D749" s="299" t="s">
        <v>257</v>
      </c>
      <c r="E749" s="301" t="s">
        <v>1537</v>
      </c>
      <c r="F749" s="296" t="s">
        <v>385</v>
      </c>
      <c r="G749" s="468" t="s">
        <v>161</v>
      </c>
      <c r="H749" s="301"/>
      <c r="I749" s="301" t="s">
        <v>2488</v>
      </c>
      <c r="J749" s="302">
        <v>2.16</v>
      </c>
      <c r="K749" s="303" t="s">
        <v>48</v>
      </c>
      <c r="L749" s="312" t="s">
        <v>163</v>
      </c>
      <c r="M749" s="332" t="s">
        <v>250</v>
      </c>
      <c r="N749" s="294">
        <v>0</v>
      </c>
      <c r="O749" s="305">
        <v>0</v>
      </c>
      <c r="P749" s="305"/>
      <c r="Q749" s="463">
        <f>IFERROR(tbl_AufmassLos1[[#This Row],[Fläche_qm]]*tbl_AufmassLos1[[#This Row],[Reinigungs-tageJahr]],"")</f>
        <v>0</v>
      </c>
      <c r="R749" s="232">
        <f>IFERROR(VLOOKUP(tbl_AufmassLos1[[#This Row],[Reinigungs-gruppe]]&amp;tbl_AufmassLos1[[#This Row],[Reinigungs-tageJahr]],tbl_BasisLos1[],7,FALSE),"")</f>
        <v>0</v>
      </c>
      <c r="S749" s="463" t="str">
        <f>IFERROR(tbl_AufmassLos1[[#This Row],[Fläche_qm_Jahr]]/tbl_AufmassLos1[[#This Row],[qm Leistung pro Stunde]],"")</f>
        <v/>
      </c>
      <c r="T749" s="233">
        <f>IFERROR(VLOOKUP(tbl_AufmassLos1[[#This Row],[Reinigungs-gruppe]]&amp;tbl_AufmassLos1[[#This Row],[Reinigungs-tageJahr]],tbl_BasisLos1[],8,FALSE),"")</f>
        <v>0</v>
      </c>
      <c r="U749" s="234" t="str">
        <f>IFERROR(tbl_AufmassLos1[[#This Row],[StundenJahr]]*tbl_AufmassLos1[[#This Row],[SVS]],"")</f>
        <v/>
      </c>
      <c r="V749" s="234" t="str">
        <f>IFERROR(tbl_AufmassLos1[[#This Row],[PreisJahr]]/12,"")</f>
        <v/>
      </c>
    </row>
    <row r="750" spans="1:22" x14ac:dyDescent="0.2">
      <c r="A750" s="322" t="s">
        <v>2556</v>
      </c>
      <c r="B750" s="297">
        <v>709170001</v>
      </c>
      <c r="C750" s="298" t="s">
        <v>2511</v>
      </c>
      <c r="D750" s="299" t="s">
        <v>257</v>
      </c>
      <c r="E750" s="301" t="s">
        <v>1538</v>
      </c>
      <c r="F750" s="296" t="s">
        <v>2368</v>
      </c>
      <c r="G750" s="468" t="s">
        <v>161</v>
      </c>
      <c r="H750" s="301"/>
      <c r="I750" s="301" t="s">
        <v>2486</v>
      </c>
      <c r="J750" s="302">
        <v>80.900000000000006</v>
      </c>
      <c r="K750" s="303" t="s">
        <v>452</v>
      </c>
      <c r="L750" s="312" t="s">
        <v>163</v>
      </c>
      <c r="M750" s="289" t="s">
        <v>484</v>
      </c>
      <c r="N750" s="294">
        <v>122.5</v>
      </c>
      <c r="O750" s="305">
        <v>11</v>
      </c>
      <c r="P750" s="305">
        <v>10</v>
      </c>
      <c r="Q750" s="463">
        <f>IFERROR(tbl_AufmassLos1[[#This Row],[Fläche_qm]]*tbl_AufmassLos1[[#This Row],[Reinigungs-tageJahr]],"")</f>
        <v>9910.25</v>
      </c>
      <c r="R750" s="232">
        <f>IFERROR(VLOOKUP(tbl_AufmassLos1[[#This Row],[Reinigungs-gruppe]]&amp;tbl_AufmassLos1[[#This Row],[Reinigungs-tageJahr]],tbl_BasisLos1[],7,FALSE),"")</f>
        <v>0</v>
      </c>
      <c r="S750" s="463" t="str">
        <f>IFERROR(tbl_AufmassLos1[[#This Row],[Fläche_qm_Jahr]]/tbl_AufmassLos1[[#This Row],[qm Leistung pro Stunde]],"")</f>
        <v/>
      </c>
      <c r="T750" s="233">
        <f>IFERROR(VLOOKUP(tbl_AufmassLos1[[#This Row],[Reinigungs-gruppe]]&amp;tbl_AufmassLos1[[#This Row],[Reinigungs-tageJahr]],tbl_BasisLos1[],8,FALSE),"")</f>
        <v>0</v>
      </c>
      <c r="U750" s="234" t="str">
        <f>IFERROR(tbl_AufmassLos1[[#This Row],[StundenJahr]]*tbl_AufmassLos1[[#This Row],[SVS]],"")</f>
        <v/>
      </c>
      <c r="V750" s="234" t="str">
        <f>IFERROR(tbl_AufmassLos1[[#This Row],[PreisJahr]]/12,"")</f>
        <v/>
      </c>
    </row>
    <row r="751" spans="1:22" x14ac:dyDescent="0.2">
      <c r="A751" s="322" t="s">
        <v>2556</v>
      </c>
      <c r="B751" s="297">
        <v>709170001</v>
      </c>
      <c r="C751" s="298" t="s">
        <v>2511</v>
      </c>
      <c r="D751" s="299" t="s">
        <v>257</v>
      </c>
      <c r="E751" s="301" t="s">
        <v>1539</v>
      </c>
      <c r="F751" s="296" t="s">
        <v>388</v>
      </c>
      <c r="G751" s="468" t="s">
        <v>161</v>
      </c>
      <c r="H751" s="301"/>
      <c r="I751" s="301" t="s">
        <v>2486</v>
      </c>
      <c r="J751" s="302">
        <v>17.45</v>
      </c>
      <c r="K751" s="303" t="s">
        <v>234</v>
      </c>
      <c r="L751" s="312" t="s">
        <v>163</v>
      </c>
      <c r="M751" s="289" t="s">
        <v>479</v>
      </c>
      <c r="N751" s="294">
        <v>49</v>
      </c>
      <c r="O751" s="305">
        <v>5.6</v>
      </c>
      <c r="P751" s="305"/>
      <c r="Q751" s="463">
        <f>IFERROR(tbl_AufmassLos1[[#This Row],[Fläche_qm]]*tbl_AufmassLos1[[#This Row],[Reinigungs-tageJahr]],"")</f>
        <v>855.05</v>
      </c>
      <c r="R751" s="232">
        <f>IFERROR(VLOOKUP(tbl_AufmassLos1[[#This Row],[Reinigungs-gruppe]]&amp;tbl_AufmassLos1[[#This Row],[Reinigungs-tageJahr]],tbl_BasisLos1[],7,FALSE),"")</f>
        <v>0</v>
      </c>
      <c r="S751" s="463" t="str">
        <f>IFERROR(tbl_AufmassLos1[[#This Row],[Fläche_qm_Jahr]]/tbl_AufmassLos1[[#This Row],[qm Leistung pro Stunde]],"")</f>
        <v/>
      </c>
      <c r="T751" s="233">
        <f>IFERROR(VLOOKUP(tbl_AufmassLos1[[#This Row],[Reinigungs-gruppe]]&amp;tbl_AufmassLos1[[#This Row],[Reinigungs-tageJahr]],tbl_BasisLos1[],8,FALSE),"")</f>
        <v>0</v>
      </c>
      <c r="U751" s="234" t="str">
        <f>IFERROR(tbl_AufmassLos1[[#This Row],[StundenJahr]]*tbl_AufmassLos1[[#This Row],[SVS]],"")</f>
        <v/>
      </c>
      <c r="V751" s="234" t="str">
        <f>IFERROR(tbl_AufmassLos1[[#This Row],[PreisJahr]]/12,"")</f>
        <v/>
      </c>
    </row>
    <row r="752" spans="1:22" x14ac:dyDescent="0.2">
      <c r="A752" s="322" t="s">
        <v>2556</v>
      </c>
      <c r="B752" s="297">
        <v>709170001</v>
      </c>
      <c r="C752" s="298" t="s">
        <v>2511</v>
      </c>
      <c r="D752" s="299" t="s">
        <v>257</v>
      </c>
      <c r="E752" s="301" t="s">
        <v>1540</v>
      </c>
      <c r="F752" s="296" t="s">
        <v>388</v>
      </c>
      <c r="G752" s="468" t="s">
        <v>161</v>
      </c>
      <c r="H752" s="301"/>
      <c r="I752" s="301" t="s">
        <v>2486</v>
      </c>
      <c r="J752" s="302">
        <v>25.75</v>
      </c>
      <c r="K752" s="303" t="s">
        <v>234</v>
      </c>
      <c r="L752" s="312" t="s">
        <v>163</v>
      </c>
      <c r="M752" s="289" t="s">
        <v>479</v>
      </c>
      <c r="N752" s="294">
        <v>49</v>
      </c>
      <c r="O752" s="305">
        <v>7</v>
      </c>
      <c r="P752" s="305"/>
      <c r="Q752" s="463">
        <f>IFERROR(tbl_AufmassLos1[[#This Row],[Fläche_qm]]*tbl_AufmassLos1[[#This Row],[Reinigungs-tageJahr]],"")</f>
        <v>1261.75</v>
      </c>
      <c r="R752" s="232">
        <f>IFERROR(VLOOKUP(tbl_AufmassLos1[[#This Row],[Reinigungs-gruppe]]&amp;tbl_AufmassLos1[[#This Row],[Reinigungs-tageJahr]],tbl_BasisLos1[],7,FALSE),"")</f>
        <v>0</v>
      </c>
      <c r="S752" s="463" t="str">
        <f>IFERROR(tbl_AufmassLos1[[#This Row],[Fläche_qm_Jahr]]/tbl_AufmassLos1[[#This Row],[qm Leistung pro Stunde]],"")</f>
        <v/>
      </c>
      <c r="T752" s="233">
        <f>IFERROR(VLOOKUP(tbl_AufmassLos1[[#This Row],[Reinigungs-gruppe]]&amp;tbl_AufmassLos1[[#This Row],[Reinigungs-tageJahr]],tbl_BasisLos1[],8,FALSE),"")</f>
        <v>0</v>
      </c>
      <c r="U752" s="234" t="str">
        <f>IFERROR(tbl_AufmassLos1[[#This Row],[StundenJahr]]*tbl_AufmassLos1[[#This Row],[SVS]],"")</f>
        <v/>
      </c>
      <c r="V752" s="234" t="str">
        <f>IFERROR(tbl_AufmassLos1[[#This Row],[PreisJahr]]/12,"")</f>
        <v/>
      </c>
    </row>
    <row r="753" spans="1:22" x14ac:dyDescent="0.2">
      <c r="A753" s="322" t="s">
        <v>2556</v>
      </c>
      <c r="B753" s="297">
        <v>709170001</v>
      </c>
      <c r="C753" s="298" t="s">
        <v>2511</v>
      </c>
      <c r="D753" s="299" t="s">
        <v>250</v>
      </c>
      <c r="E753" s="301" t="s">
        <v>1334</v>
      </c>
      <c r="F753" s="296" t="s">
        <v>2318</v>
      </c>
      <c r="G753" s="468" t="s">
        <v>161</v>
      </c>
      <c r="H753" s="301"/>
      <c r="I753" s="301" t="s">
        <v>2484</v>
      </c>
      <c r="J753" s="302">
        <v>12.08</v>
      </c>
      <c r="K753" s="303" t="s">
        <v>262</v>
      </c>
      <c r="L753" s="312" t="s">
        <v>163</v>
      </c>
      <c r="M753" s="289" t="s">
        <v>481</v>
      </c>
      <c r="N753" s="294">
        <v>245</v>
      </c>
      <c r="O753" s="305">
        <v>0</v>
      </c>
      <c r="P753" s="305"/>
      <c r="Q753" s="463">
        <f>IFERROR(tbl_AufmassLos1[[#This Row],[Fläche_qm]]*tbl_AufmassLos1[[#This Row],[Reinigungs-tageJahr]],"")</f>
        <v>2959.6</v>
      </c>
      <c r="R753" s="232">
        <f>IFERROR(VLOOKUP(tbl_AufmassLos1[[#This Row],[Reinigungs-gruppe]]&amp;tbl_AufmassLos1[[#This Row],[Reinigungs-tageJahr]],tbl_BasisLos1[],7,FALSE),"")</f>
        <v>0</v>
      </c>
      <c r="S753" s="463" t="str">
        <f>IFERROR(tbl_AufmassLos1[[#This Row],[Fläche_qm_Jahr]]/tbl_AufmassLos1[[#This Row],[qm Leistung pro Stunde]],"")</f>
        <v/>
      </c>
      <c r="T753" s="233">
        <f>IFERROR(VLOOKUP(tbl_AufmassLos1[[#This Row],[Reinigungs-gruppe]]&amp;tbl_AufmassLos1[[#This Row],[Reinigungs-tageJahr]],tbl_BasisLos1[],8,FALSE),"")</f>
        <v>0</v>
      </c>
      <c r="U753" s="234" t="str">
        <f>IFERROR(tbl_AufmassLos1[[#This Row],[StundenJahr]]*tbl_AufmassLos1[[#This Row],[SVS]],"")</f>
        <v/>
      </c>
      <c r="V753" s="234" t="str">
        <f>IFERROR(tbl_AufmassLos1[[#This Row],[PreisJahr]]/12,"")</f>
        <v/>
      </c>
    </row>
    <row r="754" spans="1:22" x14ac:dyDescent="0.2">
      <c r="A754" s="322" t="s">
        <v>2556</v>
      </c>
      <c r="B754" s="297">
        <v>709170001</v>
      </c>
      <c r="C754" s="298" t="s">
        <v>2511</v>
      </c>
      <c r="D754" s="299" t="s">
        <v>257</v>
      </c>
      <c r="E754" s="301" t="s">
        <v>1541</v>
      </c>
      <c r="F754" s="296" t="s">
        <v>388</v>
      </c>
      <c r="G754" s="468" t="s">
        <v>161</v>
      </c>
      <c r="H754" s="301"/>
      <c r="I754" s="301" t="s">
        <v>2486</v>
      </c>
      <c r="J754" s="302">
        <v>17.43</v>
      </c>
      <c r="K754" s="303" t="s">
        <v>234</v>
      </c>
      <c r="L754" s="312" t="s">
        <v>163</v>
      </c>
      <c r="M754" s="289" t="s">
        <v>479</v>
      </c>
      <c r="N754" s="294">
        <v>49</v>
      </c>
      <c r="O754" s="305">
        <v>5.6</v>
      </c>
      <c r="P754" s="305"/>
      <c r="Q754" s="463">
        <f>IFERROR(tbl_AufmassLos1[[#This Row],[Fläche_qm]]*tbl_AufmassLos1[[#This Row],[Reinigungs-tageJahr]],"")</f>
        <v>854.06999999999994</v>
      </c>
      <c r="R754" s="232">
        <f>IFERROR(VLOOKUP(tbl_AufmassLos1[[#This Row],[Reinigungs-gruppe]]&amp;tbl_AufmassLos1[[#This Row],[Reinigungs-tageJahr]],tbl_BasisLos1[],7,FALSE),"")</f>
        <v>0</v>
      </c>
      <c r="S754" s="463" t="str">
        <f>IFERROR(tbl_AufmassLos1[[#This Row],[Fläche_qm_Jahr]]/tbl_AufmassLos1[[#This Row],[qm Leistung pro Stunde]],"")</f>
        <v/>
      </c>
      <c r="T754" s="233">
        <f>IFERROR(VLOOKUP(tbl_AufmassLos1[[#This Row],[Reinigungs-gruppe]]&amp;tbl_AufmassLos1[[#This Row],[Reinigungs-tageJahr]],tbl_BasisLos1[],8,FALSE),"")</f>
        <v>0</v>
      </c>
      <c r="U754" s="234" t="str">
        <f>IFERROR(tbl_AufmassLos1[[#This Row],[StundenJahr]]*tbl_AufmassLos1[[#This Row],[SVS]],"")</f>
        <v/>
      </c>
      <c r="V754" s="234" t="str">
        <f>IFERROR(tbl_AufmassLos1[[#This Row],[PreisJahr]]/12,"")</f>
        <v/>
      </c>
    </row>
    <row r="755" spans="1:22" x14ac:dyDescent="0.2">
      <c r="A755" s="322" t="s">
        <v>2556</v>
      </c>
      <c r="B755" s="297">
        <v>709170001</v>
      </c>
      <c r="C755" s="298" t="s">
        <v>2511</v>
      </c>
      <c r="D755" s="299" t="s">
        <v>257</v>
      </c>
      <c r="E755" s="301" t="s">
        <v>1542</v>
      </c>
      <c r="F755" s="296" t="s">
        <v>388</v>
      </c>
      <c r="G755" s="468" t="s">
        <v>161</v>
      </c>
      <c r="H755" s="301"/>
      <c r="I755" s="301" t="s">
        <v>2486</v>
      </c>
      <c r="J755" s="302">
        <v>17.43</v>
      </c>
      <c r="K755" s="303" t="s">
        <v>234</v>
      </c>
      <c r="L755" s="312" t="s">
        <v>163</v>
      </c>
      <c r="M755" s="289" t="s">
        <v>479</v>
      </c>
      <c r="N755" s="294">
        <v>49</v>
      </c>
      <c r="O755" s="305">
        <v>5.6</v>
      </c>
      <c r="P755" s="305"/>
      <c r="Q755" s="463">
        <f>IFERROR(tbl_AufmassLos1[[#This Row],[Fläche_qm]]*tbl_AufmassLos1[[#This Row],[Reinigungs-tageJahr]],"")</f>
        <v>854.06999999999994</v>
      </c>
      <c r="R755" s="232">
        <f>IFERROR(VLOOKUP(tbl_AufmassLos1[[#This Row],[Reinigungs-gruppe]]&amp;tbl_AufmassLos1[[#This Row],[Reinigungs-tageJahr]],tbl_BasisLos1[],7,FALSE),"")</f>
        <v>0</v>
      </c>
      <c r="S755" s="463" t="str">
        <f>IFERROR(tbl_AufmassLos1[[#This Row],[Fläche_qm_Jahr]]/tbl_AufmassLos1[[#This Row],[qm Leistung pro Stunde]],"")</f>
        <v/>
      </c>
      <c r="T755" s="233">
        <f>IFERROR(VLOOKUP(tbl_AufmassLos1[[#This Row],[Reinigungs-gruppe]]&amp;tbl_AufmassLos1[[#This Row],[Reinigungs-tageJahr]],tbl_BasisLos1[],8,FALSE),"")</f>
        <v>0</v>
      </c>
      <c r="U755" s="234" t="str">
        <f>IFERROR(tbl_AufmassLos1[[#This Row],[StundenJahr]]*tbl_AufmassLos1[[#This Row],[SVS]],"")</f>
        <v/>
      </c>
      <c r="V755" s="234" t="str">
        <f>IFERROR(tbl_AufmassLos1[[#This Row],[PreisJahr]]/12,"")</f>
        <v/>
      </c>
    </row>
    <row r="756" spans="1:22" x14ac:dyDescent="0.2">
      <c r="A756" s="322" t="s">
        <v>2556</v>
      </c>
      <c r="B756" s="297">
        <v>709170001</v>
      </c>
      <c r="C756" s="298" t="s">
        <v>2511</v>
      </c>
      <c r="D756" s="299" t="s">
        <v>257</v>
      </c>
      <c r="E756" s="301" t="s">
        <v>1543</v>
      </c>
      <c r="F756" s="296" t="s">
        <v>388</v>
      </c>
      <c r="G756" s="468" t="s">
        <v>161</v>
      </c>
      <c r="H756" s="301"/>
      <c r="I756" s="301" t="s">
        <v>2486</v>
      </c>
      <c r="J756" s="302">
        <v>17.43</v>
      </c>
      <c r="K756" s="303" t="s">
        <v>234</v>
      </c>
      <c r="L756" s="312" t="s">
        <v>163</v>
      </c>
      <c r="M756" s="289" t="s">
        <v>479</v>
      </c>
      <c r="N756" s="294">
        <v>49</v>
      </c>
      <c r="O756" s="305">
        <v>5.6</v>
      </c>
      <c r="P756" s="305"/>
      <c r="Q756" s="463">
        <f>IFERROR(tbl_AufmassLos1[[#This Row],[Fläche_qm]]*tbl_AufmassLos1[[#This Row],[Reinigungs-tageJahr]],"")</f>
        <v>854.06999999999994</v>
      </c>
      <c r="R756" s="232">
        <f>IFERROR(VLOOKUP(tbl_AufmassLos1[[#This Row],[Reinigungs-gruppe]]&amp;tbl_AufmassLos1[[#This Row],[Reinigungs-tageJahr]],tbl_BasisLos1[],7,FALSE),"")</f>
        <v>0</v>
      </c>
      <c r="S756" s="463" t="str">
        <f>IFERROR(tbl_AufmassLos1[[#This Row],[Fläche_qm_Jahr]]/tbl_AufmassLos1[[#This Row],[qm Leistung pro Stunde]],"")</f>
        <v/>
      </c>
      <c r="T756" s="233">
        <f>IFERROR(VLOOKUP(tbl_AufmassLos1[[#This Row],[Reinigungs-gruppe]]&amp;tbl_AufmassLos1[[#This Row],[Reinigungs-tageJahr]],tbl_BasisLos1[],8,FALSE),"")</f>
        <v>0</v>
      </c>
      <c r="U756" s="234" t="str">
        <f>IFERROR(tbl_AufmassLos1[[#This Row],[StundenJahr]]*tbl_AufmassLos1[[#This Row],[SVS]],"")</f>
        <v/>
      </c>
      <c r="V756" s="234" t="str">
        <f>IFERROR(tbl_AufmassLos1[[#This Row],[PreisJahr]]/12,"")</f>
        <v/>
      </c>
    </row>
    <row r="757" spans="1:22" x14ac:dyDescent="0.2">
      <c r="A757" s="322" t="s">
        <v>2556</v>
      </c>
      <c r="B757" s="297">
        <v>709170001</v>
      </c>
      <c r="C757" s="298" t="s">
        <v>2511</v>
      </c>
      <c r="D757" s="299" t="s">
        <v>257</v>
      </c>
      <c r="E757" s="301" t="s">
        <v>1544</v>
      </c>
      <c r="F757" s="296" t="s">
        <v>388</v>
      </c>
      <c r="G757" s="468" t="s">
        <v>161</v>
      </c>
      <c r="H757" s="301"/>
      <c r="I757" s="301" t="s">
        <v>2486</v>
      </c>
      <c r="J757" s="302">
        <v>17.43</v>
      </c>
      <c r="K757" s="303" t="s">
        <v>234</v>
      </c>
      <c r="L757" s="312" t="s">
        <v>163</v>
      </c>
      <c r="M757" s="289" t="s">
        <v>479</v>
      </c>
      <c r="N757" s="294">
        <v>49</v>
      </c>
      <c r="O757" s="305">
        <v>5.6</v>
      </c>
      <c r="P757" s="305"/>
      <c r="Q757" s="463">
        <f>IFERROR(tbl_AufmassLos1[[#This Row],[Fläche_qm]]*tbl_AufmassLos1[[#This Row],[Reinigungs-tageJahr]],"")</f>
        <v>854.06999999999994</v>
      </c>
      <c r="R757" s="232">
        <f>IFERROR(VLOOKUP(tbl_AufmassLos1[[#This Row],[Reinigungs-gruppe]]&amp;tbl_AufmassLos1[[#This Row],[Reinigungs-tageJahr]],tbl_BasisLos1[],7,FALSE),"")</f>
        <v>0</v>
      </c>
      <c r="S757" s="463" t="str">
        <f>IFERROR(tbl_AufmassLos1[[#This Row],[Fläche_qm_Jahr]]/tbl_AufmassLos1[[#This Row],[qm Leistung pro Stunde]],"")</f>
        <v/>
      </c>
      <c r="T757" s="233">
        <f>IFERROR(VLOOKUP(tbl_AufmassLos1[[#This Row],[Reinigungs-gruppe]]&amp;tbl_AufmassLos1[[#This Row],[Reinigungs-tageJahr]],tbl_BasisLos1[],8,FALSE),"")</f>
        <v>0</v>
      </c>
      <c r="U757" s="234" t="str">
        <f>IFERROR(tbl_AufmassLos1[[#This Row],[StundenJahr]]*tbl_AufmassLos1[[#This Row],[SVS]],"")</f>
        <v/>
      </c>
      <c r="V757" s="234" t="str">
        <f>IFERROR(tbl_AufmassLos1[[#This Row],[PreisJahr]]/12,"")</f>
        <v/>
      </c>
    </row>
    <row r="758" spans="1:22" x14ac:dyDescent="0.2">
      <c r="A758" s="322" t="s">
        <v>2556</v>
      </c>
      <c r="B758" s="297">
        <v>709170001</v>
      </c>
      <c r="C758" s="298" t="s">
        <v>2511</v>
      </c>
      <c r="D758" s="299" t="s">
        <v>257</v>
      </c>
      <c r="E758" s="301" t="s">
        <v>1545</v>
      </c>
      <c r="F758" s="296" t="s">
        <v>388</v>
      </c>
      <c r="G758" s="468" t="s">
        <v>161</v>
      </c>
      <c r="H758" s="301"/>
      <c r="I758" s="301" t="s">
        <v>2486</v>
      </c>
      <c r="J758" s="302">
        <v>17.43</v>
      </c>
      <c r="K758" s="303" t="s">
        <v>234</v>
      </c>
      <c r="L758" s="312" t="s">
        <v>163</v>
      </c>
      <c r="M758" s="289" t="s">
        <v>479</v>
      </c>
      <c r="N758" s="294">
        <v>49</v>
      </c>
      <c r="O758" s="305">
        <v>5.6</v>
      </c>
      <c r="P758" s="305"/>
      <c r="Q758" s="463">
        <f>IFERROR(tbl_AufmassLos1[[#This Row],[Fläche_qm]]*tbl_AufmassLos1[[#This Row],[Reinigungs-tageJahr]],"")</f>
        <v>854.06999999999994</v>
      </c>
      <c r="R758" s="232">
        <f>IFERROR(VLOOKUP(tbl_AufmassLos1[[#This Row],[Reinigungs-gruppe]]&amp;tbl_AufmassLos1[[#This Row],[Reinigungs-tageJahr]],tbl_BasisLos1[],7,FALSE),"")</f>
        <v>0</v>
      </c>
      <c r="S758" s="463" t="str">
        <f>IFERROR(tbl_AufmassLos1[[#This Row],[Fläche_qm_Jahr]]/tbl_AufmassLos1[[#This Row],[qm Leistung pro Stunde]],"")</f>
        <v/>
      </c>
      <c r="T758" s="233">
        <f>IFERROR(VLOOKUP(tbl_AufmassLos1[[#This Row],[Reinigungs-gruppe]]&amp;tbl_AufmassLos1[[#This Row],[Reinigungs-tageJahr]],tbl_BasisLos1[],8,FALSE),"")</f>
        <v>0</v>
      </c>
      <c r="U758" s="234" t="str">
        <f>IFERROR(tbl_AufmassLos1[[#This Row],[StundenJahr]]*tbl_AufmassLos1[[#This Row],[SVS]],"")</f>
        <v/>
      </c>
      <c r="V758" s="234" t="str">
        <f>IFERROR(tbl_AufmassLos1[[#This Row],[PreisJahr]]/12,"")</f>
        <v/>
      </c>
    </row>
    <row r="759" spans="1:22" x14ac:dyDescent="0.2">
      <c r="A759" s="322" t="s">
        <v>2556</v>
      </c>
      <c r="B759" s="297">
        <v>709170001</v>
      </c>
      <c r="C759" s="298" t="s">
        <v>2511</v>
      </c>
      <c r="D759" s="299" t="s">
        <v>257</v>
      </c>
      <c r="E759" s="301" t="s">
        <v>1546</v>
      </c>
      <c r="F759" s="296" t="s">
        <v>388</v>
      </c>
      <c r="G759" s="468" t="s">
        <v>161</v>
      </c>
      <c r="H759" s="301"/>
      <c r="I759" s="301" t="s">
        <v>2486</v>
      </c>
      <c r="J759" s="302">
        <v>17.43</v>
      </c>
      <c r="K759" s="303" t="s">
        <v>234</v>
      </c>
      <c r="L759" s="312" t="s">
        <v>163</v>
      </c>
      <c r="M759" s="289" t="s">
        <v>479</v>
      </c>
      <c r="N759" s="294">
        <v>49</v>
      </c>
      <c r="O759" s="305">
        <v>5.6</v>
      </c>
      <c r="P759" s="305"/>
      <c r="Q759" s="463">
        <f>IFERROR(tbl_AufmassLos1[[#This Row],[Fläche_qm]]*tbl_AufmassLos1[[#This Row],[Reinigungs-tageJahr]],"")</f>
        <v>854.06999999999994</v>
      </c>
      <c r="R759" s="232">
        <f>IFERROR(VLOOKUP(tbl_AufmassLos1[[#This Row],[Reinigungs-gruppe]]&amp;tbl_AufmassLos1[[#This Row],[Reinigungs-tageJahr]],tbl_BasisLos1[],7,FALSE),"")</f>
        <v>0</v>
      </c>
      <c r="S759" s="463" t="str">
        <f>IFERROR(tbl_AufmassLos1[[#This Row],[Fläche_qm_Jahr]]/tbl_AufmassLos1[[#This Row],[qm Leistung pro Stunde]],"")</f>
        <v/>
      </c>
      <c r="T759" s="233">
        <f>IFERROR(VLOOKUP(tbl_AufmassLos1[[#This Row],[Reinigungs-gruppe]]&amp;tbl_AufmassLos1[[#This Row],[Reinigungs-tageJahr]],tbl_BasisLos1[],8,FALSE),"")</f>
        <v>0</v>
      </c>
      <c r="U759" s="234" t="str">
        <f>IFERROR(tbl_AufmassLos1[[#This Row],[StundenJahr]]*tbl_AufmassLos1[[#This Row],[SVS]],"")</f>
        <v/>
      </c>
      <c r="V759" s="234" t="str">
        <f>IFERROR(tbl_AufmassLos1[[#This Row],[PreisJahr]]/12,"")</f>
        <v/>
      </c>
    </row>
    <row r="760" spans="1:22" x14ac:dyDescent="0.2">
      <c r="A760" s="322" t="s">
        <v>2556</v>
      </c>
      <c r="B760" s="297">
        <v>709170001</v>
      </c>
      <c r="C760" s="298" t="s">
        <v>2511</v>
      </c>
      <c r="D760" s="299" t="s">
        <v>257</v>
      </c>
      <c r="E760" s="301" t="s">
        <v>1547</v>
      </c>
      <c r="F760" s="296" t="s">
        <v>388</v>
      </c>
      <c r="G760" s="468" t="s">
        <v>161</v>
      </c>
      <c r="H760" s="301"/>
      <c r="I760" s="301" t="s">
        <v>2486</v>
      </c>
      <c r="J760" s="302">
        <v>17.43</v>
      </c>
      <c r="K760" s="303" t="s">
        <v>234</v>
      </c>
      <c r="L760" s="312" t="s">
        <v>163</v>
      </c>
      <c r="M760" s="289" t="s">
        <v>479</v>
      </c>
      <c r="N760" s="294">
        <v>49</v>
      </c>
      <c r="O760" s="305">
        <v>5.6</v>
      </c>
      <c r="P760" s="305"/>
      <c r="Q760" s="463">
        <f>IFERROR(tbl_AufmassLos1[[#This Row],[Fläche_qm]]*tbl_AufmassLos1[[#This Row],[Reinigungs-tageJahr]],"")</f>
        <v>854.06999999999994</v>
      </c>
      <c r="R760" s="232">
        <f>IFERROR(VLOOKUP(tbl_AufmassLos1[[#This Row],[Reinigungs-gruppe]]&amp;tbl_AufmassLos1[[#This Row],[Reinigungs-tageJahr]],tbl_BasisLos1[],7,FALSE),"")</f>
        <v>0</v>
      </c>
      <c r="S760" s="463" t="str">
        <f>IFERROR(tbl_AufmassLos1[[#This Row],[Fläche_qm_Jahr]]/tbl_AufmassLos1[[#This Row],[qm Leistung pro Stunde]],"")</f>
        <v/>
      </c>
      <c r="T760" s="233">
        <f>IFERROR(VLOOKUP(tbl_AufmassLos1[[#This Row],[Reinigungs-gruppe]]&amp;tbl_AufmassLos1[[#This Row],[Reinigungs-tageJahr]],tbl_BasisLos1[],8,FALSE),"")</f>
        <v>0</v>
      </c>
      <c r="U760" s="234" t="str">
        <f>IFERROR(tbl_AufmassLos1[[#This Row],[StundenJahr]]*tbl_AufmassLos1[[#This Row],[SVS]],"")</f>
        <v/>
      </c>
      <c r="V760" s="234" t="str">
        <f>IFERROR(tbl_AufmassLos1[[#This Row],[PreisJahr]]/12,"")</f>
        <v/>
      </c>
    </row>
    <row r="761" spans="1:22" x14ac:dyDescent="0.2">
      <c r="A761" s="322" t="s">
        <v>2556</v>
      </c>
      <c r="B761" s="297">
        <v>709170001</v>
      </c>
      <c r="C761" s="298" t="s">
        <v>2511</v>
      </c>
      <c r="D761" s="299" t="s">
        <v>257</v>
      </c>
      <c r="E761" s="301" t="s">
        <v>1548</v>
      </c>
      <c r="F761" s="296" t="s">
        <v>388</v>
      </c>
      <c r="G761" s="468" t="s">
        <v>161</v>
      </c>
      <c r="H761" s="301"/>
      <c r="I761" s="301" t="s">
        <v>2486</v>
      </c>
      <c r="J761" s="302">
        <v>17.43</v>
      </c>
      <c r="K761" s="303" t="s">
        <v>234</v>
      </c>
      <c r="L761" s="312" t="s">
        <v>163</v>
      </c>
      <c r="M761" s="289" t="s">
        <v>479</v>
      </c>
      <c r="N761" s="294">
        <v>49</v>
      </c>
      <c r="O761" s="305">
        <v>5.6</v>
      </c>
      <c r="P761" s="305"/>
      <c r="Q761" s="463">
        <f>IFERROR(tbl_AufmassLos1[[#This Row],[Fläche_qm]]*tbl_AufmassLos1[[#This Row],[Reinigungs-tageJahr]],"")</f>
        <v>854.06999999999994</v>
      </c>
      <c r="R761" s="232">
        <f>IFERROR(VLOOKUP(tbl_AufmassLos1[[#This Row],[Reinigungs-gruppe]]&amp;tbl_AufmassLos1[[#This Row],[Reinigungs-tageJahr]],tbl_BasisLos1[],7,FALSE),"")</f>
        <v>0</v>
      </c>
      <c r="S761" s="463" t="str">
        <f>IFERROR(tbl_AufmassLos1[[#This Row],[Fläche_qm_Jahr]]/tbl_AufmassLos1[[#This Row],[qm Leistung pro Stunde]],"")</f>
        <v/>
      </c>
      <c r="T761" s="233">
        <f>IFERROR(VLOOKUP(tbl_AufmassLos1[[#This Row],[Reinigungs-gruppe]]&amp;tbl_AufmassLos1[[#This Row],[Reinigungs-tageJahr]],tbl_BasisLos1[],8,FALSE),"")</f>
        <v>0</v>
      </c>
      <c r="U761" s="234" t="str">
        <f>IFERROR(tbl_AufmassLos1[[#This Row],[StundenJahr]]*tbl_AufmassLos1[[#This Row],[SVS]],"")</f>
        <v/>
      </c>
      <c r="V761" s="234" t="str">
        <f>IFERROR(tbl_AufmassLos1[[#This Row],[PreisJahr]]/12,"")</f>
        <v/>
      </c>
    </row>
    <row r="762" spans="1:22" x14ac:dyDescent="0.2">
      <c r="A762" s="322" t="s">
        <v>2556</v>
      </c>
      <c r="B762" s="297">
        <v>709170001</v>
      </c>
      <c r="C762" s="298" t="s">
        <v>2511</v>
      </c>
      <c r="D762" s="299" t="s">
        <v>257</v>
      </c>
      <c r="E762" s="301" t="s">
        <v>1549</v>
      </c>
      <c r="F762" s="296" t="s">
        <v>388</v>
      </c>
      <c r="G762" s="468" t="s">
        <v>161</v>
      </c>
      <c r="H762" s="301"/>
      <c r="I762" s="301" t="s">
        <v>2486</v>
      </c>
      <c r="J762" s="302">
        <v>17.43</v>
      </c>
      <c r="K762" s="303" t="s">
        <v>234</v>
      </c>
      <c r="L762" s="312" t="s">
        <v>163</v>
      </c>
      <c r="M762" s="295" t="s">
        <v>479</v>
      </c>
      <c r="N762" s="294">
        <v>49</v>
      </c>
      <c r="O762" s="305">
        <v>5.6</v>
      </c>
      <c r="P762" s="305"/>
      <c r="Q762" s="463">
        <f>IFERROR(tbl_AufmassLos1[[#This Row],[Fläche_qm]]*tbl_AufmassLos1[[#This Row],[Reinigungs-tageJahr]],"")</f>
        <v>854.06999999999994</v>
      </c>
      <c r="R762" s="232">
        <f>IFERROR(VLOOKUP(tbl_AufmassLos1[[#This Row],[Reinigungs-gruppe]]&amp;tbl_AufmassLos1[[#This Row],[Reinigungs-tageJahr]],tbl_BasisLos1[],7,FALSE),"")</f>
        <v>0</v>
      </c>
      <c r="S762" s="463" t="str">
        <f>IFERROR(tbl_AufmassLos1[[#This Row],[Fläche_qm_Jahr]]/tbl_AufmassLos1[[#This Row],[qm Leistung pro Stunde]],"")</f>
        <v/>
      </c>
      <c r="T762" s="233">
        <f>IFERROR(VLOOKUP(tbl_AufmassLos1[[#This Row],[Reinigungs-gruppe]]&amp;tbl_AufmassLos1[[#This Row],[Reinigungs-tageJahr]],tbl_BasisLos1[],8,FALSE),"")</f>
        <v>0</v>
      </c>
      <c r="U762" s="234" t="str">
        <f>IFERROR(tbl_AufmassLos1[[#This Row],[StundenJahr]]*tbl_AufmassLos1[[#This Row],[SVS]],"")</f>
        <v/>
      </c>
      <c r="V762" s="234" t="str">
        <f>IFERROR(tbl_AufmassLos1[[#This Row],[PreisJahr]]/12,"")</f>
        <v/>
      </c>
    </row>
    <row r="763" spans="1:22" x14ac:dyDescent="0.2">
      <c r="A763" s="322" t="s">
        <v>2556</v>
      </c>
      <c r="B763" s="297">
        <v>709170001</v>
      </c>
      <c r="C763" s="298" t="s">
        <v>2511</v>
      </c>
      <c r="D763" s="299" t="s">
        <v>257</v>
      </c>
      <c r="E763" s="301" t="s">
        <v>1550</v>
      </c>
      <c r="F763" s="296" t="s">
        <v>388</v>
      </c>
      <c r="G763" s="468" t="s">
        <v>161</v>
      </c>
      <c r="H763" s="301"/>
      <c r="I763" s="301" t="s">
        <v>2486</v>
      </c>
      <c r="J763" s="302">
        <v>17.43</v>
      </c>
      <c r="K763" s="303" t="s">
        <v>234</v>
      </c>
      <c r="L763" s="312" t="s">
        <v>163</v>
      </c>
      <c r="M763" s="295" t="s">
        <v>479</v>
      </c>
      <c r="N763" s="294">
        <v>49</v>
      </c>
      <c r="O763" s="305">
        <v>5.6</v>
      </c>
      <c r="P763" s="305"/>
      <c r="Q763" s="463">
        <f>IFERROR(tbl_AufmassLos1[[#This Row],[Fläche_qm]]*tbl_AufmassLos1[[#This Row],[Reinigungs-tageJahr]],"")</f>
        <v>854.06999999999994</v>
      </c>
      <c r="R763" s="232">
        <f>IFERROR(VLOOKUP(tbl_AufmassLos1[[#This Row],[Reinigungs-gruppe]]&amp;tbl_AufmassLos1[[#This Row],[Reinigungs-tageJahr]],tbl_BasisLos1[],7,FALSE),"")</f>
        <v>0</v>
      </c>
      <c r="S763" s="463" t="str">
        <f>IFERROR(tbl_AufmassLos1[[#This Row],[Fläche_qm_Jahr]]/tbl_AufmassLos1[[#This Row],[qm Leistung pro Stunde]],"")</f>
        <v/>
      </c>
      <c r="T763" s="233">
        <f>IFERROR(VLOOKUP(tbl_AufmassLos1[[#This Row],[Reinigungs-gruppe]]&amp;tbl_AufmassLos1[[#This Row],[Reinigungs-tageJahr]],tbl_BasisLos1[],8,FALSE),"")</f>
        <v>0</v>
      </c>
      <c r="U763" s="234" t="str">
        <f>IFERROR(tbl_AufmassLos1[[#This Row],[StundenJahr]]*tbl_AufmassLos1[[#This Row],[SVS]],"")</f>
        <v/>
      </c>
      <c r="V763" s="234" t="str">
        <f>IFERROR(tbl_AufmassLos1[[#This Row],[PreisJahr]]/12,"")</f>
        <v/>
      </c>
    </row>
    <row r="764" spans="1:22" x14ac:dyDescent="0.2">
      <c r="A764" s="322" t="s">
        <v>2556</v>
      </c>
      <c r="B764" s="297">
        <v>709170001</v>
      </c>
      <c r="C764" s="298" t="s">
        <v>2511</v>
      </c>
      <c r="D764" s="299" t="s">
        <v>250</v>
      </c>
      <c r="E764" s="301" t="s">
        <v>1335</v>
      </c>
      <c r="F764" s="296" t="s">
        <v>2319</v>
      </c>
      <c r="G764" s="468" t="s">
        <v>161</v>
      </c>
      <c r="H764" s="301"/>
      <c r="I764" s="301" t="s">
        <v>2484</v>
      </c>
      <c r="J764" s="302">
        <v>70.59</v>
      </c>
      <c r="K764" s="303" t="s">
        <v>264</v>
      </c>
      <c r="L764" s="312" t="s">
        <v>163</v>
      </c>
      <c r="M764" s="289" t="s">
        <v>481</v>
      </c>
      <c r="N764" s="294">
        <v>245</v>
      </c>
      <c r="O764" s="305">
        <v>5.7</v>
      </c>
      <c r="P764" s="305"/>
      <c r="Q764" s="463">
        <f>IFERROR(tbl_AufmassLos1[[#This Row],[Fläche_qm]]*tbl_AufmassLos1[[#This Row],[Reinigungs-tageJahr]],"")</f>
        <v>17294.55</v>
      </c>
      <c r="R764" s="232">
        <f>IFERROR(VLOOKUP(tbl_AufmassLos1[[#This Row],[Reinigungs-gruppe]]&amp;tbl_AufmassLos1[[#This Row],[Reinigungs-tageJahr]],tbl_BasisLos1[],7,FALSE),"")</f>
        <v>0</v>
      </c>
      <c r="S764" s="463" t="str">
        <f>IFERROR(tbl_AufmassLos1[[#This Row],[Fläche_qm_Jahr]]/tbl_AufmassLos1[[#This Row],[qm Leistung pro Stunde]],"")</f>
        <v/>
      </c>
      <c r="T764" s="233">
        <f>IFERROR(VLOOKUP(tbl_AufmassLos1[[#This Row],[Reinigungs-gruppe]]&amp;tbl_AufmassLos1[[#This Row],[Reinigungs-tageJahr]],tbl_BasisLos1[],8,FALSE),"")</f>
        <v>0</v>
      </c>
      <c r="U764" s="234" t="str">
        <f>IFERROR(tbl_AufmassLos1[[#This Row],[StundenJahr]]*tbl_AufmassLos1[[#This Row],[SVS]],"")</f>
        <v/>
      </c>
      <c r="V764" s="234" t="str">
        <f>IFERROR(tbl_AufmassLos1[[#This Row],[PreisJahr]]/12,"")</f>
        <v/>
      </c>
    </row>
    <row r="765" spans="1:22" x14ac:dyDescent="0.2">
      <c r="A765" s="322" t="s">
        <v>2556</v>
      </c>
      <c r="B765" s="297">
        <v>709170001</v>
      </c>
      <c r="C765" s="298" t="s">
        <v>2511</v>
      </c>
      <c r="D765" s="299" t="s">
        <v>257</v>
      </c>
      <c r="E765" s="301" t="s">
        <v>1551</v>
      </c>
      <c r="F765" s="296" t="s">
        <v>388</v>
      </c>
      <c r="G765" s="468" t="s">
        <v>161</v>
      </c>
      <c r="H765" s="301"/>
      <c r="I765" s="301" t="s">
        <v>2486</v>
      </c>
      <c r="J765" s="302">
        <v>17.43</v>
      </c>
      <c r="K765" s="303" t="s">
        <v>234</v>
      </c>
      <c r="L765" s="312" t="s">
        <v>163</v>
      </c>
      <c r="M765" s="295" t="s">
        <v>479</v>
      </c>
      <c r="N765" s="294">
        <v>49</v>
      </c>
      <c r="O765" s="305">
        <v>5.6</v>
      </c>
      <c r="P765" s="305"/>
      <c r="Q765" s="463">
        <f>IFERROR(tbl_AufmassLos1[[#This Row],[Fläche_qm]]*tbl_AufmassLos1[[#This Row],[Reinigungs-tageJahr]],"")</f>
        <v>854.06999999999994</v>
      </c>
      <c r="R765" s="232">
        <f>IFERROR(VLOOKUP(tbl_AufmassLos1[[#This Row],[Reinigungs-gruppe]]&amp;tbl_AufmassLos1[[#This Row],[Reinigungs-tageJahr]],tbl_BasisLos1[],7,FALSE),"")</f>
        <v>0</v>
      </c>
      <c r="S765" s="463" t="str">
        <f>IFERROR(tbl_AufmassLos1[[#This Row],[Fläche_qm_Jahr]]/tbl_AufmassLos1[[#This Row],[qm Leistung pro Stunde]],"")</f>
        <v/>
      </c>
      <c r="T765" s="233">
        <f>IFERROR(VLOOKUP(tbl_AufmassLos1[[#This Row],[Reinigungs-gruppe]]&amp;tbl_AufmassLos1[[#This Row],[Reinigungs-tageJahr]],tbl_BasisLos1[],8,FALSE),"")</f>
        <v>0</v>
      </c>
      <c r="U765" s="234" t="str">
        <f>IFERROR(tbl_AufmassLos1[[#This Row],[StundenJahr]]*tbl_AufmassLos1[[#This Row],[SVS]],"")</f>
        <v/>
      </c>
      <c r="V765" s="234" t="str">
        <f>IFERROR(tbl_AufmassLos1[[#This Row],[PreisJahr]]/12,"")</f>
        <v/>
      </c>
    </row>
    <row r="766" spans="1:22" x14ac:dyDescent="0.2">
      <c r="A766" s="322" t="s">
        <v>2556</v>
      </c>
      <c r="B766" s="297">
        <v>709170001</v>
      </c>
      <c r="C766" s="298" t="s">
        <v>2511</v>
      </c>
      <c r="D766" s="299" t="s">
        <v>257</v>
      </c>
      <c r="E766" s="301" t="s">
        <v>1552</v>
      </c>
      <c r="F766" s="296" t="s">
        <v>388</v>
      </c>
      <c r="G766" s="468" t="s">
        <v>161</v>
      </c>
      <c r="H766" s="301"/>
      <c r="I766" s="301" t="s">
        <v>2486</v>
      </c>
      <c r="J766" s="302">
        <v>25.75</v>
      </c>
      <c r="K766" s="303" t="s">
        <v>234</v>
      </c>
      <c r="L766" s="312" t="s">
        <v>163</v>
      </c>
      <c r="M766" s="295" t="s">
        <v>479</v>
      </c>
      <c r="N766" s="294">
        <v>49</v>
      </c>
      <c r="O766" s="305">
        <v>7</v>
      </c>
      <c r="P766" s="305"/>
      <c r="Q766" s="463">
        <f>IFERROR(tbl_AufmassLos1[[#This Row],[Fläche_qm]]*tbl_AufmassLos1[[#This Row],[Reinigungs-tageJahr]],"")</f>
        <v>1261.75</v>
      </c>
      <c r="R766" s="232">
        <f>IFERROR(VLOOKUP(tbl_AufmassLos1[[#This Row],[Reinigungs-gruppe]]&amp;tbl_AufmassLos1[[#This Row],[Reinigungs-tageJahr]],tbl_BasisLos1[],7,FALSE),"")</f>
        <v>0</v>
      </c>
      <c r="S766" s="463" t="str">
        <f>IFERROR(tbl_AufmassLos1[[#This Row],[Fläche_qm_Jahr]]/tbl_AufmassLos1[[#This Row],[qm Leistung pro Stunde]],"")</f>
        <v/>
      </c>
      <c r="T766" s="233">
        <f>IFERROR(VLOOKUP(tbl_AufmassLos1[[#This Row],[Reinigungs-gruppe]]&amp;tbl_AufmassLos1[[#This Row],[Reinigungs-tageJahr]],tbl_BasisLos1[],8,FALSE),"")</f>
        <v>0</v>
      </c>
      <c r="U766" s="234" t="str">
        <f>IFERROR(tbl_AufmassLos1[[#This Row],[StundenJahr]]*tbl_AufmassLos1[[#This Row],[SVS]],"")</f>
        <v/>
      </c>
      <c r="V766" s="234" t="str">
        <f>IFERROR(tbl_AufmassLos1[[#This Row],[PreisJahr]]/12,"")</f>
        <v/>
      </c>
    </row>
    <row r="767" spans="1:22" x14ac:dyDescent="0.2">
      <c r="A767" s="322" t="s">
        <v>2556</v>
      </c>
      <c r="B767" s="297">
        <v>709170001</v>
      </c>
      <c r="C767" s="298" t="s">
        <v>2511</v>
      </c>
      <c r="D767" s="299" t="s">
        <v>257</v>
      </c>
      <c r="E767" s="301" t="s">
        <v>1553</v>
      </c>
      <c r="F767" s="296" t="s">
        <v>388</v>
      </c>
      <c r="G767" s="468" t="s">
        <v>161</v>
      </c>
      <c r="H767" s="301"/>
      <c r="I767" s="301" t="s">
        <v>2486</v>
      </c>
      <c r="J767" s="302">
        <v>17.45</v>
      </c>
      <c r="K767" s="303" t="s">
        <v>234</v>
      </c>
      <c r="L767" s="312" t="s">
        <v>163</v>
      </c>
      <c r="M767" s="289" t="s">
        <v>479</v>
      </c>
      <c r="N767" s="294">
        <v>49</v>
      </c>
      <c r="O767" s="305">
        <v>5.6</v>
      </c>
      <c r="P767" s="305"/>
      <c r="Q767" s="463">
        <f>IFERROR(tbl_AufmassLos1[[#This Row],[Fläche_qm]]*tbl_AufmassLos1[[#This Row],[Reinigungs-tageJahr]],"")</f>
        <v>855.05</v>
      </c>
      <c r="R767" s="232">
        <f>IFERROR(VLOOKUP(tbl_AufmassLos1[[#This Row],[Reinigungs-gruppe]]&amp;tbl_AufmassLos1[[#This Row],[Reinigungs-tageJahr]],tbl_BasisLos1[],7,FALSE),"")</f>
        <v>0</v>
      </c>
      <c r="S767" s="463" t="str">
        <f>IFERROR(tbl_AufmassLos1[[#This Row],[Fläche_qm_Jahr]]/tbl_AufmassLos1[[#This Row],[qm Leistung pro Stunde]],"")</f>
        <v/>
      </c>
      <c r="T767" s="233">
        <f>IFERROR(VLOOKUP(tbl_AufmassLos1[[#This Row],[Reinigungs-gruppe]]&amp;tbl_AufmassLos1[[#This Row],[Reinigungs-tageJahr]],tbl_BasisLos1[],8,FALSE),"")</f>
        <v>0</v>
      </c>
      <c r="U767" s="234" t="str">
        <f>IFERROR(tbl_AufmassLos1[[#This Row],[StundenJahr]]*tbl_AufmassLos1[[#This Row],[SVS]],"")</f>
        <v/>
      </c>
      <c r="V767" s="234" t="str">
        <f>IFERROR(tbl_AufmassLos1[[#This Row],[PreisJahr]]/12,"")</f>
        <v/>
      </c>
    </row>
    <row r="768" spans="1:22" x14ac:dyDescent="0.2">
      <c r="A768" s="322" t="s">
        <v>2556</v>
      </c>
      <c r="B768" s="297">
        <v>709170001</v>
      </c>
      <c r="C768" s="298" t="s">
        <v>2511</v>
      </c>
      <c r="D768" s="299" t="s">
        <v>257</v>
      </c>
      <c r="E768" s="301" t="s">
        <v>1554</v>
      </c>
      <c r="F768" s="296" t="s">
        <v>2349</v>
      </c>
      <c r="G768" s="468" t="s">
        <v>161</v>
      </c>
      <c r="H768" s="301"/>
      <c r="I768" s="301" t="s">
        <v>2484</v>
      </c>
      <c r="J768" s="302">
        <v>43.51</v>
      </c>
      <c r="K768" s="303" t="s">
        <v>452</v>
      </c>
      <c r="L768" s="312" t="s">
        <v>163</v>
      </c>
      <c r="M768" s="289" t="s">
        <v>484</v>
      </c>
      <c r="N768" s="294">
        <v>122.5</v>
      </c>
      <c r="O768" s="305">
        <v>4.8</v>
      </c>
      <c r="P768" s="305">
        <v>5</v>
      </c>
      <c r="Q768" s="463">
        <f>IFERROR(tbl_AufmassLos1[[#This Row],[Fläche_qm]]*tbl_AufmassLos1[[#This Row],[Reinigungs-tageJahr]],"")</f>
        <v>5329.9749999999995</v>
      </c>
      <c r="R768" s="232">
        <f>IFERROR(VLOOKUP(tbl_AufmassLos1[[#This Row],[Reinigungs-gruppe]]&amp;tbl_AufmassLos1[[#This Row],[Reinigungs-tageJahr]],tbl_BasisLos1[],7,FALSE),"")</f>
        <v>0</v>
      </c>
      <c r="S768" s="463" t="str">
        <f>IFERROR(tbl_AufmassLos1[[#This Row],[Fläche_qm_Jahr]]/tbl_AufmassLos1[[#This Row],[qm Leistung pro Stunde]],"")</f>
        <v/>
      </c>
      <c r="T768" s="233">
        <f>IFERROR(VLOOKUP(tbl_AufmassLos1[[#This Row],[Reinigungs-gruppe]]&amp;tbl_AufmassLos1[[#This Row],[Reinigungs-tageJahr]],tbl_BasisLos1[],8,FALSE),"")</f>
        <v>0</v>
      </c>
      <c r="U768" s="234" t="str">
        <f>IFERROR(tbl_AufmassLos1[[#This Row],[StundenJahr]]*tbl_AufmassLos1[[#This Row],[SVS]],"")</f>
        <v/>
      </c>
      <c r="V768" s="234" t="str">
        <f>IFERROR(tbl_AufmassLos1[[#This Row],[PreisJahr]]/12,"")</f>
        <v/>
      </c>
    </row>
    <row r="769" spans="1:22" x14ac:dyDescent="0.2">
      <c r="A769" s="322" t="s">
        <v>2556</v>
      </c>
      <c r="B769" s="297">
        <v>709170001</v>
      </c>
      <c r="C769" s="298" t="s">
        <v>2511</v>
      </c>
      <c r="D769" s="299" t="s">
        <v>257</v>
      </c>
      <c r="E769" s="301" t="s">
        <v>1555</v>
      </c>
      <c r="F769" s="296" t="s">
        <v>395</v>
      </c>
      <c r="G769" s="468" t="s">
        <v>161</v>
      </c>
      <c r="H769" s="301"/>
      <c r="I769" s="301" t="s">
        <v>2488</v>
      </c>
      <c r="J769" s="302">
        <v>2.7</v>
      </c>
      <c r="K769" s="303" t="s">
        <v>454</v>
      </c>
      <c r="L769" s="312" t="s">
        <v>163</v>
      </c>
      <c r="M769" s="289" t="s">
        <v>481</v>
      </c>
      <c r="N769" s="294">
        <v>245</v>
      </c>
      <c r="O769" s="305">
        <v>0</v>
      </c>
      <c r="P769" s="305"/>
      <c r="Q769" s="463">
        <f>IFERROR(tbl_AufmassLos1[[#This Row],[Fläche_qm]]*tbl_AufmassLos1[[#This Row],[Reinigungs-tageJahr]],"")</f>
        <v>661.5</v>
      </c>
      <c r="R769" s="232">
        <f>IFERROR(VLOOKUP(tbl_AufmassLos1[[#This Row],[Reinigungs-gruppe]]&amp;tbl_AufmassLos1[[#This Row],[Reinigungs-tageJahr]],tbl_BasisLos1[],7,FALSE),"")</f>
        <v>0</v>
      </c>
      <c r="S769" s="463" t="str">
        <f>IFERROR(tbl_AufmassLos1[[#This Row],[Fläche_qm_Jahr]]/tbl_AufmassLos1[[#This Row],[qm Leistung pro Stunde]],"")</f>
        <v/>
      </c>
      <c r="T769" s="233">
        <f>IFERROR(VLOOKUP(tbl_AufmassLos1[[#This Row],[Reinigungs-gruppe]]&amp;tbl_AufmassLos1[[#This Row],[Reinigungs-tageJahr]],tbl_BasisLos1[],8,FALSE),"")</f>
        <v>0</v>
      </c>
      <c r="U769" s="234" t="str">
        <f>IFERROR(tbl_AufmassLos1[[#This Row],[StundenJahr]]*tbl_AufmassLos1[[#This Row],[SVS]],"")</f>
        <v/>
      </c>
      <c r="V769" s="234" t="str">
        <f>IFERROR(tbl_AufmassLos1[[#This Row],[PreisJahr]]/12,"")</f>
        <v/>
      </c>
    </row>
    <row r="770" spans="1:22" x14ac:dyDescent="0.2">
      <c r="A770" s="322" t="s">
        <v>2556</v>
      </c>
      <c r="B770" s="297">
        <v>709170001</v>
      </c>
      <c r="C770" s="298" t="s">
        <v>2511</v>
      </c>
      <c r="D770" s="299" t="s">
        <v>257</v>
      </c>
      <c r="E770" s="301" t="s">
        <v>1556</v>
      </c>
      <c r="F770" s="296" t="s">
        <v>394</v>
      </c>
      <c r="G770" s="468" t="s">
        <v>161</v>
      </c>
      <c r="H770" s="301"/>
      <c r="I770" s="301" t="s">
        <v>2488</v>
      </c>
      <c r="J770" s="302">
        <v>17.440000000000001</v>
      </c>
      <c r="K770" s="303" t="s">
        <v>451</v>
      </c>
      <c r="L770" s="312" t="s">
        <v>163</v>
      </c>
      <c r="M770" s="289" t="s">
        <v>481</v>
      </c>
      <c r="N770" s="294">
        <v>245</v>
      </c>
      <c r="O770" s="305">
        <v>8.4</v>
      </c>
      <c r="P770" s="305"/>
      <c r="Q770" s="463">
        <f>IFERROR(tbl_AufmassLos1[[#This Row],[Fläche_qm]]*tbl_AufmassLos1[[#This Row],[Reinigungs-tageJahr]],"")</f>
        <v>4272.8</v>
      </c>
      <c r="R770" s="232">
        <f>IFERROR(VLOOKUP(tbl_AufmassLos1[[#This Row],[Reinigungs-gruppe]]&amp;tbl_AufmassLos1[[#This Row],[Reinigungs-tageJahr]],tbl_BasisLos1[],7,FALSE),"")</f>
        <v>0</v>
      </c>
      <c r="S770" s="463" t="str">
        <f>IFERROR(tbl_AufmassLos1[[#This Row],[Fläche_qm_Jahr]]/tbl_AufmassLos1[[#This Row],[qm Leistung pro Stunde]],"")</f>
        <v/>
      </c>
      <c r="T770" s="233">
        <f>IFERROR(VLOOKUP(tbl_AufmassLos1[[#This Row],[Reinigungs-gruppe]]&amp;tbl_AufmassLos1[[#This Row],[Reinigungs-tageJahr]],tbl_BasisLos1[],8,FALSE),"")</f>
        <v>0</v>
      </c>
      <c r="U770" s="234" t="str">
        <f>IFERROR(tbl_AufmassLos1[[#This Row],[StundenJahr]]*tbl_AufmassLos1[[#This Row],[SVS]],"")</f>
        <v/>
      </c>
      <c r="V770" s="234" t="str">
        <f>IFERROR(tbl_AufmassLos1[[#This Row],[PreisJahr]]/12,"")</f>
        <v/>
      </c>
    </row>
    <row r="771" spans="1:22" x14ac:dyDescent="0.2">
      <c r="A771" s="322" t="s">
        <v>2556</v>
      </c>
      <c r="B771" s="297">
        <v>709170001</v>
      </c>
      <c r="C771" s="298" t="s">
        <v>2511</v>
      </c>
      <c r="D771" s="299" t="s">
        <v>257</v>
      </c>
      <c r="E771" s="301" t="s">
        <v>1557</v>
      </c>
      <c r="F771" s="296" t="s">
        <v>2369</v>
      </c>
      <c r="G771" s="468" t="s">
        <v>161</v>
      </c>
      <c r="H771" s="301"/>
      <c r="I771" s="301" t="s">
        <v>2486</v>
      </c>
      <c r="J771" s="302">
        <v>30.15</v>
      </c>
      <c r="K771" s="303" t="s">
        <v>452</v>
      </c>
      <c r="L771" s="312" t="s">
        <v>163</v>
      </c>
      <c r="M771" s="289" t="s">
        <v>484</v>
      </c>
      <c r="N771" s="294">
        <v>122.5</v>
      </c>
      <c r="O771" s="305">
        <v>0</v>
      </c>
      <c r="P771" s="305">
        <v>5</v>
      </c>
      <c r="Q771" s="463">
        <f>IFERROR(tbl_AufmassLos1[[#This Row],[Fläche_qm]]*tbl_AufmassLos1[[#This Row],[Reinigungs-tageJahr]],"")</f>
        <v>3693.375</v>
      </c>
      <c r="R771" s="232">
        <f>IFERROR(VLOOKUP(tbl_AufmassLos1[[#This Row],[Reinigungs-gruppe]]&amp;tbl_AufmassLos1[[#This Row],[Reinigungs-tageJahr]],tbl_BasisLos1[],7,FALSE),"")</f>
        <v>0</v>
      </c>
      <c r="S771" s="463" t="str">
        <f>IFERROR(tbl_AufmassLos1[[#This Row],[Fläche_qm_Jahr]]/tbl_AufmassLos1[[#This Row],[qm Leistung pro Stunde]],"")</f>
        <v/>
      </c>
      <c r="T771" s="233">
        <f>IFERROR(VLOOKUP(tbl_AufmassLos1[[#This Row],[Reinigungs-gruppe]]&amp;tbl_AufmassLos1[[#This Row],[Reinigungs-tageJahr]],tbl_BasisLos1[],8,FALSE),"")</f>
        <v>0</v>
      </c>
      <c r="U771" s="234" t="str">
        <f>IFERROR(tbl_AufmassLos1[[#This Row],[StundenJahr]]*tbl_AufmassLos1[[#This Row],[SVS]],"")</f>
        <v/>
      </c>
      <c r="V771" s="234" t="str">
        <f>IFERROR(tbl_AufmassLos1[[#This Row],[PreisJahr]]/12,"")</f>
        <v/>
      </c>
    </row>
    <row r="772" spans="1:22" x14ac:dyDescent="0.2">
      <c r="A772" s="322" t="s">
        <v>2556</v>
      </c>
      <c r="B772" s="297">
        <v>709170001</v>
      </c>
      <c r="C772" s="298" t="s">
        <v>2511</v>
      </c>
      <c r="D772" s="299" t="s">
        <v>257</v>
      </c>
      <c r="E772" s="301" t="s">
        <v>1558</v>
      </c>
      <c r="F772" s="296" t="s">
        <v>388</v>
      </c>
      <c r="G772" s="468" t="s">
        <v>161</v>
      </c>
      <c r="H772" s="301"/>
      <c r="I772" s="301" t="s">
        <v>2486</v>
      </c>
      <c r="J772" s="302">
        <v>18</v>
      </c>
      <c r="K772" s="303" t="s">
        <v>234</v>
      </c>
      <c r="L772" s="312" t="s">
        <v>163</v>
      </c>
      <c r="M772" s="289" t="s">
        <v>479</v>
      </c>
      <c r="N772" s="294">
        <v>49</v>
      </c>
      <c r="O772" s="305">
        <v>5.6</v>
      </c>
      <c r="P772" s="305">
        <v>1</v>
      </c>
      <c r="Q772" s="463">
        <f>IFERROR(tbl_AufmassLos1[[#This Row],[Fläche_qm]]*tbl_AufmassLos1[[#This Row],[Reinigungs-tageJahr]],"")</f>
        <v>882</v>
      </c>
      <c r="R772" s="232">
        <f>IFERROR(VLOOKUP(tbl_AufmassLos1[[#This Row],[Reinigungs-gruppe]]&amp;tbl_AufmassLos1[[#This Row],[Reinigungs-tageJahr]],tbl_BasisLos1[],7,FALSE),"")</f>
        <v>0</v>
      </c>
      <c r="S772" s="463" t="str">
        <f>IFERROR(tbl_AufmassLos1[[#This Row],[Fläche_qm_Jahr]]/tbl_AufmassLos1[[#This Row],[qm Leistung pro Stunde]],"")</f>
        <v/>
      </c>
      <c r="T772" s="233">
        <f>IFERROR(VLOOKUP(tbl_AufmassLos1[[#This Row],[Reinigungs-gruppe]]&amp;tbl_AufmassLos1[[#This Row],[Reinigungs-tageJahr]],tbl_BasisLos1[],8,FALSE),"")</f>
        <v>0</v>
      </c>
      <c r="U772" s="234" t="str">
        <f>IFERROR(tbl_AufmassLos1[[#This Row],[StundenJahr]]*tbl_AufmassLos1[[#This Row],[SVS]],"")</f>
        <v/>
      </c>
      <c r="V772" s="234" t="str">
        <f>IFERROR(tbl_AufmassLos1[[#This Row],[PreisJahr]]/12,"")</f>
        <v/>
      </c>
    </row>
    <row r="773" spans="1:22" x14ac:dyDescent="0.2">
      <c r="A773" s="322" t="s">
        <v>2556</v>
      </c>
      <c r="B773" s="297">
        <v>709170001</v>
      </c>
      <c r="C773" s="298" t="s">
        <v>2511</v>
      </c>
      <c r="D773" s="299" t="s">
        <v>257</v>
      </c>
      <c r="E773" s="301" t="s">
        <v>1559</v>
      </c>
      <c r="F773" s="296" t="s">
        <v>388</v>
      </c>
      <c r="G773" s="468" t="s">
        <v>161</v>
      </c>
      <c r="H773" s="301"/>
      <c r="I773" s="301" t="s">
        <v>2486</v>
      </c>
      <c r="J773" s="302">
        <v>18</v>
      </c>
      <c r="K773" s="303" t="s">
        <v>234</v>
      </c>
      <c r="L773" s="312" t="s">
        <v>163</v>
      </c>
      <c r="M773" s="289" t="s">
        <v>479</v>
      </c>
      <c r="N773" s="294">
        <v>49</v>
      </c>
      <c r="O773" s="305">
        <v>5.6</v>
      </c>
      <c r="P773" s="305">
        <v>1</v>
      </c>
      <c r="Q773" s="463">
        <f>IFERROR(tbl_AufmassLos1[[#This Row],[Fläche_qm]]*tbl_AufmassLos1[[#This Row],[Reinigungs-tageJahr]],"")</f>
        <v>882</v>
      </c>
      <c r="R773" s="232">
        <f>IFERROR(VLOOKUP(tbl_AufmassLos1[[#This Row],[Reinigungs-gruppe]]&amp;tbl_AufmassLos1[[#This Row],[Reinigungs-tageJahr]],tbl_BasisLos1[],7,FALSE),"")</f>
        <v>0</v>
      </c>
      <c r="S773" s="463" t="str">
        <f>IFERROR(tbl_AufmassLos1[[#This Row],[Fläche_qm_Jahr]]/tbl_AufmassLos1[[#This Row],[qm Leistung pro Stunde]],"")</f>
        <v/>
      </c>
      <c r="T773" s="233">
        <f>IFERROR(VLOOKUP(tbl_AufmassLos1[[#This Row],[Reinigungs-gruppe]]&amp;tbl_AufmassLos1[[#This Row],[Reinigungs-tageJahr]],tbl_BasisLos1[],8,FALSE),"")</f>
        <v>0</v>
      </c>
      <c r="U773" s="234" t="str">
        <f>IFERROR(tbl_AufmassLos1[[#This Row],[StundenJahr]]*tbl_AufmassLos1[[#This Row],[SVS]],"")</f>
        <v/>
      </c>
      <c r="V773" s="234" t="str">
        <f>IFERROR(tbl_AufmassLos1[[#This Row],[PreisJahr]]/12,"")</f>
        <v/>
      </c>
    </row>
    <row r="774" spans="1:22" x14ac:dyDescent="0.2">
      <c r="A774" s="322" t="s">
        <v>2556</v>
      </c>
      <c r="B774" s="297">
        <v>709170001</v>
      </c>
      <c r="C774" s="298" t="s">
        <v>2511</v>
      </c>
      <c r="D774" s="299" t="s">
        <v>257</v>
      </c>
      <c r="E774" s="301" t="s">
        <v>1560</v>
      </c>
      <c r="F774" s="296" t="s">
        <v>388</v>
      </c>
      <c r="G774" s="468" t="s">
        <v>161</v>
      </c>
      <c r="H774" s="301"/>
      <c r="I774" s="301" t="s">
        <v>2486</v>
      </c>
      <c r="J774" s="302">
        <v>18</v>
      </c>
      <c r="K774" s="303" t="s">
        <v>234</v>
      </c>
      <c r="L774" s="312" t="s">
        <v>163</v>
      </c>
      <c r="M774" s="289" t="s">
        <v>479</v>
      </c>
      <c r="N774" s="294">
        <v>49</v>
      </c>
      <c r="O774" s="305">
        <v>5.6</v>
      </c>
      <c r="P774" s="305">
        <v>1</v>
      </c>
      <c r="Q774" s="463">
        <f>IFERROR(tbl_AufmassLos1[[#This Row],[Fläche_qm]]*tbl_AufmassLos1[[#This Row],[Reinigungs-tageJahr]],"")</f>
        <v>882</v>
      </c>
      <c r="R774" s="232">
        <f>IFERROR(VLOOKUP(tbl_AufmassLos1[[#This Row],[Reinigungs-gruppe]]&amp;tbl_AufmassLos1[[#This Row],[Reinigungs-tageJahr]],tbl_BasisLos1[],7,FALSE),"")</f>
        <v>0</v>
      </c>
      <c r="S774" s="463" t="str">
        <f>IFERROR(tbl_AufmassLos1[[#This Row],[Fläche_qm_Jahr]]/tbl_AufmassLos1[[#This Row],[qm Leistung pro Stunde]],"")</f>
        <v/>
      </c>
      <c r="T774" s="233">
        <f>IFERROR(VLOOKUP(tbl_AufmassLos1[[#This Row],[Reinigungs-gruppe]]&amp;tbl_AufmassLos1[[#This Row],[Reinigungs-tageJahr]],tbl_BasisLos1[],8,FALSE),"")</f>
        <v>0</v>
      </c>
      <c r="U774" s="234" t="str">
        <f>IFERROR(tbl_AufmassLos1[[#This Row],[StundenJahr]]*tbl_AufmassLos1[[#This Row],[SVS]],"")</f>
        <v/>
      </c>
      <c r="V774" s="234" t="str">
        <f>IFERROR(tbl_AufmassLos1[[#This Row],[PreisJahr]]/12,"")</f>
        <v/>
      </c>
    </row>
    <row r="775" spans="1:22" x14ac:dyDescent="0.2">
      <c r="A775" s="322" t="s">
        <v>2556</v>
      </c>
      <c r="B775" s="297">
        <v>709170001</v>
      </c>
      <c r="C775" s="298" t="s">
        <v>2511</v>
      </c>
      <c r="D775" s="299" t="s">
        <v>250</v>
      </c>
      <c r="E775" s="301" t="s">
        <v>1336</v>
      </c>
      <c r="F775" s="296" t="s">
        <v>2320</v>
      </c>
      <c r="G775" s="468" t="s">
        <v>161</v>
      </c>
      <c r="H775" s="301"/>
      <c r="I775" s="301" t="s">
        <v>2489</v>
      </c>
      <c r="J775" s="302">
        <v>282.24</v>
      </c>
      <c r="K775" s="303" t="s">
        <v>262</v>
      </c>
      <c r="L775" s="312" t="s">
        <v>163</v>
      </c>
      <c r="M775" s="289" t="s">
        <v>481</v>
      </c>
      <c r="N775" s="294">
        <v>245</v>
      </c>
      <c r="O775" s="305">
        <v>0</v>
      </c>
      <c r="P775" s="305"/>
      <c r="Q775" s="463">
        <f>IFERROR(tbl_AufmassLos1[[#This Row],[Fläche_qm]]*tbl_AufmassLos1[[#This Row],[Reinigungs-tageJahr]],"")</f>
        <v>69148.800000000003</v>
      </c>
      <c r="R775" s="232">
        <f>IFERROR(VLOOKUP(tbl_AufmassLos1[[#This Row],[Reinigungs-gruppe]]&amp;tbl_AufmassLos1[[#This Row],[Reinigungs-tageJahr]],tbl_BasisLos1[],7,FALSE),"")</f>
        <v>0</v>
      </c>
      <c r="S775" s="463" t="str">
        <f>IFERROR(tbl_AufmassLos1[[#This Row],[Fläche_qm_Jahr]]/tbl_AufmassLos1[[#This Row],[qm Leistung pro Stunde]],"")</f>
        <v/>
      </c>
      <c r="T775" s="233">
        <f>IFERROR(VLOOKUP(tbl_AufmassLos1[[#This Row],[Reinigungs-gruppe]]&amp;tbl_AufmassLos1[[#This Row],[Reinigungs-tageJahr]],tbl_BasisLos1[],8,FALSE),"")</f>
        <v>0</v>
      </c>
      <c r="U775" s="234" t="str">
        <f>IFERROR(tbl_AufmassLos1[[#This Row],[StundenJahr]]*tbl_AufmassLos1[[#This Row],[SVS]],"")</f>
        <v/>
      </c>
      <c r="V775" s="234" t="str">
        <f>IFERROR(tbl_AufmassLos1[[#This Row],[PreisJahr]]/12,"")</f>
        <v/>
      </c>
    </row>
    <row r="776" spans="1:22" x14ac:dyDescent="0.2">
      <c r="A776" s="322" t="s">
        <v>2556</v>
      </c>
      <c r="B776" s="297">
        <v>709170001</v>
      </c>
      <c r="C776" s="309" t="s">
        <v>2511</v>
      </c>
      <c r="D776" s="299" t="s">
        <v>257</v>
      </c>
      <c r="E776" s="301" t="s">
        <v>1561</v>
      </c>
      <c r="F776" s="296" t="s">
        <v>388</v>
      </c>
      <c r="G776" s="468" t="s">
        <v>161</v>
      </c>
      <c r="H776" s="301"/>
      <c r="I776" s="301" t="s">
        <v>2486</v>
      </c>
      <c r="J776" s="302">
        <v>27.25</v>
      </c>
      <c r="K776" s="303" t="s">
        <v>234</v>
      </c>
      <c r="L776" s="312" t="s">
        <v>163</v>
      </c>
      <c r="M776" s="289" t="s">
        <v>479</v>
      </c>
      <c r="N776" s="294">
        <v>49</v>
      </c>
      <c r="O776" s="305">
        <v>8.4</v>
      </c>
      <c r="P776" s="305">
        <v>1</v>
      </c>
      <c r="Q776" s="463">
        <f>IFERROR(tbl_AufmassLos1[[#This Row],[Fläche_qm]]*tbl_AufmassLos1[[#This Row],[Reinigungs-tageJahr]],"")</f>
        <v>1335.25</v>
      </c>
      <c r="R776" s="232">
        <f>IFERROR(VLOOKUP(tbl_AufmassLos1[[#This Row],[Reinigungs-gruppe]]&amp;tbl_AufmassLos1[[#This Row],[Reinigungs-tageJahr]],tbl_BasisLos1[],7,FALSE),"")</f>
        <v>0</v>
      </c>
      <c r="S776" s="463" t="str">
        <f>IFERROR(tbl_AufmassLos1[[#This Row],[Fläche_qm_Jahr]]/tbl_AufmassLos1[[#This Row],[qm Leistung pro Stunde]],"")</f>
        <v/>
      </c>
      <c r="T776" s="233">
        <f>IFERROR(VLOOKUP(tbl_AufmassLos1[[#This Row],[Reinigungs-gruppe]]&amp;tbl_AufmassLos1[[#This Row],[Reinigungs-tageJahr]],tbl_BasisLos1[],8,FALSE),"")</f>
        <v>0</v>
      </c>
      <c r="U776" s="234" t="str">
        <f>IFERROR(tbl_AufmassLos1[[#This Row],[StundenJahr]]*tbl_AufmassLos1[[#This Row],[SVS]],"")</f>
        <v/>
      </c>
      <c r="V776" s="234" t="str">
        <f>IFERROR(tbl_AufmassLos1[[#This Row],[PreisJahr]]/12,"")</f>
        <v/>
      </c>
    </row>
    <row r="777" spans="1:22" x14ac:dyDescent="0.2">
      <c r="A777" s="322" t="s">
        <v>2556</v>
      </c>
      <c r="B777" s="297">
        <v>709170001</v>
      </c>
      <c r="C777" s="309" t="s">
        <v>2511</v>
      </c>
      <c r="D777" s="299" t="s">
        <v>257</v>
      </c>
      <c r="E777" s="301" t="s">
        <v>1562</v>
      </c>
      <c r="F777" s="296" t="s">
        <v>388</v>
      </c>
      <c r="G777" s="468" t="s">
        <v>161</v>
      </c>
      <c r="H777" s="301"/>
      <c r="I777" s="301" t="s">
        <v>2486</v>
      </c>
      <c r="J777" s="302">
        <v>18</v>
      </c>
      <c r="K777" s="303" t="s">
        <v>234</v>
      </c>
      <c r="L777" s="312" t="s">
        <v>163</v>
      </c>
      <c r="M777" s="295" t="s">
        <v>479</v>
      </c>
      <c r="N777" s="289">
        <v>49</v>
      </c>
      <c r="O777" s="305">
        <v>5.6</v>
      </c>
      <c r="P777" s="305"/>
      <c r="Q777" s="463">
        <f>IFERROR(tbl_AufmassLos1[[#This Row],[Fläche_qm]]*tbl_AufmassLos1[[#This Row],[Reinigungs-tageJahr]],"")</f>
        <v>882</v>
      </c>
      <c r="R777" s="232">
        <f>IFERROR(VLOOKUP(tbl_AufmassLos1[[#This Row],[Reinigungs-gruppe]]&amp;tbl_AufmassLos1[[#This Row],[Reinigungs-tageJahr]],tbl_BasisLos1[],7,FALSE),"")</f>
        <v>0</v>
      </c>
      <c r="S777" s="463" t="str">
        <f>IFERROR(tbl_AufmassLos1[[#This Row],[Fläche_qm_Jahr]]/tbl_AufmassLos1[[#This Row],[qm Leistung pro Stunde]],"")</f>
        <v/>
      </c>
      <c r="T777" s="233">
        <f>IFERROR(VLOOKUP(tbl_AufmassLos1[[#This Row],[Reinigungs-gruppe]]&amp;tbl_AufmassLos1[[#This Row],[Reinigungs-tageJahr]],tbl_BasisLos1[],8,FALSE),"")</f>
        <v>0</v>
      </c>
      <c r="U777" s="234" t="str">
        <f>IFERROR(tbl_AufmassLos1[[#This Row],[StundenJahr]]*tbl_AufmassLos1[[#This Row],[SVS]],"")</f>
        <v/>
      </c>
      <c r="V777" s="234" t="str">
        <f>IFERROR(tbl_AufmassLos1[[#This Row],[PreisJahr]]/12,"")</f>
        <v/>
      </c>
    </row>
    <row r="778" spans="1:22" x14ac:dyDescent="0.2">
      <c r="A778" s="322" t="s">
        <v>2556</v>
      </c>
      <c r="B778" s="297">
        <v>709170001</v>
      </c>
      <c r="C778" s="309" t="s">
        <v>2511</v>
      </c>
      <c r="D778" s="299" t="s">
        <v>257</v>
      </c>
      <c r="E778" s="301" t="s">
        <v>1563</v>
      </c>
      <c r="F778" s="296" t="s">
        <v>388</v>
      </c>
      <c r="G778" s="468" t="s">
        <v>161</v>
      </c>
      <c r="H778" s="301"/>
      <c r="I778" s="301" t="s">
        <v>2486</v>
      </c>
      <c r="J778" s="302">
        <v>18.03</v>
      </c>
      <c r="K778" s="303" t="s">
        <v>234</v>
      </c>
      <c r="L778" s="312" t="s">
        <v>163</v>
      </c>
      <c r="M778" s="295" t="s">
        <v>479</v>
      </c>
      <c r="N778" s="289">
        <v>49</v>
      </c>
      <c r="O778" s="305">
        <v>5.6</v>
      </c>
      <c r="P778" s="305">
        <v>1</v>
      </c>
      <c r="Q778" s="463">
        <f>IFERROR(tbl_AufmassLos1[[#This Row],[Fläche_qm]]*tbl_AufmassLos1[[#This Row],[Reinigungs-tageJahr]],"")</f>
        <v>883.47</v>
      </c>
      <c r="R778" s="232">
        <f>IFERROR(VLOOKUP(tbl_AufmassLos1[[#This Row],[Reinigungs-gruppe]]&amp;tbl_AufmassLos1[[#This Row],[Reinigungs-tageJahr]],tbl_BasisLos1[],7,FALSE),"")</f>
        <v>0</v>
      </c>
      <c r="S778" s="463" t="str">
        <f>IFERROR(tbl_AufmassLos1[[#This Row],[Fläche_qm_Jahr]]/tbl_AufmassLos1[[#This Row],[qm Leistung pro Stunde]],"")</f>
        <v/>
      </c>
      <c r="T778" s="233">
        <f>IFERROR(VLOOKUP(tbl_AufmassLos1[[#This Row],[Reinigungs-gruppe]]&amp;tbl_AufmassLos1[[#This Row],[Reinigungs-tageJahr]],tbl_BasisLos1[],8,FALSE),"")</f>
        <v>0</v>
      </c>
      <c r="U778" s="234" t="str">
        <f>IFERROR(tbl_AufmassLos1[[#This Row],[StundenJahr]]*tbl_AufmassLos1[[#This Row],[SVS]],"")</f>
        <v/>
      </c>
      <c r="V778" s="234" t="str">
        <f>IFERROR(tbl_AufmassLos1[[#This Row],[PreisJahr]]/12,"")</f>
        <v/>
      </c>
    </row>
    <row r="779" spans="1:22" x14ac:dyDescent="0.2">
      <c r="A779" s="322" t="s">
        <v>2556</v>
      </c>
      <c r="B779" s="297">
        <v>709170001</v>
      </c>
      <c r="C779" s="309" t="s">
        <v>2511</v>
      </c>
      <c r="D779" s="299" t="s">
        <v>257</v>
      </c>
      <c r="E779" s="301" t="s">
        <v>1564</v>
      </c>
      <c r="F779" s="296" t="s">
        <v>388</v>
      </c>
      <c r="G779" s="468" t="s">
        <v>161</v>
      </c>
      <c r="H779" s="301"/>
      <c r="I779" s="301" t="s">
        <v>2486</v>
      </c>
      <c r="J779" s="302">
        <v>27.28</v>
      </c>
      <c r="K779" s="303" t="s">
        <v>234</v>
      </c>
      <c r="L779" s="312" t="s">
        <v>163</v>
      </c>
      <c r="M779" s="295" t="s">
        <v>479</v>
      </c>
      <c r="N779" s="289">
        <v>49</v>
      </c>
      <c r="O779" s="305">
        <v>8.4</v>
      </c>
      <c r="P779" s="305">
        <v>1</v>
      </c>
      <c r="Q779" s="463">
        <f>IFERROR(tbl_AufmassLos1[[#This Row],[Fläche_qm]]*tbl_AufmassLos1[[#This Row],[Reinigungs-tageJahr]],"")</f>
        <v>1336.72</v>
      </c>
      <c r="R779" s="232">
        <f>IFERROR(VLOOKUP(tbl_AufmassLos1[[#This Row],[Reinigungs-gruppe]]&amp;tbl_AufmassLos1[[#This Row],[Reinigungs-tageJahr]],tbl_BasisLos1[],7,FALSE),"")</f>
        <v>0</v>
      </c>
      <c r="S779" s="463" t="str">
        <f>IFERROR(tbl_AufmassLos1[[#This Row],[Fläche_qm_Jahr]]/tbl_AufmassLos1[[#This Row],[qm Leistung pro Stunde]],"")</f>
        <v/>
      </c>
      <c r="T779" s="233">
        <f>IFERROR(VLOOKUP(tbl_AufmassLos1[[#This Row],[Reinigungs-gruppe]]&amp;tbl_AufmassLos1[[#This Row],[Reinigungs-tageJahr]],tbl_BasisLos1[],8,FALSE),"")</f>
        <v>0</v>
      </c>
      <c r="U779" s="234" t="str">
        <f>IFERROR(tbl_AufmassLos1[[#This Row],[StundenJahr]]*tbl_AufmassLos1[[#This Row],[SVS]],"")</f>
        <v/>
      </c>
      <c r="V779" s="234" t="str">
        <f>IFERROR(tbl_AufmassLos1[[#This Row],[PreisJahr]]/12,"")</f>
        <v/>
      </c>
    </row>
    <row r="780" spans="1:22" x14ac:dyDescent="0.2">
      <c r="A780" s="322" t="s">
        <v>2556</v>
      </c>
      <c r="B780" s="297">
        <v>709170001</v>
      </c>
      <c r="C780" s="309" t="s">
        <v>2511</v>
      </c>
      <c r="D780" s="299" t="s">
        <v>257</v>
      </c>
      <c r="E780" s="301" t="s">
        <v>1565</v>
      </c>
      <c r="F780" s="296" t="s">
        <v>2352</v>
      </c>
      <c r="G780" s="468" t="s">
        <v>161</v>
      </c>
      <c r="H780" s="301"/>
      <c r="I780" s="301" t="s">
        <v>2484</v>
      </c>
      <c r="J780" s="302">
        <v>13.38</v>
      </c>
      <c r="K780" s="303" t="s">
        <v>452</v>
      </c>
      <c r="L780" s="312" t="s">
        <v>163</v>
      </c>
      <c r="M780" s="295" t="s">
        <v>484</v>
      </c>
      <c r="N780" s="289">
        <v>122.5</v>
      </c>
      <c r="O780" s="305">
        <v>12.6</v>
      </c>
      <c r="P780" s="305">
        <v>4</v>
      </c>
      <c r="Q780" s="463">
        <f>IFERROR(tbl_AufmassLos1[[#This Row],[Fläche_qm]]*tbl_AufmassLos1[[#This Row],[Reinigungs-tageJahr]],"")</f>
        <v>1639.0500000000002</v>
      </c>
      <c r="R780" s="232">
        <f>IFERROR(VLOOKUP(tbl_AufmassLos1[[#This Row],[Reinigungs-gruppe]]&amp;tbl_AufmassLos1[[#This Row],[Reinigungs-tageJahr]],tbl_BasisLos1[],7,FALSE),"")</f>
        <v>0</v>
      </c>
      <c r="S780" s="463" t="str">
        <f>IFERROR(tbl_AufmassLos1[[#This Row],[Fläche_qm_Jahr]]/tbl_AufmassLos1[[#This Row],[qm Leistung pro Stunde]],"")</f>
        <v/>
      </c>
      <c r="T780" s="233">
        <f>IFERROR(VLOOKUP(tbl_AufmassLos1[[#This Row],[Reinigungs-gruppe]]&amp;tbl_AufmassLos1[[#This Row],[Reinigungs-tageJahr]],tbl_BasisLos1[],8,FALSE),"")</f>
        <v>0</v>
      </c>
      <c r="U780" s="234" t="str">
        <f>IFERROR(tbl_AufmassLos1[[#This Row],[StundenJahr]]*tbl_AufmassLos1[[#This Row],[SVS]],"")</f>
        <v/>
      </c>
      <c r="V780" s="234" t="str">
        <f>IFERROR(tbl_AufmassLos1[[#This Row],[PreisJahr]]/12,"")</f>
        <v/>
      </c>
    </row>
    <row r="781" spans="1:22" x14ac:dyDescent="0.2">
      <c r="A781" s="322" t="s">
        <v>2556</v>
      </c>
      <c r="B781" s="297">
        <v>709170001</v>
      </c>
      <c r="C781" s="309" t="s">
        <v>2511</v>
      </c>
      <c r="D781" s="299" t="s">
        <v>257</v>
      </c>
      <c r="E781" s="301" t="s">
        <v>1566</v>
      </c>
      <c r="F781" s="296" t="s">
        <v>2370</v>
      </c>
      <c r="G781" s="468" t="s">
        <v>161</v>
      </c>
      <c r="H781" s="301"/>
      <c r="I781" s="301" t="s">
        <v>2484</v>
      </c>
      <c r="J781" s="302">
        <v>16.62</v>
      </c>
      <c r="K781" s="303" t="s">
        <v>478</v>
      </c>
      <c r="L781" s="312" t="s">
        <v>163</v>
      </c>
      <c r="M781" s="289" t="s">
        <v>484</v>
      </c>
      <c r="N781" s="294">
        <v>122.5</v>
      </c>
      <c r="O781" s="305">
        <v>0</v>
      </c>
      <c r="P781" s="305"/>
      <c r="Q781" s="463">
        <f>IFERROR(tbl_AufmassLos1[[#This Row],[Fläche_qm]]*tbl_AufmassLos1[[#This Row],[Reinigungs-tageJahr]],"")</f>
        <v>2035.95</v>
      </c>
      <c r="R781" s="232">
        <f>IFERROR(VLOOKUP(tbl_AufmassLos1[[#This Row],[Reinigungs-gruppe]]&amp;tbl_AufmassLos1[[#This Row],[Reinigungs-tageJahr]],tbl_BasisLos1[],7,FALSE),"")</f>
        <v>0</v>
      </c>
      <c r="S781" s="463" t="str">
        <f>IFERROR(tbl_AufmassLos1[[#This Row],[Fläche_qm_Jahr]]/tbl_AufmassLos1[[#This Row],[qm Leistung pro Stunde]],"")</f>
        <v/>
      </c>
      <c r="T781" s="233">
        <f>IFERROR(VLOOKUP(tbl_AufmassLos1[[#This Row],[Reinigungs-gruppe]]&amp;tbl_AufmassLos1[[#This Row],[Reinigungs-tageJahr]],tbl_BasisLos1[],8,FALSE),"")</f>
        <v>0</v>
      </c>
      <c r="U781" s="234" t="str">
        <f>IFERROR(tbl_AufmassLos1[[#This Row],[StundenJahr]]*tbl_AufmassLos1[[#This Row],[SVS]],"")</f>
        <v/>
      </c>
      <c r="V781" s="234" t="str">
        <f>IFERROR(tbl_AufmassLos1[[#This Row],[PreisJahr]]/12,"")</f>
        <v/>
      </c>
    </row>
    <row r="782" spans="1:22" x14ac:dyDescent="0.2">
      <c r="A782" s="322" t="s">
        <v>2556</v>
      </c>
      <c r="B782" s="297">
        <v>709170001</v>
      </c>
      <c r="C782" s="309" t="s">
        <v>2511</v>
      </c>
      <c r="D782" s="299" t="s">
        <v>257</v>
      </c>
      <c r="E782" s="301" t="s">
        <v>1567</v>
      </c>
      <c r="F782" s="296" t="s">
        <v>2371</v>
      </c>
      <c r="G782" s="468" t="s">
        <v>161</v>
      </c>
      <c r="H782" s="301"/>
      <c r="I782" s="301" t="s">
        <v>2486</v>
      </c>
      <c r="J782" s="302">
        <v>135.27000000000001</v>
      </c>
      <c r="K782" s="303" t="s">
        <v>452</v>
      </c>
      <c r="L782" s="312" t="s">
        <v>163</v>
      </c>
      <c r="M782" s="295" t="s">
        <v>484</v>
      </c>
      <c r="N782" s="289">
        <v>122.5</v>
      </c>
      <c r="O782" s="305">
        <v>12.7</v>
      </c>
      <c r="P782" s="305"/>
      <c r="Q782" s="463">
        <f>IFERROR(tbl_AufmassLos1[[#This Row],[Fläche_qm]]*tbl_AufmassLos1[[#This Row],[Reinigungs-tageJahr]],"")</f>
        <v>16570.575000000001</v>
      </c>
      <c r="R782" s="232">
        <f>IFERROR(VLOOKUP(tbl_AufmassLos1[[#This Row],[Reinigungs-gruppe]]&amp;tbl_AufmassLos1[[#This Row],[Reinigungs-tageJahr]],tbl_BasisLos1[],7,FALSE),"")</f>
        <v>0</v>
      </c>
      <c r="S782" s="463" t="str">
        <f>IFERROR(tbl_AufmassLos1[[#This Row],[Fläche_qm_Jahr]]/tbl_AufmassLos1[[#This Row],[qm Leistung pro Stunde]],"")</f>
        <v/>
      </c>
      <c r="T782" s="233">
        <f>IFERROR(VLOOKUP(tbl_AufmassLos1[[#This Row],[Reinigungs-gruppe]]&amp;tbl_AufmassLos1[[#This Row],[Reinigungs-tageJahr]],tbl_BasisLos1[],8,FALSE),"")</f>
        <v>0</v>
      </c>
      <c r="U782" s="234" t="str">
        <f>IFERROR(tbl_AufmassLos1[[#This Row],[StundenJahr]]*tbl_AufmassLos1[[#This Row],[SVS]],"")</f>
        <v/>
      </c>
      <c r="V782" s="234" t="str">
        <f>IFERROR(tbl_AufmassLos1[[#This Row],[PreisJahr]]/12,"")</f>
        <v/>
      </c>
    </row>
    <row r="783" spans="1:22" x14ac:dyDescent="0.2">
      <c r="A783" s="322" t="s">
        <v>2556</v>
      </c>
      <c r="B783" s="297">
        <v>709170001</v>
      </c>
      <c r="C783" s="309" t="s">
        <v>2511</v>
      </c>
      <c r="D783" s="299" t="s">
        <v>257</v>
      </c>
      <c r="E783" s="301" t="s">
        <v>1568</v>
      </c>
      <c r="F783" s="296" t="s">
        <v>2372</v>
      </c>
      <c r="G783" s="468" t="s">
        <v>161</v>
      </c>
      <c r="H783" s="301"/>
      <c r="I783" s="301" t="s">
        <v>2489</v>
      </c>
      <c r="J783" s="302">
        <v>16.559999999999999</v>
      </c>
      <c r="K783" s="303" t="s">
        <v>478</v>
      </c>
      <c r="L783" s="312" t="s">
        <v>163</v>
      </c>
      <c r="M783" s="295" t="s">
        <v>484</v>
      </c>
      <c r="N783" s="289">
        <v>122.5</v>
      </c>
      <c r="O783" s="305">
        <v>3.2</v>
      </c>
      <c r="P783" s="305">
        <v>12</v>
      </c>
      <c r="Q783" s="463">
        <f>IFERROR(tbl_AufmassLos1[[#This Row],[Fläche_qm]]*tbl_AufmassLos1[[#This Row],[Reinigungs-tageJahr]],"")</f>
        <v>2028.6</v>
      </c>
      <c r="R783" s="232">
        <f>IFERROR(VLOOKUP(tbl_AufmassLos1[[#This Row],[Reinigungs-gruppe]]&amp;tbl_AufmassLos1[[#This Row],[Reinigungs-tageJahr]],tbl_BasisLos1[],7,FALSE),"")</f>
        <v>0</v>
      </c>
      <c r="S783" s="463" t="str">
        <f>IFERROR(tbl_AufmassLos1[[#This Row],[Fläche_qm_Jahr]]/tbl_AufmassLos1[[#This Row],[qm Leistung pro Stunde]],"")</f>
        <v/>
      </c>
      <c r="T783" s="233">
        <f>IFERROR(VLOOKUP(tbl_AufmassLos1[[#This Row],[Reinigungs-gruppe]]&amp;tbl_AufmassLos1[[#This Row],[Reinigungs-tageJahr]],tbl_BasisLos1[],8,FALSE),"")</f>
        <v>0</v>
      </c>
      <c r="U783" s="234" t="str">
        <f>IFERROR(tbl_AufmassLos1[[#This Row],[StundenJahr]]*tbl_AufmassLos1[[#This Row],[SVS]],"")</f>
        <v/>
      </c>
      <c r="V783" s="234" t="str">
        <f>IFERROR(tbl_AufmassLos1[[#This Row],[PreisJahr]]/12,"")</f>
        <v/>
      </c>
    </row>
    <row r="784" spans="1:22" x14ac:dyDescent="0.2">
      <c r="A784" s="322" t="s">
        <v>2556</v>
      </c>
      <c r="B784" s="297">
        <v>709170001</v>
      </c>
      <c r="C784" s="309" t="s">
        <v>2511</v>
      </c>
      <c r="D784" s="299" t="s">
        <v>257</v>
      </c>
      <c r="E784" s="301" t="s">
        <v>1569</v>
      </c>
      <c r="F784" s="296" t="s">
        <v>388</v>
      </c>
      <c r="G784" s="468" t="s">
        <v>161</v>
      </c>
      <c r="H784" s="301"/>
      <c r="I784" s="301" t="s">
        <v>2486</v>
      </c>
      <c r="J784" s="302">
        <v>24.67</v>
      </c>
      <c r="K784" s="303" t="s">
        <v>234</v>
      </c>
      <c r="L784" s="312" t="s">
        <v>163</v>
      </c>
      <c r="M784" s="295" t="s">
        <v>479</v>
      </c>
      <c r="N784" s="289">
        <v>49</v>
      </c>
      <c r="O784" s="305">
        <v>4.4000000000000004</v>
      </c>
      <c r="P784" s="305"/>
      <c r="Q784" s="463">
        <f>IFERROR(tbl_AufmassLos1[[#This Row],[Fläche_qm]]*tbl_AufmassLos1[[#This Row],[Reinigungs-tageJahr]],"")</f>
        <v>1208.8300000000002</v>
      </c>
      <c r="R784" s="232">
        <f>IFERROR(VLOOKUP(tbl_AufmassLos1[[#This Row],[Reinigungs-gruppe]]&amp;tbl_AufmassLos1[[#This Row],[Reinigungs-tageJahr]],tbl_BasisLos1[],7,FALSE),"")</f>
        <v>0</v>
      </c>
      <c r="S784" s="463" t="str">
        <f>IFERROR(tbl_AufmassLos1[[#This Row],[Fläche_qm_Jahr]]/tbl_AufmassLos1[[#This Row],[qm Leistung pro Stunde]],"")</f>
        <v/>
      </c>
      <c r="T784" s="233">
        <f>IFERROR(VLOOKUP(tbl_AufmassLos1[[#This Row],[Reinigungs-gruppe]]&amp;tbl_AufmassLos1[[#This Row],[Reinigungs-tageJahr]],tbl_BasisLos1[],8,FALSE),"")</f>
        <v>0</v>
      </c>
      <c r="U784" s="234" t="str">
        <f>IFERROR(tbl_AufmassLos1[[#This Row],[StundenJahr]]*tbl_AufmassLos1[[#This Row],[SVS]],"")</f>
        <v/>
      </c>
      <c r="V784" s="234" t="str">
        <f>IFERROR(tbl_AufmassLos1[[#This Row],[PreisJahr]]/12,"")</f>
        <v/>
      </c>
    </row>
    <row r="785" spans="1:22" x14ac:dyDescent="0.2">
      <c r="A785" s="322" t="s">
        <v>2556</v>
      </c>
      <c r="B785" s="297">
        <v>709170001</v>
      </c>
      <c r="C785" s="309" t="s">
        <v>2511</v>
      </c>
      <c r="D785" s="299" t="s">
        <v>257</v>
      </c>
      <c r="E785" s="301" t="s">
        <v>1570</v>
      </c>
      <c r="F785" s="296" t="s">
        <v>2373</v>
      </c>
      <c r="G785" s="468" t="s">
        <v>161</v>
      </c>
      <c r="H785" s="301"/>
      <c r="I785" s="301" t="s">
        <v>2487</v>
      </c>
      <c r="J785" s="302">
        <v>36.4</v>
      </c>
      <c r="K785" s="303" t="s">
        <v>234</v>
      </c>
      <c r="L785" s="312" t="s">
        <v>163</v>
      </c>
      <c r="M785" s="295" t="s">
        <v>479</v>
      </c>
      <c r="N785" s="289">
        <v>49</v>
      </c>
      <c r="O785" s="305">
        <v>8.8000000000000007</v>
      </c>
      <c r="P785" s="305"/>
      <c r="Q785" s="463">
        <f>IFERROR(tbl_AufmassLos1[[#This Row],[Fläche_qm]]*tbl_AufmassLos1[[#This Row],[Reinigungs-tageJahr]],"")</f>
        <v>1783.6</v>
      </c>
      <c r="R785" s="232">
        <f>IFERROR(VLOOKUP(tbl_AufmassLos1[[#This Row],[Reinigungs-gruppe]]&amp;tbl_AufmassLos1[[#This Row],[Reinigungs-tageJahr]],tbl_BasisLos1[],7,FALSE),"")</f>
        <v>0</v>
      </c>
      <c r="S785" s="463" t="str">
        <f>IFERROR(tbl_AufmassLos1[[#This Row],[Fläche_qm_Jahr]]/tbl_AufmassLos1[[#This Row],[qm Leistung pro Stunde]],"")</f>
        <v/>
      </c>
      <c r="T785" s="233">
        <f>IFERROR(VLOOKUP(tbl_AufmassLos1[[#This Row],[Reinigungs-gruppe]]&amp;tbl_AufmassLos1[[#This Row],[Reinigungs-tageJahr]],tbl_BasisLos1[],8,FALSE),"")</f>
        <v>0</v>
      </c>
      <c r="U785" s="234" t="str">
        <f>IFERROR(tbl_AufmassLos1[[#This Row],[StundenJahr]]*tbl_AufmassLos1[[#This Row],[SVS]],"")</f>
        <v/>
      </c>
      <c r="V785" s="234" t="str">
        <f>IFERROR(tbl_AufmassLos1[[#This Row],[PreisJahr]]/12,"")</f>
        <v/>
      </c>
    </row>
    <row r="786" spans="1:22" x14ac:dyDescent="0.2">
      <c r="A786" s="322" t="s">
        <v>2556</v>
      </c>
      <c r="B786" s="297">
        <v>709170001</v>
      </c>
      <c r="C786" s="309" t="s">
        <v>2511</v>
      </c>
      <c r="D786" s="299" t="s">
        <v>250</v>
      </c>
      <c r="E786" s="301" t="s">
        <v>1337</v>
      </c>
      <c r="F786" s="296" t="s">
        <v>2320</v>
      </c>
      <c r="G786" s="468" t="s">
        <v>161</v>
      </c>
      <c r="H786" s="301"/>
      <c r="I786" s="301" t="s">
        <v>2490</v>
      </c>
      <c r="J786" s="302">
        <v>331.98</v>
      </c>
      <c r="K786" s="303" t="s">
        <v>262</v>
      </c>
      <c r="L786" s="312" t="s">
        <v>163</v>
      </c>
      <c r="M786" s="295" t="s">
        <v>481</v>
      </c>
      <c r="N786" s="289">
        <v>245</v>
      </c>
      <c r="O786" s="305">
        <v>60</v>
      </c>
      <c r="P786" s="305"/>
      <c r="Q786" s="463">
        <f>IFERROR(tbl_AufmassLos1[[#This Row],[Fläche_qm]]*tbl_AufmassLos1[[#This Row],[Reinigungs-tageJahr]],"")</f>
        <v>81335.100000000006</v>
      </c>
      <c r="R786" s="232">
        <f>IFERROR(VLOOKUP(tbl_AufmassLos1[[#This Row],[Reinigungs-gruppe]]&amp;tbl_AufmassLos1[[#This Row],[Reinigungs-tageJahr]],tbl_BasisLos1[],7,FALSE),"")</f>
        <v>0</v>
      </c>
      <c r="S786" s="463" t="str">
        <f>IFERROR(tbl_AufmassLos1[[#This Row],[Fläche_qm_Jahr]]/tbl_AufmassLos1[[#This Row],[qm Leistung pro Stunde]],"")</f>
        <v/>
      </c>
      <c r="T786" s="233">
        <f>IFERROR(VLOOKUP(tbl_AufmassLos1[[#This Row],[Reinigungs-gruppe]]&amp;tbl_AufmassLos1[[#This Row],[Reinigungs-tageJahr]],tbl_BasisLos1[],8,FALSE),"")</f>
        <v>0</v>
      </c>
      <c r="U786" s="234" t="str">
        <f>IFERROR(tbl_AufmassLos1[[#This Row],[StundenJahr]]*tbl_AufmassLos1[[#This Row],[SVS]],"")</f>
        <v/>
      </c>
      <c r="V786" s="234" t="str">
        <f>IFERROR(tbl_AufmassLos1[[#This Row],[PreisJahr]]/12,"")</f>
        <v/>
      </c>
    </row>
    <row r="787" spans="1:22" x14ac:dyDescent="0.2">
      <c r="A787" s="322" t="s">
        <v>2556</v>
      </c>
      <c r="B787" s="297">
        <v>709170001</v>
      </c>
      <c r="C787" s="309" t="s">
        <v>2511</v>
      </c>
      <c r="D787" s="299" t="s">
        <v>257</v>
      </c>
      <c r="E787" s="301" t="s">
        <v>1571</v>
      </c>
      <c r="F787" s="296" t="s">
        <v>388</v>
      </c>
      <c r="G787" s="468" t="s">
        <v>161</v>
      </c>
      <c r="H787" s="301"/>
      <c r="I787" s="301" t="s">
        <v>2486</v>
      </c>
      <c r="J787" s="302">
        <v>24.3</v>
      </c>
      <c r="K787" s="303" t="s">
        <v>234</v>
      </c>
      <c r="L787" s="312" t="s">
        <v>163</v>
      </c>
      <c r="M787" s="295" t="s">
        <v>479</v>
      </c>
      <c r="N787" s="289">
        <v>49</v>
      </c>
      <c r="O787" s="305">
        <v>4.4000000000000004</v>
      </c>
      <c r="P787" s="305"/>
      <c r="Q787" s="463">
        <f>IFERROR(tbl_AufmassLos1[[#This Row],[Fläche_qm]]*tbl_AufmassLos1[[#This Row],[Reinigungs-tageJahr]],"")</f>
        <v>1190.7</v>
      </c>
      <c r="R787" s="232">
        <f>IFERROR(VLOOKUP(tbl_AufmassLos1[[#This Row],[Reinigungs-gruppe]]&amp;tbl_AufmassLos1[[#This Row],[Reinigungs-tageJahr]],tbl_BasisLos1[],7,FALSE),"")</f>
        <v>0</v>
      </c>
      <c r="S787" s="463" t="str">
        <f>IFERROR(tbl_AufmassLos1[[#This Row],[Fläche_qm_Jahr]]/tbl_AufmassLos1[[#This Row],[qm Leistung pro Stunde]],"")</f>
        <v/>
      </c>
      <c r="T787" s="233">
        <f>IFERROR(VLOOKUP(tbl_AufmassLos1[[#This Row],[Reinigungs-gruppe]]&amp;tbl_AufmassLos1[[#This Row],[Reinigungs-tageJahr]],tbl_BasisLos1[],8,FALSE),"")</f>
        <v>0</v>
      </c>
      <c r="U787" s="234" t="str">
        <f>IFERROR(tbl_AufmassLos1[[#This Row],[StundenJahr]]*tbl_AufmassLos1[[#This Row],[SVS]],"")</f>
        <v/>
      </c>
      <c r="V787" s="234" t="str">
        <f>IFERROR(tbl_AufmassLos1[[#This Row],[PreisJahr]]/12,"")</f>
        <v/>
      </c>
    </row>
    <row r="788" spans="1:22" x14ac:dyDescent="0.2">
      <c r="A788" s="322" t="s">
        <v>2556</v>
      </c>
      <c r="B788" s="297">
        <v>709170001</v>
      </c>
      <c r="C788" s="309" t="s">
        <v>2511</v>
      </c>
      <c r="D788" s="299" t="s">
        <v>257</v>
      </c>
      <c r="E788" s="301" t="s">
        <v>1572</v>
      </c>
      <c r="F788" s="296" t="s">
        <v>388</v>
      </c>
      <c r="G788" s="468" t="s">
        <v>161</v>
      </c>
      <c r="H788" s="301"/>
      <c r="I788" s="301" t="s">
        <v>2489</v>
      </c>
      <c r="J788" s="302">
        <v>33.549999999999997</v>
      </c>
      <c r="K788" s="303" t="s">
        <v>234</v>
      </c>
      <c r="L788" s="312" t="s">
        <v>163</v>
      </c>
      <c r="M788" s="295" t="s">
        <v>479</v>
      </c>
      <c r="N788" s="289">
        <v>49</v>
      </c>
      <c r="O788" s="305">
        <v>5.0999999999999996</v>
      </c>
      <c r="P788" s="305"/>
      <c r="Q788" s="463">
        <f>IFERROR(tbl_AufmassLos1[[#This Row],[Fläche_qm]]*tbl_AufmassLos1[[#This Row],[Reinigungs-tageJahr]],"")</f>
        <v>1643.9499999999998</v>
      </c>
      <c r="R788" s="232">
        <f>IFERROR(VLOOKUP(tbl_AufmassLos1[[#This Row],[Reinigungs-gruppe]]&amp;tbl_AufmassLos1[[#This Row],[Reinigungs-tageJahr]],tbl_BasisLos1[],7,FALSE),"")</f>
        <v>0</v>
      </c>
      <c r="S788" s="463" t="str">
        <f>IFERROR(tbl_AufmassLos1[[#This Row],[Fläche_qm_Jahr]]/tbl_AufmassLos1[[#This Row],[qm Leistung pro Stunde]],"")</f>
        <v/>
      </c>
      <c r="T788" s="233">
        <f>IFERROR(VLOOKUP(tbl_AufmassLos1[[#This Row],[Reinigungs-gruppe]]&amp;tbl_AufmassLos1[[#This Row],[Reinigungs-tageJahr]],tbl_BasisLos1[],8,FALSE),"")</f>
        <v>0</v>
      </c>
      <c r="U788" s="234" t="str">
        <f>IFERROR(tbl_AufmassLos1[[#This Row],[StundenJahr]]*tbl_AufmassLos1[[#This Row],[SVS]],"")</f>
        <v/>
      </c>
      <c r="V788" s="234" t="str">
        <f>IFERROR(tbl_AufmassLos1[[#This Row],[PreisJahr]]/12,"")</f>
        <v/>
      </c>
    </row>
    <row r="789" spans="1:22" x14ac:dyDescent="0.2">
      <c r="A789" s="322" t="s">
        <v>2556</v>
      </c>
      <c r="B789" s="297">
        <v>709170001</v>
      </c>
      <c r="C789" s="309" t="s">
        <v>2511</v>
      </c>
      <c r="D789" s="299" t="s">
        <v>257</v>
      </c>
      <c r="E789" s="301" t="s">
        <v>1573</v>
      </c>
      <c r="F789" s="296" t="s">
        <v>388</v>
      </c>
      <c r="G789" s="468" t="s">
        <v>161</v>
      </c>
      <c r="H789" s="301"/>
      <c r="I789" s="301" t="s">
        <v>2486</v>
      </c>
      <c r="J789" s="302">
        <v>23.22</v>
      </c>
      <c r="K789" s="303" t="s">
        <v>234</v>
      </c>
      <c r="L789" s="312" t="s">
        <v>163</v>
      </c>
      <c r="M789" s="295" t="s">
        <v>479</v>
      </c>
      <c r="N789" s="289">
        <v>49</v>
      </c>
      <c r="O789" s="305">
        <v>4.4000000000000004</v>
      </c>
      <c r="P789" s="305"/>
      <c r="Q789" s="463">
        <f>IFERROR(tbl_AufmassLos1[[#This Row],[Fläche_qm]]*tbl_AufmassLos1[[#This Row],[Reinigungs-tageJahr]],"")</f>
        <v>1137.78</v>
      </c>
      <c r="R789" s="232">
        <f>IFERROR(VLOOKUP(tbl_AufmassLos1[[#This Row],[Reinigungs-gruppe]]&amp;tbl_AufmassLos1[[#This Row],[Reinigungs-tageJahr]],tbl_BasisLos1[],7,FALSE),"")</f>
        <v>0</v>
      </c>
      <c r="S789" s="463" t="str">
        <f>IFERROR(tbl_AufmassLos1[[#This Row],[Fläche_qm_Jahr]]/tbl_AufmassLos1[[#This Row],[qm Leistung pro Stunde]],"")</f>
        <v/>
      </c>
      <c r="T789" s="233">
        <f>IFERROR(VLOOKUP(tbl_AufmassLos1[[#This Row],[Reinigungs-gruppe]]&amp;tbl_AufmassLos1[[#This Row],[Reinigungs-tageJahr]],tbl_BasisLos1[],8,FALSE),"")</f>
        <v>0</v>
      </c>
      <c r="U789" s="234" t="str">
        <f>IFERROR(tbl_AufmassLos1[[#This Row],[StundenJahr]]*tbl_AufmassLos1[[#This Row],[SVS]],"")</f>
        <v/>
      </c>
      <c r="V789" s="234" t="str">
        <f>IFERROR(tbl_AufmassLos1[[#This Row],[PreisJahr]]/12,"")</f>
        <v/>
      </c>
    </row>
    <row r="790" spans="1:22" x14ac:dyDescent="0.2">
      <c r="A790" s="322" t="s">
        <v>2556</v>
      </c>
      <c r="B790" s="297">
        <v>709170001</v>
      </c>
      <c r="C790" s="309" t="s">
        <v>2511</v>
      </c>
      <c r="D790" s="299" t="s">
        <v>257</v>
      </c>
      <c r="E790" s="301" t="s">
        <v>1574</v>
      </c>
      <c r="F790" s="296" t="s">
        <v>388</v>
      </c>
      <c r="G790" s="468" t="s">
        <v>161</v>
      </c>
      <c r="H790" s="301"/>
      <c r="I790" s="301" t="s">
        <v>2487</v>
      </c>
      <c r="J790" s="302">
        <v>24.3</v>
      </c>
      <c r="K790" s="303" t="s">
        <v>234</v>
      </c>
      <c r="L790" s="312" t="s">
        <v>163</v>
      </c>
      <c r="M790" s="295" t="s">
        <v>479</v>
      </c>
      <c r="N790" s="289">
        <v>49</v>
      </c>
      <c r="O790" s="305">
        <v>4.4000000000000004</v>
      </c>
      <c r="P790" s="305"/>
      <c r="Q790" s="463">
        <f>IFERROR(tbl_AufmassLos1[[#This Row],[Fläche_qm]]*tbl_AufmassLos1[[#This Row],[Reinigungs-tageJahr]],"")</f>
        <v>1190.7</v>
      </c>
      <c r="R790" s="232">
        <f>IFERROR(VLOOKUP(tbl_AufmassLos1[[#This Row],[Reinigungs-gruppe]]&amp;tbl_AufmassLos1[[#This Row],[Reinigungs-tageJahr]],tbl_BasisLos1[],7,FALSE),"")</f>
        <v>0</v>
      </c>
      <c r="S790" s="463" t="str">
        <f>IFERROR(tbl_AufmassLos1[[#This Row],[Fläche_qm_Jahr]]/tbl_AufmassLos1[[#This Row],[qm Leistung pro Stunde]],"")</f>
        <v/>
      </c>
      <c r="T790" s="233">
        <f>IFERROR(VLOOKUP(tbl_AufmassLos1[[#This Row],[Reinigungs-gruppe]]&amp;tbl_AufmassLos1[[#This Row],[Reinigungs-tageJahr]],tbl_BasisLos1[],8,FALSE),"")</f>
        <v>0</v>
      </c>
      <c r="U790" s="234" t="str">
        <f>IFERROR(tbl_AufmassLos1[[#This Row],[StundenJahr]]*tbl_AufmassLos1[[#This Row],[SVS]],"")</f>
        <v/>
      </c>
      <c r="V790" s="234" t="str">
        <f>IFERROR(tbl_AufmassLos1[[#This Row],[PreisJahr]]/12,"")</f>
        <v/>
      </c>
    </row>
    <row r="791" spans="1:22" x14ac:dyDescent="0.2">
      <c r="A791" s="322" t="s">
        <v>2556</v>
      </c>
      <c r="B791" s="297">
        <v>709170001</v>
      </c>
      <c r="C791" s="309" t="s">
        <v>2511</v>
      </c>
      <c r="D791" s="299" t="s">
        <v>257</v>
      </c>
      <c r="E791" s="301" t="s">
        <v>1575</v>
      </c>
      <c r="F791" s="296" t="s">
        <v>2374</v>
      </c>
      <c r="G791" s="468" t="s">
        <v>161</v>
      </c>
      <c r="H791" s="301"/>
      <c r="I791" s="301" t="s">
        <v>2486</v>
      </c>
      <c r="J791" s="302">
        <v>4.5</v>
      </c>
      <c r="K791" s="303" t="s">
        <v>466</v>
      </c>
      <c r="L791" s="312" t="s">
        <v>163</v>
      </c>
      <c r="M791" s="289" t="s">
        <v>484</v>
      </c>
      <c r="N791" s="294">
        <v>122.5</v>
      </c>
      <c r="O791" s="305">
        <v>0</v>
      </c>
      <c r="P791" s="305"/>
      <c r="Q791" s="463">
        <f>IFERROR(tbl_AufmassLos1[[#This Row],[Fläche_qm]]*tbl_AufmassLos1[[#This Row],[Reinigungs-tageJahr]],"")</f>
        <v>551.25</v>
      </c>
      <c r="R791" s="232">
        <f>IFERROR(VLOOKUP(tbl_AufmassLos1[[#This Row],[Reinigungs-gruppe]]&amp;tbl_AufmassLos1[[#This Row],[Reinigungs-tageJahr]],tbl_BasisLos1[],7,FALSE),"")</f>
        <v>0</v>
      </c>
      <c r="S791" s="463" t="str">
        <f>IFERROR(tbl_AufmassLos1[[#This Row],[Fläche_qm_Jahr]]/tbl_AufmassLos1[[#This Row],[qm Leistung pro Stunde]],"")</f>
        <v/>
      </c>
      <c r="T791" s="233">
        <f>IFERROR(VLOOKUP(tbl_AufmassLos1[[#This Row],[Reinigungs-gruppe]]&amp;tbl_AufmassLos1[[#This Row],[Reinigungs-tageJahr]],tbl_BasisLos1[],8,FALSE),"")</f>
        <v>0</v>
      </c>
      <c r="U791" s="234" t="str">
        <f>IFERROR(tbl_AufmassLos1[[#This Row],[StundenJahr]]*tbl_AufmassLos1[[#This Row],[SVS]],"")</f>
        <v/>
      </c>
      <c r="V791" s="234" t="str">
        <f>IFERROR(tbl_AufmassLos1[[#This Row],[PreisJahr]]/12,"")</f>
        <v/>
      </c>
    </row>
    <row r="792" spans="1:22" x14ac:dyDescent="0.2">
      <c r="A792" s="322" t="s">
        <v>2556</v>
      </c>
      <c r="B792" s="297">
        <v>709170001</v>
      </c>
      <c r="C792" s="309" t="s">
        <v>2511</v>
      </c>
      <c r="D792" s="299" t="s">
        <v>257</v>
      </c>
      <c r="E792" s="301" t="s">
        <v>1576</v>
      </c>
      <c r="F792" s="296" t="s">
        <v>388</v>
      </c>
      <c r="G792" s="468" t="s">
        <v>161</v>
      </c>
      <c r="H792" s="301"/>
      <c r="I792" s="301" t="s">
        <v>2486</v>
      </c>
      <c r="J792" s="302">
        <v>20.14</v>
      </c>
      <c r="K792" s="303" t="s">
        <v>234</v>
      </c>
      <c r="L792" s="312" t="s">
        <v>163</v>
      </c>
      <c r="M792" s="295" t="s">
        <v>479</v>
      </c>
      <c r="N792" s="289">
        <v>49</v>
      </c>
      <c r="O792" s="305">
        <v>4.4000000000000004</v>
      </c>
      <c r="P792" s="305"/>
      <c r="Q792" s="463">
        <f>IFERROR(tbl_AufmassLos1[[#This Row],[Fläche_qm]]*tbl_AufmassLos1[[#This Row],[Reinigungs-tageJahr]],"")</f>
        <v>986.86</v>
      </c>
      <c r="R792" s="232">
        <f>IFERROR(VLOOKUP(tbl_AufmassLos1[[#This Row],[Reinigungs-gruppe]]&amp;tbl_AufmassLos1[[#This Row],[Reinigungs-tageJahr]],tbl_BasisLos1[],7,FALSE),"")</f>
        <v>0</v>
      </c>
      <c r="S792" s="463" t="str">
        <f>IFERROR(tbl_AufmassLos1[[#This Row],[Fläche_qm_Jahr]]/tbl_AufmassLos1[[#This Row],[qm Leistung pro Stunde]],"")</f>
        <v/>
      </c>
      <c r="T792" s="233">
        <f>IFERROR(VLOOKUP(tbl_AufmassLos1[[#This Row],[Reinigungs-gruppe]]&amp;tbl_AufmassLos1[[#This Row],[Reinigungs-tageJahr]],tbl_BasisLos1[],8,FALSE),"")</f>
        <v>0</v>
      </c>
      <c r="U792" s="234" t="str">
        <f>IFERROR(tbl_AufmassLos1[[#This Row],[StundenJahr]]*tbl_AufmassLos1[[#This Row],[SVS]],"")</f>
        <v/>
      </c>
      <c r="V792" s="234" t="str">
        <f>IFERROR(tbl_AufmassLos1[[#This Row],[PreisJahr]]/12,"")</f>
        <v/>
      </c>
    </row>
    <row r="793" spans="1:22" x14ac:dyDescent="0.2">
      <c r="A793" s="322" t="s">
        <v>2556</v>
      </c>
      <c r="B793" s="297">
        <v>709170001</v>
      </c>
      <c r="C793" s="309" t="s">
        <v>2511</v>
      </c>
      <c r="D793" s="299" t="s">
        <v>257</v>
      </c>
      <c r="E793" s="301" t="s">
        <v>1577</v>
      </c>
      <c r="F793" s="296" t="s">
        <v>2375</v>
      </c>
      <c r="G793" s="468" t="s">
        <v>161</v>
      </c>
      <c r="H793" s="301"/>
      <c r="I793" s="301" t="s">
        <v>2487</v>
      </c>
      <c r="J793" s="302">
        <v>27</v>
      </c>
      <c r="K793" s="303" t="s">
        <v>234</v>
      </c>
      <c r="L793" s="312" t="s">
        <v>163</v>
      </c>
      <c r="M793" s="295" t="s">
        <v>479</v>
      </c>
      <c r="N793" s="289">
        <v>49</v>
      </c>
      <c r="O793" s="305">
        <v>2.2000000000000002</v>
      </c>
      <c r="P793" s="305"/>
      <c r="Q793" s="463">
        <f>IFERROR(tbl_AufmassLos1[[#This Row],[Fläche_qm]]*tbl_AufmassLos1[[#This Row],[Reinigungs-tageJahr]],"")</f>
        <v>1323</v>
      </c>
      <c r="R793" s="232">
        <f>IFERROR(VLOOKUP(tbl_AufmassLos1[[#This Row],[Reinigungs-gruppe]]&amp;tbl_AufmassLos1[[#This Row],[Reinigungs-tageJahr]],tbl_BasisLos1[],7,FALSE),"")</f>
        <v>0</v>
      </c>
      <c r="S793" s="463" t="str">
        <f>IFERROR(tbl_AufmassLos1[[#This Row],[Fläche_qm_Jahr]]/tbl_AufmassLos1[[#This Row],[qm Leistung pro Stunde]],"")</f>
        <v/>
      </c>
      <c r="T793" s="233">
        <f>IFERROR(VLOOKUP(tbl_AufmassLos1[[#This Row],[Reinigungs-gruppe]]&amp;tbl_AufmassLos1[[#This Row],[Reinigungs-tageJahr]],tbl_BasisLos1[],8,FALSE),"")</f>
        <v>0</v>
      </c>
      <c r="U793" s="234" t="str">
        <f>IFERROR(tbl_AufmassLos1[[#This Row],[StundenJahr]]*tbl_AufmassLos1[[#This Row],[SVS]],"")</f>
        <v/>
      </c>
      <c r="V793" s="234" t="str">
        <f>IFERROR(tbl_AufmassLos1[[#This Row],[PreisJahr]]/12,"")</f>
        <v/>
      </c>
    </row>
    <row r="794" spans="1:22" x14ac:dyDescent="0.2">
      <c r="A794" s="322" t="s">
        <v>2556</v>
      </c>
      <c r="B794" s="297">
        <v>709170001</v>
      </c>
      <c r="C794" s="309" t="s">
        <v>2511</v>
      </c>
      <c r="D794" s="299" t="s">
        <v>257</v>
      </c>
      <c r="E794" s="301" t="s">
        <v>1578</v>
      </c>
      <c r="F794" s="296" t="s">
        <v>388</v>
      </c>
      <c r="G794" s="468" t="s">
        <v>161</v>
      </c>
      <c r="H794" s="301"/>
      <c r="I794" s="301" t="s">
        <v>2487</v>
      </c>
      <c r="J794" s="302">
        <v>21.5</v>
      </c>
      <c r="K794" s="303" t="s">
        <v>234</v>
      </c>
      <c r="L794" s="312" t="s">
        <v>163</v>
      </c>
      <c r="M794" s="295" t="s">
        <v>479</v>
      </c>
      <c r="N794" s="289">
        <v>49</v>
      </c>
      <c r="O794" s="305">
        <v>6.6</v>
      </c>
      <c r="P794" s="305"/>
      <c r="Q794" s="463">
        <f>IFERROR(tbl_AufmassLos1[[#This Row],[Fläche_qm]]*tbl_AufmassLos1[[#This Row],[Reinigungs-tageJahr]],"")</f>
        <v>1053.5</v>
      </c>
      <c r="R794" s="232">
        <f>IFERROR(VLOOKUP(tbl_AufmassLos1[[#This Row],[Reinigungs-gruppe]]&amp;tbl_AufmassLos1[[#This Row],[Reinigungs-tageJahr]],tbl_BasisLos1[],7,FALSE),"")</f>
        <v>0</v>
      </c>
      <c r="S794" s="463" t="str">
        <f>IFERROR(tbl_AufmassLos1[[#This Row],[Fläche_qm_Jahr]]/tbl_AufmassLos1[[#This Row],[qm Leistung pro Stunde]],"")</f>
        <v/>
      </c>
      <c r="T794" s="233">
        <f>IFERROR(VLOOKUP(tbl_AufmassLos1[[#This Row],[Reinigungs-gruppe]]&amp;tbl_AufmassLos1[[#This Row],[Reinigungs-tageJahr]],tbl_BasisLos1[],8,FALSE),"")</f>
        <v>0</v>
      </c>
      <c r="U794" s="234" t="str">
        <f>IFERROR(tbl_AufmassLos1[[#This Row],[StundenJahr]]*tbl_AufmassLos1[[#This Row],[SVS]],"")</f>
        <v/>
      </c>
      <c r="V794" s="234" t="str">
        <f>IFERROR(tbl_AufmassLos1[[#This Row],[PreisJahr]]/12,"")</f>
        <v/>
      </c>
    </row>
    <row r="795" spans="1:22" x14ac:dyDescent="0.2">
      <c r="A795" s="322" t="s">
        <v>2556</v>
      </c>
      <c r="B795" s="297">
        <v>709170001</v>
      </c>
      <c r="C795" s="309" t="s">
        <v>2511</v>
      </c>
      <c r="D795" s="299" t="s">
        <v>257</v>
      </c>
      <c r="E795" s="301" t="s">
        <v>1579</v>
      </c>
      <c r="F795" s="296" t="s">
        <v>388</v>
      </c>
      <c r="G795" s="468" t="s">
        <v>161</v>
      </c>
      <c r="H795" s="301"/>
      <c r="I795" s="301" t="s">
        <v>2486</v>
      </c>
      <c r="J795" s="302">
        <v>19.2</v>
      </c>
      <c r="K795" s="303" t="s">
        <v>234</v>
      </c>
      <c r="L795" s="312" t="s">
        <v>163</v>
      </c>
      <c r="M795" s="295" t="s">
        <v>479</v>
      </c>
      <c r="N795" s="289">
        <v>49</v>
      </c>
      <c r="O795" s="305">
        <v>4.5</v>
      </c>
      <c r="P795" s="305"/>
      <c r="Q795" s="463">
        <f>IFERROR(tbl_AufmassLos1[[#This Row],[Fläche_qm]]*tbl_AufmassLos1[[#This Row],[Reinigungs-tageJahr]],"")</f>
        <v>940.8</v>
      </c>
      <c r="R795" s="232">
        <f>IFERROR(VLOOKUP(tbl_AufmassLos1[[#This Row],[Reinigungs-gruppe]]&amp;tbl_AufmassLos1[[#This Row],[Reinigungs-tageJahr]],tbl_BasisLos1[],7,FALSE),"")</f>
        <v>0</v>
      </c>
      <c r="S795" s="463" t="str">
        <f>IFERROR(tbl_AufmassLos1[[#This Row],[Fläche_qm_Jahr]]/tbl_AufmassLos1[[#This Row],[qm Leistung pro Stunde]],"")</f>
        <v/>
      </c>
      <c r="T795" s="233">
        <f>IFERROR(VLOOKUP(tbl_AufmassLos1[[#This Row],[Reinigungs-gruppe]]&amp;tbl_AufmassLos1[[#This Row],[Reinigungs-tageJahr]],tbl_BasisLos1[],8,FALSE),"")</f>
        <v>0</v>
      </c>
      <c r="U795" s="234" t="str">
        <f>IFERROR(tbl_AufmassLos1[[#This Row],[StundenJahr]]*tbl_AufmassLos1[[#This Row],[SVS]],"")</f>
        <v/>
      </c>
      <c r="V795" s="234" t="str">
        <f>IFERROR(tbl_AufmassLos1[[#This Row],[PreisJahr]]/12,"")</f>
        <v/>
      </c>
    </row>
    <row r="796" spans="1:22" x14ac:dyDescent="0.2">
      <c r="A796" s="322" t="s">
        <v>2556</v>
      </c>
      <c r="B796" s="297">
        <v>709170001</v>
      </c>
      <c r="C796" s="309" t="s">
        <v>2511</v>
      </c>
      <c r="D796" s="299" t="s">
        <v>257</v>
      </c>
      <c r="E796" s="301" t="s">
        <v>1580</v>
      </c>
      <c r="F796" s="296" t="s">
        <v>388</v>
      </c>
      <c r="G796" s="468" t="s">
        <v>161</v>
      </c>
      <c r="H796" s="301"/>
      <c r="I796" s="301" t="s">
        <v>2487</v>
      </c>
      <c r="J796" s="302">
        <v>23.03</v>
      </c>
      <c r="K796" s="303" t="s">
        <v>234</v>
      </c>
      <c r="L796" s="312" t="s">
        <v>163</v>
      </c>
      <c r="M796" s="295" t="s">
        <v>479</v>
      </c>
      <c r="N796" s="289">
        <v>49</v>
      </c>
      <c r="O796" s="305">
        <v>6.6</v>
      </c>
      <c r="P796" s="305"/>
      <c r="Q796" s="463">
        <f>IFERROR(tbl_AufmassLos1[[#This Row],[Fläche_qm]]*tbl_AufmassLos1[[#This Row],[Reinigungs-tageJahr]],"")</f>
        <v>1128.47</v>
      </c>
      <c r="R796" s="232">
        <f>IFERROR(VLOOKUP(tbl_AufmassLos1[[#This Row],[Reinigungs-gruppe]]&amp;tbl_AufmassLos1[[#This Row],[Reinigungs-tageJahr]],tbl_BasisLos1[],7,FALSE),"")</f>
        <v>0</v>
      </c>
      <c r="S796" s="463" t="str">
        <f>IFERROR(tbl_AufmassLos1[[#This Row],[Fläche_qm_Jahr]]/tbl_AufmassLos1[[#This Row],[qm Leistung pro Stunde]],"")</f>
        <v/>
      </c>
      <c r="T796" s="233">
        <f>IFERROR(VLOOKUP(tbl_AufmassLos1[[#This Row],[Reinigungs-gruppe]]&amp;tbl_AufmassLos1[[#This Row],[Reinigungs-tageJahr]],tbl_BasisLos1[],8,FALSE),"")</f>
        <v>0</v>
      </c>
      <c r="U796" s="234" t="str">
        <f>IFERROR(tbl_AufmassLos1[[#This Row],[StundenJahr]]*tbl_AufmassLos1[[#This Row],[SVS]],"")</f>
        <v/>
      </c>
      <c r="V796" s="234" t="str">
        <f>IFERROR(tbl_AufmassLos1[[#This Row],[PreisJahr]]/12,"")</f>
        <v/>
      </c>
    </row>
    <row r="797" spans="1:22" x14ac:dyDescent="0.2">
      <c r="A797" s="322" t="s">
        <v>2556</v>
      </c>
      <c r="B797" s="297">
        <v>709170001</v>
      </c>
      <c r="C797" s="309" t="s">
        <v>2511</v>
      </c>
      <c r="D797" s="299" t="s">
        <v>250</v>
      </c>
      <c r="E797" s="301" t="s">
        <v>1338</v>
      </c>
      <c r="F797" s="296" t="s">
        <v>2321</v>
      </c>
      <c r="G797" s="468" t="s">
        <v>161</v>
      </c>
      <c r="H797" s="301"/>
      <c r="I797" s="301" t="s">
        <v>2489</v>
      </c>
      <c r="J797" s="302">
        <v>24.93</v>
      </c>
      <c r="K797" s="303" t="s">
        <v>234</v>
      </c>
      <c r="L797" s="312" t="s">
        <v>163</v>
      </c>
      <c r="M797" s="295" t="s">
        <v>479</v>
      </c>
      <c r="N797" s="289">
        <v>49</v>
      </c>
      <c r="O797" s="305">
        <v>6.6</v>
      </c>
      <c r="P797" s="305">
        <v>13.7</v>
      </c>
      <c r="Q797" s="463">
        <f>IFERROR(tbl_AufmassLos1[[#This Row],[Fläche_qm]]*tbl_AufmassLos1[[#This Row],[Reinigungs-tageJahr]],"")</f>
        <v>1221.57</v>
      </c>
      <c r="R797" s="232">
        <f>IFERROR(VLOOKUP(tbl_AufmassLos1[[#This Row],[Reinigungs-gruppe]]&amp;tbl_AufmassLos1[[#This Row],[Reinigungs-tageJahr]],tbl_BasisLos1[],7,FALSE),"")</f>
        <v>0</v>
      </c>
      <c r="S797" s="463" t="str">
        <f>IFERROR(tbl_AufmassLos1[[#This Row],[Fläche_qm_Jahr]]/tbl_AufmassLos1[[#This Row],[qm Leistung pro Stunde]],"")</f>
        <v/>
      </c>
      <c r="T797" s="233">
        <f>IFERROR(VLOOKUP(tbl_AufmassLos1[[#This Row],[Reinigungs-gruppe]]&amp;tbl_AufmassLos1[[#This Row],[Reinigungs-tageJahr]],tbl_BasisLos1[],8,FALSE),"")</f>
        <v>0</v>
      </c>
      <c r="U797" s="234" t="str">
        <f>IFERROR(tbl_AufmassLos1[[#This Row],[StundenJahr]]*tbl_AufmassLos1[[#This Row],[SVS]],"")</f>
        <v/>
      </c>
      <c r="V797" s="234" t="str">
        <f>IFERROR(tbl_AufmassLos1[[#This Row],[PreisJahr]]/12,"")</f>
        <v/>
      </c>
    </row>
    <row r="798" spans="1:22" x14ac:dyDescent="0.2">
      <c r="A798" s="322" t="s">
        <v>2556</v>
      </c>
      <c r="B798" s="297">
        <v>709170001</v>
      </c>
      <c r="C798" s="309" t="s">
        <v>2511</v>
      </c>
      <c r="D798" s="299" t="s">
        <v>257</v>
      </c>
      <c r="E798" s="301" t="s">
        <v>1581</v>
      </c>
      <c r="F798" s="296" t="s">
        <v>388</v>
      </c>
      <c r="G798" s="468" t="s">
        <v>161</v>
      </c>
      <c r="H798" s="301"/>
      <c r="I798" s="301" t="s">
        <v>2486</v>
      </c>
      <c r="J798" s="302">
        <v>23.04</v>
      </c>
      <c r="K798" s="303" t="s">
        <v>234</v>
      </c>
      <c r="L798" s="312" t="s">
        <v>163</v>
      </c>
      <c r="M798" s="295" t="s">
        <v>479</v>
      </c>
      <c r="N798" s="289">
        <v>49</v>
      </c>
      <c r="O798" s="305">
        <v>4.5</v>
      </c>
      <c r="P798" s="305"/>
      <c r="Q798" s="463">
        <f>IFERROR(tbl_AufmassLos1[[#This Row],[Fläche_qm]]*tbl_AufmassLos1[[#This Row],[Reinigungs-tageJahr]],"")</f>
        <v>1128.96</v>
      </c>
      <c r="R798" s="232">
        <f>IFERROR(VLOOKUP(tbl_AufmassLos1[[#This Row],[Reinigungs-gruppe]]&amp;tbl_AufmassLos1[[#This Row],[Reinigungs-tageJahr]],tbl_BasisLos1[],7,FALSE),"")</f>
        <v>0</v>
      </c>
      <c r="S798" s="463" t="str">
        <f>IFERROR(tbl_AufmassLos1[[#This Row],[Fläche_qm_Jahr]]/tbl_AufmassLos1[[#This Row],[qm Leistung pro Stunde]],"")</f>
        <v/>
      </c>
      <c r="T798" s="233">
        <f>IFERROR(VLOOKUP(tbl_AufmassLos1[[#This Row],[Reinigungs-gruppe]]&amp;tbl_AufmassLos1[[#This Row],[Reinigungs-tageJahr]],tbl_BasisLos1[],8,FALSE),"")</f>
        <v>0</v>
      </c>
      <c r="U798" s="234" t="str">
        <f>IFERROR(tbl_AufmassLos1[[#This Row],[StundenJahr]]*tbl_AufmassLos1[[#This Row],[SVS]],"")</f>
        <v/>
      </c>
      <c r="V798" s="234" t="str">
        <f>IFERROR(tbl_AufmassLos1[[#This Row],[PreisJahr]]/12,"")</f>
        <v/>
      </c>
    </row>
    <row r="799" spans="1:22" x14ac:dyDescent="0.2">
      <c r="A799" s="322" t="s">
        <v>2556</v>
      </c>
      <c r="B799" s="297">
        <v>709170001</v>
      </c>
      <c r="C799" s="309" t="s">
        <v>2511</v>
      </c>
      <c r="D799" s="299" t="s">
        <v>257</v>
      </c>
      <c r="E799" s="301" t="s">
        <v>1582</v>
      </c>
      <c r="F799" s="296" t="s">
        <v>2376</v>
      </c>
      <c r="G799" s="468" t="s">
        <v>161</v>
      </c>
      <c r="H799" s="301"/>
      <c r="I799" s="301" t="s">
        <v>2486</v>
      </c>
      <c r="J799" s="302">
        <v>17</v>
      </c>
      <c r="K799" s="303" t="s">
        <v>457</v>
      </c>
      <c r="L799" s="312" t="s">
        <v>163</v>
      </c>
      <c r="M799" s="313" t="s">
        <v>480</v>
      </c>
      <c r="N799" s="289">
        <v>12</v>
      </c>
      <c r="O799" s="305">
        <v>1.2</v>
      </c>
      <c r="P799" s="305"/>
      <c r="Q799" s="463">
        <f>IFERROR(tbl_AufmassLos1[[#This Row],[Fläche_qm]]*tbl_AufmassLos1[[#This Row],[Reinigungs-tageJahr]],"")</f>
        <v>204</v>
      </c>
      <c r="R799" s="232">
        <f>IFERROR(VLOOKUP(tbl_AufmassLos1[[#This Row],[Reinigungs-gruppe]]&amp;tbl_AufmassLos1[[#This Row],[Reinigungs-tageJahr]],tbl_BasisLos1[],7,FALSE),"")</f>
        <v>0</v>
      </c>
      <c r="S799" s="463" t="str">
        <f>IFERROR(tbl_AufmassLos1[[#This Row],[Fläche_qm_Jahr]]/tbl_AufmassLos1[[#This Row],[qm Leistung pro Stunde]],"")</f>
        <v/>
      </c>
      <c r="T799" s="233">
        <f>IFERROR(VLOOKUP(tbl_AufmassLos1[[#This Row],[Reinigungs-gruppe]]&amp;tbl_AufmassLos1[[#This Row],[Reinigungs-tageJahr]],tbl_BasisLos1[],8,FALSE),"")</f>
        <v>0</v>
      </c>
      <c r="U799" s="234" t="str">
        <f>IFERROR(tbl_AufmassLos1[[#This Row],[StundenJahr]]*tbl_AufmassLos1[[#This Row],[SVS]],"")</f>
        <v/>
      </c>
      <c r="V799" s="234" t="str">
        <f>IFERROR(tbl_AufmassLos1[[#This Row],[PreisJahr]]/12,"")</f>
        <v/>
      </c>
    </row>
    <row r="800" spans="1:22" x14ac:dyDescent="0.2">
      <c r="A800" s="322" t="s">
        <v>2556</v>
      </c>
      <c r="B800" s="297">
        <v>709170001</v>
      </c>
      <c r="C800" s="309" t="s">
        <v>2511</v>
      </c>
      <c r="D800" s="299" t="s">
        <v>257</v>
      </c>
      <c r="E800" s="301" t="s">
        <v>1583</v>
      </c>
      <c r="F800" s="296" t="s">
        <v>388</v>
      </c>
      <c r="G800" s="468" t="s">
        <v>161</v>
      </c>
      <c r="H800" s="301"/>
      <c r="I800" s="301" t="s">
        <v>2486</v>
      </c>
      <c r="J800" s="302">
        <v>16.32</v>
      </c>
      <c r="K800" s="303" t="s">
        <v>234</v>
      </c>
      <c r="L800" s="312" t="s">
        <v>163</v>
      </c>
      <c r="M800" s="295" t="s">
        <v>479</v>
      </c>
      <c r="N800" s="289">
        <v>49</v>
      </c>
      <c r="O800" s="305">
        <v>1.2</v>
      </c>
      <c r="P800" s="305"/>
      <c r="Q800" s="463">
        <f>IFERROR(tbl_AufmassLos1[[#This Row],[Fläche_qm]]*tbl_AufmassLos1[[#This Row],[Reinigungs-tageJahr]],"")</f>
        <v>799.68000000000006</v>
      </c>
      <c r="R800" s="232">
        <f>IFERROR(VLOOKUP(tbl_AufmassLos1[[#This Row],[Reinigungs-gruppe]]&amp;tbl_AufmassLos1[[#This Row],[Reinigungs-tageJahr]],tbl_BasisLos1[],7,FALSE),"")</f>
        <v>0</v>
      </c>
      <c r="S800" s="463" t="str">
        <f>IFERROR(tbl_AufmassLos1[[#This Row],[Fläche_qm_Jahr]]/tbl_AufmassLos1[[#This Row],[qm Leistung pro Stunde]],"")</f>
        <v/>
      </c>
      <c r="T800" s="233">
        <f>IFERROR(VLOOKUP(tbl_AufmassLos1[[#This Row],[Reinigungs-gruppe]]&amp;tbl_AufmassLos1[[#This Row],[Reinigungs-tageJahr]],tbl_BasisLos1[],8,FALSE),"")</f>
        <v>0</v>
      </c>
      <c r="U800" s="234" t="str">
        <f>IFERROR(tbl_AufmassLos1[[#This Row],[StundenJahr]]*tbl_AufmassLos1[[#This Row],[SVS]],"")</f>
        <v/>
      </c>
      <c r="V800" s="234" t="str">
        <f>IFERROR(tbl_AufmassLos1[[#This Row],[PreisJahr]]/12,"")</f>
        <v/>
      </c>
    </row>
    <row r="801" spans="1:22" x14ac:dyDescent="0.2">
      <c r="A801" s="322" t="s">
        <v>2556</v>
      </c>
      <c r="B801" s="297">
        <v>709170001</v>
      </c>
      <c r="C801" s="309" t="s">
        <v>2511</v>
      </c>
      <c r="D801" s="299" t="s">
        <v>256</v>
      </c>
      <c r="E801" s="301" t="s">
        <v>1584</v>
      </c>
      <c r="F801" s="296" t="s">
        <v>380</v>
      </c>
      <c r="G801" s="468" t="s">
        <v>161</v>
      </c>
      <c r="H801" s="301"/>
      <c r="I801" s="301" t="s">
        <v>2486</v>
      </c>
      <c r="J801" s="302">
        <v>61.98</v>
      </c>
      <c r="K801" s="303" t="s">
        <v>452</v>
      </c>
      <c r="L801" s="312" t="s">
        <v>163</v>
      </c>
      <c r="M801" s="295" t="s">
        <v>484</v>
      </c>
      <c r="N801" s="289">
        <v>122.5</v>
      </c>
      <c r="O801" s="305">
        <v>1.2</v>
      </c>
      <c r="P801" s="305"/>
      <c r="Q801" s="463">
        <f>IFERROR(tbl_AufmassLos1[[#This Row],[Fläche_qm]]*tbl_AufmassLos1[[#This Row],[Reinigungs-tageJahr]],"")</f>
        <v>7592.5499999999993</v>
      </c>
      <c r="R801" s="232">
        <f>IFERROR(VLOOKUP(tbl_AufmassLos1[[#This Row],[Reinigungs-gruppe]]&amp;tbl_AufmassLos1[[#This Row],[Reinigungs-tageJahr]],tbl_BasisLos1[],7,FALSE),"")</f>
        <v>0</v>
      </c>
      <c r="S801" s="463" t="str">
        <f>IFERROR(tbl_AufmassLos1[[#This Row],[Fläche_qm_Jahr]]/tbl_AufmassLos1[[#This Row],[qm Leistung pro Stunde]],"")</f>
        <v/>
      </c>
      <c r="T801" s="233">
        <f>IFERROR(VLOOKUP(tbl_AufmassLos1[[#This Row],[Reinigungs-gruppe]]&amp;tbl_AufmassLos1[[#This Row],[Reinigungs-tageJahr]],tbl_BasisLos1[],8,FALSE),"")</f>
        <v>0</v>
      </c>
      <c r="U801" s="234" t="str">
        <f>IFERROR(tbl_AufmassLos1[[#This Row],[StundenJahr]]*tbl_AufmassLos1[[#This Row],[SVS]],"")</f>
        <v/>
      </c>
      <c r="V801" s="234" t="str">
        <f>IFERROR(tbl_AufmassLos1[[#This Row],[PreisJahr]]/12,"")</f>
        <v/>
      </c>
    </row>
    <row r="802" spans="1:22" x14ac:dyDescent="0.2">
      <c r="A802" s="322" t="s">
        <v>2556</v>
      </c>
      <c r="B802" s="297">
        <v>709170001</v>
      </c>
      <c r="C802" s="309" t="s">
        <v>2511</v>
      </c>
      <c r="D802" s="299" t="s">
        <v>256</v>
      </c>
      <c r="E802" s="301" t="s">
        <v>1585</v>
      </c>
      <c r="F802" s="296" t="s">
        <v>388</v>
      </c>
      <c r="G802" s="468" t="s">
        <v>161</v>
      </c>
      <c r="H802" s="301"/>
      <c r="I802" s="301" t="s">
        <v>2486</v>
      </c>
      <c r="J802" s="302">
        <v>18.420000000000002</v>
      </c>
      <c r="K802" s="303" t="s">
        <v>234</v>
      </c>
      <c r="L802" s="312" t="s">
        <v>163</v>
      </c>
      <c r="M802" s="295" t="s">
        <v>479</v>
      </c>
      <c r="N802" s="289">
        <v>49</v>
      </c>
      <c r="O802" s="305">
        <v>3</v>
      </c>
      <c r="P802" s="305">
        <v>5.5</v>
      </c>
      <c r="Q802" s="463">
        <f>IFERROR(tbl_AufmassLos1[[#This Row],[Fläche_qm]]*tbl_AufmassLos1[[#This Row],[Reinigungs-tageJahr]],"")</f>
        <v>902.58</v>
      </c>
      <c r="R802" s="232">
        <f>IFERROR(VLOOKUP(tbl_AufmassLos1[[#This Row],[Reinigungs-gruppe]]&amp;tbl_AufmassLos1[[#This Row],[Reinigungs-tageJahr]],tbl_BasisLos1[],7,FALSE),"")</f>
        <v>0</v>
      </c>
      <c r="S802" s="463" t="str">
        <f>IFERROR(tbl_AufmassLos1[[#This Row],[Fläche_qm_Jahr]]/tbl_AufmassLos1[[#This Row],[qm Leistung pro Stunde]],"")</f>
        <v/>
      </c>
      <c r="T802" s="233">
        <f>IFERROR(VLOOKUP(tbl_AufmassLos1[[#This Row],[Reinigungs-gruppe]]&amp;tbl_AufmassLos1[[#This Row],[Reinigungs-tageJahr]],tbl_BasisLos1[],8,FALSE),"")</f>
        <v>0</v>
      </c>
      <c r="U802" s="234" t="str">
        <f>IFERROR(tbl_AufmassLos1[[#This Row],[StundenJahr]]*tbl_AufmassLos1[[#This Row],[SVS]],"")</f>
        <v/>
      </c>
      <c r="V802" s="234" t="str">
        <f>IFERROR(tbl_AufmassLos1[[#This Row],[PreisJahr]]/12,"")</f>
        <v/>
      </c>
    </row>
    <row r="803" spans="1:22" x14ac:dyDescent="0.2">
      <c r="A803" s="322" t="s">
        <v>2556</v>
      </c>
      <c r="B803" s="297">
        <v>709170001</v>
      </c>
      <c r="C803" s="309" t="s">
        <v>2511</v>
      </c>
      <c r="D803" s="299" t="s">
        <v>256</v>
      </c>
      <c r="E803" s="301" t="s">
        <v>1586</v>
      </c>
      <c r="F803" s="296" t="s">
        <v>388</v>
      </c>
      <c r="G803" s="468" t="s">
        <v>161</v>
      </c>
      <c r="H803" s="301"/>
      <c r="I803" s="301" t="s">
        <v>2486</v>
      </c>
      <c r="J803" s="302">
        <v>21.97</v>
      </c>
      <c r="K803" s="303" t="s">
        <v>234</v>
      </c>
      <c r="L803" s="312" t="s">
        <v>163</v>
      </c>
      <c r="M803" s="295" t="s">
        <v>479</v>
      </c>
      <c r="N803" s="289">
        <v>49</v>
      </c>
      <c r="O803" s="305">
        <v>4.4000000000000004</v>
      </c>
      <c r="P803" s="305">
        <v>1</v>
      </c>
      <c r="Q803" s="463">
        <f>IFERROR(tbl_AufmassLos1[[#This Row],[Fläche_qm]]*tbl_AufmassLos1[[#This Row],[Reinigungs-tageJahr]],"")</f>
        <v>1076.53</v>
      </c>
      <c r="R803" s="232">
        <f>IFERROR(VLOOKUP(tbl_AufmassLos1[[#This Row],[Reinigungs-gruppe]]&amp;tbl_AufmassLos1[[#This Row],[Reinigungs-tageJahr]],tbl_BasisLos1[],7,FALSE),"")</f>
        <v>0</v>
      </c>
      <c r="S803" s="463" t="str">
        <f>IFERROR(tbl_AufmassLos1[[#This Row],[Fläche_qm_Jahr]]/tbl_AufmassLos1[[#This Row],[qm Leistung pro Stunde]],"")</f>
        <v/>
      </c>
      <c r="T803" s="233">
        <f>IFERROR(VLOOKUP(tbl_AufmassLos1[[#This Row],[Reinigungs-gruppe]]&amp;tbl_AufmassLos1[[#This Row],[Reinigungs-tageJahr]],tbl_BasisLos1[],8,FALSE),"")</f>
        <v>0</v>
      </c>
      <c r="U803" s="234" t="str">
        <f>IFERROR(tbl_AufmassLos1[[#This Row],[StundenJahr]]*tbl_AufmassLos1[[#This Row],[SVS]],"")</f>
        <v/>
      </c>
      <c r="V803" s="234" t="str">
        <f>IFERROR(tbl_AufmassLos1[[#This Row],[PreisJahr]]/12,"")</f>
        <v/>
      </c>
    </row>
    <row r="804" spans="1:22" x14ac:dyDescent="0.2">
      <c r="A804" s="322" t="s">
        <v>2556</v>
      </c>
      <c r="B804" s="297">
        <v>709170001</v>
      </c>
      <c r="C804" s="309" t="s">
        <v>2511</v>
      </c>
      <c r="D804" s="299" t="s">
        <v>256</v>
      </c>
      <c r="E804" s="301" t="s">
        <v>1587</v>
      </c>
      <c r="F804" s="296" t="s">
        <v>388</v>
      </c>
      <c r="G804" s="468" t="s">
        <v>161</v>
      </c>
      <c r="H804" s="301"/>
      <c r="I804" s="301" t="s">
        <v>2486</v>
      </c>
      <c r="J804" s="302">
        <v>21.43</v>
      </c>
      <c r="K804" s="303" t="s">
        <v>234</v>
      </c>
      <c r="L804" s="312" t="s">
        <v>163</v>
      </c>
      <c r="M804" s="295" t="s">
        <v>479</v>
      </c>
      <c r="N804" s="289">
        <v>49</v>
      </c>
      <c r="O804" s="305">
        <v>3.3</v>
      </c>
      <c r="P804" s="305">
        <v>1</v>
      </c>
      <c r="Q804" s="463">
        <f>IFERROR(tbl_AufmassLos1[[#This Row],[Fläche_qm]]*tbl_AufmassLos1[[#This Row],[Reinigungs-tageJahr]],"")</f>
        <v>1050.07</v>
      </c>
      <c r="R804" s="232">
        <f>IFERROR(VLOOKUP(tbl_AufmassLos1[[#This Row],[Reinigungs-gruppe]]&amp;tbl_AufmassLos1[[#This Row],[Reinigungs-tageJahr]],tbl_BasisLos1[],7,FALSE),"")</f>
        <v>0</v>
      </c>
      <c r="S804" s="463" t="str">
        <f>IFERROR(tbl_AufmassLos1[[#This Row],[Fläche_qm_Jahr]]/tbl_AufmassLos1[[#This Row],[qm Leistung pro Stunde]],"")</f>
        <v/>
      </c>
      <c r="T804" s="233">
        <f>IFERROR(VLOOKUP(tbl_AufmassLos1[[#This Row],[Reinigungs-gruppe]]&amp;tbl_AufmassLos1[[#This Row],[Reinigungs-tageJahr]],tbl_BasisLos1[],8,FALSE),"")</f>
        <v>0</v>
      </c>
      <c r="U804" s="234" t="str">
        <f>IFERROR(tbl_AufmassLos1[[#This Row],[StundenJahr]]*tbl_AufmassLos1[[#This Row],[SVS]],"")</f>
        <v/>
      </c>
      <c r="V804" s="234" t="str">
        <f>IFERROR(tbl_AufmassLos1[[#This Row],[PreisJahr]]/12,"")</f>
        <v/>
      </c>
    </row>
    <row r="805" spans="1:22" x14ac:dyDescent="0.2">
      <c r="A805" s="322" t="s">
        <v>2556</v>
      </c>
      <c r="B805" s="297">
        <v>709170001</v>
      </c>
      <c r="C805" s="309" t="s">
        <v>2511</v>
      </c>
      <c r="D805" s="299" t="s">
        <v>256</v>
      </c>
      <c r="E805" s="301" t="s">
        <v>1588</v>
      </c>
      <c r="F805" s="296" t="s">
        <v>2377</v>
      </c>
      <c r="G805" s="468" t="s">
        <v>161</v>
      </c>
      <c r="H805" s="301"/>
      <c r="I805" s="301" t="s">
        <v>2486</v>
      </c>
      <c r="J805" s="302">
        <v>5.64</v>
      </c>
      <c r="K805" s="303" t="s">
        <v>48</v>
      </c>
      <c r="L805" s="312" t="s">
        <v>163</v>
      </c>
      <c r="M805" s="313" t="s">
        <v>250</v>
      </c>
      <c r="N805" s="289">
        <v>0</v>
      </c>
      <c r="O805" s="305">
        <v>0</v>
      </c>
      <c r="P805" s="305"/>
      <c r="Q805" s="463">
        <f>IFERROR(tbl_AufmassLos1[[#This Row],[Fläche_qm]]*tbl_AufmassLos1[[#This Row],[Reinigungs-tageJahr]],"")</f>
        <v>0</v>
      </c>
      <c r="R805" s="232">
        <f>IFERROR(VLOOKUP(tbl_AufmassLos1[[#This Row],[Reinigungs-gruppe]]&amp;tbl_AufmassLos1[[#This Row],[Reinigungs-tageJahr]],tbl_BasisLos1[],7,FALSE),"")</f>
        <v>0</v>
      </c>
      <c r="S805" s="463" t="str">
        <f>IFERROR(tbl_AufmassLos1[[#This Row],[Fläche_qm_Jahr]]/tbl_AufmassLos1[[#This Row],[qm Leistung pro Stunde]],"")</f>
        <v/>
      </c>
      <c r="T805" s="233">
        <f>IFERROR(VLOOKUP(tbl_AufmassLos1[[#This Row],[Reinigungs-gruppe]]&amp;tbl_AufmassLos1[[#This Row],[Reinigungs-tageJahr]],tbl_BasisLos1[],8,FALSE),"")</f>
        <v>0</v>
      </c>
      <c r="U805" s="234" t="str">
        <f>IFERROR(tbl_AufmassLos1[[#This Row],[StundenJahr]]*tbl_AufmassLos1[[#This Row],[SVS]],"")</f>
        <v/>
      </c>
      <c r="V805" s="234" t="str">
        <f>IFERROR(tbl_AufmassLos1[[#This Row],[PreisJahr]]/12,"")</f>
        <v/>
      </c>
    </row>
    <row r="806" spans="1:22" x14ac:dyDescent="0.2">
      <c r="A806" s="322" t="s">
        <v>2556</v>
      </c>
      <c r="B806" s="297">
        <v>709170001</v>
      </c>
      <c r="C806" s="309" t="s">
        <v>2511</v>
      </c>
      <c r="D806" s="299" t="s">
        <v>256</v>
      </c>
      <c r="E806" s="301" t="s">
        <v>1589</v>
      </c>
      <c r="F806" s="296" t="s">
        <v>394</v>
      </c>
      <c r="G806" s="468" t="s">
        <v>161</v>
      </c>
      <c r="H806" s="301"/>
      <c r="I806" s="301" t="s">
        <v>2486</v>
      </c>
      <c r="J806" s="302">
        <v>3.39</v>
      </c>
      <c r="K806" s="303" t="s">
        <v>451</v>
      </c>
      <c r="L806" s="312" t="s">
        <v>163</v>
      </c>
      <c r="M806" s="295" t="s">
        <v>481</v>
      </c>
      <c r="N806" s="289">
        <v>245</v>
      </c>
      <c r="O806" s="305">
        <v>0.5</v>
      </c>
      <c r="P806" s="305"/>
      <c r="Q806" s="463">
        <f>IFERROR(tbl_AufmassLos1[[#This Row],[Fläche_qm]]*tbl_AufmassLos1[[#This Row],[Reinigungs-tageJahr]],"")</f>
        <v>830.55000000000007</v>
      </c>
      <c r="R806" s="232">
        <f>IFERROR(VLOOKUP(tbl_AufmassLos1[[#This Row],[Reinigungs-gruppe]]&amp;tbl_AufmassLos1[[#This Row],[Reinigungs-tageJahr]],tbl_BasisLos1[],7,FALSE),"")</f>
        <v>0</v>
      </c>
      <c r="S806" s="463" t="str">
        <f>IFERROR(tbl_AufmassLos1[[#This Row],[Fläche_qm_Jahr]]/tbl_AufmassLos1[[#This Row],[qm Leistung pro Stunde]],"")</f>
        <v/>
      </c>
      <c r="T806" s="233">
        <f>IFERROR(VLOOKUP(tbl_AufmassLos1[[#This Row],[Reinigungs-gruppe]]&amp;tbl_AufmassLos1[[#This Row],[Reinigungs-tageJahr]],tbl_BasisLos1[],8,FALSE),"")</f>
        <v>0</v>
      </c>
      <c r="U806" s="234" t="str">
        <f>IFERROR(tbl_AufmassLos1[[#This Row],[StundenJahr]]*tbl_AufmassLos1[[#This Row],[SVS]],"")</f>
        <v/>
      </c>
      <c r="V806" s="234" t="str">
        <f>IFERROR(tbl_AufmassLos1[[#This Row],[PreisJahr]]/12,"")</f>
        <v/>
      </c>
    </row>
    <row r="807" spans="1:22" x14ac:dyDescent="0.2">
      <c r="A807" s="322" t="s">
        <v>2556</v>
      </c>
      <c r="B807" s="297">
        <v>709170001</v>
      </c>
      <c r="C807" s="309" t="s">
        <v>2511</v>
      </c>
      <c r="D807" s="299" t="s">
        <v>256</v>
      </c>
      <c r="E807" s="301" t="s">
        <v>1590</v>
      </c>
      <c r="F807" s="296" t="s">
        <v>393</v>
      </c>
      <c r="G807" s="468" t="s">
        <v>161</v>
      </c>
      <c r="H807" s="301"/>
      <c r="I807" s="301" t="s">
        <v>2486</v>
      </c>
      <c r="J807" s="302">
        <v>3.67</v>
      </c>
      <c r="K807" s="303" t="s">
        <v>451</v>
      </c>
      <c r="L807" s="312" t="s">
        <v>163</v>
      </c>
      <c r="M807" s="295" t="s">
        <v>481</v>
      </c>
      <c r="N807" s="289">
        <v>245</v>
      </c>
      <c r="O807" s="305">
        <v>0.5</v>
      </c>
      <c r="P807" s="305"/>
      <c r="Q807" s="463">
        <f>IFERROR(tbl_AufmassLos1[[#This Row],[Fläche_qm]]*tbl_AufmassLos1[[#This Row],[Reinigungs-tageJahr]],"")</f>
        <v>899.15</v>
      </c>
      <c r="R807" s="232">
        <f>IFERROR(VLOOKUP(tbl_AufmassLos1[[#This Row],[Reinigungs-gruppe]]&amp;tbl_AufmassLos1[[#This Row],[Reinigungs-tageJahr]],tbl_BasisLos1[],7,FALSE),"")</f>
        <v>0</v>
      </c>
      <c r="S807" s="463" t="str">
        <f>IFERROR(tbl_AufmassLos1[[#This Row],[Fläche_qm_Jahr]]/tbl_AufmassLos1[[#This Row],[qm Leistung pro Stunde]],"")</f>
        <v/>
      </c>
      <c r="T807" s="233">
        <f>IFERROR(VLOOKUP(tbl_AufmassLos1[[#This Row],[Reinigungs-gruppe]]&amp;tbl_AufmassLos1[[#This Row],[Reinigungs-tageJahr]],tbl_BasisLos1[],8,FALSE),"")</f>
        <v>0</v>
      </c>
      <c r="U807" s="234" t="str">
        <f>IFERROR(tbl_AufmassLos1[[#This Row],[StundenJahr]]*tbl_AufmassLos1[[#This Row],[SVS]],"")</f>
        <v/>
      </c>
      <c r="V807" s="234" t="str">
        <f>IFERROR(tbl_AufmassLos1[[#This Row],[PreisJahr]]/12,"")</f>
        <v/>
      </c>
    </row>
    <row r="808" spans="1:22" x14ac:dyDescent="0.2">
      <c r="A808" s="322" t="s">
        <v>2556</v>
      </c>
      <c r="B808" s="297">
        <v>709170001</v>
      </c>
      <c r="C808" s="309" t="s">
        <v>2511</v>
      </c>
      <c r="D808" s="299" t="s">
        <v>250</v>
      </c>
      <c r="E808" s="301" t="s">
        <v>1339</v>
      </c>
      <c r="F808" s="296" t="s">
        <v>2322</v>
      </c>
      <c r="G808" s="468" t="s">
        <v>161</v>
      </c>
      <c r="H808" s="301"/>
      <c r="I808" s="301" t="s">
        <v>2486</v>
      </c>
      <c r="J808" s="302">
        <v>23.43</v>
      </c>
      <c r="K808" s="303" t="s">
        <v>234</v>
      </c>
      <c r="L808" s="312" t="s">
        <v>163</v>
      </c>
      <c r="M808" s="295" t="s">
        <v>479</v>
      </c>
      <c r="N808" s="289">
        <v>49</v>
      </c>
      <c r="O808" s="305"/>
      <c r="P808" s="305">
        <v>15.2</v>
      </c>
      <c r="Q808" s="463">
        <f>IFERROR(tbl_AufmassLos1[[#This Row],[Fläche_qm]]*tbl_AufmassLos1[[#This Row],[Reinigungs-tageJahr]],"")</f>
        <v>1148.07</v>
      </c>
      <c r="R808" s="232">
        <f>IFERROR(VLOOKUP(tbl_AufmassLos1[[#This Row],[Reinigungs-gruppe]]&amp;tbl_AufmassLos1[[#This Row],[Reinigungs-tageJahr]],tbl_BasisLos1[],7,FALSE),"")</f>
        <v>0</v>
      </c>
      <c r="S808" s="463" t="str">
        <f>IFERROR(tbl_AufmassLos1[[#This Row],[Fläche_qm_Jahr]]/tbl_AufmassLos1[[#This Row],[qm Leistung pro Stunde]],"")</f>
        <v/>
      </c>
      <c r="T808" s="233">
        <f>IFERROR(VLOOKUP(tbl_AufmassLos1[[#This Row],[Reinigungs-gruppe]]&amp;tbl_AufmassLos1[[#This Row],[Reinigungs-tageJahr]],tbl_BasisLos1[],8,FALSE),"")</f>
        <v>0</v>
      </c>
      <c r="U808" s="234" t="str">
        <f>IFERROR(tbl_AufmassLos1[[#This Row],[StundenJahr]]*tbl_AufmassLos1[[#This Row],[SVS]],"")</f>
        <v/>
      </c>
      <c r="V808" s="234" t="str">
        <f>IFERROR(tbl_AufmassLos1[[#This Row],[PreisJahr]]/12,"")</f>
        <v/>
      </c>
    </row>
    <row r="809" spans="1:22" x14ac:dyDescent="0.2">
      <c r="A809" s="322" t="s">
        <v>2556</v>
      </c>
      <c r="B809" s="297">
        <v>709170001</v>
      </c>
      <c r="C809" s="309" t="s">
        <v>2511</v>
      </c>
      <c r="D809" s="299" t="s">
        <v>256</v>
      </c>
      <c r="E809" s="301" t="s">
        <v>1591</v>
      </c>
      <c r="F809" s="296" t="s">
        <v>417</v>
      </c>
      <c r="G809" s="468" t="s">
        <v>161</v>
      </c>
      <c r="H809" s="301"/>
      <c r="I809" s="301" t="s">
        <v>2486</v>
      </c>
      <c r="J809" s="302">
        <v>25.77</v>
      </c>
      <c r="K809" s="303" t="s">
        <v>234</v>
      </c>
      <c r="L809" s="312" t="s">
        <v>163</v>
      </c>
      <c r="M809" s="295" t="s">
        <v>479</v>
      </c>
      <c r="N809" s="289">
        <v>49</v>
      </c>
      <c r="O809" s="305">
        <v>3.6</v>
      </c>
      <c r="P809" s="305">
        <v>1</v>
      </c>
      <c r="Q809" s="463">
        <f>IFERROR(tbl_AufmassLos1[[#This Row],[Fläche_qm]]*tbl_AufmassLos1[[#This Row],[Reinigungs-tageJahr]],"")</f>
        <v>1262.73</v>
      </c>
      <c r="R809" s="232">
        <f>IFERROR(VLOOKUP(tbl_AufmassLos1[[#This Row],[Reinigungs-gruppe]]&amp;tbl_AufmassLos1[[#This Row],[Reinigungs-tageJahr]],tbl_BasisLos1[],7,FALSE),"")</f>
        <v>0</v>
      </c>
      <c r="S809" s="463" t="str">
        <f>IFERROR(tbl_AufmassLos1[[#This Row],[Fläche_qm_Jahr]]/tbl_AufmassLos1[[#This Row],[qm Leistung pro Stunde]],"")</f>
        <v/>
      </c>
      <c r="T809" s="233">
        <f>IFERROR(VLOOKUP(tbl_AufmassLos1[[#This Row],[Reinigungs-gruppe]]&amp;tbl_AufmassLos1[[#This Row],[Reinigungs-tageJahr]],tbl_BasisLos1[],8,FALSE),"")</f>
        <v>0</v>
      </c>
      <c r="U809" s="234" t="str">
        <f>IFERROR(tbl_AufmassLos1[[#This Row],[StundenJahr]]*tbl_AufmassLos1[[#This Row],[SVS]],"")</f>
        <v/>
      </c>
      <c r="V809" s="234" t="str">
        <f>IFERROR(tbl_AufmassLos1[[#This Row],[PreisJahr]]/12,"")</f>
        <v/>
      </c>
    </row>
    <row r="810" spans="1:22" x14ac:dyDescent="0.2">
      <c r="A810" s="322" t="s">
        <v>2556</v>
      </c>
      <c r="B810" s="297">
        <v>709170001</v>
      </c>
      <c r="C810" s="309" t="s">
        <v>2511</v>
      </c>
      <c r="D810" s="299" t="s">
        <v>256</v>
      </c>
      <c r="E810" s="301" t="s">
        <v>1592</v>
      </c>
      <c r="F810" s="296" t="s">
        <v>395</v>
      </c>
      <c r="G810" s="468" t="s">
        <v>161</v>
      </c>
      <c r="H810" s="301"/>
      <c r="I810" s="301" t="s">
        <v>2486</v>
      </c>
      <c r="J810" s="302">
        <v>1.5</v>
      </c>
      <c r="K810" s="303" t="s">
        <v>454</v>
      </c>
      <c r="L810" s="312" t="s">
        <v>163</v>
      </c>
      <c r="M810" s="295" t="s">
        <v>481</v>
      </c>
      <c r="N810" s="289">
        <v>245</v>
      </c>
      <c r="O810" s="305">
        <v>0</v>
      </c>
      <c r="P810" s="305"/>
      <c r="Q810" s="463">
        <f>IFERROR(tbl_AufmassLos1[[#This Row],[Fläche_qm]]*tbl_AufmassLos1[[#This Row],[Reinigungs-tageJahr]],"")</f>
        <v>367.5</v>
      </c>
      <c r="R810" s="232">
        <f>IFERROR(VLOOKUP(tbl_AufmassLos1[[#This Row],[Reinigungs-gruppe]]&amp;tbl_AufmassLos1[[#This Row],[Reinigungs-tageJahr]],tbl_BasisLos1[],7,FALSE),"")</f>
        <v>0</v>
      </c>
      <c r="S810" s="463" t="str">
        <f>IFERROR(tbl_AufmassLos1[[#This Row],[Fläche_qm_Jahr]]/tbl_AufmassLos1[[#This Row],[qm Leistung pro Stunde]],"")</f>
        <v/>
      </c>
      <c r="T810" s="233">
        <f>IFERROR(VLOOKUP(tbl_AufmassLos1[[#This Row],[Reinigungs-gruppe]]&amp;tbl_AufmassLos1[[#This Row],[Reinigungs-tageJahr]],tbl_BasisLos1[],8,FALSE),"")</f>
        <v>0</v>
      </c>
      <c r="U810" s="234" t="str">
        <f>IFERROR(tbl_AufmassLos1[[#This Row],[StundenJahr]]*tbl_AufmassLos1[[#This Row],[SVS]],"")</f>
        <v/>
      </c>
      <c r="V810" s="234" t="str">
        <f>IFERROR(tbl_AufmassLos1[[#This Row],[PreisJahr]]/12,"")</f>
        <v/>
      </c>
    </row>
    <row r="811" spans="1:22" x14ac:dyDescent="0.2">
      <c r="A811" s="322" t="s">
        <v>2556</v>
      </c>
      <c r="B811" s="297">
        <v>709170001</v>
      </c>
      <c r="C811" s="309" t="s">
        <v>2511</v>
      </c>
      <c r="D811" s="299" t="s">
        <v>256</v>
      </c>
      <c r="E811" s="301" t="s">
        <v>1593</v>
      </c>
      <c r="F811" s="296" t="s">
        <v>388</v>
      </c>
      <c r="G811" s="468" t="s">
        <v>161</v>
      </c>
      <c r="H811" s="301"/>
      <c r="I811" s="301" t="s">
        <v>2486</v>
      </c>
      <c r="J811" s="302">
        <v>24.98</v>
      </c>
      <c r="K811" s="303" t="s">
        <v>234</v>
      </c>
      <c r="L811" s="312" t="s">
        <v>163</v>
      </c>
      <c r="M811" s="295" t="s">
        <v>479</v>
      </c>
      <c r="N811" s="289">
        <v>49</v>
      </c>
      <c r="O811" s="305">
        <v>3.6</v>
      </c>
      <c r="P811" s="305"/>
      <c r="Q811" s="463">
        <f>IFERROR(tbl_AufmassLos1[[#This Row],[Fläche_qm]]*tbl_AufmassLos1[[#This Row],[Reinigungs-tageJahr]],"")</f>
        <v>1224.02</v>
      </c>
      <c r="R811" s="232">
        <f>IFERROR(VLOOKUP(tbl_AufmassLos1[[#This Row],[Reinigungs-gruppe]]&amp;tbl_AufmassLos1[[#This Row],[Reinigungs-tageJahr]],tbl_BasisLos1[],7,FALSE),"")</f>
        <v>0</v>
      </c>
      <c r="S811" s="463" t="str">
        <f>IFERROR(tbl_AufmassLos1[[#This Row],[Fläche_qm_Jahr]]/tbl_AufmassLos1[[#This Row],[qm Leistung pro Stunde]],"")</f>
        <v/>
      </c>
      <c r="T811" s="233">
        <f>IFERROR(VLOOKUP(tbl_AufmassLos1[[#This Row],[Reinigungs-gruppe]]&amp;tbl_AufmassLos1[[#This Row],[Reinigungs-tageJahr]],tbl_BasisLos1[],8,FALSE),"")</f>
        <v>0</v>
      </c>
      <c r="U811" s="234" t="str">
        <f>IFERROR(tbl_AufmassLos1[[#This Row],[StundenJahr]]*tbl_AufmassLos1[[#This Row],[SVS]],"")</f>
        <v/>
      </c>
      <c r="V811" s="234" t="str">
        <f>IFERROR(tbl_AufmassLos1[[#This Row],[PreisJahr]]/12,"")</f>
        <v/>
      </c>
    </row>
    <row r="812" spans="1:22" x14ac:dyDescent="0.2">
      <c r="A812" s="322" t="s">
        <v>2556</v>
      </c>
      <c r="B812" s="297">
        <v>709170001</v>
      </c>
      <c r="C812" s="309" t="s">
        <v>2511</v>
      </c>
      <c r="D812" s="299" t="s">
        <v>256</v>
      </c>
      <c r="E812" s="301" t="s">
        <v>1594</v>
      </c>
      <c r="F812" s="296" t="s">
        <v>388</v>
      </c>
      <c r="G812" s="468" t="s">
        <v>161</v>
      </c>
      <c r="H812" s="301"/>
      <c r="I812" s="301" t="s">
        <v>2486</v>
      </c>
      <c r="J812" s="302">
        <v>22.13</v>
      </c>
      <c r="K812" s="303" t="s">
        <v>234</v>
      </c>
      <c r="L812" s="312" t="s">
        <v>163</v>
      </c>
      <c r="M812" s="295" t="s">
        <v>479</v>
      </c>
      <c r="N812" s="289">
        <v>49</v>
      </c>
      <c r="O812" s="305">
        <v>2.6</v>
      </c>
      <c r="P812" s="305">
        <v>1</v>
      </c>
      <c r="Q812" s="463">
        <f>IFERROR(tbl_AufmassLos1[[#This Row],[Fläche_qm]]*tbl_AufmassLos1[[#This Row],[Reinigungs-tageJahr]],"")</f>
        <v>1084.3699999999999</v>
      </c>
      <c r="R812" s="232">
        <f>IFERROR(VLOOKUP(tbl_AufmassLos1[[#This Row],[Reinigungs-gruppe]]&amp;tbl_AufmassLos1[[#This Row],[Reinigungs-tageJahr]],tbl_BasisLos1[],7,FALSE),"")</f>
        <v>0</v>
      </c>
      <c r="S812" s="463" t="str">
        <f>IFERROR(tbl_AufmassLos1[[#This Row],[Fläche_qm_Jahr]]/tbl_AufmassLos1[[#This Row],[qm Leistung pro Stunde]],"")</f>
        <v/>
      </c>
      <c r="T812" s="233">
        <f>IFERROR(VLOOKUP(tbl_AufmassLos1[[#This Row],[Reinigungs-gruppe]]&amp;tbl_AufmassLos1[[#This Row],[Reinigungs-tageJahr]],tbl_BasisLos1[],8,FALSE),"")</f>
        <v>0</v>
      </c>
      <c r="U812" s="234" t="str">
        <f>IFERROR(tbl_AufmassLos1[[#This Row],[StundenJahr]]*tbl_AufmassLos1[[#This Row],[SVS]],"")</f>
        <v/>
      </c>
      <c r="V812" s="234" t="str">
        <f>IFERROR(tbl_AufmassLos1[[#This Row],[PreisJahr]]/12,"")</f>
        <v/>
      </c>
    </row>
    <row r="813" spans="1:22" x14ac:dyDescent="0.2">
      <c r="A813" s="322" t="s">
        <v>2556</v>
      </c>
      <c r="B813" s="297">
        <v>709170001</v>
      </c>
      <c r="C813" s="309" t="s">
        <v>2511</v>
      </c>
      <c r="D813" s="299" t="s">
        <v>256</v>
      </c>
      <c r="E813" s="301" t="s">
        <v>1595</v>
      </c>
      <c r="F813" s="296" t="s">
        <v>388</v>
      </c>
      <c r="G813" s="468" t="s">
        <v>161</v>
      </c>
      <c r="H813" s="301"/>
      <c r="I813" s="301" t="s">
        <v>2486</v>
      </c>
      <c r="J813" s="302">
        <v>22.28</v>
      </c>
      <c r="K813" s="303" t="s">
        <v>234</v>
      </c>
      <c r="L813" s="312" t="s">
        <v>163</v>
      </c>
      <c r="M813" s="295" t="s">
        <v>479</v>
      </c>
      <c r="N813" s="289">
        <v>49</v>
      </c>
      <c r="O813" s="305">
        <v>3.6</v>
      </c>
      <c r="P813" s="305">
        <v>1</v>
      </c>
      <c r="Q813" s="463">
        <f>IFERROR(tbl_AufmassLos1[[#This Row],[Fläche_qm]]*tbl_AufmassLos1[[#This Row],[Reinigungs-tageJahr]],"")</f>
        <v>1091.72</v>
      </c>
      <c r="R813" s="232">
        <f>IFERROR(VLOOKUP(tbl_AufmassLos1[[#This Row],[Reinigungs-gruppe]]&amp;tbl_AufmassLos1[[#This Row],[Reinigungs-tageJahr]],tbl_BasisLos1[],7,FALSE),"")</f>
        <v>0</v>
      </c>
      <c r="S813" s="463" t="str">
        <f>IFERROR(tbl_AufmassLos1[[#This Row],[Fläche_qm_Jahr]]/tbl_AufmassLos1[[#This Row],[qm Leistung pro Stunde]],"")</f>
        <v/>
      </c>
      <c r="T813" s="233">
        <f>IFERROR(VLOOKUP(tbl_AufmassLos1[[#This Row],[Reinigungs-gruppe]]&amp;tbl_AufmassLos1[[#This Row],[Reinigungs-tageJahr]],tbl_BasisLos1[],8,FALSE),"")</f>
        <v>0</v>
      </c>
      <c r="U813" s="234" t="str">
        <f>IFERROR(tbl_AufmassLos1[[#This Row],[StundenJahr]]*tbl_AufmassLos1[[#This Row],[SVS]],"")</f>
        <v/>
      </c>
      <c r="V813" s="234" t="str">
        <f>IFERROR(tbl_AufmassLos1[[#This Row],[PreisJahr]]/12,"")</f>
        <v/>
      </c>
    </row>
    <row r="814" spans="1:22" x14ac:dyDescent="0.2">
      <c r="A814" s="322" t="s">
        <v>2556</v>
      </c>
      <c r="B814" s="297">
        <v>709170001</v>
      </c>
      <c r="C814" s="309" t="s">
        <v>2511</v>
      </c>
      <c r="D814" s="299" t="s">
        <v>256</v>
      </c>
      <c r="E814" s="301" t="s">
        <v>1596</v>
      </c>
      <c r="F814" s="296" t="s">
        <v>388</v>
      </c>
      <c r="G814" s="468" t="s">
        <v>161</v>
      </c>
      <c r="H814" s="301"/>
      <c r="I814" s="301" t="s">
        <v>2486</v>
      </c>
      <c r="J814" s="302">
        <v>21.75</v>
      </c>
      <c r="K814" s="303" t="s">
        <v>234</v>
      </c>
      <c r="L814" s="312" t="s">
        <v>163</v>
      </c>
      <c r="M814" s="289" t="s">
        <v>479</v>
      </c>
      <c r="N814" s="294">
        <v>49</v>
      </c>
      <c r="O814" s="305">
        <v>2.6</v>
      </c>
      <c r="P814" s="305">
        <v>1</v>
      </c>
      <c r="Q814" s="463">
        <f>IFERROR(tbl_AufmassLos1[[#This Row],[Fläche_qm]]*tbl_AufmassLos1[[#This Row],[Reinigungs-tageJahr]],"")</f>
        <v>1065.75</v>
      </c>
      <c r="R814" s="232">
        <f>IFERROR(VLOOKUP(tbl_AufmassLos1[[#This Row],[Reinigungs-gruppe]]&amp;tbl_AufmassLos1[[#This Row],[Reinigungs-tageJahr]],tbl_BasisLos1[],7,FALSE),"")</f>
        <v>0</v>
      </c>
      <c r="S814" s="463" t="str">
        <f>IFERROR(tbl_AufmassLos1[[#This Row],[Fläche_qm_Jahr]]/tbl_AufmassLos1[[#This Row],[qm Leistung pro Stunde]],"")</f>
        <v/>
      </c>
      <c r="T814" s="233">
        <f>IFERROR(VLOOKUP(tbl_AufmassLos1[[#This Row],[Reinigungs-gruppe]]&amp;tbl_AufmassLos1[[#This Row],[Reinigungs-tageJahr]],tbl_BasisLos1[],8,FALSE),"")</f>
        <v>0</v>
      </c>
      <c r="U814" s="234" t="str">
        <f>IFERROR(tbl_AufmassLos1[[#This Row],[StundenJahr]]*tbl_AufmassLos1[[#This Row],[SVS]],"")</f>
        <v/>
      </c>
      <c r="V814" s="234" t="str">
        <f>IFERROR(tbl_AufmassLos1[[#This Row],[PreisJahr]]/12,"")</f>
        <v/>
      </c>
    </row>
    <row r="815" spans="1:22" x14ac:dyDescent="0.2">
      <c r="A815" s="322" t="s">
        <v>2556</v>
      </c>
      <c r="B815" s="297">
        <v>709170001</v>
      </c>
      <c r="C815" s="309" t="s">
        <v>2511</v>
      </c>
      <c r="D815" s="299" t="s">
        <v>256</v>
      </c>
      <c r="E815" s="301" t="s">
        <v>1597</v>
      </c>
      <c r="F815" s="296" t="s">
        <v>388</v>
      </c>
      <c r="G815" s="468" t="s">
        <v>161</v>
      </c>
      <c r="H815" s="301"/>
      <c r="I815" s="301" t="s">
        <v>2486</v>
      </c>
      <c r="J815" s="302">
        <v>20.76</v>
      </c>
      <c r="K815" s="303" t="s">
        <v>234</v>
      </c>
      <c r="L815" s="312" t="s">
        <v>163</v>
      </c>
      <c r="M815" s="289" t="s">
        <v>479</v>
      </c>
      <c r="N815" s="294">
        <v>49</v>
      </c>
      <c r="O815" s="305">
        <v>2.6</v>
      </c>
      <c r="P815" s="305">
        <v>1</v>
      </c>
      <c r="Q815" s="463">
        <f>IFERROR(tbl_AufmassLos1[[#This Row],[Fläche_qm]]*tbl_AufmassLos1[[#This Row],[Reinigungs-tageJahr]],"")</f>
        <v>1017.2400000000001</v>
      </c>
      <c r="R815" s="232">
        <f>IFERROR(VLOOKUP(tbl_AufmassLos1[[#This Row],[Reinigungs-gruppe]]&amp;tbl_AufmassLos1[[#This Row],[Reinigungs-tageJahr]],tbl_BasisLos1[],7,FALSE),"")</f>
        <v>0</v>
      </c>
      <c r="S815" s="463" t="str">
        <f>IFERROR(tbl_AufmassLos1[[#This Row],[Fläche_qm_Jahr]]/tbl_AufmassLos1[[#This Row],[qm Leistung pro Stunde]],"")</f>
        <v/>
      </c>
      <c r="T815" s="233">
        <f>IFERROR(VLOOKUP(tbl_AufmassLos1[[#This Row],[Reinigungs-gruppe]]&amp;tbl_AufmassLos1[[#This Row],[Reinigungs-tageJahr]],tbl_BasisLos1[],8,FALSE),"")</f>
        <v>0</v>
      </c>
      <c r="U815" s="234" t="str">
        <f>IFERROR(tbl_AufmassLos1[[#This Row],[StundenJahr]]*tbl_AufmassLos1[[#This Row],[SVS]],"")</f>
        <v/>
      </c>
      <c r="V815" s="234" t="str">
        <f>IFERROR(tbl_AufmassLos1[[#This Row],[PreisJahr]]/12,"")</f>
        <v/>
      </c>
    </row>
    <row r="816" spans="1:22" x14ac:dyDescent="0.2">
      <c r="A816" s="322" t="s">
        <v>2556</v>
      </c>
      <c r="B816" s="297">
        <v>709170001</v>
      </c>
      <c r="C816" s="309" t="s">
        <v>2511</v>
      </c>
      <c r="D816" s="299" t="s">
        <v>256</v>
      </c>
      <c r="E816" s="301" t="s">
        <v>1598</v>
      </c>
      <c r="F816" s="296" t="s">
        <v>2378</v>
      </c>
      <c r="G816" s="468" t="s">
        <v>161</v>
      </c>
      <c r="H816" s="301"/>
      <c r="I816" s="301" t="s">
        <v>2486</v>
      </c>
      <c r="J816" s="302">
        <v>8.65</v>
      </c>
      <c r="K816" s="303" t="s">
        <v>457</v>
      </c>
      <c r="L816" s="312" t="s">
        <v>163</v>
      </c>
      <c r="M816" s="313" t="s">
        <v>480</v>
      </c>
      <c r="N816" s="289">
        <v>12</v>
      </c>
      <c r="O816" s="305">
        <v>0</v>
      </c>
      <c r="P816" s="305"/>
      <c r="Q816" s="463">
        <f>IFERROR(tbl_AufmassLos1[[#This Row],[Fläche_qm]]*tbl_AufmassLos1[[#This Row],[Reinigungs-tageJahr]],"")</f>
        <v>103.80000000000001</v>
      </c>
      <c r="R816" s="232">
        <f>IFERROR(VLOOKUP(tbl_AufmassLos1[[#This Row],[Reinigungs-gruppe]]&amp;tbl_AufmassLos1[[#This Row],[Reinigungs-tageJahr]],tbl_BasisLos1[],7,FALSE),"")</f>
        <v>0</v>
      </c>
      <c r="S816" s="463" t="str">
        <f>IFERROR(tbl_AufmassLos1[[#This Row],[Fläche_qm_Jahr]]/tbl_AufmassLos1[[#This Row],[qm Leistung pro Stunde]],"")</f>
        <v/>
      </c>
      <c r="T816" s="233">
        <f>IFERROR(VLOOKUP(tbl_AufmassLos1[[#This Row],[Reinigungs-gruppe]]&amp;tbl_AufmassLos1[[#This Row],[Reinigungs-tageJahr]],tbl_BasisLos1[],8,FALSE),"")</f>
        <v>0</v>
      </c>
      <c r="U816" s="234" t="str">
        <f>IFERROR(tbl_AufmassLos1[[#This Row],[StundenJahr]]*tbl_AufmassLos1[[#This Row],[SVS]],"")</f>
        <v/>
      </c>
      <c r="V816" s="234" t="str">
        <f>IFERROR(tbl_AufmassLos1[[#This Row],[PreisJahr]]/12,"")</f>
        <v/>
      </c>
    </row>
    <row r="817" spans="1:22" x14ac:dyDescent="0.2">
      <c r="A817" s="322" t="s">
        <v>2556</v>
      </c>
      <c r="B817" s="297">
        <v>709170001</v>
      </c>
      <c r="C817" s="309" t="s">
        <v>2511</v>
      </c>
      <c r="D817" s="299" t="s">
        <v>250</v>
      </c>
      <c r="E817" s="301" t="s">
        <v>1340</v>
      </c>
      <c r="F817" s="296" t="s">
        <v>2323</v>
      </c>
      <c r="G817" s="468" t="s">
        <v>161</v>
      </c>
      <c r="H817" s="301"/>
      <c r="I817" s="301" t="s">
        <v>2484</v>
      </c>
      <c r="J817" s="302">
        <v>22.87</v>
      </c>
      <c r="K817" s="303" t="s">
        <v>236</v>
      </c>
      <c r="L817" s="312" t="s">
        <v>163</v>
      </c>
      <c r="M817" s="289" t="s">
        <v>481</v>
      </c>
      <c r="N817" s="294">
        <v>245</v>
      </c>
      <c r="O817" s="305">
        <v>7.2</v>
      </c>
      <c r="P817" s="305">
        <v>8.4</v>
      </c>
      <c r="Q817" s="463">
        <f>IFERROR(tbl_AufmassLos1[[#This Row],[Fläche_qm]]*tbl_AufmassLos1[[#This Row],[Reinigungs-tageJahr]],"")</f>
        <v>5603.1500000000005</v>
      </c>
      <c r="R817" s="232">
        <f>IFERROR(VLOOKUP(tbl_AufmassLos1[[#This Row],[Reinigungs-gruppe]]&amp;tbl_AufmassLos1[[#This Row],[Reinigungs-tageJahr]],tbl_BasisLos1[],7,FALSE),"")</f>
        <v>0</v>
      </c>
      <c r="S817" s="463" t="str">
        <f>IFERROR(tbl_AufmassLos1[[#This Row],[Fläche_qm_Jahr]]/tbl_AufmassLos1[[#This Row],[qm Leistung pro Stunde]],"")</f>
        <v/>
      </c>
      <c r="T817" s="233">
        <f>IFERROR(VLOOKUP(tbl_AufmassLos1[[#This Row],[Reinigungs-gruppe]]&amp;tbl_AufmassLos1[[#This Row],[Reinigungs-tageJahr]],tbl_BasisLos1[],8,FALSE),"")</f>
        <v>0</v>
      </c>
      <c r="U817" s="234" t="str">
        <f>IFERROR(tbl_AufmassLos1[[#This Row],[StundenJahr]]*tbl_AufmassLos1[[#This Row],[SVS]],"")</f>
        <v/>
      </c>
      <c r="V817" s="234" t="str">
        <f>IFERROR(tbl_AufmassLos1[[#This Row],[PreisJahr]]/12,"")</f>
        <v/>
      </c>
    </row>
    <row r="818" spans="1:22" x14ac:dyDescent="0.2">
      <c r="A818" s="322" t="s">
        <v>2556</v>
      </c>
      <c r="B818" s="297">
        <v>709170001</v>
      </c>
      <c r="C818" s="309" t="s">
        <v>2511</v>
      </c>
      <c r="D818" s="299" t="s">
        <v>250</v>
      </c>
      <c r="E818" s="301" t="s">
        <v>463</v>
      </c>
      <c r="F818" s="296" t="s">
        <v>2312</v>
      </c>
      <c r="G818" s="468" t="s">
        <v>161</v>
      </c>
      <c r="H818" s="301"/>
      <c r="I818" s="301" t="s">
        <v>2485</v>
      </c>
      <c r="J818" s="302">
        <v>2.46</v>
      </c>
      <c r="K818" s="293" t="s">
        <v>261</v>
      </c>
      <c r="L818" s="312" t="s">
        <v>163</v>
      </c>
      <c r="M818" s="289" t="s">
        <v>484</v>
      </c>
      <c r="N818" s="294">
        <v>122.5</v>
      </c>
      <c r="O818" s="305">
        <v>0</v>
      </c>
      <c r="P818" s="305"/>
      <c r="Q818" s="463">
        <f>IFERROR(tbl_AufmassLos1[[#This Row],[Fläche_qm]]*tbl_AufmassLos1[[#This Row],[Reinigungs-tageJahr]],"")</f>
        <v>301.35000000000002</v>
      </c>
      <c r="R818" s="232">
        <f>IFERROR(VLOOKUP(tbl_AufmassLos1[[#This Row],[Reinigungs-gruppe]]&amp;tbl_AufmassLos1[[#This Row],[Reinigungs-tageJahr]],tbl_BasisLos1[],7,FALSE),"")</f>
        <v>0</v>
      </c>
      <c r="S818" s="463" t="str">
        <f>IFERROR(tbl_AufmassLos1[[#This Row],[Fläche_qm_Jahr]]/tbl_AufmassLos1[[#This Row],[qm Leistung pro Stunde]],"")</f>
        <v/>
      </c>
      <c r="T818" s="233">
        <f>IFERROR(VLOOKUP(tbl_AufmassLos1[[#This Row],[Reinigungs-gruppe]]&amp;tbl_AufmassLos1[[#This Row],[Reinigungs-tageJahr]],tbl_BasisLos1[],8,FALSE),"")</f>
        <v>0</v>
      </c>
      <c r="U818" s="234" t="str">
        <f>IFERROR(tbl_AufmassLos1[[#This Row],[StundenJahr]]*tbl_AufmassLos1[[#This Row],[SVS]],"")</f>
        <v/>
      </c>
      <c r="V818" s="234" t="str">
        <f>IFERROR(tbl_AufmassLos1[[#This Row],[PreisJahr]]/12,"")</f>
        <v/>
      </c>
    </row>
    <row r="819" spans="1:22" x14ac:dyDescent="0.2">
      <c r="A819" s="322" t="s">
        <v>2556</v>
      </c>
      <c r="B819" s="297">
        <v>709170001</v>
      </c>
      <c r="C819" s="309" t="s">
        <v>2511</v>
      </c>
      <c r="D819" s="299" t="s">
        <v>250</v>
      </c>
      <c r="E819" s="301" t="s">
        <v>1341</v>
      </c>
      <c r="F819" s="296" t="s">
        <v>426</v>
      </c>
      <c r="G819" s="468" t="s">
        <v>161</v>
      </c>
      <c r="H819" s="301"/>
      <c r="I819" s="301" t="s">
        <v>2485</v>
      </c>
      <c r="J819" s="302">
        <v>1</v>
      </c>
      <c r="K819" s="293" t="s">
        <v>261</v>
      </c>
      <c r="L819" s="312" t="s">
        <v>163</v>
      </c>
      <c r="M819" s="289" t="s">
        <v>484</v>
      </c>
      <c r="N819" s="294">
        <v>122.5</v>
      </c>
      <c r="O819" s="305">
        <v>0</v>
      </c>
      <c r="P819" s="305"/>
      <c r="Q819" s="463">
        <f>IFERROR(tbl_AufmassLos1[[#This Row],[Fläche_qm]]*tbl_AufmassLos1[[#This Row],[Reinigungs-tageJahr]],"")</f>
        <v>122.5</v>
      </c>
      <c r="R819" s="232">
        <f>IFERROR(VLOOKUP(tbl_AufmassLos1[[#This Row],[Reinigungs-gruppe]]&amp;tbl_AufmassLos1[[#This Row],[Reinigungs-tageJahr]],tbl_BasisLos1[],7,FALSE),"")</f>
        <v>0</v>
      </c>
      <c r="S819" s="463" t="str">
        <f>IFERROR(tbl_AufmassLos1[[#This Row],[Fläche_qm_Jahr]]/tbl_AufmassLos1[[#This Row],[qm Leistung pro Stunde]],"")</f>
        <v/>
      </c>
      <c r="T819" s="233">
        <f>IFERROR(VLOOKUP(tbl_AufmassLos1[[#This Row],[Reinigungs-gruppe]]&amp;tbl_AufmassLos1[[#This Row],[Reinigungs-tageJahr]],tbl_BasisLos1[],8,FALSE),"")</f>
        <v>0</v>
      </c>
      <c r="U819" s="234" t="str">
        <f>IFERROR(tbl_AufmassLos1[[#This Row],[StundenJahr]]*tbl_AufmassLos1[[#This Row],[SVS]],"")</f>
        <v/>
      </c>
      <c r="V819" s="234" t="str">
        <f>IFERROR(tbl_AufmassLos1[[#This Row],[PreisJahr]]/12,"")</f>
        <v/>
      </c>
    </row>
    <row r="820" spans="1:22" x14ac:dyDescent="0.2">
      <c r="A820" s="322" t="s">
        <v>2556</v>
      </c>
      <c r="B820" s="297">
        <v>709170001</v>
      </c>
      <c r="C820" s="309" t="s">
        <v>2511</v>
      </c>
      <c r="D820" s="299" t="s">
        <v>250</v>
      </c>
      <c r="E820" s="301" t="s">
        <v>1342</v>
      </c>
      <c r="F820" s="296" t="s">
        <v>2324</v>
      </c>
      <c r="G820" s="468" t="s">
        <v>161</v>
      </c>
      <c r="H820" s="301"/>
      <c r="I820" s="301" t="s">
        <v>2484</v>
      </c>
      <c r="J820" s="302">
        <v>6.7</v>
      </c>
      <c r="K820" s="303" t="s">
        <v>236</v>
      </c>
      <c r="L820" s="312" t="s">
        <v>163</v>
      </c>
      <c r="M820" s="289" t="s">
        <v>481</v>
      </c>
      <c r="N820" s="294">
        <v>245</v>
      </c>
      <c r="O820" s="305">
        <v>0</v>
      </c>
      <c r="P820" s="305"/>
      <c r="Q820" s="463">
        <f>IFERROR(tbl_AufmassLos1[[#This Row],[Fläche_qm]]*tbl_AufmassLos1[[#This Row],[Reinigungs-tageJahr]],"")</f>
        <v>1641.5</v>
      </c>
      <c r="R820" s="232">
        <f>IFERROR(VLOOKUP(tbl_AufmassLos1[[#This Row],[Reinigungs-gruppe]]&amp;tbl_AufmassLos1[[#This Row],[Reinigungs-tageJahr]],tbl_BasisLos1[],7,FALSE),"")</f>
        <v>0</v>
      </c>
      <c r="S820" s="463" t="str">
        <f>IFERROR(tbl_AufmassLos1[[#This Row],[Fläche_qm_Jahr]]/tbl_AufmassLos1[[#This Row],[qm Leistung pro Stunde]],"")</f>
        <v/>
      </c>
      <c r="T820" s="233">
        <f>IFERROR(VLOOKUP(tbl_AufmassLos1[[#This Row],[Reinigungs-gruppe]]&amp;tbl_AufmassLos1[[#This Row],[Reinigungs-tageJahr]],tbl_BasisLos1[],8,FALSE),"")</f>
        <v>0</v>
      </c>
      <c r="U820" s="234" t="str">
        <f>IFERROR(tbl_AufmassLos1[[#This Row],[StundenJahr]]*tbl_AufmassLos1[[#This Row],[SVS]],"")</f>
        <v/>
      </c>
      <c r="V820" s="234" t="str">
        <f>IFERROR(tbl_AufmassLos1[[#This Row],[PreisJahr]]/12,"")</f>
        <v/>
      </c>
    </row>
    <row r="821" spans="1:22" x14ac:dyDescent="0.2">
      <c r="A821" s="322" t="s">
        <v>2556</v>
      </c>
      <c r="B821" s="297">
        <v>709170001</v>
      </c>
      <c r="C821" s="309" t="s">
        <v>2511</v>
      </c>
      <c r="D821" s="299" t="s">
        <v>250</v>
      </c>
      <c r="E821" s="301" t="s">
        <v>1343</v>
      </c>
      <c r="F821" s="296" t="s">
        <v>2325</v>
      </c>
      <c r="G821" s="468" t="s">
        <v>161</v>
      </c>
      <c r="H821" s="301"/>
      <c r="I821" s="301" t="s">
        <v>2484</v>
      </c>
      <c r="J821" s="302">
        <v>12.08</v>
      </c>
      <c r="K821" s="303" t="s">
        <v>262</v>
      </c>
      <c r="L821" s="312" t="s">
        <v>163</v>
      </c>
      <c r="M821" s="289" t="s">
        <v>481</v>
      </c>
      <c r="N821" s="294">
        <v>245</v>
      </c>
      <c r="O821" s="305">
        <v>0</v>
      </c>
      <c r="P821" s="305"/>
      <c r="Q821" s="463">
        <f>IFERROR(tbl_AufmassLos1[[#This Row],[Fläche_qm]]*tbl_AufmassLos1[[#This Row],[Reinigungs-tageJahr]],"")</f>
        <v>2959.6</v>
      </c>
      <c r="R821" s="232">
        <f>IFERROR(VLOOKUP(tbl_AufmassLos1[[#This Row],[Reinigungs-gruppe]]&amp;tbl_AufmassLos1[[#This Row],[Reinigungs-tageJahr]],tbl_BasisLos1[],7,FALSE),"")</f>
        <v>0</v>
      </c>
      <c r="S821" s="463" t="str">
        <f>IFERROR(tbl_AufmassLos1[[#This Row],[Fläche_qm_Jahr]]/tbl_AufmassLos1[[#This Row],[qm Leistung pro Stunde]],"")</f>
        <v/>
      </c>
      <c r="T821" s="233">
        <f>IFERROR(VLOOKUP(tbl_AufmassLos1[[#This Row],[Reinigungs-gruppe]]&amp;tbl_AufmassLos1[[#This Row],[Reinigungs-tageJahr]],tbl_BasisLos1[],8,FALSE),"")</f>
        <v>0</v>
      </c>
      <c r="U821" s="234" t="str">
        <f>IFERROR(tbl_AufmassLos1[[#This Row],[StundenJahr]]*tbl_AufmassLos1[[#This Row],[SVS]],"")</f>
        <v/>
      </c>
      <c r="V821" s="234" t="str">
        <f>IFERROR(tbl_AufmassLos1[[#This Row],[PreisJahr]]/12,"")</f>
        <v/>
      </c>
    </row>
    <row r="822" spans="1:22" x14ac:dyDescent="0.2">
      <c r="A822" s="322" t="s">
        <v>2556</v>
      </c>
      <c r="B822" s="297">
        <v>709170001</v>
      </c>
      <c r="C822" s="309" t="s">
        <v>2511</v>
      </c>
      <c r="D822" s="299" t="s">
        <v>250</v>
      </c>
      <c r="E822" s="301" t="s">
        <v>1344</v>
      </c>
      <c r="F822" s="296" t="s">
        <v>2326</v>
      </c>
      <c r="G822" s="468" t="s">
        <v>161</v>
      </c>
      <c r="H822" s="301"/>
      <c r="I822" s="301" t="s">
        <v>2484</v>
      </c>
      <c r="J822" s="302">
        <v>70.59</v>
      </c>
      <c r="K822" s="303" t="s">
        <v>264</v>
      </c>
      <c r="L822" s="312" t="s">
        <v>163</v>
      </c>
      <c r="M822" s="289" t="s">
        <v>481</v>
      </c>
      <c r="N822" s="294">
        <v>245</v>
      </c>
      <c r="O822" s="305">
        <v>5.7</v>
      </c>
      <c r="P822" s="305"/>
      <c r="Q822" s="463">
        <f>IFERROR(tbl_AufmassLos1[[#This Row],[Fläche_qm]]*tbl_AufmassLos1[[#This Row],[Reinigungs-tageJahr]],"")</f>
        <v>17294.55</v>
      </c>
      <c r="R822" s="232">
        <f>IFERROR(VLOOKUP(tbl_AufmassLos1[[#This Row],[Reinigungs-gruppe]]&amp;tbl_AufmassLos1[[#This Row],[Reinigungs-tageJahr]],tbl_BasisLos1[],7,FALSE),"")</f>
        <v>0</v>
      </c>
      <c r="S822" s="463" t="str">
        <f>IFERROR(tbl_AufmassLos1[[#This Row],[Fläche_qm_Jahr]]/tbl_AufmassLos1[[#This Row],[qm Leistung pro Stunde]],"")</f>
        <v/>
      </c>
      <c r="T822" s="233">
        <f>IFERROR(VLOOKUP(tbl_AufmassLos1[[#This Row],[Reinigungs-gruppe]]&amp;tbl_AufmassLos1[[#This Row],[Reinigungs-tageJahr]],tbl_BasisLos1[],8,FALSE),"")</f>
        <v>0</v>
      </c>
      <c r="U822" s="234" t="str">
        <f>IFERROR(tbl_AufmassLos1[[#This Row],[StundenJahr]]*tbl_AufmassLos1[[#This Row],[SVS]],"")</f>
        <v/>
      </c>
      <c r="V822" s="234" t="str">
        <f>IFERROR(tbl_AufmassLos1[[#This Row],[PreisJahr]]/12,"")</f>
        <v/>
      </c>
    </row>
    <row r="823" spans="1:22" x14ac:dyDescent="0.2">
      <c r="A823" s="322" t="s">
        <v>2556</v>
      </c>
      <c r="B823" s="297">
        <v>709170001</v>
      </c>
      <c r="C823" s="309" t="s">
        <v>2511</v>
      </c>
      <c r="D823" s="299" t="s">
        <v>250</v>
      </c>
      <c r="E823" s="301" t="s">
        <v>1345</v>
      </c>
      <c r="F823" s="296" t="s">
        <v>388</v>
      </c>
      <c r="G823" s="468" t="s">
        <v>161</v>
      </c>
      <c r="H823" s="301"/>
      <c r="I823" s="301" t="s">
        <v>2490</v>
      </c>
      <c r="J823" s="302">
        <v>17.57</v>
      </c>
      <c r="K823" s="303" t="s">
        <v>234</v>
      </c>
      <c r="L823" s="312" t="s">
        <v>163</v>
      </c>
      <c r="M823" s="289" t="s">
        <v>479</v>
      </c>
      <c r="N823" s="294">
        <v>49</v>
      </c>
      <c r="O823" s="305">
        <v>6.6</v>
      </c>
      <c r="P823" s="305"/>
      <c r="Q823" s="463">
        <f>IFERROR(tbl_AufmassLos1[[#This Row],[Fläche_qm]]*tbl_AufmassLos1[[#This Row],[Reinigungs-tageJahr]],"")</f>
        <v>860.93000000000006</v>
      </c>
      <c r="R823" s="232">
        <f>IFERROR(VLOOKUP(tbl_AufmassLos1[[#This Row],[Reinigungs-gruppe]]&amp;tbl_AufmassLos1[[#This Row],[Reinigungs-tageJahr]],tbl_BasisLos1[],7,FALSE),"")</f>
        <v>0</v>
      </c>
      <c r="S823" s="463" t="str">
        <f>IFERROR(tbl_AufmassLos1[[#This Row],[Fläche_qm_Jahr]]/tbl_AufmassLos1[[#This Row],[qm Leistung pro Stunde]],"")</f>
        <v/>
      </c>
      <c r="T823" s="233">
        <f>IFERROR(VLOOKUP(tbl_AufmassLos1[[#This Row],[Reinigungs-gruppe]]&amp;tbl_AufmassLos1[[#This Row],[Reinigungs-tageJahr]],tbl_BasisLos1[],8,FALSE),"")</f>
        <v>0</v>
      </c>
      <c r="U823" s="234" t="str">
        <f>IFERROR(tbl_AufmassLos1[[#This Row],[StundenJahr]]*tbl_AufmassLos1[[#This Row],[SVS]],"")</f>
        <v/>
      </c>
      <c r="V823" s="234" t="str">
        <f>IFERROR(tbl_AufmassLos1[[#This Row],[PreisJahr]]/12,"")</f>
        <v/>
      </c>
    </row>
    <row r="824" spans="1:22" x14ac:dyDescent="0.2">
      <c r="A824" s="322" t="s">
        <v>2556</v>
      </c>
      <c r="B824" s="297">
        <v>709170001</v>
      </c>
      <c r="C824" s="309" t="s">
        <v>2511</v>
      </c>
      <c r="D824" s="299" t="s">
        <v>250</v>
      </c>
      <c r="E824" s="301" t="s">
        <v>1346</v>
      </c>
      <c r="F824" s="296" t="s">
        <v>388</v>
      </c>
      <c r="G824" s="468" t="s">
        <v>161</v>
      </c>
      <c r="H824" s="301"/>
      <c r="I824" s="301" t="s">
        <v>2490</v>
      </c>
      <c r="J824" s="302">
        <v>17.57</v>
      </c>
      <c r="K824" s="303" t="s">
        <v>234</v>
      </c>
      <c r="L824" s="312" t="s">
        <v>163</v>
      </c>
      <c r="M824" s="289" t="s">
        <v>479</v>
      </c>
      <c r="N824" s="294">
        <v>49</v>
      </c>
      <c r="O824" s="305">
        <v>6.6</v>
      </c>
      <c r="P824" s="305"/>
      <c r="Q824" s="463">
        <f>IFERROR(tbl_AufmassLos1[[#This Row],[Fläche_qm]]*tbl_AufmassLos1[[#This Row],[Reinigungs-tageJahr]],"")</f>
        <v>860.93000000000006</v>
      </c>
      <c r="R824" s="232">
        <f>IFERROR(VLOOKUP(tbl_AufmassLos1[[#This Row],[Reinigungs-gruppe]]&amp;tbl_AufmassLos1[[#This Row],[Reinigungs-tageJahr]],tbl_BasisLos1[],7,FALSE),"")</f>
        <v>0</v>
      </c>
      <c r="S824" s="463" t="str">
        <f>IFERROR(tbl_AufmassLos1[[#This Row],[Fläche_qm_Jahr]]/tbl_AufmassLos1[[#This Row],[qm Leistung pro Stunde]],"")</f>
        <v/>
      </c>
      <c r="T824" s="233">
        <f>IFERROR(VLOOKUP(tbl_AufmassLos1[[#This Row],[Reinigungs-gruppe]]&amp;tbl_AufmassLos1[[#This Row],[Reinigungs-tageJahr]],tbl_BasisLos1[],8,FALSE),"")</f>
        <v>0</v>
      </c>
      <c r="U824" s="234" t="str">
        <f>IFERROR(tbl_AufmassLos1[[#This Row],[StundenJahr]]*tbl_AufmassLos1[[#This Row],[SVS]],"")</f>
        <v/>
      </c>
      <c r="V824" s="234" t="str">
        <f>IFERROR(tbl_AufmassLos1[[#This Row],[PreisJahr]]/12,"")</f>
        <v/>
      </c>
    </row>
    <row r="825" spans="1:22" x14ac:dyDescent="0.2">
      <c r="A825" s="322" t="s">
        <v>2556</v>
      </c>
      <c r="B825" s="297">
        <v>709170001</v>
      </c>
      <c r="C825" s="309" t="s">
        <v>2511</v>
      </c>
      <c r="D825" s="299" t="s">
        <v>250</v>
      </c>
      <c r="E825" s="301" t="s">
        <v>1347</v>
      </c>
      <c r="F825" s="296" t="s">
        <v>380</v>
      </c>
      <c r="G825" s="468" t="s">
        <v>161</v>
      </c>
      <c r="H825" s="301"/>
      <c r="I825" s="301" t="s">
        <v>2489</v>
      </c>
      <c r="J825" s="302">
        <v>15.54</v>
      </c>
      <c r="K825" s="303" t="s">
        <v>262</v>
      </c>
      <c r="L825" s="312" t="s">
        <v>163</v>
      </c>
      <c r="M825" s="289" t="s">
        <v>481</v>
      </c>
      <c r="N825" s="294">
        <v>245</v>
      </c>
      <c r="O825" s="305">
        <v>7.3</v>
      </c>
      <c r="P825" s="305">
        <v>8</v>
      </c>
      <c r="Q825" s="463">
        <f>IFERROR(tbl_AufmassLos1[[#This Row],[Fläche_qm]]*tbl_AufmassLos1[[#This Row],[Reinigungs-tageJahr]],"")</f>
        <v>3807.2999999999997</v>
      </c>
      <c r="R825" s="232">
        <f>IFERROR(VLOOKUP(tbl_AufmassLos1[[#This Row],[Reinigungs-gruppe]]&amp;tbl_AufmassLos1[[#This Row],[Reinigungs-tageJahr]],tbl_BasisLos1[],7,FALSE),"")</f>
        <v>0</v>
      </c>
      <c r="S825" s="463" t="str">
        <f>IFERROR(tbl_AufmassLos1[[#This Row],[Fläche_qm_Jahr]]/tbl_AufmassLos1[[#This Row],[qm Leistung pro Stunde]],"")</f>
        <v/>
      </c>
      <c r="T825" s="233">
        <f>IFERROR(VLOOKUP(tbl_AufmassLos1[[#This Row],[Reinigungs-gruppe]]&amp;tbl_AufmassLos1[[#This Row],[Reinigungs-tageJahr]],tbl_BasisLos1[],8,FALSE),"")</f>
        <v>0</v>
      </c>
      <c r="U825" s="234" t="str">
        <f>IFERROR(tbl_AufmassLos1[[#This Row],[StundenJahr]]*tbl_AufmassLos1[[#This Row],[SVS]],"")</f>
        <v/>
      </c>
      <c r="V825" s="234" t="str">
        <f>IFERROR(tbl_AufmassLos1[[#This Row],[PreisJahr]]/12,"")</f>
        <v/>
      </c>
    </row>
    <row r="826" spans="1:22" x14ac:dyDescent="0.2">
      <c r="A826" s="322" t="s">
        <v>2556</v>
      </c>
      <c r="B826" s="297">
        <v>709170001</v>
      </c>
      <c r="C826" s="309" t="s">
        <v>2511</v>
      </c>
      <c r="D826" s="299" t="s">
        <v>250</v>
      </c>
      <c r="E826" s="301" t="s">
        <v>1348</v>
      </c>
      <c r="F826" s="296" t="s">
        <v>388</v>
      </c>
      <c r="G826" s="468" t="s">
        <v>161</v>
      </c>
      <c r="H826" s="301"/>
      <c r="I826" s="301" t="s">
        <v>2490</v>
      </c>
      <c r="J826" s="302">
        <v>17.57</v>
      </c>
      <c r="K826" s="303" t="s">
        <v>234</v>
      </c>
      <c r="L826" s="312" t="s">
        <v>163</v>
      </c>
      <c r="M826" s="289" t="s">
        <v>479</v>
      </c>
      <c r="N826" s="294">
        <v>49</v>
      </c>
      <c r="O826" s="305">
        <v>6.6</v>
      </c>
      <c r="P826" s="305">
        <v>1</v>
      </c>
      <c r="Q826" s="463">
        <f>IFERROR(tbl_AufmassLos1[[#This Row],[Fläche_qm]]*tbl_AufmassLos1[[#This Row],[Reinigungs-tageJahr]],"")</f>
        <v>860.93000000000006</v>
      </c>
      <c r="R826" s="232">
        <f>IFERROR(VLOOKUP(tbl_AufmassLos1[[#This Row],[Reinigungs-gruppe]]&amp;tbl_AufmassLos1[[#This Row],[Reinigungs-tageJahr]],tbl_BasisLos1[],7,FALSE),"")</f>
        <v>0</v>
      </c>
      <c r="S826" s="463" t="str">
        <f>IFERROR(tbl_AufmassLos1[[#This Row],[Fläche_qm_Jahr]]/tbl_AufmassLos1[[#This Row],[qm Leistung pro Stunde]],"")</f>
        <v/>
      </c>
      <c r="T826" s="233">
        <f>IFERROR(VLOOKUP(tbl_AufmassLos1[[#This Row],[Reinigungs-gruppe]]&amp;tbl_AufmassLos1[[#This Row],[Reinigungs-tageJahr]],tbl_BasisLos1[],8,FALSE),"")</f>
        <v>0</v>
      </c>
      <c r="U826" s="234" t="str">
        <f>IFERROR(tbl_AufmassLos1[[#This Row],[StundenJahr]]*tbl_AufmassLos1[[#This Row],[SVS]],"")</f>
        <v/>
      </c>
      <c r="V826" s="234" t="str">
        <f>IFERROR(tbl_AufmassLos1[[#This Row],[PreisJahr]]/12,"")</f>
        <v/>
      </c>
    </row>
    <row r="827" spans="1:22" x14ac:dyDescent="0.2">
      <c r="A827" s="322" t="s">
        <v>2556</v>
      </c>
      <c r="B827" s="297">
        <v>709170001</v>
      </c>
      <c r="C827" s="309" t="s">
        <v>2511</v>
      </c>
      <c r="D827" s="299" t="s">
        <v>250</v>
      </c>
      <c r="E827" s="301" t="s">
        <v>1349</v>
      </c>
      <c r="F827" s="296" t="s">
        <v>388</v>
      </c>
      <c r="G827" s="468" t="s">
        <v>161</v>
      </c>
      <c r="H827" s="301"/>
      <c r="I827" s="301" t="s">
        <v>2490</v>
      </c>
      <c r="J827" s="302">
        <v>17.57</v>
      </c>
      <c r="K827" s="303" t="s">
        <v>234</v>
      </c>
      <c r="L827" s="312" t="s">
        <v>163</v>
      </c>
      <c r="M827" s="289" t="s">
        <v>479</v>
      </c>
      <c r="N827" s="294">
        <v>49</v>
      </c>
      <c r="O827" s="305">
        <v>6.6</v>
      </c>
      <c r="P827" s="305">
        <v>1</v>
      </c>
      <c r="Q827" s="463">
        <f>IFERROR(tbl_AufmassLos1[[#This Row],[Fläche_qm]]*tbl_AufmassLos1[[#This Row],[Reinigungs-tageJahr]],"")</f>
        <v>860.93000000000006</v>
      </c>
      <c r="R827" s="232">
        <f>IFERROR(VLOOKUP(tbl_AufmassLos1[[#This Row],[Reinigungs-gruppe]]&amp;tbl_AufmassLos1[[#This Row],[Reinigungs-tageJahr]],tbl_BasisLos1[],7,FALSE),"")</f>
        <v>0</v>
      </c>
      <c r="S827" s="463" t="str">
        <f>IFERROR(tbl_AufmassLos1[[#This Row],[Fläche_qm_Jahr]]/tbl_AufmassLos1[[#This Row],[qm Leistung pro Stunde]],"")</f>
        <v/>
      </c>
      <c r="T827" s="233">
        <f>IFERROR(VLOOKUP(tbl_AufmassLos1[[#This Row],[Reinigungs-gruppe]]&amp;tbl_AufmassLos1[[#This Row],[Reinigungs-tageJahr]],tbl_BasisLos1[],8,FALSE),"")</f>
        <v>0</v>
      </c>
      <c r="U827" s="234" t="str">
        <f>IFERROR(tbl_AufmassLos1[[#This Row],[StundenJahr]]*tbl_AufmassLos1[[#This Row],[SVS]],"")</f>
        <v/>
      </c>
      <c r="V827" s="234" t="str">
        <f>IFERROR(tbl_AufmassLos1[[#This Row],[PreisJahr]]/12,"")</f>
        <v/>
      </c>
    </row>
    <row r="828" spans="1:22" x14ac:dyDescent="0.2">
      <c r="A828" s="322" t="s">
        <v>2556</v>
      </c>
      <c r="B828" s="297">
        <v>709170001</v>
      </c>
      <c r="C828" s="309" t="s">
        <v>2511</v>
      </c>
      <c r="D828" s="299" t="s">
        <v>250</v>
      </c>
      <c r="E828" s="301" t="s">
        <v>1350</v>
      </c>
      <c r="F828" s="296" t="s">
        <v>387</v>
      </c>
      <c r="G828" s="468" t="s">
        <v>161</v>
      </c>
      <c r="H828" s="301"/>
      <c r="I828" s="301" t="s">
        <v>2486</v>
      </c>
      <c r="J828" s="302">
        <v>27.16</v>
      </c>
      <c r="K828" s="303" t="s">
        <v>48</v>
      </c>
      <c r="L828" s="312" t="s">
        <v>163</v>
      </c>
      <c r="M828" s="332" t="s">
        <v>250</v>
      </c>
      <c r="N828" s="294">
        <v>0</v>
      </c>
      <c r="O828" s="305">
        <v>1</v>
      </c>
      <c r="P828" s="305">
        <v>14.8</v>
      </c>
      <c r="Q828" s="463">
        <f>IFERROR(tbl_AufmassLos1[[#This Row],[Fläche_qm]]*tbl_AufmassLos1[[#This Row],[Reinigungs-tageJahr]],"")</f>
        <v>0</v>
      </c>
      <c r="R828" s="232">
        <f>IFERROR(VLOOKUP(tbl_AufmassLos1[[#This Row],[Reinigungs-gruppe]]&amp;tbl_AufmassLos1[[#This Row],[Reinigungs-tageJahr]],tbl_BasisLos1[],7,FALSE),"")</f>
        <v>0</v>
      </c>
      <c r="S828" s="463" t="str">
        <f>IFERROR(tbl_AufmassLos1[[#This Row],[Fläche_qm_Jahr]]/tbl_AufmassLos1[[#This Row],[qm Leistung pro Stunde]],"")</f>
        <v/>
      </c>
      <c r="T828" s="233">
        <f>IFERROR(VLOOKUP(tbl_AufmassLos1[[#This Row],[Reinigungs-gruppe]]&amp;tbl_AufmassLos1[[#This Row],[Reinigungs-tageJahr]],tbl_BasisLos1[],8,FALSE),"")</f>
        <v>0</v>
      </c>
      <c r="U828" s="234" t="str">
        <f>IFERROR(tbl_AufmassLos1[[#This Row],[StundenJahr]]*tbl_AufmassLos1[[#This Row],[SVS]],"")</f>
        <v/>
      </c>
      <c r="V828" s="234" t="str">
        <f>IFERROR(tbl_AufmassLos1[[#This Row],[PreisJahr]]/12,"")</f>
        <v/>
      </c>
    </row>
    <row r="829" spans="1:22" x14ac:dyDescent="0.2">
      <c r="A829" s="322" t="s">
        <v>2556</v>
      </c>
      <c r="B829" s="297">
        <v>709170001</v>
      </c>
      <c r="C829" s="309" t="s">
        <v>2511</v>
      </c>
      <c r="D829" s="299" t="s">
        <v>250</v>
      </c>
      <c r="E829" s="301" t="s">
        <v>464</v>
      </c>
      <c r="F829" s="296" t="s">
        <v>2313</v>
      </c>
      <c r="G829" s="468" t="s">
        <v>161</v>
      </c>
      <c r="H829" s="301"/>
      <c r="I829" s="301" t="s">
        <v>2484</v>
      </c>
      <c r="J829" s="302">
        <v>8.94</v>
      </c>
      <c r="K829" s="303" t="s">
        <v>459</v>
      </c>
      <c r="L829" s="312" t="s">
        <v>163</v>
      </c>
      <c r="M829" s="289" t="s">
        <v>479</v>
      </c>
      <c r="N829" s="294">
        <v>49</v>
      </c>
      <c r="O829" s="305">
        <v>0</v>
      </c>
      <c r="P829" s="305"/>
      <c r="Q829" s="463">
        <f>IFERROR(tbl_AufmassLos1[[#This Row],[Fläche_qm]]*tbl_AufmassLos1[[#This Row],[Reinigungs-tageJahr]],"")</f>
        <v>438.06</v>
      </c>
      <c r="R829" s="232">
        <f>IFERROR(VLOOKUP(tbl_AufmassLos1[[#This Row],[Reinigungs-gruppe]]&amp;tbl_AufmassLos1[[#This Row],[Reinigungs-tageJahr]],tbl_BasisLos1[],7,FALSE),"")</f>
        <v>0</v>
      </c>
      <c r="S829" s="463" t="str">
        <f>IFERROR(tbl_AufmassLos1[[#This Row],[Fläche_qm_Jahr]]/tbl_AufmassLos1[[#This Row],[qm Leistung pro Stunde]],"")</f>
        <v/>
      </c>
      <c r="T829" s="233">
        <f>IFERROR(VLOOKUP(tbl_AufmassLos1[[#This Row],[Reinigungs-gruppe]]&amp;tbl_AufmassLos1[[#This Row],[Reinigungs-tageJahr]],tbl_BasisLos1[],8,FALSE),"")</f>
        <v>0</v>
      </c>
      <c r="U829" s="234" t="str">
        <f>IFERROR(tbl_AufmassLos1[[#This Row],[StundenJahr]]*tbl_AufmassLos1[[#This Row],[SVS]],"")</f>
        <v/>
      </c>
      <c r="V829" s="234" t="str">
        <f>IFERROR(tbl_AufmassLos1[[#This Row],[PreisJahr]]/12,"")</f>
        <v/>
      </c>
    </row>
    <row r="830" spans="1:22" x14ac:dyDescent="0.2">
      <c r="A830" s="322" t="s">
        <v>2556</v>
      </c>
      <c r="B830" s="297">
        <v>709170001</v>
      </c>
      <c r="C830" s="309" t="s">
        <v>2511</v>
      </c>
      <c r="D830" s="299" t="s">
        <v>250</v>
      </c>
      <c r="E830" s="301" t="s">
        <v>1351</v>
      </c>
      <c r="F830" s="296" t="s">
        <v>385</v>
      </c>
      <c r="G830" s="468" t="s">
        <v>161</v>
      </c>
      <c r="H830" s="301"/>
      <c r="I830" s="301" t="s">
        <v>2489</v>
      </c>
      <c r="J830" s="302">
        <v>17.899999999999999</v>
      </c>
      <c r="K830" s="303" t="s">
        <v>48</v>
      </c>
      <c r="L830" s="312" t="s">
        <v>163</v>
      </c>
      <c r="M830" s="313" t="s">
        <v>250</v>
      </c>
      <c r="N830" s="289">
        <v>0</v>
      </c>
      <c r="O830" s="305">
        <v>0</v>
      </c>
      <c r="P830" s="305">
        <v>17.399999999999999</v>
      </c>
      <c r="Q830" s="463">
        <f>IFERROR(tbl_AufmassLos1[[#This Row],[Fläche_qm]]*tbl_AufmassLos1[[#This Row],[Reinigungs-tageJahr]],"")</f>
        <v>0</v>
      </c>
      <c r="R830" s="232">
        <f>IFERROR(VLOOKUP(tbl_AufmassLos1[[#This Row],[Reinigungs-gruppe]]&amp;tbl_AufmassLos1[[#This Row],[Reinigungs-tageJahr]],tbl_BasisLos1[],7,FALSE),"")</f>
        <v>0</v>
      </c>
      <c r="S830" s="463" t="str">
        <f>IFERROR(tbl_AufmassLos1[[#This Row],[Fläche_qm_Jahr]]/tbl_AufmassLos1[[#This Row],[qm Leistung pro Stunde]],"")</f>
        <v/>
      </c>
      <c r="T830" s="233">
        <f>IFERROR(VLOOKUP(tbl_AufmassLos1[[#This Row],[Reinigungs-gruppe]]&amp;tbl_AufmassLos1[[#This Row],[Reinigungs-tageJahr]],tbl_BasisLos1[],8,FALSE),"")</f>
        <v>0</v>
      </c>
      <c r="U830" s="234" t="str">
        <f>IFERROR(tbl_AufmassLos1[[#This Row],[StundenJahr]]*tbl_AufmassLos1[[#This Row],[SVS]],"")</f>
        <v/>
      </c>
      <c r="V830" s="234" t="str">
        <f>IFERROR(tbl_AufmassLos1[[#This Row],[PreisJahr]]/12,"")</f>
        <v/>
      </c>
    </row>
    <row r="831" spans="1:22" x14ac:dyDescent="0.2">
      <c r="A831" s="322" t="s">
        <v>2556</v>
      </c>
      <c r="B831" s="297">
        <v>709170001</v>
      </c>
      <c r="C831" s="309" t="s">
        <v>2511</v>
      </c>
      <c r="D831" s="299" t="s">
        <v>253</v>
      </c>
      <c r="E831" s="301" t="s">
        <v>1352</v>
      </c>
      <c r="F831" s="296" t="s">
        <v>2327</v>
      </c>
      <c r="G831" s="468" t="s">
        <v>161</v>
      </c>
      <c r="H831" s="301"/>
      <c r="I831" s="301" t="s">
        <v>2484</v>
      </c>
      <c r="J831" s="302">
        <v>36</v>
      </c>
      <c r="K831" s="303" t="s">
        <v>466</v>
      </c>
      <c r="L831" s="312" t="s">
        <v>163</v>
      </c>
      <c r="M831" s="289" t="s">
        <v>484</v>
      </c>
      <c r="N831" s="294">
        <v>122.5</v>
      </c>
      <c r="O831" s="305">
        <v>1.2</v>
      </c>
      <c r="P831" s="305"/>
      <c r="Q831" s="463">
        <f>IFERROR(tbl_AufmassLos1[[#This Row],[Fläche_qm]]*tbl_AufmassLos1[[#This Row],[Reinigungs-tageJahr]],"")</f>
        <v>4410</v>
      </c>
      <c r="R831" s="232">
        <f>IFERROR(VLOOKUP(tbl_AufmassLos1[[#This Row],[Reinigungs-gruppe]]&amp;tbl_AufmassLos1[[#This Row],[Reinigungs-tageJahr]],tbl_BasisLos1[],7,FALSE),"")</f>
        <v>0</v>
      </c>
      <c r="S831" s="463" t="str">
        <f>IFERROR(tbl_AufmassLos1[[#This Row],[Fläche_qm_Jahr]]/tbl_AufmassLos1[[#This Row],[qm Leistung pro Stunde]],"")</f>
        <v/>
      </c>
      <c r="T831" s="233">
        <f>IFERROR(VLOOKUP(tbl_AufmassLos1[[#This Row],[Reinigungs-gruppe]]&amp;tbl_AufmassLos1[[#This Row],[Reinigungs-tageJahr]],tbl_BasisLos1[],8,FALSE),"")</f>
        <v>0</v>
      </c>
      <c r="U831" s="234" t="str">
        <f>IFERROR(tbl_AufmassLos1[[#This Row],[StundenJahr]]*tbl_AufmassLos1[[#This Row],[SVS]],"")</f>
        <v/>
      </c>
      <c r="V831" s="234" t="str">
        <f>IFERROR(tbl_AufmassLos1[[#This Row],[PreisJahr]]/12,"")</f>
        <v/>
      </c>
    </row>
    <row r="832" spans="1:22" x14ac:dyDescent="0.2">
      <c r="A832" s="322" t="s">
        <v>2556</v>
      </c>
      <c r="B832" s="297">
        <v>709170001</v>
      </c>
      <c r="C832" s="309" t="s">
        <v>2511</v>
      </c>
      <c r="D832" s="299" t="s">
        <v>253</v>
      </c>
      <c r="E832" s="301" t="s">
        <v>1353</v>
      </c>
      <c r="F832" s="296" t="s">
        <v>2327</v>
      </c>
      <c r="G832" s="468" t="s">
        <v>161</v>
      </c>
      <c r="H832" s="301"/>
      <c r="I832" s="301" t="s">
        <v>2484</v>
      </c>
      <c r="J832" s="302">
        <v>36</v>
      </c>
      <c r="K832" s="303" t="s">
        <v>466</v>
      </c>
      <c r="L832" s="312" t="s">
        <v>163</v>
      </c>
      <c r="M832" s="295" t="s">
        <v>484</v>
      </c>
      <c r="N832" s="289">
        <v>122.5</v>
      </c>
      <c r="O832" s="305">
        <v>1.2</v>
      </c>
      <c r="P832" s="305"/>
      <c r="Q832" s="463">
        <f>IFERROR(tbl_AufmassLos1[[#This Row],[Fläche_qm]]*tbl_AufmassLos1[[#This Row],[Reinigungs-tageJahr]],"")</f>
        <v>4410</v>
      </c>
      <c r="R832" s="232">
        <f>IFERROR(VLOOKUP(tbl_AufmassLos1[[#This Row],[Reinigungs-gruppe]]&amp;tbl_AufmassLos1[[#This Row],[Reinigungs-tageJahr]],tbl_BasisLos1[],7,FALSE),"")</f>
        <v>0</v>
      </c>
      <c r="S832" s="463" t="str">
        <f>IFERROR(tbl_AufmassLos1[[#This Row],[Fläche_qm_Jahr]]/tbl_AufmassLos1[[#This Row],[qm Leistung pro Stunde]],"")</f>
        <v/>
      </c>
      <c r="T832" s="233">
        <f>IFERROR(VLOOKUP(tbl_AufmassLos1[[#This Row],[Reinigungs-gruppe]]&amp;tbl_AufmassLos1[[#This Row],[Reinigungs-tageJahr]],tbl_BasisLos1[],8,FALSE),"")</f>
        <v>0</v>
      </c>
      <c r="U832" s="234" t="str">
        <f>IFERROR(tbl_AufmassLos1[[#This Row],[StundenJahr]]*tbl_AufmassLos1[[#This Row],[SVS]],"")</f>
        <v/>
      </c>
      <c r="V832" s="234" t="str">
        <f>IFERROR(tbl_AufmassLos1[[#This Row],[PreisJahr]]/12,"")</f>
        <v/>
      </c>
    </row>
    <row r="833" spans="1:22" x14ac:dyDescent="0.2">
      <c r="A833" s="322" t="s">
        <v>2556</v>
      </c>
      <c r="B833" s="297">
        <v>709170001</v>
      </c>
      <c r="C833" s="309" t="s">
        <v>2511</v>
      </c>
      <c r="D833" s="299" t="s">
        <v>253</v>
      </c>
      <c r="E833" s="301" t="s">
        <v>1354</v>
      </c>
      <c r="F833" s="296" t="s">
        <v>380</v>
      </c>
      <c r="G833" s="468" t="s">
        <v>161</v>
      </c>
      <c r="H833" s="301"/>
      <c r="I833" s="301" t="s">
        <v>2489</v>
      </c>
      <c r="J833" s="302">
        <v>13.2</v>
      </c>
      <c r="K833" s="303" t="s">
        <v>459</v>
      </c>
      <c r="L833" s="312" t="s">
        <v>163</v>
      </c>
      <c r="M833" s="295" t="s">
        <v>479</v>
      </c>
      <c r="N833" s="289">
        <v>49</v>
      </c>
      <c r="O833" s="305">
        <v>1.3</v>
      </c>
      <c r="P833" s="305"/>
      <c r="Q833" s="463">
        <f>IFERROR(tbl_AufmassLos1[[#This Row],[Fläche_qm]]*tbl_AufmassLos1[[#This Row],[Reinigungs-tageJahr]],"")</f>
        <v>646.79999999999995</v>
      </c>
      <c r="R833" s="232">
        <f>IFERROR(VLOOKUP(tbl_AufmassLos1[[#This Row],[Reinigungs-gruppe]]&amp;tbl_AufmassLos1[[#This Row],[Reinigungs-tageJahr]],tbl_BasisLos1[],7,FALSE),"")</f>
        <v>0</v>
      </c>
      <c r="S833" s="463" t="str">
        <f>IFERROR(tbl_AufmassLos1[[#This Row],[Fläche_qm_Jahr]]/tbl_AufmassLos1[[#This Row],[qm Leistung pro Stunde]],"")</f>
        <v/>
      </c>
      <c r="T833" s="233">
        <f>IFERROR(VLOOKUP(tbl_AufmassLos1[[#This Row],[Reinigungs-gruppe]]&amp;tbl_AufmassLos1[[#This Row],[Reinigungs-tageJahr]],tbl_BasisLos1[],8,FALSE),"")</f>
        <v>0</v>
      </c>
      <c r="U833" s="234" t="str">
        <f>IFERROR(tbl_AufmassLos1[[#This Row],[StundenJahr]]*tbl_AufmassLos1[[#This Row],[SVS]],"")</f>
        <v/>
      </c>
      <c r="V833" s="234" t="str">
        <f>IFERROR(tbl_AufmassLos1[[#This Row],[PreisJahr]]/12,"")</f>
        <v/>
      </c>
    </row>
    <row r="834" spans="1:22" x14ac:dyDescent="0.2">
      <c r="A834" s="322" t="s">
        <v>2556</v>
      </c>
      <c r="B834" s="297">
        <v>709170001</v>
      </c>
      <c r="C834" s="309" t="s">
        <v>2511</v>
      </c>
      <c r="D834" s="299" t="s">
        <v>250</v>
      </c>
      <c r="E834" s="301" t="s">
        <v>1355</v>
      </c>
      <c r="F834" s="296" t="s">
        <v>2328</v>
      </c>
      <c r="G834" s="468" t="s">
        <v>161</v>
      </c>
      <c r="H834" s="301"/>
      <c r="I834" s="301" t="s">
        <v>2486</v>
      </c>
      <c r="J834" s="302">
        <v>66.599999999999994</v>
      </c>
      <c r="K834" s="303" t="s">
        <v>262</v>
      </c>
      <c r="L834" s="312" t="s">
        <v>163</v>
      </c>
      <c r="M834" s="295" t="s">
        <v>481</v>
      </c>
      <c r="N834" s="289">
        <v>245</v>
      </c>
      <c r="O834" s="305">
        <v>0</v>
      </c>
      <c r="P834" s="305">
        <v>8.1</v>
      </c>
      <c r="Q834" s="463">
        <f>IFERROR(tbl_AufmassLos1[[#This Row],[Fläche_qm]]*tbl_AufmassLos1[[#This Row],[Reinigungs-tageJahr]],"")</f>
        <v>16316.999999999998</v>
      </c>
      <c r="R834" s="232">
        <f>IFERROR(VLOOKUP(tbl_AufmassLos1[[#This Row],[Reinigungs-gruppe]]&amp;tbl_AufmassLos1[[#This Row],[Reinigungs-tageJahr]],tbl_BasisLos1[],7,FALSE),"")</f>
        <v>0</v>
      </c>
      <c r="S834" s="463" t="str">
        <f>IFERROR(tbl_AufmassLos1[[#This Row],[Fläche_qm_Jahr]]/tbl_AufmassLos1[[#This Row],[qm Leistung pro Stunde]],"")</f>
        <v/>
      </c>
      <c r="T834" s="233">
        <f>IFERROR(VLOOKUP(tbl_AufmassLos1[[#This Row],[Reinigungs-gruppe]]&amp;tbl_AufmassLos1[[#This Row],[Reinigungs-tageJahr]],tbl_BasisLos1[],8,FALSE),"")</f>
        <v>0</v>
      </c>
      <c r="U834" s="234" t="str">
        <f>IFERROR(tbl_AufmassLos1[[#This Row],[StundenJahr]]*tbl_AufmassLos1[[#This Row],[SVS]],"")</f>
        <v/>
      </c>
      <c r="V834" s="234" t="str">
        <f>IFERROR(tbl_AufmassLos1[[#This Row],[PreisJahr]]/12,"")</f>
        <v/>
      </c>
    </row>
    <row r="835" spans="1:22" x14ac:dyDescent="0.2">
      <c r="A835" s="322" t="s">
        <v>2556</v>
      </c>
      <c r="B835" s="297">
        <v>709170001</v>
      </c>
      <c r="C835" s="309" t="s">
        <v>2511</v>
      </c>
      <c r="D835" s="299" t="s">
        <v>250</v>
      </c>
      <c r="E835" s="301" t="s">
        <v>1356</v>
      </c>
      <c r="F835" s="296" t="s">
        <v>2329</v>
      </c>
      <c r="G835" s="468" t="s">
        <v>161</v>
      </c>
      <c r="H835" s="301"/>
      <c r="I835" s="301" t="s">
        <v>2488</v>
      </c>
      <c r="J835" s="302">
        <v>15.77</v>
      </c>
      <c r="K835" s="303" t="s">
        <v>451</v>
      </c>
      <c r="L835" s="312" t="s">
        <v>163</v>
      </c>
      <c r="M835" s="295" t="s">
        <v>481</v>
      </c>
      <c r="N835" s="289">
        <v>245</v>
      </c>
      <c r="O835" s="305">
        <v>2.1</v>
      </c>
      <c r="P835" s="305"/>
      <c r="Q835" s="463">
        <f>IFERROR(tbl_AufmassLos1[[#This Row],[Fläche_qm]]*tbl_AufmassLos1[[#This Row],[Reinigungs-tageJahr]],"")</f>
        <v>3863.65</v>
      </c>
      <c r="R835" s="232">
        <f>IFERROR(VLOOKUP(tbl_AufmassLos1[[#This Row],[Reinigungs-gruppe]]&amp;tbl_AufmassLos1[[#This Row],[Reinigungs-tageJahr]],tbl_BasisLos1[],7,FALSE),"")</f>
        <v>0</v>
      </c>
      <c r="S835" s="463" t="str">
        <f>IFERROR(tbl_AufmassLos1[[#This Row],[Fläche_qm_Jahr]]/tbl_AufmassLos1[[#This Row],[qm Leistung pro Stunde]],"")</f>
        <v/>
      </c>
      <c r="T835" s="233">
        <f>IFERROR(VLOOKUP(tbl_AufmassLos1[[#This Row],[Reinigungs-gruppe]]&amp;tbl_AufmassLos1[[#This Row],[Reinigungs-tageJahr]],tbl_BasisLos1[],8,FALSE),"")</f>
        <v>0</v>
      </c>
      <c r="U835" s="234" t="str">
        <f>IFERROR(tbl_AufmassLos1[[#This Row],[StundenJahr]]*tbl_AufmassLos1[[#This Row],[SVS]],"")</f>
        <v/>
      </c>
      <c r="V835" s="234" t="str">
        <f>IFERROR(tbl_AufmassLos1[[#This Row],[PreisJahr]]/12,"")</f>
        <v/>
      </c>
    </row>
    <row r="836" spans="1:22" x14ac:dyDescent="0.2">
      <c r="A836" s="322" t="s">
        <v>2556</v>
      </c>
      <c r="B836" s="297">
        <v>709170001</v>
      </c>
      <c r="C836" s="309" t="s">
        <v>2511</v>
      </c>
      <c r="D836" s="299" t="s">
        <v>250</v>
      </c>
      <c r="E836" s="301" t="s">
        <v>1357</v>
      </c>
      <c r="F836" s="296" t="s">
        <v>2330</v>
      </c>
      <c r="G836" s="468" t="s">
        <v>161</v>
      </c>
      <c r="H836" s="301"/>
      <c r="I836" s="301" t="s">
        <v>2488</v>
      </c>
      <c r="J836" s="302">
        <v>16.68</v>
      </c>
      <c r="K836" s="303" t="s">
        <v>451</v>
      </c>
      <c r="L836" s="312" t="s">
        <v>163</v>
      </c>
      <c r="M836" s="289" t="s">
        <v>481</v>
      </c>
      <c r="N836" s="294">
        <v>245</v>
      </c>
      <c r="O836" s="305">
        <v>2.1</v>
      </c>
      <c r="P836" s="305"/>
      <c r="Q836" s="463">
        <f>IFERROR(tbl_AufmassLos1[[#This Row],[Fläche_qm]]*tbl_AufmassLos1[[#This Row],[Reinigungs-tageJahr]],"")</f>
        <v>4086.6</v>
      </c>
      <c r="R836" s="232">
        <f>IFERROR(VLOOKUP(tbl_AufmassLos1[[#This Row],[Reinigungs-gruppe]]&amp;tbl_AufmassLos1[[#This Row],[Reinigungs-tageJahr]],tbl_BasisLos1[],7,FALSE),"")</f>
        <v>0</v>
      </c>
      <c r="S836" s="463" t="str">
        <f>IFERROR(tbl_AufmassLos1[[#This Row],[Fläche_qm_Jahr]]/tbl_AufmassLos1[[#This Row],[qm Leistung pro Stunde]],"")</f>
        <v/>
      </c>
      <c r="T836" s="233">
        <f>IFERROR(VLOOKUP(tbl_AufmassLos1[[#This Row],[Reinigungs-gruppe]]&amp;tbl_AufmassLos1[[#This Row],[Reinigungs-tageJahr]],tbl_BasisLos1[],8,FALSE),"")</f>
        <v>0</v>
      </c>
      <c r="U836" s="234" t="str">
        <f>IFERROR(tbl_AufmassLos1[[#This Row],[StundenJahr]]*tbl_AufmassLos1[[#This Row],[SVS]],"")</f>
        <v/>
      </c>
      <c r="V836" s="234" t="str">
        <f>IFERROR(tbl_AufmassLos1[[#This Row],[PreisJahr]]/12,"")</f>
        <v/>
      </c>
    </row>
    <row r="837" spans="1:22" x14ac:dyDescent="0.2">
      <c r="A837" s="322" t="s">
        <v>2556</v>
      </c>
      <c r="B837" s="297">
        <v>709170001</v>
      </c>
      <c r="C837" s="309" t="s">
        <v>2511</v>
      </c>
      <c r="D837" s="299" t="s">
        <v>250</v>
      </c>
      <c r="E837" s="301" t="s">
        <v>1358</v>
      </c>
      <c r="F837" s="296" t="s">
        <v>2098</v>
      </c>
      <c r="G837" s="468" t="s">
        <v>161</v>
      </c>
      <c r="H837" s="301"/>
      <c r="I837" s="301" t="s">
        <v>2488</v>
      </c>
      <c r="J837" s="302">
        <v>3</v>
      </c>
      <c r="K837" s="303" t="s">
        <v>451</v>
      </c>
      <c r="L837" s="312" t="s">
        <v>163</v>
      </c>
      <c r="M837" s="289" t="s">
        <v>481</v>
      </c>
      <c r="N837" s="294">
        <v>245</v>
      </c>
      <c r="O837" s="305">
        <v>0</v>
      </c>
      <c r="P837" s="305"/>
      <c r="Q837" s="463">
        <f>IFERROR(tbl_AufmassLos1[[#This Row],[Fläche_qm]]*tbl_AufmassLos1[[#This Row],[Reinigungs-tageJahr]],"")</f>
        <v>735</v>
      </c>
      <c r="R837" s="232">
        <f>IFERROR(VLOOKUP(tbl_AufmassLos1[[#This Row],[Reinigungs-gruppe]]&amp;tbl_AufmassLos1[[#This Row],[Reinigungs-tageJahr]],tbl_BasisLos1[],7,FALSE),"")</f>
        <v>0</v>
      </c>
      <c r="S837" s="463" t="str">
        <f>IFERROR(tbl_AufmassLos1[[#This Row],[Fläche_qm_Jahr]]/tbl_AufmassLos1[[#This Row],[qm Leistung pro Stunde]],"")</f>
        <v/>
      </c>
      <c r="T837" s="233">
        <f>IFERROR(VLOOKUP(tbl_AufmassLos1[[#This Row],[Reinigungs-gruppe]]&amp;tbl_AufmassLos1[[#This Row],[Reinigungs-tageJahr]],tbl_BasisLos1[],8,FALSE),"")</f>
        <v>0</v>
      </c>
      <c r="U837" s="234" t="str">
        <f>IFERROR(tbl_AufmassLos1[[#This Row],[StundenJahr]]*tbl_AufmassLos1[[#This Row],[SVS]],"")</f>
        <v/>
      </c>
      <c r="V837" s="234" t="str">
        <f>IFERROR(tbl_AufmassLos1[[#This Row],[PreisJahr]]/12,"")</f>
        <v/>
      </c>
    </row>
    <row r="838" spans="1:22" x14ac:dyDescent="0.2">
      <c r="A838" s="322" t="s">
        <v>2556</v>
      </c>
      <c r="B838" s="297">
        <v>709170001</v>
      </c>
      <c r="C838" s="309" t="s">
        <v>2511</v>
      </c>
      <c r="D838" s="299" t="s">
        <v>250</v>
      </c>
      <c r="E838" s="301" t="s">
        <v>1359</v>
      </c>
      <c r="F838" s="296" t="s">
        <v>388</v>
      </c>
      <c r="G838" s="468" t="s">
        <v>161</v>
      </c>
      <c r="H838" s="301"/>
      <c r="I838" s="301" t="s">
        <v>2487</v>
      </c>
      <c r="J838" s="302">
        <v>24.12</v>
      </c>
      <c r="K838" s="303" t="s">
        <v>234</v>
      </c>
      <c r="L838" s="312" t="s">
        <v>163</v>
      </c>
      <c r="M838" s="295" t="s">
        <v>479</v>
      </c>
      <c r="N838" s="289">
        <v>49</v>
      </c>
      <c r="O838" s="305">
        <v>7.6</v>
      </c>
      <c r="P838" s="305"/>
      <c r="Q838" s="463">
        <f>IFERROR(tbl_AufmassLos1[[#This Row],[Fläche_qm]]*tbl_AufmassLos1[[#This Row],[Reinigungs-tageJahr]],"")</f>
        <v>1181.8800000000001</v>
      </c>
      <c r="R838" s="232">
        <f>IFERROR(VLOOKUP(tbl_AufmassLos1[[#This Row],[Reinigungs-gruppe]]&amp;tbl_AufmassLos1[[#This Row],[Reinigungs-tageJahr]],tbl_BasisLos1[],7,FALSE),"")</f>
        <v>0</v>
      </c>
      <c r="S838" s="463" t="str">
        <f>IFERROR(tbl_AufmassLos1[[#This Row],[Fläche_qm_Jahr]]/tbl_AufmassLos1[[#This Row],[qm Leistung pro Stunde]],"")</f>
        <v/>
      </c>
      <c r="T838" s="233">
        <f>IFERROR(VLOOKUP(tbl_AufmassLos1[[#This Row],[Reinigungs-gruppe]]&amp;tbl_AufmassLos1[[#This Row],[Reinigungs-tageJahr]],tbl_BasisLos1[],8,FALSE),"")</f>
        <v>0</v>
      </c>
      <c r="U838" s="234" t="str">
        <f>IFERROR(tbl_AufmassLos1[[#This Row],[StundenJahr]]*tbl_AufmassLos1[[#This Row],[SVS]],"")</f>
        <v/>
      </c>
      <c r="V838" s="234" t="str">
        <f>IFERROR(tbl_AufmassLos1[[#This Row],[PreisJahr]]/12,"")</f>
        <v/>
      </c>
    </row>
    <row r="839" spans="1:22" x14ac:dyDescent="0.2">
      <c r="A839" s="322" t="s">
        <v>2556</v>
      </c>
      <c r="B839" s="297">
        <v>709170001</v>
      </c>
      <c r="C839" s="309" t="s">
        <v>2511</v>
      </c>
      <c r="D839" s="299" t="s">
        <v>250</v>
      </c>
      <c r="E839" s="301" t="s">
        <v>1360</v>
      </c>
      <c r="F839" s="296" t="s">
        <v>388</v>
      </c>
      <c r="G839" s="468" t="s">
        <v>161</v>
      </c>
      <c r="H839" s="301"/>
      <c r="I839" s="301" t="s">
        <v>2487</v>
      </c>
      <c r="J839" s="302">
        <v>23.41</v>
      </c>
      <c r="K839" s="303" t="s">
        <v>234</v>
      </c>
      <c r="L839" s="312" t="s">
        <v>163</v>
      </c>
      <c r="M839" s="289" t="s">
        <v>479</v>
      </c>
      <c r="N839" s="294">
        <v>49</v>
      </c>
      <c r="O839" s="305">
        <v>7.6</v>
      </c>
      <c r="P839" s="305"/>
      <c r="Q839" s="463">
        <f>IFERROR(tbl_AufmassLos1[[#This Row],[Fläche_qm]]*tbl_AufmassLos1[[#This Row],[Reinigungs-tageJahr]],"")</f>
        <v>1147.0899999999999</v>
      </c>
      <c r="R839" s="232">
        <f>IFERROR(VLOOKUP(tbl_AufmassLos1[[#This Row],[Reinigungs-gruppe]]&amp;tbl_AufmassLos1[[#This Row],[Reinigungs-tageJahr]],tbl_BasisLos1[],7,FALSE),"")</f>
        <v>0</v>
      </c>
      <c r="S839" s="463" t="str">
        <f>IFERROR(tbl_AufmassLos1[[#This Row],[Fläche_qm_Jahr]]/tbl_AufmassLos1[[#This Row],[qm Leistung pro Stunde]],"")</f>
        <v/>
      </c>
      <c r="T839" s="233">
        <f>IFERROR(VLOOKUP(tbl_AufmassLos1[[#This Row],[Reinigungs-gruppe]]&amp;tbl_AufmassLos1[[#This Row],[Reinigungs-tageJahr]],tbl_BasisLos1[],8,FALSE),"")</f>
        <v>0</v>
      </c>
      <c r="U839" s="234" t="str">
        <f>IFERROR(tbl_AufmassLos1[[#This Row],[StundenJahr]]*tbl_AufmassLos1[[#This Row],[SVS]],"")</f>
        <v/>
      </c>
      <c r="V839" s="234" t="str">
        <f>IFERROR(tbl_AufmassLos1[[#This Row],[PreisJahr]]/12,"")</f>
        <v/>
      </c>
    </row>
    <row r="840" spans="1:22" x14ac:dyDescent="0.2">
      <c r="A840" s="322" t="s">
        <v>2556</v>
      </c>
      <c r="B840" s="297">
        <v>709170001</v>
      </c>
      <c r="C840" s="309" t="s">
        <v>2511</v>
      </c>
      <c r="D840" s="299" t="s">
        <v>250</v>
      </c>
      <c r="E840" s="301" t="s">
        <v>1316</v>
      </c>
      <c r="F840" s="296" t="s">
        <v>2314</v>
      </c>
      <c r="G840" s="468" t="s">
        <v>161</v>
      </c>
      <c r="H840" s="301"/>
      <c r="I840" s="301" t="s">
        <v>2484</v>
      </c>
      <c r="J840" s="302">
        <v>119.77</v>
      </c>
      <c r="K840" s="303" t="s">
        <v>452</v>
      </c>
      <c r="L840" s="312" t="s">
        <v>163</v>
      </c>
      <c r="M840" s="295" t="s">
        <v>484</v>
      </c>
      <c r="N840" s="289">
        <v>122.5</v>
      </c>
      <c r="O840" s="305">
        <v>6.6</v>
      </c>
      <c r="P840" s="305">
        <v>3.3</v>
      </c>
      <c r="Q840" s="463">
        <f>IFERROR(tbl_AufmassLos1[[#This Row],[Fläche_qm]]*tbl_AufmassLos1[[#This Row],[Reinigungs-tageJahr]],"")</f>
        <v>14671.824999999999</v>
      </c>
      <c r="R840" s="232">
        <f>IFERROR(VLOOKUP(tbl_AufmassLos1[[#This Row],[Reinigungs-gruppe]]&amp;tbl_AufmassLos1[[#This Row],[Reinigungs-tageJahr]],tbl_BasisLos1[],7,FALSE),"")</f>
        <v>0</v>
      </c>
      <c r="S840" s="463" t="str">
        <f>IFERROR(tbl_AufmassLos1[[#This Row],[Fläche_qm_Jahr]]/tbl_AufmassLos1[[#This Row],[qm Leistung pro Stunde]],"")</f>
        <v/>
      </c>
      <c r="T840" s="233">
        <f>IFERROR(VLOOKUP(tbl_AufmassLos1[[#This Row],[Reinigungs-gruppe]]&amp;tbl_AufmassLos1[[#This Row],[Reinigungs-tageJahr]],tbl_BasisLos1[],8,FALSE),"")</f>
        <v>0</v>
      </c>
      <c r="U840" s="234" t="str">
        <f>IFERROR(tbl_AufmassLos1[[#This Row],[StundenJahr]]*tbl_AufmassLos1[[#This Row],[SVS]],"")</f>
        <v/>
      </c>
      <c r="V840" s="234" t="str">
        <f>IFERROR(tbl_AufmassLos1[[#This Row],[PreisJahr]]/12,"")</f>
        <v/>
      </c>
    </row>
    <row r="841" spans="1:22" x14ac:dyDescent="0.2">
      <c r="A841" s="322" t="s">
        <v>2556</v>
      </c>
      <c r="B841" s="297">
        <v>709170001</v>
      </c>
      <c r="C841" s="309" t="s">
        <v>2511</v>
      </c>
      <c r="D841" s="299" t="s">
        <v>250</v>
      </c>
      <c r="E841" s="301" t="s">
        <v>1361</v>
      </c>
      <c r="F841" s="296" t="s">
        <v>388</v>
      </c>
      <c r="G841" s="468" t="s">
        <v>161</v>
      </c>
      <c r="H841" s="301"/>
      <c r="I841" s="301" t="s">
        <v>2487</v>
      </c>
      <c r="J841" s="302">
        <v>22.88</v>
      </c>
      <c r="K841" s="303" t="s">
        <v>234</v>
      </c>
      <c r="L841" s="312" t="s">
        <v>163</v>
      </c>
      <c r="M841" s="289" t="s">
        <v>479</v>
      </c>
      <c r="N841" s="289">
        <v>49</v>
      </c>
      <c r="O841" s="305">
        <v>7.6</v>
      </c>
      <c r="P841" s="305"/>
      <c r="Q841" s="463">
        <f>IFERROR(tbl_AufmassLos1[[#This Row],[Fläche_qm]]*tbl_AufmassLos1[[#This Row],[Reinigungs-tageJahr]],"")</f>
        <v>1121.1199999999999</v>
      </c>
      <c r="R841" s="232">
        <f>IFERROR(VLOOKUP(tbl_AufmassLos1[[#This Row],[Reinigungs-gruppe]]&amp;tbl_AufmassLos1[[#This Row],[Reinigungs-tageJahr]],tbl_BasisLos1[],7,FALSE),"")</f>
        <v>0</v>
      </c>
      <c r="S841" s="463" t="str">
        <f>IFERROR(tbl_AufmassLos1[[#This Row],[Fläche_qm_Jahr]]/tbl_AufmassLos1[[#This Row],[qm Leistung pro Stunde]],"")</f>
        <v/>
      </c>
      <c r="T841" s="233">
        <f>IFERROR(VLOOKUP(tbl_AufmassLos1[[#This Row],[Reinigungs-gruppe]]&amp;tbl_AufmassLos1[[#This Row],[Reinigungs-tageJahr]],tbl_BasisLos1[],8,FALSE),"")</f>
        <v>0</v>
      </c>
      <c r="U841" s="234" t="str">
        <f>IFERROR(tbl_AufmassLos1[[#This Row],[StundenJahr]]*tbl_AufmassLos1[[#This Row],[SVS]],"")</f>
        <v/>
      </c>
      <c r="V841" s="234" t="str">
        <f>IFERROR(tbl_AufmassLos1[[#This Row],[PreisJahr]]/12,"")</f>
        <v/>
      </c>
    </row>
    <row r="842" spans="1:22" x14ac:dyDescent="0.2">
      <c r="A842" s="322" t="s">
        <v>2556</v>
      </c>
      <c r="B842" s="297">
        <v>709170001</v>
      </c>
      <c r="C842" s="309" t="s">
        <v>2511</v>
      </c>
      <c r="D842" s="299" t="s">
        <v>250</v>
      </c>
      <c r="E842" s="301" t="s">
        <v>1362</v>
      </c>
      <c r="F842" s="296" t="s">
        <v>388</v>
      </c>
      <c r="G842" s="468" t="s">
        <v>161</v>
      </c>
      <c r="H842" s="301"/>
      <c r="I842" s="301" t="s">
        <v>2489</v>
      </c>
      <c r="J842" s="302">
        <v>31.49</v>
      </c>
      <c r="K842" s="303" t="s">
        <v>234</v>
      </c>
      <c r="L842" s="312" t="s">
        <v>163</v>
      </c>
      <c r="M842" s="289" t="s">
        <v>479</v>
      </c>
      <c r="N842" s="294">
        <v>49</v>
      </c>
      <c r="O842" s="305">
        <v>15.2</v>
      </c>
      <c r="P842" s="305"/>
      <c r="Q842" s="463">
        <f>IFERROR(tbl_AufmassLos1[[#This Row],[Fläche_qm]]*tbl_AufmassLos1[[#This Row],[Reinigungs-tageJahr]],"")</f>
        <v>1543.01</v>
      </c>
      <c r="R842" s="232">
        <f>IFERROR(VLOOKUP(tbl_AufmassLos1[[#This Row],[Reinigungs-gruppe]]&amp;tbl_AufmassLos1[[#This Row],[Reinigungs-tageJahr]],tbl_BasisLos1[],7,FALSE),"")</f>
        <v>0</v>
      </c>
      <c r="S842" s="463" t="str">
        <f>IFERROR(tbl_AufmassLos1[[#This Row],[Fläche_qm_Jahr]]/tbl_AufmassLos1[[#This Row],[qm Leistung pro Stunde]],"")</f>
        <v/>
      </c>
      <c r="T842" s="233">
        <f>IFERROR(VLOOKUP(tbl_AufmassLos1[[#This Row],[Reinigungs-gruppe]]&amp;tbl_AufmassLos1[[#This Row],[Reinigungs-tageJahr]],tbl_BasisLos1[],8,FALSE),"")</f>
        <v>0</v>
      </c>
      <c r="U842" s="234" t="str">
        <f>IFERROR(tbl_AufmassLos1[[#This Row],[StundenJahr]]*tbl_AufmassLos1[[#This Row],[SVS]],"")</f>
        <v/>
      </c>
      <c r="V842" s="234" t="str">
        <f>IFERROR(tbl_AufmassLos1[[#This Row],[PreisJahr]]/12,"")</f>
        <v/>
      </c>
    </row>
    <row r="843" spans="1:22" x14ac:dyDescent="0.2">
      <c r="A843" s="322" t="s">
        <v>2556</v>
      </c>
      <c r="B843" s="297">
        <v>709170001</v>
      </c>
      <c r="C843" s="309" t="s">
        <v>2511</v>
      </c>
      <c r="D843" s="299" t="s">
        <v>250</v>
      </c>
      <c r="E843" s="301" t="s">
        <v>1363</v>
      </c>
      <c r="F843" s="296" t="s">
        <v>2331</v>
      </c>
      <c r="G843" s="468" t="s">
        <v>161</v>
      </c>
      <c r="H843" s="301"/>
      <c r="I843" s="301" t="s">
        <v>2489</v>
      </c>
      <c r="J843" s="302">
        <v>9.27</v>
      </c>
      <c r="K843" s="303" t="s">
        <v>466</v>
      </c>
      <c r="L843" s="312" t="s">
        <v>163</v>
      </c>
      <c r="M843" s="289" t="s">
        <v>484</v>
      </c>
      <c r="N843" s="294">
        <v>122.5</v>
      </c>
      <c r="O843" s="305">
        <v>0</v>
      </c>
      <c r="P843" s="305"/>
      <c r="Q843" s="463">
        <f>IFERROR(tbl_AufmassLos1[[#This Row],[Fläche_qm]]*tbl_AufmassLos1[[#This Row],[Reinigungs-tageJahr]],"")</f>
        <v>1135.575</v>
      </c>
      <c r="R843" s="232">
        <f>IFERROR(VLOOKUP(tbl_AufmassLos1[[#This Row],[Reinigungs-gruppe]]&amp;tbl_AufmassLos1[[#This Row],[Reinigungs-tageJahr]],tbl_BasisLos1[],7,FALSE),"")</f>
        <v>0</v>
      </c>
      <c r="S843" s="463" t="str">
        <f>IFERROR(tbl_AufmassLos1[[#This Row],[Fläche_qm_Jahr]]/tbl_AufmassLos1[[#This Row],[qm Leistung pro Stunde]],"")</f>
        <v/>
      </c>
      <c r="T843" s="233">
        <f>IFERROR(VLOOKUP(tbl_AufmassLos1[[#This Row],[Reinigungs-gruppe]]&amp;tbl_AufmassLos1[[#This Row],[Reinigungs-tageJahr]],tbl_BasisLos1[],8,FALSE),"")</f>
        <v>0</v>
      </c>
      <c r="U843" s="234" t="str">
        <f>IFERROR(tbl_AufmassLos1[[#This Row],[StundenJahr]]*tbl_AufmassLos1[[#This Row],[SVS]],"")</f>
        <v/>
      </c>
      <c r="V843" s="234" t="str">
        <f>IFERROR(tbl_AufmassLos1[[#This Row],[PreisJahr]]/12,"")</f>
        <v/>
      </c>
    </row>
    <row r="844" spans="1:22" x14ac:dyDescent="0.2">
      <c r="A844" s="322" t="s">
        <v>2556</v>
      </c>
      <c r="B844" s="297">
        <v>709170001</v>
      </c>
      <c r="C844" s="309" t="s">
        <v>2511</v>
      </c>
      <c r="D844" s="299" t="s">
        <v>250</v>
      </c>
      <c r="E844" s="301" t="s">
        <v>1364</v>
      </c>
      <c r="F844" s="296" t="s">
        <v>2332</v>
      </c>
      <c r="G844" s="468" t="s">
        <v>161</v>
      </c>
      <c r="H844" s="301"/>
      <c r="I844" s="301" t="s">
        <v>2487</v>
      </c>
      <c r="J844" s="302">
        <v>58.72</v>
      </c>
      <c r="K844" s="303" t="s">
        <v>48</v>
      </c>
      <c r="L844" s="312" t="s">
        <v>163</v>
      </c>
      <c r="M844" s="332" t="s">
        <v>250</v>
      </c>
      <c r="N844" s="294">
        <v>0</v>
      </c>
      <c r="O844" s="305">
        <v>13.8</v>
      </c>
      <c r="P844" s="305"/>
      <c r="Q844" s="463">
        <f>IFERROR(tbl_AufmassLos1[[#This Row],[Fläche_qm]]*tbl_AufmassLos1[[#This Row],[Reinigungs-tageJahr]],"")</f>
        <v>0</v>
      </c>
      <c r="R844" s="232">
        <f>IFERROR(VLOOKUP(tbl_AufmassLos1[[#This Row],[Reinigungs-gruppe]]&amp;tbl_AufmassLos1[[#This Row],[Reinigungs-tageJahr]],tbl_BasisLos1[],7,FALSE),"")</f>
        <v>0</v>
      </c>
      <c r="S844" s="463" t="str">
        <f>IFERROR(tbl_AufmassLos1[[#This Row],[Fläche_qm_Jahr]]/tbl_AufmassLos1[[#This Row],[qm Leistung pro Stunde]],"")</f>
        <v/>
      </c>
      <c r="T844" s="233">
        <f>IFERROR(VLOOKUP(tbl_AufmassLos1[[#This Row],[Reinigungs-gruppe]]&amp;tbl_AufmassLos1[[#This Row],[Reinigungs-tageJahr]],tbl_BasisLos1[],8,FALSE),"")</f>
        <v>0</v>
      </c>
      <c r="U844" s="234" t="str">
        <f>IFERROR(tbl_AufmassLos1[[#This Row],[StundenJahr]]*tbl_AufmassLos1[[#This Row],[SVS]],"")</f>
        <v/>
      </c>
      <c r="V844" s="234" t="str">
        <f>IFERROR(tbl_AufmassLos1[[#This Row],[PreisJahr]]/12,"")</f>
        <v/>
      </c>
    </row>
    <row r="845" spans="1:22" x14ac:dyDescent="0.2">
      <c r="A845" s="322" t="s">
        <v>2556</v>
      </c>
      <c r="B845" s="297">
        <v>709170001</v>
      </c>
      <c r="C845" s="309" t="s">
        <v>2511</v>
      </c>
      <c r="D845" s="299" t="s">
        <v>250</v>
      </c>
      <c r="E845" s="301" t="s">
        <v>1365</v>
      </c>
      <c r="F845" s="296" t="s">
        <v>2332</v>
      </c>
      <c r="G845" s="468" t="s">
        <v>161</v>
      </c>
      <c r="H845" s="301"/>
      <c r="I845" s="301" t="s">
        <v>2486</v>
      </c>
      <c r="J845" s="302">
        <v>22.72</v>
      </c>
      <c r="K845" s="303" t="s">
        <v>48</v>
      </c>
      <c r="L845" s="312" t="s">
        <v>163</v>
      </c>
      <c r="M845" s="332" t="s">
        <v>250</v>
      </c>
      <c r="N845" s="294">
        <v>0</v>
      </c>
      <c r="O845" s="305">
        <v>4.5999999999999996</v>
      </c>
      <c r="P845" s="305"/>
      <c r="Q845" s="463">
        <f>IFERROR(tbl_AufmassLos1[[#This Row],[Fläche_qm]]*tbl_AufmassLos1[[#This Row],[Reinigungs-tageJahr]],"")</f>
        <v>0</v>
      </c>
      <c r="R845" s="232">
        <f>IFERROR(VLOOKUP(tbl_AufmassLos1[[#This Row],[Reinigungs-gruppe]]&amp;tbl_AufmassLos1[[#This Row],[Reinigungs-tageJahr]],tbl_BasisLos1[],7,FALSE),"")</f>
        <v>0</v>
      </c>
      <c r="S845" s="463" t="str">
        <f>IFERROR(tbl_AufmassLos1[[#This Row],[Fläche_qm_Jahr]]/tbl_AufmassLos1[[#This Row],[qm Leistung pro Stunde]],"")</f>
        <v/>
      </c>
      <c r="T845" s="233">
        <f>IFERROR(VLOOKUP(tbl_AufmassLos1[[#This Row],[Reinigungs-gruppe]]&amp;tbl_AufmassLos1[[#This Row],[Reinigungs-tageJahr]],tbl_BasisLos1[],8,FALSE),"")</f>
        <v>0</v>
      </c>
      <c r="U845" s="234" t="str">
        <f>IFERROR(tbl_AufmassLos1[[#This Row],[StundenJahr]]*tbl_AufmassLos1[[#This Row],[SVS]],"")</f>
        <v/>
      </c>
      <c r="V845" s="234" t="str">
        <f>IFERROR(tbl_AufmassLos1[[#This Row],[PreisJahr]]/12,"")</f>
        <v/>
      </c>
    </row>
    <row r="846" spans="1:22" x14ac:dyDescent="0.2">
      <c r="A846" s="322" t="s">
        <v>2556</v>
      </c>
      <c r="B846" s="297">
        <v>709170001</v>
      </c>
      <c r="C846" s="309" t="s">
        <v>2511</v>
      </c>
      <c r="D846" s="299" t="s">
        <v>250</v>
      </c>
      <c r="E846" s="301" t="s">
        <v>1366</v>
      </c>
      <c r="F846" s="296" t="s">
        <v>388</v>
      </c>
      <c r="G846" s="468" t="s">
        <v>161</v>
      </c>
      <c r="H846" s="301"/>
      <c r="I846" s="301" t="s">
        <v>2489</v>
      </c>
      <c r="J846" s="302">
        <v>23.41</v>
      </c>
      <c r="K846" s="303" t="s">
        <v>234</v>
      </c>
      <c r="L846" s="312" t="s">
        <v>163</v>
      </c>
      <c r="M846" s="289" t="s">
        <v>479</v>
      </c>
      <c r="N846" s="294">
        <v>49</v>
      </c>
      <c r="O846" s="305">
        <v>7.6</v>
      </c>
      <c r="P846" s="305"/>
      <c r="Q846" s="463">
        <f>IFERROR(tbl_AufmassLos1[[#This Row],[Fläche_qm]]*tbl_AufmassLos1[[#This Row],[Reinigungs-tageJahr]],"")</f>
        <v>1147.0899999999999</v>
      </c>
      <c r="R846" s="232">
        <f>IFERROR(VLOOKUP(tbl_AufmassLos1[[#This Row],[Reinigungs-gruppe]]&amp;tbl_AufmassLos1[[#This Row],[Reinigungs-tageJahr]],tbl_BasisLos1[],7,FALSE),"")</f>
        <v>0</v>
      </c>
      <c r="S846" s="463" t="str">
        <f>IFERROR(tbl_AufmassLos1[[#This Row],[Fläche_qm_Jahr]]/tbl_AufmassLos1[[#This Row],[qm Leistung pro Stunde]],"")</f>
        <v/>
      </c>
      <c r="T846" s="233">
        <f>IFERROR(VLOOKUP(tbl_AufmassLos1[[#This Row],[Reinigungs-gruppe]]&amp;tbl_AufmassLos1[[#This Row],[Reinigungs-tageJahr]],tbl_BasisLos1[],8,FALSE),"")</f>
        <v>0</v>
      </c>
      <c r="U846" s="234" t="str">
        <f>IFERROR(tbl_AufmassLos1[[#This Row],[StundenJahr]]*tbl_AufmassLos1[[#This Row],[SVS]],"")</f>
        <v/>
      </c>
      <c r="V846" s="234" t="str">
        <f>IFERROR(tbl_AufmassLos1[[#This Row],[PreisJahr]]/12,"")</f>
        <v/>
      </c>
    </row>
    <row r="847" spans="1:22" x14ac:dyDescent="0.2">
      <c r="A847" s="322" t="s">
        <v>2556</v>
      </c>
      <c r="B847" s="297">
        <v>709170001</v>
      </c>
      <c r="C847" s="309" t="s">
        <v>2511</v>
      </c>
      <c r="D847" s="299" t="s">
        <v>250</v>
      </c>
      <c r="E847" s="301" t="s">
        <v>1367</v>
      </c>
      <c r="F847" s="296" t="s">
        <v>388</v>
      </c>
      <c r="G847" s="468" t="s">
        <v>161</v>
      </c>
      <c r="H847" s="301"/>
      <c r="I847" s="301" t="s">
        <v>2489</v>
      </c>
      <c r="J847" s="302">
        <v>20.48</v>
      </c>
      <c r="K847" s="303" t="s">
        <v>234</v>
      </c>
      <c r="L847" s="312" t="s">
        <v>163</v>
      </c>
      <c r="M847" s="289" t="s">
        <v>479</v>
      </c>
      <c r="N847" s="294">
        <v>49</v>
      </c>
      <c r="O847" s="305">
        <v>7.6</v>
      </c>
      <c r="P847" s="305"/>
      <c r="Q847" s="463">
        <f>IFERROR(tbl_AufmassLos1[[#This Row],[Fläche_qm]]*tbl_AufmassLos1[[#This Row],[Reinigungs-tageJahr]],"")</f>
        <v>1003.52</v>
      </c>
      <c r="R847" s="232">
        <f>IFERROR(VLOOKUP(tbl_AufmassLos1[[#This Row],[Reinigungs-gruppe]]&amp;tbl_AufmassLos1[[#This Row],[Reinigungs-tageJahr]],tbl_BasisLos1[],7,FALSE),"")</f>
        <v>0</v>
      </c>
      <c r="S847" s="463" t="str">
        <f>IFERROR(tbl_AufmassLos1[[#This Row],[Fläche_qm_Jahr]]/tbl_AufmassLos1[[#This Row],[qm Leistung pro Stunde]],"")</f>
        <v/>
      </c>
      <c r="T847" s="233">
        <f>IFERROR(VLOOKUP(tbl_AufmassLos1[[#This Row],[Reinigungs-gruppe]]&amp;tbl_AufmassLos1[[#This Row],[Reinigungs-tageJahr]],tbl_BasisLos1[],8,FALSE),"")</f>
        <v>0</v>
      </c>
      <c r="U847" s="234" t="str">
        <f>IFERROR(tbl_AufmassLos1[[#This Row],[StundenJahr]]*tbl_AufmassLos1[[#This Row],[SVS]],"")</f>
        <v/>
      </c>
      <c r="V847" s="234" t="str">
        <f>IFERROR(tbl_AufmassLos1[[#This Row],[PreisJahr]]/12,"")</f>
        <v/>
      </c>
    </row>
    <row r="848" spans="1:22" x14ac:dyDescent="0.2">
      <c r="A848" s="322" t="s">
        <v>2556</v>
      </c>
      <c r="B848" s="297">
        <v>709170001</v>
      </c>
      <c r="C848" s="309" t="s">
        <v>2511</v>
      </c>
      <c r="D848" s="299" t="s">
        <v>250</v>
      </c>
      <c r="E848" s="301" t="s">
        <v>1368</v>
      </c>
      <c r="F848" s="296" t="s">
        <v>388</v>
      </c>
      <c r="G848" s="468" t="s">
        <v>161</v>
      </c>
      <c r="H848" s="301"/>
      <c r="I848" s="301" t="s">
        <v>2489</v>
      </c>
      <c r="J848" s="302">
        <v>23.3</v>
      </c>
      <c r="K848" s="303" t="s">
        <v>234</v>
      </c>
      <c r="L848" s="312" t="s">
        <v>163</v>
      </c>
      <c r="M848" s="289" t="s">
        <v>479</v>
      </c>
      <c r="N848" s="294">
        <v>49</v>
      </c>
      <c r="O848" s="305">
        <v>7.6</v>
      </c>
      <c r="P848" s="305"/>
      <c r="Q848" s="463">
        <f>IFERROR(tbl_AufmassLos1[[#This Row],[Fläche_qm]]*tbl_AufmassLos1[[#This Row],[Reinigungs-tageJahr]],"")</f>
        <v>1141.7</v>
      </c>
      <c r="R848" s="232">
        <f>IFERROR(VLOOKUP(tbl_AufmassLos1[[#This Row],[Reinigungs-gruppe]]&amp;tbl_AufmassLos1[[#This Row],[Reinigungs-tageJahr]],tbl_BasisLos1[],7,FALSE),"")</f>
        <v>0</v>
      </c>
      <c r="S848" s="463" t="str">
        <f>IFERROR(tbl_AufmassLos1[[#This Row],[Fläche_qm_Jahr]]/tbl_AufmassLos1[[#This Row],[qm Leistung pro Stunde]],"")</f>
        <v/>
      </c>
      <c r="T848" s="233">
        <f>IFERROR(VLOOKUP(tbl_AufmassLos1[[#This Row],[Reinigungs-gruppe]]&amp;tbl_AufmassLos1[[#This Row],[Reinigungs-tageJahr]],tbl_BasisLos1[],8,FALSE),"")</f>
        <v>0</v>
      </c>
      <c r="U848" s="234" t="str">
        <f>IFERROR(tbl_AufmassLos1[[#This Row],[StundenJahr]]*tbl_AufmassLos1[[#This Row],[SVS]],"")</f>
        <v/>
      </c>
      <c r="V848" s="234" t="str">
        <f>IFERROR(tbl_AufmassLos1[[#This Row],[PreisJahr]]/12,"")</f>
        <v/>
      </c>
    </row>
    <row r="849" spans="1:22" x14ac:dyDescent="0.2">
      <c r="A849" s="322" t="s">
        <v>2556</v>
      </c>
      <c r="B849" s="297">
        <v>709170001</v>
      </c>
      <c r="C849" s="298" t="s">
        <v>2511</v>
      </c>
      <c r="D849" s="299" t="s">
        <v>250</v>
      </c>
      <c r="E849" s="301" t="s">
        <v>1369</v>
      </c>
      <c r="F849" s="296" t="s">
        <v>2333</v>
      </c>
      <c r="G849" s="468" t="s">
        <v>161</v>
      </c>
      <c r="H849" s="301"/>
      <c r="I849" s="301" t="s">
        <v>2492</v>
      </c>
      <c r="J849" s="302">
        <v>14.29</v>
      </c>
      <c r="K849" s="303" t="s">
        <v>236</v>
      </c>
      <c r="L849" s="312" t="s">
        <v>163</v>
      </c>
      <c r="M849" s="295" t="s">
        <v>481</v>
      </c>
      <c r="N849" s="289">
        <v>245</v>
      </c>
      <c r="O849" s="305">
        <v>5.9</v>
      </c>
      <c r="P849" s="305"/>
      <c r="Q849" s="463">
        <f>IFERROR(tbl_AufmassLos1[[#This Row],[Fläche_qm]]*tbl_AufmassLos1[[#This Row],[Reinigungs-tageJahr]],"")</f>
        <v>3501.0499999999997</v>
      </c>
      <c r="R849" s="232">
        <f>IFERROR(VLOOKUP(tbl_AufmassLos1[[#This Row],[Reinigungs-gruppe]]&amp;tbl_AufmassLos1[[#This Row],[Reinigungs-tageJahr]],tbl_BasisLos1[],7,FALSE),"")</f>
        <v>0</v>
      </c>
      <c r="S849" s="463" t="str">
        <f>IFERROR(tbl_AufmassLos1[[#This Row],[Fläche_qm_Jahr]]/tbl_AufmassLos1[[#This Row],[qm Leistung pro Stunde]],"")</f>
        <v/>
      </c>
      <c r="T849" s="233">
        <f>IFERROR(VLOOKUP(tbl_AufmassLos1[[#This Row],[Reinigungs-gruppe]]&amp;tbl_AufmassLos1[[#This Row],[Reinigungs-tageJahr]],tbl_BasisLos1[],8,FALSE),"")</f>
        <v>0</v>
      </c>
      <c r="U849" s="234" t="str">
        <f>IFERROR(tbl_AufmassLos1[[#This Row],[StundenJahr]]*tbl_AufmassLos1[[#This Row],[SVS]],"")</f>
        <v/>
      </c>
      <c r="V849" s="234" t="str">
        <f>IFERROR(tbl_AufmassLos1[[#This Row],[PreisJahr]]/12,"")</f>
        <v/>
      </c>
    </row>
    <row r="850" spans="1:22" x14ac:dyDescent="0.2">
      <c r="A850" s="322" t="s">
        <v>2556</v>
      </c>
      <c r="B850" s="297">
        <v>709170001</v>
      </c>
      <c r="C850" s="298" t="s">
        <v>2511</v>
      </c>
      <c r="D850" s="299" t="s">
        <v>250</v>
      </c>
      <c r="E850" s="301" t="s">
        <v>1370</v>
      </c>
      <c r="F850" s="296" t="s">
        <v>2334</v>
      </c>
      <c r="G850" s="468" t="s">
        <v>161</v>
      </c>
      <c r="H850" s="301"/>
      <c r="I850" s="301" t="s">
        <v>2492</v>
      </c>
      <c r="J850" s="302">
        <v>30.58</v>
      </c>
      <c r="K850" s="303" t="s">
        <v>236</v>
      </c>
      <c r="L850" s="312" t="s">
        <v>163</v>
      </c>
      <c r="M850" s="295" t="s">
        <v>481</v>
      </c>
      <c r="N850" s="289">
        <v>245</v>
      </c>
      <c r="O850" s="305">
        <v>0</v>
      </c>
      <c r="P850" s="305"/>
      <c r="Q850" s="463">
        <f>IFERROR(tbl_AufmassLos1[[#This Row],[Fläche_qm]]*tbl_AufmassLos1[[#This Row],[Reinigungs-tageJahr]],"")</f>
        <v>7492.0999999999995</v>
      </c>
      <c r="R850" s="232">
        <f>IFERROR(VLOOKUP(tbl_AufmassLos1[[#This Row],[Reinigungs-gruppe]]&amp;tbl_AufmassLos1[[#This Row],[Reinigungs-tageJahr]],tbl_BasisLos1[],7,FALSE),"")</f>
        <v>0</v>
      </c>
      <c r="S850" s="463" t="str">
        <f>IFERROR(tbl_AufmassLos1[[#This Row],[Fläche_qm_Jahr]]/tbl_AufmassLos1[[#This Row],[qm Leistung pro Stunde]],"")</f>
        <v/>
      </c>
      <c r="T850" s="233">
        <f>IFERROR(VLOOKUP(tbl_AufmassLos1[[#This Row],[Reinigungs-gruppe]]&amp;tbl_AufmassLos1[[#This Row],[Reinigungs-tageJahr]],tbl_BasisLos1[],8,FALSE),"")</f>
        <v>0</v>
      </c>
      <c r="U850" s="234" t="str">
        <f>IFERROR(tbl_AufmassLos1[[#This Row],[StundenJahr]]*tbl_AufmassLos1[[#This Row],[SVS]],"")</f>
        <v/>
      </c>
      <c r="V850" s="234" t="str">
        <f>IFERROR(tbl_AufmassLos1[[#This Row],[PreisJahr]]/12,"")</f>
        <v/>
      </c>
    </row>
    <row r="851" spans="1:22" x14ac:dyDescent="0.2">
      <c r="A851" s="322" t="s">
        <v>2556</v>
      </c>
      <c r="B851" s="297">
        <v>709170001</v>
      </c>
      <c r="C851" s="298" t="s">
        <v>2511</v>
      </c>
      <c r="D851" s="299" t="s">
        <v>250</v>
      </c>
      <c r="E851" s="301" t="s">
        <v>1317</v>
      </c>
      <c r="F851" s="296" t="s">
        <v>2315</v>
      </c>
      <c r="G851" s="468" t="s">
        <v>161</v>
      </c>
      <c r="H851" s="301"/>
      <c r="I851" s="301" t="s">
        <v>2484</v>
      </c>
      <c r="J851" s="302">
        <v>17</v>
      </c>
      <c r="K851" s="303" t="s">
        <v>466</v>
      </c>
      <c r="L851" s="312" t="s">
        <v>163</v>
      </c>
      <c r="M851" s="295" t="s">
        <v>484</v>
      </c>
      <c r="N851" s="289">
        <v>122.5</v>
      </c>
      <c r="O851" s="305">
        <v>0</v>
      </c>
      <c r="P851" s="305"/>
      <c r="Q851" s="463">
        <f>IFERROR(tbl_AufmassLos1[[#This Row],[Fläche_qm]]*tbl_AufmassLos1[[#This Row],[Reinigungs-tageJahr]],"")</f>
        <v>2082.5</v>
      </c>
      <c r="R851" s="232">
        <f>IFERROR(VLOOKUP(tbl_AufmassLos1[[#This Row],[Reinigungs-gruppe]]&amp;tbl_AufmassLos1[[#This Row],[Reinigungs-tageJahr]],tbl_BasisLos1[],7,FALSE),"")</f>
        <v>0</v>
      </c>
      <c r="S851" s="463" t="str">
        <f>IFERROR(tbl_AufmassLos1[[#This Row],[Fläche_qm_Jahr]]/tbl_AufmassLos1[[#This Row],[qm Leistung pro Stunde]],"")</f>
        <v/>
      </c>
      <c r="T851" s="233">
        <f>IFERROR(VLOOKUP(tbl_AufmassLos1[[#This Row],[Reinigungs-gruppe]]&amp;tbl_AufmassLos1[[#This Row],[Reinigungs-tageJahr]],tbl_BasisLos1[],8,FALSE),"")</f>
        <v>0</v>
      </c>
      <c r="U851" s="234" t="str">
        <f>IFERROR(tbl_AufmassLos1[[#This Row],[StundenJahr]]*tbl_AufmassLos1[[#This Row],[SVS]],"")</f>
        <v/>
      </c>
      <c r="V851" s="234" t="str">
        <f>IFERROR(tbl_AufmassLos1[[#This Row],[PreisJahr]]/12,"")</f>
        <v/>
      </c>
    </row>
    <row r="852" spans="1:22" x14ac:dyDescent="0.2">
      <c r="A852" s="322" t="s">
        <v>2556</v>
      </c>
      <c r="B852" s="297">
        <v>709170001</v>
      </c>
      <c r="C852" s="298" t="s">
        <v>2511</v>
      </c>
      <c r="D852" s="299" t="s">
        <v>250</v>
      </c>
      <c r="E852" s="301" t="s">
        <v>1371</v>
      </c>
      <c r="F852" s="296" t="s">
        <v>2335</v>
      </c>
      <c r="G852" s="468" t="s">
        <v>161</v>
      </c>
      <c r="H852" s="301"/>
      <c r="I852" s="301" t="s">
        <v>2492</v>
      </c>
      <c r="J852" s="302">
        <v>36.880000000000003</v>
      </c>
      <c r="K852" s="303" t="s">
        <v>236</v>
      </c>
      <c r="L852" s="312" t="s">
        <v>163</v>
      </c>
      <c r="M852" s="295" t="s">
        <v>481</v>
      </c>
      <c r="N852" s="289">
        <v>245</v>
      </c>
      <c r="O852" s="305">
        <v>0</v>
      </c>
      <c r="P852" s="305">
        <v>9.6999999999999993</v>
      </c>
      <c r="Q852" s="463">
        <f>IFERROR(tbl_AufmassLos1[[#This Row],[Fläche_qm]]*tbl_AufmassLos1[[#This Row],[Reinigungs-tageJahr]],"")</f>
        <v>9035.6</v>
      </c>
      <c r="R852" s="232">
        <f>IFERROR(VLOOKUP(tbl_AufmassLos1[[#This Row],[Reinigungs-gruppe]]&amp;tbl_AufmassLos1[[#This Row],[Reinigungs-tageJahr]],tbl_BasisLos1[],7,FALSE),"")</f>
        <v>0</v>
      </c>
      <c r="S852" s="463" t="str">
        <f>IFERROR(tbl_AufmassLos1[[#This Row],[Fläche_qm_Jahr]]/tbl_AufmassLos1[[#This Row],[qm Leistung pro Stunde]],"")</f>
        <v/>
      </c>
      <c r="T852" s="233">
        <f>IFERROR(VLOOKUP(tbl_AufmassLos1[[#This Row],[Reinigungs-gruppe]]&amp;tbl_AufmassLos1[[#This Row],[Reinigungs-tageJahr]],tbl_BasisLos1[],8,FALSE),"")</f>
        <v>0</v>
      </c>
      <c r="U852" s="234" t="str">
        <f>IFERROR(tbl_AufmassLos1[[#This Row],[StundenJahr]]*tbl_AufmassLos1[[#This Row],[SVS]],"")</f>
        <v/>
      </c>
      <c r="V852" s="234" t="str">
        <f>IFERROR(tbl_AufmassLos1[[#This Row],[PreisJahr]]/12,"")</f>
        <v/>
      </c>
    </row>
    <row r="853" spans="1:22" x14ac:dyDescent="0.2">
      <c r="A853" s="322" t="s">
        <v>2556</v>
      </c>
      <c r="B853" s="297">
        <v>709170001</v>
      </c>
      <c r="C853" s="298" t="s">
        <v>2511</v>
      </c>
      <c r="D853" s="299" t="s">
        <v>250</v>
      </c>
      <c r="E853" s="301" t="s">
        <v>1372</v>
      </c>
      <c r="F853" s="296" t="s">
        <v>2336</v>
      </c>
      <c r="G853" s="468" t="s">
        <v>161</v>
      </c>
      <c r="H853" s="301"/>
      <c r="I853" s="301" t="s">
        <v>2484</v>
      </c>
      <c r="J853" s="302">
        <v>17.399999999999999</v>
      </c>
      <c r="K853" s="303" t="s">
        <v>264</v>
      </c>
      <c r="L853" s="312" t="s">
        <v>163</v>
      </c>
      <c r="M853" s="295" t="s">
        <v>481</v>
      </c>
      <c r="N853" s="289">
        <v>245</v>
      </c>
      <c r="O853" s="305">
        <v>12</v>
      </c>
      <c r="P853" s="305"/>
      <c r="Q853" s="463">
        <f>IFERROR(tbl_AufmassLos1[[#This Row],[Fläche_qm]]*tbl_AufmassLos1[[#This Row],[Reinigungs-tageJahr]],"")</f>
        <v>4263</v>
      </c>
      <c r="R853" s="232">
        <f>IFERROR(VLOOKUP(tbl_AufmassLos1[[#This Row],[Reinigungs-gruppe]]&amp;tbl_AufmassLos1[[#This Row],[Reinigungs-tageJahr]],tbl_BasisLos1[],7,FALSE),"")</f>
        <v>0</v>
      </c>
      <c r="S853" s="463" t="str">
        <f>IFERROR(tbl_AufmassLos1[[#This Row],[Fläche_qm_Jahr]]/tbl_AufmassLos1[[#This Row],[qm Leistung pro Stunde]],"")</f>
        <v/>
      </c>
      <c r="T853" s="233">
        <f>IFERROR(VLOOKUP(tbl_AufmassLos1[[#This Row],[Reinigungs-gruppe]]&amp;tbl_AufmassLos1[[#This Row],[Reinigungs-tageJahr]],tbl_BasisLos1[],8,FALSE),"")</f>
        <v>0</v>
      </c>
      <c r="U853" s="234" t="str">
        <f>IFERROR(tbl_AufmassLos1[[#This Row],[StundenJahr]]*tbl_AufmassLos1[[#This Row],[SVS]],"")</f>
        <v/>
      </c>
      <c r="V853" s="234" t="str">
        <f>IFERROR(tbl_AufmassLos1[[#This Row],[PreisJahr]]/12,"")</f>
        <v/>
      </c>
    </row>
    <row r="854" spans="1:22" x14ac:dyDescent="0.2">
      <c r="A854" s="322" t="s">
        <v>2556</v>
      </c>
      <c r="B854" s="297">
        <v>709170001</v>
      </c>
      <c r="C854" s="298" t="s">
        <v>2511</v>
      </c>
      <c r="D854" s="299" t="s">
        <v>250</v>
      </c>
      <c r="E854" s="301" t="s">
        <v>1373</v>
      </c>
      <c r="F854" s="296" t="s">
        <v>2337</v>
      </c>
      <c r="G854" s="468" t="s">
        <v>161</v>
      </c>
      <c r="H854" s="301"/>
      <c r="I854" s="301" t="s">
        <v>2486</v>
      </c>
      <c r="J854" s="302">
        <v>39.72</v>
      </c>
      <c r="K854" s="303" t="s">
        <v>262</v>
      </c>
      <c r="L854" s="312" t="s">
        <v>163</v>
      </c>
      <c r="M854" s="289" t="s">
        <v>481</v>
      </c>
      <c r="N854" s="294">
        <v>245</v>
      </c>
      <c r="O854" s="305">
        <v>0</v>
      </c>
      <c r="P854" s="305">
        <v>5.5</v>
      </c>
      <c r="Q854" s="463">
        <f>IFERROR(tbl_AufmassLos1[[#This Row],[Fläche_qm]]*tbl_AufmassLos1[[#This Row],[Reinigungs-tageJahr]],"")</f>
        <v>9731.4</v>
      </c>
      <c r="R854" s="232">
        <f>IFERROR(VLOOKUP(tbl_AufmassLos1[[#This Row],[Reinigungs-gruppe]]&amp;tbl_AufmassLos1[[#This Row],[Reinigungs-tageJahr]],tbl_BasisLos1[],7,FALSE),"")</f>
        <v>0</v>
      </c>
      <c r="S854" s="463" t="str">
        <f>IFERROR(tbl_AufmassLos1[[#This Row],[Fläche_qm_Jahr]]/tbl_AufmassLos1[[#This Row],[qm Leistung pro Stunde]],"")</f>
        <v/>
      </c>
      <c r="T854" s="233">
        <f>IFERROR(VLOOKUP(tbl_AufmassLos1[[#This Row],[Reinigungs-gruppe]]&amp;tbl_AufmassLos1[[#This Row],[Reinigungs-tageJahr]],tbl_BasisLos1[],8,FALSE),"")</f>
        <v>0</v>
      </c>
      <c r="U854" s="234" t="str">
        <f>IFERROR(tbl_AufmassLos1[[#This Row],[StundenJahr]]*tbl_AufmassLos1[[#This Row],[SVS]],"")</f>
        <v/>
      </c>
      <c r="V854" s="234" t="str">
        <f>IFERROR(tbl_AufmassLos1[[#This Row],[PreisJahr]]/12,"")</f>
        <v/>
      </c>
    </row>
    <row r="855" spans="1:22" x14ac:dyDescent="0.2">
      <c r="A855" s="322" t="s">
        <v>2556</v>
      </c>
      <c r="B855" s="297">
        <v>709170001</v>
      </c>
      <c r="C855" s="298" t="s">
        <v>2511</v>
      </c>
      <c r="D855" s="299" t="s">
        <v>250</v>
      </c>
      <c r="E855" s="301" t="s">
        <v>1374</v>
      </c>
      <c r="F855" s="296" t="s">
        <v>388</v>
      </c>
      <c r="G855" s="468" t="s">
        <v>161</v>
      </c>
      <c r="H855" s="301"/>
      <c r="I855" s="301" t="s">
        <v>2489</v>
      </c>
      <c r="J855" s="302">
        <v>31.62</v>
      </c>
      <c r="K855" s="303" t="s">
        <v>234</v>
      </c>
      <c r="L855" s="312" t="s">
        <v>163</v>
      </c>
      <c r="M855" s="295" t="s">
        <v>479</v>
      </c>
      <c r="N855" s="289">
        <v>49</v>
      </c>
      <c r="O855" s="305">
        <v>6.3</v>
      </c>
      <c r="P855" s="305">
        <v>1</v>
      </c>
      <c r="Q855" s="463">
        <f>IFERROR(tbl_AufmassLos1[[#This Row],[Fläche_qm]]*tbl_AufmassLos1[[#This Row],[Reinigungs-tageJahr]],"")</f>
        <v>1549.38</v>
      </c>
      <c r="R855" s="232">
        <f>IFERROR(VLOOKUP(tbl_AufmassLos1[[#This Row],[Reinigungs-gruppe]]&amp;tbl_AufmassLos1[[#This Row],[Reinigungs-tageJahr]],tbl_BasisLos1[],7,FALSE),"")</f>
        <v>0</v>
      </c>
      <c r="S855" s="463" t="str">
        <f>IFERROR(tbl_AufmassLos1[[#This Row],[Fläche_qm_Jahr]]/tbl_AufmassLos1[[#This Row],[qm Leistung pro Stunde]],"")</f>
        <v/>
      </c>
      <c r="T855" s="233">
        <f>IFERROR(VLOOKUP(tbl_AufmassLos1[[#This Row],[Reinigungs-gruppe]]&amp;tbl_AufmassLos1[[#This Row],[Reinigungs-tageJahr]],tbl_BasisLos1[],8,FALSE),"")</f>
        <v>0</v>
      </c>
      <c r="U855" s="234" t="str">
        <f>IFERROR(tbl_AufmassLos1[[#This Row],[StundenJahr]]*tbl_AufmassLos1[[#This Row],[SVS]],"")</f>
        <v/>
      </c>
      <c r="V855" s="234" t="str">
        <f>IFERROR(tbl_AufmassLos1[[#This Row],[PreisJahr]]/12,"")</f>
        <v/>
      </c>
    </row>
    <row r="856" spans="1:22" x14ac:dyDescent="0.2">
      <c r="A856" s="322" t="s">
        <v>2556</v>
      </c>
      <c r="B856" s="297">
        <v>709170001</v>
      </c>
      <c r="C856" s="298" t="s">
        <v>2511</v>
      </c>
      <c r="D856" s="299" t="s">
        <v>250</v>
      </c>
      <c r="E856" s="301" t="s">
        <v>1375</v>
      </c>
      <c r="F856" s="296" t="s">
        <v>388</v>
      </c>
      <c r="G856" s="468" t="s">
        <v>161</v>
      </c>
      <c r="H856" s="301"/>
      <c r="I856" s="301" t="s">
        <v>2486</v>
      </c>
      <c r="J856" s="302">
        <v>24.58</v>
      </c>
      <c r="K856" s="303" t="s">
        <v>234</v>
      </c>
      <c r="L856" s="312" t="s">
        <v>163</v>
      </c>
      <c r="M856" s="289" t="s">
        <v>479</v>
      </c>
      <c r="N856" s="289">
        <v>49</v>
      </c>
      <c r="O856" s="305">
        <v>7.6</v>
      </c>
      <c r="P856" s="305"/>
      <c r="Q856" s="463">
        <f>IFERROR(tbl_AufmassLos1[[#This Row],[Fläche_qm]]*tbl_AufmassLos1[[#This Row],[Reinigungs-tageJahr]],"")</f>
        <v>1204.4199999999998</v>
      </c>
      <c r="R856" s="232">
        <f>IFERROR(VLOOKUP(tbl_AufmassLos1[[#This Row],[Reinigungs-gruppe]]&amp;tbl_AufmassLos1[[#This Row],[Reinigungs-tageJahr]],tbl_BasisLos1[],7,FALSE),"")</f>
        <v>0</v>
      </c>
      <c r="S856" s="463" t="str">
        <f>IFERROR(tbl_AufmassLos1[[#This Row],[Fläche_qm_Jahr]]/tbl_AufmassLos1[[#This Row],[qm Leistung pro Stunde]],"")</f>
        <v/>
      </c>
      <c r="T856" s="233">
        <f>IFERROR(VLOOKUP(tbl_AufmassLos1[[#This Row],[Reinigungs-gruppe]]&amp;tbl_AufmassLos1[[#This Row],[Reinigungs-tageJahr]],tbl_BasisLos1[],8,FALSE),"")</f>
        <v>0</v>
      </c>
      <c r="U856" s="234" t="str">
        <f>IFERROR(tbl_AufmassLos1[[#This Row],[StundenJahr]]*tbl_AufmassLos1[[#This Row],[SVS]],"")</f>
        <v/>
      </c>
      <c r="V856" s="234" t="str">
        <f>IFERROR(tbl_AufmassLos1[[#This Row],[PreisJahr]]/12,"")</f>
        <v/>
      </c>
    </row>
    <row r="857" spans="1:22" x14ac:dyDescent="0.2">
      <c r="A857" s="322" t="s">
        <v>2556</v>
      </c>
      <c r="B857" s="325">
        <v>709170001</v>
      </c>
      <c r="C857" s="298" t="s">
        <v>2511</v>
      </c>
      <c r="D857" s="299" t="s">
        <v>250</v>
      </c>
      <c r="E857" s="301" t="s">
        <v>1376</v>
      </c>
      <c r="F857" s="296" t="s">
        <v>2338</v>
      </c>
      <c r="G857" s="468" t="s">
        <v>161</v>
      </c>
      <c r="H857" s="301"/>
      <c r="I857" s="301" t="s">
        <v>2486</v>
      </c>
      <c r="J857" s="302">
        <v>12.24</v>
      </c>
      <c r="K857" s="303" t="s">
        <v>234</v>
      </c>
      <c r="L857" s="312" t="s">
        <v>163</v>
      </c>
      <c r="M857" s="289" t="s">
        <v>479</v>
      </c>
      <c r="N857" s="294">
        <v>49</v>
      </c>
      <c r="O857" s="305">
        <v>3.8</v>
      </c>
      <c r="P857" s="305"/>
      <c r="Q857" s="463">
        <f>IFERROR(tbl_AufmassLos1[[#This Row],[Fläche_qm]]*tbl_AufmassLos1[[#This Row],[Reinigungs-tageJahr]],"")</f>
        <v>599.76</v>
      </c>
      <c r="R857" s="232">
        <f>IFERROR(VLOOKUP(tbl_AufmassLos1[[#This Row],[Reinigungs-gruppe]]&amp;tbl_AufmassLos1[[#This Row],[Reinigungs-tageJahr]],tbl_BasisLos1[],7,FALSE),"")</f>
        <v>0</v>
      </c>
      <c r="S857" s="463" t="str">
        <f>IFERROR(tbl_AufmassLos1[[#This Row],[Fläche_qm_Jahr]]/tbl_AufmassLos1[[#This Row],[qm Leistung pro Stunde]],"")</f>
        <v/>
      </c>
      <c r="T857" s="233">
        <f>IFERROR(VLOOKUP(tbl_AufmassLos1[[#This Row],[Reinigungs-gruppe]]&amp;tbl_AufmassLos1[[#This Row],[Reinigungs-tageJahr]],tbl_BasisLos1[],8,FALSE),"")</f>
        <v>0</v>
      </c>
      <c r="U857" s="234" t="str">
        <f>IFERROR(tbl_AufmassLos1[[#This Row],[StundenJahr]]*tbl_AufmassLos1[[#This Row],[SVS]],"")</f>
        <v/>
      </c>
      <c r="V857" s="234" t="str">
        <f>IFERROR(tbl_AufmassLos1[[#This Row],[PreisJahr]]/12,"")</f>
        <v/>
      </c>
    </row>
    <row r="858" spans="1:22" x14ac:dyDescent="0.2">
      <c r="A858" s="321" t="s">
        <v>2556</v>
      </c>
      <c r="B858" s="318">
        <v>709170001</v>
      </c>
      <c r="C858" s="309" t="s">
        <v>2511</v>
      </c>
      <c r="D858" s="299" t="s">
        <v>250</v>
      </c>
      <c r="E858" s="301" t="s">
        <v>1377</v>
      </c>
      <c r="F858" s="296" t="s">
        <v>388</v>
      </c>
      <c r="G858" s="468" t="s">
        <v>161</v>
      </c>
      <c r="H858" s="301"/>
      <c r="I858" s="301" t="s">
        <v>2486</v>
      </c>
      <c r="J858" s="302">
        <v>21.92</v>
      </c>
      <c r="K858" s="303" t="s">
        <v>234</v>
      </c>
      <c r="L858" s="312" t="s">
        <v>163</v>
      </c>
      <c r="M858" s="289" t="s">
        <v>479</v>
      </c>
      <c r="N858" s="294">
        <v>49</v>
      </c>
      <c r="O858" s="305">
        <v>7.6</v>
      </c>
      <c r="P858" s="305">
        <v>1</v>
      </c>
      <c r="Q858" s="463">
        <f>IFERROR(tbl_AufmassLos1[[#This Row],[Fläche_qm]]*tbl_AufmassLos1[[#This Row],[Reinigungs-tageJahr]],"")</f>
        <v>1074.0800000000002</v>
      </c>
      <c r="R858" s="232">
        <f>IFERROR(VLOOKUP(tbl_AufmassLos1[[#This Row],[Reinigungs-gruppe]]&amp;tbl_AufmassLos1[[#This Row],[Reinigungs-tageJahr]],tbl_BasisLos1[],7,FALSE),"")</f>
        <v>0</v>
      </c>
      <c r="S858" s="463" t="str">
        <f>IFERROR(tbl_AufmassLos1[[#This Row],[Fläche_qm_Jahr]]/tbl_AufmassLos1[[#This Row],[qm Leistung pro Stunde]],"")</f>
        <v/>
      </c>
      <c r="T858" s="233">
        <f>IFERROR(VLOOKUP(tbl_AufmassLos1[[#This Row],[Reinigungs-gruppe]]&amp;tbl_AufmassLos1[[#This Row],[Reinigungs-tageJahr]],tbl_BasisLos1[],8,FALSE),"")</f>
        <v>0</v>
      </c>
      <c r="U858" s="234" t="str">
        <f>IFERROR(tbl_AufmassLos1[[#This Row],[StundenJahr]]*tbl_AufmassLos1[[#This Row],[SVS]],"")</f>
        <v/>
      </c>
      <c r="V858" s="234" t="str">
        <f>IFERROR(tbl_AufmassLos1[[#This Row],[PreisJahr]]/12,"")</f>
        <v/>
      </c>
    </row>
    <row r="859" spans="1:22" x14ac:dyDescent="0.2">
      <c r="A859" s="321" t="s">
        <v>2556</v>
      </c>
      <c r="B859" s="318">
        <v>709170001</v>
      </c>
      <c r="C859" s="309" t="s">
        <v>2511</v>
      </c>
      <c r="D859" s="299" t="s">
        <v>250</v>
      </c>
      <c r="E859" s="301" t="s">
        <v>1378</v>
      </c>
      <c r="F859" s="296" t="s">
        <v>2339</v>
      </c>
      <c r="G859" s="468" t="s">
        <v>161</v>
      </c>
      <c r="H859" s="301"/>
      <c r="I859" s="301" t="s">
        <v>2486</v>
      </c>
      <c r="J859" s="302">
        <v>25.39</v>
      </c>
      <c r="K859" s="303" t="s">
        <v>234</v>
      </c>
      <c r="L859" s="312" t="s">
        <v>163</v>
      </c>
      <c r="M859" s="289" t="s">
        <v>479</v>
      </c>
      <c r="N859" s="294">
        <v>49</v>
      </c>
      <c r="O859" s="305">
        <v>11.4</v>
      </c>
      <c r="P859" s="305"/>
      <c r="Q859" s="463">
        <f>IFERROR(tbl_AufmassLos1[[#This Row],[Fläche_qm]]*tbl_AufmassLos1[[#This Row],[Reinigungs-tageJahr]],"")</f>
        <v>1244.1100000000001</v>
      </c>
      <c r="R859" s="232">
        <f>IFERROR(VLOOKUP(tbl_AufmassLos1[[#This Row],[Reinigungs-gruppe]]&amp;tbl_AufmassLos1[[#This Row],[Reinigungs-tageJahr]],tbl_BasisLos1[],7,FALSE),"")</f>
        <v>0</v>
      </c>
      <c r="S859" s="463" t="str">
        <f>IFERROR(tbl_AufmassLos1[[#This Row],[Fläche_qm_Jahr]]/tbl_AufmassLos1[[#This Row],[qm Leistung pro Stunde]],"")</f>
        <v/>
      </c>
      <c r="T859" s="233">
        <f>IFERROR(VLOOKUP(tbl_AufmassLos1[[#This Row],[Reinigungs-gruppe]]&amp;tbl_AufmassLos1[[#This Row],[Reinigungs-tageJahr]],tbl_BasisLos1[],8,FALSE),"")</f>
        <v>0</v>
      </c>
      <c r="U859" s="234" t="str">
        <f>IFERROR(tbl_AufmassLos1[[#This Row],[StundenJahr]]*tbl_AufmassLos1[[#This Row],[SVS]],"")</f>
        <v/>
      </c>
      <c r="V859" s="234" t="str">
        <f>IFERROR(tbl_AufmassLos1[[#This Row],[PreisJahr]]/12,"")</f>
        <v/>
      </c>
    </row>
    <row r="860" spans="1:22" x14ac:dyDescent="0.2">
      <c r="A860" s="321" t="s">
        <v>2556</v>
      </c>
      <c r="B860" s="318">
        <v>709170001</v>
      </c>
      <c r="C860" s="309" t="s">
        <v>2511</v>
      </c>
      <c r="D860" s="299" t="s">
        <v>250</v>
      </c>
      <c r="E860" s="301" t="s">
        <v>1379</v>
      </c>
      <c r="F860" s="296" t="s">
        <v>388</v>
      </c>
      <c r="G860" s="468" t="s">
        <v>161</v>
      </c>
      <c r="H860" s="301"/>
      <c r="I860" s="301" t="s">
        <v>2489</v>
      </c>
      <c r="J860" s="302">
        <v>23.79</v>
      </c>
      <c r="K860" s="303" t="s">
        <v>234</v>
      </c>
      <c r="L860" s="312" t="s">
        <v>163</v>
      </c>
      <c r="M860" s="289" t="s">
        <v>479</v>
      </c>
      <c r="N860" s="294">
        <v>49</v>
      </c>
      <c r="O860" s="305">
        <v>7.6</v>
      </c>
      <c r="P860" s="305">
        <v>1</v>
      </c>
      <c r="Q860" s="463">
        <f>IFERROR(tbl_AufmassLos1[[#This Row],[Fläche_qm]]*tbl_AufmassLos1[[#This Row],[Reinigungs-tageJahr]],"")</f>
        <v>1165.71</v>
      </c>
      <c r="R860" s="232">
        <f>IFERROR(VLOOKUP(tbl_AufmassLos1[[#This Row],[Reinigungs-gruppe]]&amp;tbl_AufmassLos1[[#This Row],[Reinigungs-tageJahr]],tbl_BasisLos1[],7,FALSE),"")</f>
        <v>0</v>
      </c>
      <c r="S860" s="463" t="str">
        <f>IFERROR(tbl_AufmassLos1[[#This Row],[Fläche_qm_Jahr]]/tbl_AufmassLos1[[#This Row],[qm Leistung pro Stunde]],"")</f>
        <v/>
      </c>
      <c r="T860" s="233">
        <f>IFERROR(VLOOKUP(tbl_AufmassLos1[[#This Row],[Reinigungs-gruppe]]&amp;tbl_AufmassLos1[[#This Row],[Reinigungs-tageJahr]],tbl_BasisLos1[],8,FALSE),"")</f>
        <v>0</v>
      </c>
      <c r="U860" s="234" t="str">
        <f>IFERROR(tbl_AufmassLos1[[#This Row],[StundenJahr]]*tbl_AufmassLos1[[#This Row],[SVS]],"")</f>
        <v/>
      </c>
      <c r="V860" s="234" t="str">
        <f>IFERROR(tbl_AufmassLos1[[#This Row],[PreisJahr]]/12,"")</f>
        <v/>
      </c>
    </row>
    <row r="861" spans="1:22" x14ac:dyDescent="0.2">
      <c r="A861" s="321" t="s">
        <v>2556</v>
      </c>
      <c r="B861" s="318">
        <v>709170001</v>
      </c>
      <c r="C861" s="309" t="s">
        <v>2511</v>
      </c>
      <c r="D861" s="299" t="s">
        <v>250</v>
      </c>
      <c r="E861" s="301" t="s">
        <v>1380</v>
      </c>
      <c r="F861" s="296" t="s">
        <v>388</v>
      </c>
      <c r="G861" s="468" t="s">
        <v>161</v>
      </c>
      <c r="H861" s="301"/>
      <c r="I861" s="301" t="s">
        <v>2486</v>
      </c>
      <c r="J861" s="302">
        <v>21.1</v>
      </c>
      <c r="K861" s="303" t="s">
        <v>234</v>
      </c>
      <c r="L861" s="312" t="s">
        <v>163</v>
      </c>
      <c r="M861" s="289" t="s">
        <v>479</v>
      </c>
      <c r="N861" s="294">
        <v>49</v>
      </c>
      <c r="O861" s="305">
        <v>3.8</v>
      </c>
      <c r="P861" s="305">
        <v>1</v>
      </c>
      <c r="Q861" s="463">
        <f>IFERROR(tbl_AufmassLos1[[#This Row],[Fläche_qm]]*tbl_AufmassLos1[[#This Row],[Reinigungs-tageJahr]],"")</f>
        <v>1033.9000000000001</v>
      </c>
      <c r="R861" s="232">
        <f>IFERROR(VLOOKUP(tbl_AufmassLos1[[#This Row],[Reinigungs-gruppe]]&amp;tbl_AufmassLos1[[#This Row],[Reinigungs-tageJahr]],tbl_BasisLos1[],7,FALSE),"")</f>
        <v>0</v>
      </c>
      <c r="S861" s="463" t="str">
        <f>IFERROR(tbl_AufmassLos1[[#This Row],[Fläche_qm_Jahr]]/tbl_AufmassLos1[[#This Row],[qm Leistung pro Stunde]],"")</f>
        <v/>
      </c>
      <c r="T861" s="233">
        <f>IFERROR(VLOOKUP(tbl_AufmassLos1[[#This Row],[Reinigungs-gruppe]]&amp;tbl_AufmassLos1[[#This Row],[Reinigungs-tageJahr]],tbl_BasisLos1[],8,FALSE),"")</f>
        <v>0</v>
      </c>
      <c r="U861" s="234" t="str">
        <f>IFERROR(tbl_AufmassLos1[[#This Row],[StundenJahr]]*tbl_AufmassLos1[[#This Row],[SVS]],"")</f>
        <v/>
      </c>
      <c r="V861" s="234" t="str">
        <f>IFERROR(tbl_AufmassLos1[[#This Row],[PreisJahr]]/12,"")</f>
        <v/>
      </c>
    </row>
    <row r="862" spans="1:22" x14ac:dyDescent="0.2">
      <c r="A862" s="321" t="s">
        <v>2556</v>
      </c>
      <c r="B862" s="318">
        <v>709170001</v>
      </c>
      <c r="C862" s="309" t="s">
        <v>2511</v>
      </c>
      <c r="D862" s="299" t="s">
        <v>250</v>
      </c>
      <c r="E862" s="301" t="s">
        <v>1318</v>
      </c>
      <c r="F862" s="296" t="s">
        <v>426</v>
      </c>
      <c r="G862" s="468" t="s">
        <v>161</v>
      </c>
      <c r="H862" s="301"/>
      <c r="I862" s="301" t="s">
        <v>2485</v>
      </c>
      <c r="J862" s="302">
        <v>0.83</v>
      </c>
      <c r="K862" s="293" t="s">
        <v>261</v>
      </c>
      <c r="L862" s="312" t="s">
        <v>163</v>
      </c>
      <c r="M862" s="289" t="s">
        <v>481</v>
      </c>
      <c r="N862" s="294">
        <v>245</v>
      </c>
      <c r="O862" s="305">
        <v>0</v>
      </c>
      <c r="P862" s="305"/>
      <c r="Q862" s="463">
        <f>IFERROR(tbl_AufmassLos1[[#This Row],[Fläche_qm]]*tbl_AufmassLos1[[#This Row],[Reinigungs-tageJahr]],"")</f>
        <v>203.35</v>
      </c>
      <c r="R862" s="232">
        <f>IFERROR(VLOOKUP(tbl_AufmassLos1[[#This Row],[Reinigungs-gruppe]]&amp;tbl_AufmassLos1[[#This Row],[Reinigungs-tageJahr]],tbl_BasisLos1[],7,FALSE),"")</f>
        <v>0</v>
      </c>
      <c r="S862" s="463" t="str">
        <f>IFERROR(tbl_AufmassLos1[[#This Row],[Fläche_qm_Jahr]]/tbl_AufmassLos1[[#This Row],[qm Leistung pro Stunde]],"")</f>
        <v/>
      </c>
      <c r="T862" s="233">
        <f>IFERROR(VLOOKUP(tbl_AufmassLos1[[#This Row],[Reinigungs-gruppe]]&amp;tbl_AufmassLos1[[#This Row],[Reinigungs-tageJahr]],tbl_BasisLos1[],8,FALSE),"")</f>
        <v>0</v>
      </c>
      <c r="U862" s="234" t="str">
        <f>IFERROR(tbl_AufmassLos1[[#This Row],[StundenJahr]]*tbl_AufmassLos1[[#This Row],[SVS]],"")</f>
        <v/>
      </c>
      <c r="V862" s="234" t="str">
        <f>IFERROR(tbl_AufmassLos1[[#This Row],[PreisJahr]]/12,"")</f>
        <v/>
      </c>
    </row>
    <row r="863" spans="1:22" x14ac:dyDescent="0.2">
      <c r="A863" s="321" t="s">
        <v>2556</v>
      </c>
      <c r="B863" s="318">
        <v>709170001</v>
      </c>
      <c r="C863" s="309" t="s">
        <v>2511</v>
      </c>
      <c r="D863" s="299" t="s">
        <v>251</v>
      </c>
      <c r="E863" s="301" t="s">
        <v>1381</v>
      </c>
      <c r="F863" s="296" t="s">
        <v>2340</v>
      </c>
      <c r="G863" s="468" t="s">
        <v>161</v>
      </c>
      <c r="H863" s="301"/>
      <c r="I863" s="301" t="s">
        <v>2484</v>
      </c>
      <c r="J863" s="302">
        <v>13.56</v>
      </c>
      <c r="K863" s="303" t="s">
        <v>452</v>
      </c>
      <c r="L863" s="312" t="s">
        <v>163</v>
      </c>
      <c r="M863" s="289" t="s">
        <v>484</v>
      </c>
      <c r="N863" s="294">
        <v>122.5</v>
      </c>
      <c r="O863" s="305">
        <v>15.2</v>
      </c>
      <c r="P863" s="305">
        <v>3</v>
      </c>
      <c r="Q863" s="463">
        <f>IFERROR(tbl_AufmassLos1[[#This Row],[Fläche_qm]]*tbl_AufmassLos1[[#This Row],[Reinigungs-tageJahr]],"")</f>
        <v>1661.1000000000001</v>
      </c>
      <c r="R863" s="232">
        <f>IFERROR(VLOOKUP(tbl_AufmassLos1[[#This Row],[Reinigungs-gruppe]]&amp;tbl_AufmassLos1[[#This Row],[Reinigungs-tageJahr]],tbl_BasisLos1[],7,FALSE),"")</f>
        <v>0</v>
      </c>
      <c r="S863" s="463" t="str">
        <f>IFERROR(tbl_AufmassLos1[[#This Row],[Fläche_qm_Jahr]]/tbl_AufmassLos1[[#This Row],[qm Leistung pro Stunde]],"")</f>
        <v/>
      </c>
      <c r="T863" s="233">
        <f>IFERROR(VLOOKUP(tbl_AufmassLos1[[#This Row],[Reinigungs-gruppe]]&amp;tbl_AufmassLos1[[#This Row],[Reinigungs-tageJahr]],tbl_BasisLos1[],8,FALSE),"")</f>
        <v>0</v>
      </c>
      <c r="U863" s="234" t="str">
        <f>IFERROR(tbl_AufmassLos1[[#This Row],[StundenJahr]]*tbl_AufmassLos1[[#This Row],[SVS]],"")</f>
        <v/>
      </c>
      <c r="V863" s="234" t="str">
        <f>IFERROR(tbl_AufmassLos1[[#This Row],[PreisJahr]]/12,"")</f>
        <v/>
      </c>
    </row>
    <row r="864" spans="1:22" x14ac:dyDescent="0.2">
      <c r="A864" s="321" t="s">
        <v>2556</v>
      </c>
      <c r="B864" s="318">
        <v>709170001</v>
      </c>
      <c r="C864" s="309" t="s">
        <v>2511</v>
      </c>
      <c r="D864" s="299" t="s">
        <v>251</v>
      </c>
      <c r="E864" s="301" t="s">
        <v>1382</v>
      </c>
      <c r="F864" s="296" t="s">
        <v>2314</v>
      </c>
      <c r="G864" s="468" t="s">
        <v>161</v>
      </c>
      <c r="H864" s="301"/>
      <c r="I864" s="301" t="s">
        <v>2484</v>
      </c>
      <c r="J864" s="302">
        <v>100.13</v>
      </c>
      <c r="K864" s="303" t="s">
        <v>452</v>
      </c>
      <c r="L864" s="312" t="s">
        <v>163</v>
      </c>
      <c r="M864" s="289" t="s">
        <v>484</v>
      </c>
      <c r="N864" s="294">
        <v>122.5</v>
      </c>
      <c r="O864" s="305">
        <v>5.6</v>
      </c>
      <c r="P864" s="305">
        <v>11.5</v>
      </c>
      <c r="Q864" s="463">
        <f>IFERROR(tbl_AufmassLos1[[#This Row],[Fläche_qm]]*tbl_AufmassLos1[[#This Row],[Reinigungs-tageJahr]],"")</f>
        <v>12265.924999999999</v>
      </c>
      <c r="R864" s="232">
        <f>IFERROR(VLOOKUP(tbl_AufmassLos1[[#This Row],[Reinigungs-gruppe]]&amp;tbl_AufmassLos1[[#This Row],[Reinigungs-tageJahr]],tbl_BasisLos1[],7,FALSE),"")</f>
        <v>0</v>
      </c>
      <c r="S864" s="463" t="str">
        <f>IFERROR(tbl_AufmassLos1[[#This Row],[Fläche_qm_Jahr]]/tbl_AufmassLos1[[#This Row],[qm Leistung pro Stunde]],"")</f>
        <v/>
      </c>
      <c r="T864" s="233">
        <f>IFERROR(VLOOKUP(tbl_AufmassLos1[[#This Row],[Reinigungs-gruppe]]&amp;tbl_AufmassLos1[[#This Row],[Reinigungs-tageJahr]],tbl_BasisLos1[],8,FALSE),"")</f>
        <v>0</v>
      </c>
      <c r="U864" s="234" t="str">
        <f>IFERROR(tbl_AufmassLos1[[#This Row],[StundenJahr]]*tbl_AufmassLos1[[#This Row],[SVS]],"")</f>
        <v/>
      </c>
      <c r="V864" s="234" t="str">
        <f>IFERROR(tbl_AufmassLos1[[#This Row],[PreisJahr]]/12,"")</f>
        <v/>
      </c>
    </row>
    <row r="865" spans="1:22" x14ac:dyDescent="0.2">
      <c r="A865" s="321" t="s">
        <v>2556</v>
      </c>
      <c r="B865" s="318">
        <v>709170001</v>
      </c>
      <c r="C865" s="309" t="s">
        <v>2511</v>
      </c>
      <c r="D865" s="299" t="s">
        <v>251</v>
      </c>
      <c r="E865" s="301" t="s">
        <v>1383</v>
      </c>
      <c r="F865" s="296" t="s">
        <v>2341</v>
      </c>
      <c r="G865" s="468" t="s">
        <v>161</v>
      </c>
      <c r="H865" s="301"/>
      <c r="I865" s="301" t="s">
        <v>2484</v>
      </c>
      <c r="J865" s="302">
        <v>11</v>
      </c>
      <c r="K865" s="303" t="s">
        <v>466</v>
      </c>
      <c r="L865" s="312" t="s">
        <v>163</v>
      </c>
      <c r="M865" s="289" t="s">
        <v>484</v>
      </c>
      <c r="N865" s="294">
        <v>122.5</v>
      </c>
      <c r="O865" s="305">
        <v>0</v>
      </c>
      <c r="P865" s="305"/>
      <c r="Q865" s="463">
        <f>IFERROR(tbl_AufmassLos1[[#This Row],[Fläche_qm]]*tbl_AufmassLos1[[#This Row],[Reinigungs-tageJahr]],"")</f>
        <v>1347.5</v>
      </c>
      <c r="R865" s="232">
        <f>IFERROR(VLOOKUP(tbl_AufmassLos1[[#This Row],[Reinigungs-gruppe]]&amp;tbl_AufmassLos1[[#This Row],[Reinigungs-tageJahr]],tbl_BasisLos1[],7,FALSE),"")</f>
        <v>0</v>
      </c>
      <c r="S865" s="463" t="str">
        <f>IFERROR(tbl_AufmassLos1[[#This Row],[Fläche_qm_Jahr]]/tbl_AufmassLos1[[#This Row],[qm Leistung pro Stunde]],"")</f>
        <v/>
      </c>
      <c r="T865" s="233">
        <f>IFERROR(VLOOKUP(tbl_AufmassLos1[[#This Row],[Reinigungs-gruppe]]&amp;tbl_AufmassLos1[[#This Row],[Reinigungs-tageJahr]],tbl_BasisLos1[],8,FALSE),"")</f>
        <v>0</v>
      </c>
      <c r="U865" s="234" t="str">
        <f>IFERROR(tbl_AufmassLos1[[#This Row],[StundenJahr]]*tbl_AufmassLos1[[#This Row],[SVS]],"")</f>
        <v/>
      </c>
      <c r="V865" s="234" t="str">
        <f>IFERROR(tbl_AufmassLos1[[#This Row],[PreisJahr]]/12,"")</f>
        <v/>
      </c>
    </row>
    <row r="866" spans="1:22" x14ac:dyDescent="0.2">
      <c r="A866" s="321" t="s">
        <v>2556</v>
      </c>
      <c r="B866" s="318">
        <v>709170001</v>
      </c>
      <c r="C866" s="309" t="s">
        <v>2511</v>
      </c>
      <c r="D866" s="299" t="s">
        <v>251</v>
      </c>
      <c r="E866" s="301" t="s">
        <v>1384</v>
      </c>
      <c r="F866" s="296" t="s">
        <v>388</v>
      </c>
      <c r="G866" s="468" t="s">
        <v>161</v>
      </c>
      <c r="H866" s="301"/>
      <c r="I866" s="301" t="s">
        <v>2487</v>
      </c>
      <c r="J866" s="302">
        <v>45</v>
      </c>
      <c r="K866" s="303" t="s">
        <v>234</v>
      </c>
      <c r="L866" s="312" t="s">
        <v>163</v>
      </c>
      <c r="M866" s="289" t="s">
        <v>479</v>
      </c>
      <c r="N866" s="294">
        <v>49</v>
      </c>
      <c r="O866" s="305">
        <v>14</v>
      </c>
      <c r="P866" s="305"/>
      <c r="Q866" s="463">
        <f>IFERROR(tbl_AufmassLos1[[#This Row],[Fläche_qm]]*tbl_AufmassLos1[[#This Row],[Reinigungs-tageJahr]],"")</f>
        <v>2205</v>
      </c>
      <c r="R866" s="232">
        <f>IFERROR(VLOOKUP(tbl_AufmassLos1[[#This Row],[Reinigungs-gruppe]]&amp;tbl_AufmassLos1[[#This Row],[Reinigungs-tageJahr]],tbl_BasisLos1[],7,FALSE),"")</f>
        <v>0</v>
      </c>
      <c r="S866" s="463" t="str">
        <f>IFERROR(tbl_AufmassLos1[[#This Row],[Fläche_qm_Jahr]]/tbl_AufmassLos1[[#This Row],[qm Leistung pro Stunde]],"")</f>
        <v/>
      </c>
      <c r="T866" s="233">
        <f>IFERROR(VLOOKUP(tbl_AufmassLos1[[#This Row],[Reinigungs-gruppe]]&amp;tbl_AufmassLos1[[#This Row],[Reinigungs-tageJahr]],tbl_BasisLos1[],8,FALSE),"")</f>
        <v>0</v>
      </c>
      <c r="U866" s="234" t="str">
        <f>IFERROR(tbl_AufmassLos1[[#This Row],[StundenJahr]]*tbl_AufmassLos1[[#This Row],[SVS]],"")</f>
        <v/>
      </c>
      <c r="V866" s="234" t="str">
        <f>IFERROR(tbl_AufmassLos1[[#This Row],[PreisJahr]]/12,"")</f>
        <v/>
      </c>
    </row>
    <row r="867" spans="1:22" x14ac:dyDescent="0.2">
      <c r="A867" s="321" t="s">
        <v>2556</v>
      </c>
      <c r="B867" s="318">
        <v>709170001</v>
      </c>
      <c r="C867" s="309" t="s">
        <v>2511</v>
      </c>
      <c r="D867" s="299" t="s">
        <v>251</v>
      </c>
      <c r="E867" s="301" t="s">
        <v>1385</v>
      </c>
      <c r="F867" s="296" t="s">
        <v>388</v>
      </c>
      <c r="G867" s="468" t="s">
        <v>161</v>
      </c>
      <c r="H867" s="301"/>
      <c r="I867" s="301" t="s">
        <v>2487</v>
      </c>
      <c r="J867" s="302">
        <v>18</v>
      </c>
      <c r="K867" s="303" t="s">
        <v>234</v>
      </c>
      <c r="L867" s="312" t="s">
        <v>163</v>
      </c>
      <c r="M867" s="289" t="s">
        <v>479</v>
      </c>
      <c r="N867" s="294">
        <v>49</v>
      </c>
      <c r="O867" s="305">
        <v>5.6</v>
      </c>
      <c r="P867" s="305"/>
      <c r="Q867" s="463">
        <f>IFERROR(tbl_AufmassLos1[[#This Row],[Fläche_qm]]*tbl_AufmassLos1[[#This Row],[Reinigungs-tageJahr]],"")</f>
        <v>882</v>
      </c>
      <c r="R867" s="232">
        <f>IFERROR(VLOOKUP(tbl_AufmassLos1[[#This Row],[Reinigungs-gruppe]]&amp;tbl_AufmassLos1[[#This Row],[Reinigungs-tageJahr]],tbl_BasisLos1[],7,FALSE),"")</f>
        <v>0</v>
      </c>
      <c r="S867" s="463" t="str">
        <f>IFERROR(tbl_AufmassLos1[[#This Row],[Fläche_qm_Jahr]]/tbl_AufmassLos1[[#This Row],[qm Leistung pro Stunde]],"")</f>
        <v/>
      </c>
      <c r="T867" s="233">
        <f>IFERROR(VLOOKUP(tbl_AufmassLos1[[#This Row],[Reinigungs-gruppe]]&amp;tbl_AufmassLos1[[#This Row],[Reinigungs-tageJahr]],tbl_BasisLos1[],8,FALSE),"")</f>
        <v>0</v>
      </c>
      <c r="U867" s="234" t="str">
        <f>IFERROR(tbl_AufmassLos1[[#This Row],[StundenJahr]]*tbl_AufmassLos1[[#This Row],[SVS]],"")</f>
        <v/>
      </c>
      <c r="V867" s="234" t="str">
        <f>IFERROR(tbl_AufmassLos1[[#This Row],[PreisJahr]]/12,"")</f>
        <v/>
      </c>
    </row>
    <row r="868" spans="1:22" x14ac:dyDescent="0.2">
      <c r="A868" s="321" t="s">
        <v>2556</v>
      </c>
      <c r="B868" s="318">
        <v>709170001</v>
      </c>
      <c r="C868" s="309" t="s">
        <v>2511</v>
      </c>
      <c r="D868" s="299" t="s">
        <v>251</v>
      </c>
      <c r="E868" s="301" t="s">
        <v>1386</v>
      </c>
      <c r="F868" s="296" t="s">
        <v>2342</v>
      </c>
      <c r="G868" s="468" t="s">
        <v>161</v>
      </c>
      <c r="H868" s="301"/>
      <c r="I868" s="301" t="s">
        <v>2487</v>
      </c>
      <c r="J868" s="302">
        <v>18</v>
      </c>
      <c r="K868" s="303" t="s">
        <v>478</v>
      </c>
      <c r="L868" s="312" t="s">
        <v>163</v>
      </c>
      <c r="M868" s="289" t="s">
        <v>484</v>
      </c>
      <c r="N868" s="294">
        <v>122.5</v>
      </c>
      <c r="O868" s="305">
        <v>5.6</v>
      </c>
      <c r="P868" s="305"/>
      <c r="Q868" s="463">
        <f>IFERROR(tbl_AufmassLos1[[#This Row],[Fläche_qm]]*tbl_AufmassLos1[[#This Row],[Reinigungs-tageJahr]],"")</f>
        <v>2205</v>
      </c>
      <c r="R868" s="232">
        <f>IFERROR(VLOOKUP(tbl_AufmassLos1[[#This Row],[Reinigungs-gruppe]]&amp;tbl_AufmassLos1[[#This Row],[Reinigungs-tageJahr]],tbl_BasisLos1[],7,FALSE),"")</f>
        <v>0</v>
      </c>
      <c r="S868" s="463" t="str">
        <f>IFERROR(tbl_AufmassLos1[[#This Row],[Fläche_qm_Jahr]]/tbl_AufmassLos1[[#This Row],[qm Leistung pro Stunde]],"")</f>
        <v/>
      </c>
      <c r="T868" s="233">
        <f>IFERROR(VLOOKUP(tbl_AufmassLos1[[#This Row],[Reinigungs-gruppe]]&amp;tbl_AufmassLos1[[#This Row],[Reinigungs-tageJahr]],tbl_BasisLos1[],8,FALSE),"")</f>
        <v>0</v>
      </c>
      <c r="U868" s="234" t="str">
        <f>IFERROR(tbl_AufmassLos1[[#This Row],[StundenJahr]]*tbl_AufmassLos1[[#This Row],[SVS]],"")</f>
        <v/>
      </c>
      <c r="V868" s="234" t="str">
        <f>IFERROR(tbl_AufmassLos1[[#This Row],[PreisJahr]]/12,"")</f>
        <v/>
      </c>
    </row>
    <row r="869" spans="1:22" x14ac:dyDescent="0.2">
      <c r="A869" s="321" t="s">
        <v>2556</v>
      </c>
      <c r="B869" s="318">
        <v>709170001</v>
      </c>
      <c r="C869" s="309" t="s">
        <v>2511</v>
      </c>
      <c r="D869" s="299" t="s">
        <v>251</v>
      </c>
      <c r="E869" s="301" t="s">
        <v>1387</v>
      </c>
      <c r="F869" s="296" t="s">
        <v>2343</v>
      </c>
      <c r="G869" s="468" t="s">
        <v>161</v>
      </c>
      <c r="H869" s="301"/>
      <c r="I869" s="301" t="s">
        <v>2486</v>
      </c>
      <c r="J869" s="302">
        <v>41.41</v>
      </c>
      <c r="K869" s="303" t="s">
        <v>452</v>
      </c>
      <c r="L869" s="312" t="s">
        <v>163</v>
      </c>
      <c r="M869" s="289" t="s">
        <v>484</v>
      </c>
      <c r="N869" s="294">
        <v>122.5</v>
      </c>
      <c r="O869" s="305">
        <v>0</v>
      </c>
      <c r="P869" s="305">
        <v>5.6</v>
      </c>
      <c r="Q869" s="463">
        <f>IFERROR(tbl_AufmassLos1[[#This Row],[Fläche_qm]]*tbl_AufmassLos1[[#This Row],[Reinigungs-tageJahr]],"")</f>
        <v>5072.7249999999995</v>
      </c>
      <c r="R869" s="232">
        <f>IFERROR(VLOOKUP(tbl_AufmassLos1[[#This Row],[Reinigungs-gruppe]]&amp;tbl_AufmassLos1[[#This Row],[Reinigungs-tageJahr]],tbl_BasisLos1[],7,FALSE),"")</f>
        <v>0</v>
      </c>
      <c r="S869" s="463" t="str">
        <f>IFERROR(tbl_AufmassLos1[[#This Row],[Fläche_qm_Jahr]]/tbl_AufmassLos1[[#This Row],[qm Leistung pro Stunde]],"")</f>
        <v/>
      </c>
      <c r="T869" s="233">
        <f>IFERROR(VLOOKUP(tbl_AufmassLos1[[#This Row],[Reinigungs-gruppe]]&amp;tbl_AufmassLos1[[#This Row],[Reinigungs-tageJahr]],tbl_BasisLos1[],8,FALSE),"")</f>
        <v>0</v>
      </c>
      <c r="U869" s="234" t="str">
        <f>IFERROR(tbl_AufmassLos1[[#This Row],[StundenJahr]]*tbl_AufmassLos1[[#This Row],[SVS]],"")</f>
        <v/>
      </c>
      <c r="V869" s="234" t="str">
        <f>IFERROR(tbl_AufmassLos1[[#This Row],[PreisJahr]]/12,"")</f>
        <v/>
      </c>
    </row>
    <row r="870" spans="1:22" x14ac:dyDescent="0.2">
      <c r="A870" s="321" t="s">
        <v>2556</v>
      </c>
      <c r="B870" s="318">
        <v>709170001</v>
      </c>
      <c r="C870" s="309" t="s">
        <v>2511</v>
      </c>
      <c r="D870" s="299" t="s">
        <v>251</v>
      </c>
      <c r="E870" s="301" t="s">
        <v>1388</v>
      </c>
      <c r="F870" s="296" t="s">
        <v>388</v>
      </c>
      <c r="G870" s="468" t="s">
        <v>161</v>
      </c>
      <c r="H870" s="301"/>
      <c r="I870" s="301" t="s">
        <v>2490</v>
      </c>
      <c r="J870" s="302">
        <v>27.25</v>
      </c>
      <c r="K870" s="303" t="s">
        <v>234</v>
      </c>
      <c r="L870" s="312" t="s">
        <v>163</v>
      </c>
      <c r="M870" s="295" t="s">
        <v>479</v>
      </c>
      <c r="N870" s="294">
        <v>49</v>
      </c>
      <c r="O870" s="305">
        <v>8.4</v>
      </c>
      <c r="P870" s="305"/>
      <c r="Q870" s="463">
        <f>IFERROR(tbl_AufmassLos1[[#This Row],[Fläche_qm]]*tbl_AufmassLos1[[#This Row],[Reinigungs-tageJahr]],"")</f>
        <v>1335.25</v>
      </c>
      <c r="R870" s="232">
        <f>IFERROR(VLOOKUP(tbl_AufmassLos1[[#This Row],[Reinigungs-gruppe]]&amp;tbl_AufmassLos1[[#This Row],[Reinigungs-tageJahr]],tbl_BasisLos1[],7,FALSE),"")</f>
        <v>0</v>
      </c>
      <c r="S870" s="463" t="str">
        <f>IFERROR(tbl_AufmassLos1[[#This Row],[Fläche_qm_Jahr]]/tbl_AufmassLos1[[#This Row],[qm Leistung pro Stunde]],"")</f>
        <v/>
      </c>
      <c r="T870" s="233">
        <f>IFERROR(VLOOKUP(tbl_AufmassLos1[[#This Row],[Reinigungs-gruppe]]&amp;tbl_AufmassLos1[[#This Row],[Reinigungs-tageJahr]],tbl_BasisLos1[],8,FALSE),"")</f>
        <v>0</v>
      </c>
      <c r="U870" s="234" t="str">
        <f>IFERROR(tbl_AufmassLos1[[#This Row],[StundenJahr]]*tbl_AufmassLos1[[#This Row],[SVS]],"")</f>
        <v/>
      </c>
      <c r="V870" s="234" t="str">
        <f>IFERROR(tbl_AufmassLos1[[#This Row],[PreisJahr]]/12,"")</f>
        <v/>
      </c>
    </row>
    <row r="871" spans="1:22" x14ac:dyDescent="0.2">
      <c r="A871" s="321" t="s">
        <v>2556</v>
      </c>
      <c r="B871" s="318">
        <v>709170001</v>
      </c>
      <c r="C871" s="309" t="s">
        <v>2511</v>
      </c>
      <c r="D871" s="299" t="s">
        <v>251</v>
      </c>
      <c r="E871" s="301" t="s">
        <v>1389</v>
      </c>
      <c r="F871" s="296" t="s">
        <v>388</v>
      </c>
      <c r="G871" s="468" t="s">
        <v>161</v>
      </c>
      <c r="H871" s="301"/>
      <c r="I871" s="301" t="s">
        <v>2486</v>
      </c>
      <c r="J871" s="302">
        <v>26.75</v>
      </c>
      <c r="K871" s="303" t="s">
        <v>234</v>
      </c>
      <c r="L871" s="312" t="s">
        <v>163</v>
      </c>
      <c r="M871" s="289" t="s">
        <v>479</v>
      </c>
      <c r="N871" s="294">
        <v>49</v>
      </c>
      <c r="O871" s="305">
        <v>8.4</v>
      </c>
      <c r="P871" s="305">
        <v>1</v>
      </c>
      <c r="Q871" s="463">
        <f>IFERROR(tbl_AufmassLos1[[#This Row],[Fläche_qm]]*tbl_AufmassLos1[[#This Row],[Reinigungs-tageJahr]],"")</f>
        <v>1310.75</v>
      </c>
      <c r="R871" s="232">
        <f>IFERROR(VLOOKUP(tbl_AufmassLos1[[#This Row],[Reinigungs-gruppe]]&amp;tbl_AufmassLos1[[#This Row],[Reinigungs-tageJahr]],tbl_BasisLos1[],7,FALSE),"")</f>
        <v>0</v>
      </c>
      <c r="S871" s="463" t="str">
        <f>IFERROR(tbl_AufmassLos1[[#This Row],[Fläche_qm_Jahr]]/tbl_AufmassLos1[[#This Row],[qm Leistung pro Stunde]],"")</f>
        <v/>
      </c>
      <c r="T871" s="233">
        <f>IFERROR(VLOOKUP(tbl_AufmassLos1[[#This Row],[Reinigungs-gruppe]]&amp;tbl_AufmassLos1[[#This Row],[Reinigungs-tageJahr]],tbl_BasisLos1[],8,FALSE),"")</f>
        <v>0</v>
      </c>
      <c r="U871" s="234" t="str">
        <f>IFERROR(tbl_AufmassLos1[[#This Row],[StundenJahr]]*tbl_AufmassLos1[[#This Row],[SVS]],"")</f>
        <v/>
      </c>
      <c r="V871" s="234" t="str">
        <f>IFERROR(tbl_AufmassLos1[[#This Row],[PreisJahr]]/12,"")</f>
        <v/>
      </c>
    </row>
    <row r="872" spans="1:22" x14ac:dyDescent="0.2">
      <c r="A872" s="321" t="s">
        <v>2556</v>
      </c>
      <c r="B872" s="318">
        <v>709170001</v>
      </c>
      <c r="C872" s="309" t="s">
        <v>2511</v>
      </c>
      <c r="D872" s="299" t="s">
        <v>251</v>
      </c>
      <c r="E872" s="301" t="s">
        <v>1390</v>
      </c>
      <c r="F872" s="296" t="s">
        <v>388</v>
      </c>
      <c r="G872" s="468" t="s">
        <v>161</v>
      </c>
      <c r="H872" s="301"/>
      <c r="I872" s="301" t="s">
        <v>2486</v>
      </c>
      <c r="J872" s="302">
        <v>18</v>
      </c>
      <c r="K872" s="303" t="s">
        <v>234</v>
      </c>
      <c r="L872" s="312" t="s">
        <v>163</v>
      </c>
      <c r="M872" s="289" t="s">
        <v>479</v>
      </c>
      <c r="N872" s="294">
        <v>49</v>
      </c>
      <c r="O872" s="305">
        <v>5.6</v>
      </c>
      <c r="P872" s="305">
        <v>1</v>
      </c>
      <c r="Q872" s="463">
        <f>IFERROR(tbl_AufmassLos1[[#This Row],[Fläche_qm]]*tbl_AufmassLos1[[#This Row],[Reinigungs-tageJahr]],"")</f>
        <v>882</v>
      </c>
      <c r="R872" s="232">
        <f>IFERROR(VLOOKUP(tbl_AufmassLos1[[#This Row],[Reinigungs-gruppe]]&amp;tbl_AufmassLos1[[#This Row],[Reinigungs-tageJahr]],tbl_BasisLos1[],7,FALSE),"")</f>
        <v>0</v>
      </c>
      <c r="S872" s="463" t="str">
        <f>IFERROR(tbl_AufmassLos1[[#This Row],[Fläche_qm_Jahr]]/tbl_AufmassLos1[[#This Row],[qm Leistung pro Stunde]],"")</f>
        <v/>
      </c>
      <c r="T872" s="233">
        <f>IFERROR(VLOOKUP(tbl_AufmassLos1[[#This Row],[Reinigungs-gruppe]]&amp;tbl_AufmassLos1[[#This Row],[Reinigungs-tageJahr]],tbl_BasisLos1[],8,FALSE),"")</f>
        <v>0</v>
      </c>
      <c r="U872" s="234" t="str">
        <f>IFERROR(tbl_AufmassLos1[[#This Row],[StundenJahr]]*tbl_AufmassLos1[[#This Row],[SVS]],"")</f>
        <v/>
      </c>
      <c r="V872" s="234" t="str">
        <f>IFERROR(tbl_AufmassLos1[[#This Row],[PreisJahr]]/12,"")</f>
        <v/>
      </c>
    </row>
    <row r="873" spans="1:22" x14ac:dyDescent="0.2">
      <c r="A873" s="321" t="s">
        <v>2556</v>
      </c>
      <c r="B873" s="318">
        <v>709170001</v>
      </c>
      <c r="C873" s="309" t="s">
        <v>2511</v>
      </c>
      <c r="D873" s="299" t="s">
        <v>250</v>
      </c>
      <c r="E873" s="301" t="s">
        <v>1319</v>
      </c>
      <c r="F873" s="296" t="s">
        <v>388</v>
      </c>
      <c r="G873" s="468" t="s">
        <v>161</v>
      </c>
      <c r="H873" s="301"/>
      <c r="I873" s="301" t="s">
        <v>2486</v>
      </c>
      <c r="J873" s="302">
        <v>17.57</v>
      </c>
      <c r="K873" s="303" t="s">
        <v>234</v>
      </c>
      <c r="L873" s="312" t="s">
        <v>163</v>
      </c>
      <c r="M873" s="289" t="s">
        <v>479</v>
      </c>
      <c r="N873" s="294">
        <v>49</v>
      </c>
      <c r="O873" s="305">
        <v>6.6</v>
      </c>
      <c r="P873" s="305"/>
      <c r="Q873" s="463">
        <f>IFERROR(tbl_AufmassLos1[[#This Row],[Fläche_qm]]*tbl_AufmassLos1[[#This Row],[Reinigungs-tageJahr]],"")</f>
        <v>860.93000000000006</v>
      </c>
      <c r="R873" s="232">
        <f>IFERROR(VLOOKUP(tbl_AufmassLos1[[#This Row],[Reinigungs-gruppe]]&amp;tbl_AufmassLos1[[#This Row],[Reinigungs-tageJahr]],tbl_BasisLos1[],7,FALSE),"")</f>
        <v>0</v>
      </c>
      <c r="S873" s="463" t="str">
        <f>IFERROR(tbl_AufmassLos1[[#This Row],[Fläche_qm_Jahr]]/tbl_AufmassLos1[[#This Row],[qm Leistung pro Stunde]],"")</f>
        <v/>
      </c>
      <c r="T873" s="233">
        <f>IFERROR(VLOOKUP(tbl_AufmassLos1[[#This Row],[Reinigungs-gruppe]]&amp;tbl_AufmassLos1[[#This Row],[Reinigungs-tageJahr]],tbl_BasisLos1[],8,FALSE),"")</f>
        <v>0</v>
      </c>
      <c r="U873" s="234" t="str">
        <f>IFERROR(tbl_AufmassLos1[[#This Row],[StundenJahr]]*tbl_AufmassLos1[[#This Row],[SVS]],"")</f>
        <v/>
      </c>
      <c r="V873" s="234" t="str">
        <f>IFERROR(tbl_AufmassLos1[[#This Row],[PreisJahr]]/12,"")</f>
        <v/>
      </c>
    </row>
    <row r="874" spans="1:22" x14ac:dyDescent="0.2">
      <c r="A874" s="321" t="s">
        <v>2556</v>
      </c>
      <c r="B874" s="318">
        <v>709170001</v>
      </c>
      <c r="C874" s="309" t="s">
        <v>2511</v>
      </c>
      <c r="D874" s="299" t="s">
        <v>251</v>
      </c>
      <c r="E874" s="301" t="s">
        <v>1391</v>
      </c>
      <c r="F874" s="296" t="s">
        <v>388</v>
      </c>
      <c r="G874" s="468" t="s">
        <v>161</v>
      </c>
      <c r="H874" s="301"/>
      <c r="I874" s="301" t="s">
        <v>2486</v>
      </c>
      <c r="J874" s="302">
        <v>27.25</v>
      </c>
      <c r="K874" s="303" t="s">
        <v>234</v>
      </c>
      <c r="L874" s="312" t="s">
        <v>163</v>
      </c>
      <c r="M874" s="295" t="s">
        <v>479</v>
      </c>
      <c r="N874" s="294">
        <v>49</v>
      </c>
      <c r="O874" s="305">
        <v>8.4</v>
      </c>
      <c r="P874" s="305"/>
      <c r="Q874" s="463">
        <f>IFERROR(tbl_AufmassLos1[[#This Row],[Fläche_qm]]*tbl_AufmassLos1[[#This Row],[Reinigungs-tageJahr]],"")</f>
        <v>1335.25</v>
      </c>
      <c r="R874" s="232">
        <f>IFERROR(VLOOKUP(tbl_AufmassLos1[[#This Row],[Reinigungs-gruppe]]&amp;tbl_AufmassLos1[[#This Row],[Reinigungs-tageJahr]],tbl_BasisLos1[],7,FALSE),"")</f>
        <v>0</v>
      </c>
      <c r="S874" s="463" t="str">
        <f>IFERROR(tbl_AufmassLos1[[#This Row],[Fläche_qm_Jahr]]/tbl_AufmassLos1[[#This Row],[qm Leistung pro Stunde]],"")</f>
        <v/>
      </c>
      <c r="T874" s="233">
        <f>IFERROR(VLOOKUP(tbl_AufmassLos1[[#This Row],[Reinigungs-gruppe]]&amp;tbl_AufmassLos1[[#This Row],[Reinigungs-tageJahr]],tbl_BasisLos1[],8,FALSE),"")</f>
        <v>0</v>
      </c>
      <c r="U874" s="234" t="str">
        <f>IFERROR(tbl_AufmassLos1[[#This Row],[StundenJahr]]*tbl_AufmassLos1[[#This Row],[SVS]],"")</f>
        <v/>
      </c>
      <c r="V874" s="234" t="str">
        <f>IFERROR(tbl_AufmassLos1[[#This Row],[PreisJahr]]/12,"")</f>
        <v/>
      </c>
    </row>
    <row r="875" spans="1:22" x14ac:dyDescent="0.2">
      <c r="A875" s="321" t="s">
        <v>2556</v>
      </c>
      <c r="B875" s="318">
        <v>709170001</v>
      </c>
      <c r="C875" s="309" t="s">
        <v>2511</v>
      </c>
      <c r="D875" s="299" t="s">
        <v>251</v>
      </c>
      <c r="E875" s="301" t="s">
        <v>1392</v>
      </c>
      <c r="F875" s="296" t="s">
        <v>388</v>
      </c>
      <c r="G875" s="468" t="s">
        <v>161</v>
      </c>
      <c r="H875" s="301"/>
      <c r="I875" s="301" t="s">
        <v>2486</v>
      </c>
      <c r="J875" s="302">
        <v>18</v>
      </c>
      <c r="K875" s="303" t="s">
        <v>234</v>
      </c>
      <c r="L875" s="312" t="s">
        <v>163</v>
      </c>
      <c r="M875" s="289" t="s">
        <v>479</v>
      </c>
      <c r="N875" s="294">
        <v>49</v>
      </c>
      <c r="O875" s="305">
        <v>5.6</v>
      </c>
      <c r="P875" s="305">
        <v>1</v>
      </c>
      <c r="Q875" s="463">
        <f>IFERROR(tbl_AufmassLos1[[#This Row],[Fläche_qm]]*tbl_AufmassLos1[[#This Row],[Reinigungs-tageJahr]],"")</f>
        <v>882</v>
      </c>
      <c r="R875" s="232">
        <f>IFERROR(VLOOKUP(tbl_AufmassLos1[[#This Row],[Reinigungs-gruppe]]&amp;tbl_AufmassLos1[[#This Row],[Reinigungs-tageJahr]],tbl_BasisLos1[],7,FALSE),"")</f>
        <v>0</v>
      </c>
      <c r="S875" s="463" t="str">
        <f>IFERROR(tbl_AufmassLos1[[#This Row],[Fläche_qm_Jahr]]/tbl_AufmassLos1[[#This Row],[qm Leistung pro Stunde]],"")</f>
        <v/>
      </c>
      <c r="T875" s="233">
        <f>IFERROR(VLOOKUP(tbl_AufmassLos1[[#This Row],[Reinigungs-gruppe]]&amp;tbl_AufmassLos1[[#This Row],[Reinigungs-tageJahr]],tbl_BasisLos1[],8,FALSE),"")</f>
        <v>0</v>
      </c>
      <c r="U875" s="234" t="str">
        <f>IFERROR(tbl_AufmassLos1[[#This Row],[StundenJahr]]*tbl_AufmassLos1[[#This Row],[SVS]],"")</f>
        <v/>
      </c>
      <c r="V875" s="234" t="str">
        <f>IFERROR(tbl_AufmassLos1[[#This Row],[PreisJahr]]/12,"")</f>
        <v/>
      </c>
    </row>
    <row r="876" spans="1:22" x14ac:dyDescent="0.2">
      <c r="A876" s="321" t="s">
        <v>2556</v>
      </c>
      <c r="B876" s="318">
        <v>709170001</v>
      </c>
      <c r="C876" s="309" t="s">
        <v>2511</v>
      </c>
      <c r="D876" s="299" t="s">
        <v>251</v>
      </c>
      <c r="E876" s="301" t="s">
        <v>1393</v>
      </c>
      <c r="F876" s="296" t="s">
        <v>388</v>
      </c>
      <c r="G876" s="468" t="s">
        <v>161</v>
      </c>
      <c r="H876" s="301"/>
      <c r="I876" s="301" t="s">
        <v>2486</v>
      </c>
      <c r="J876" s="302">
        <v>18</v>
      </c>
      <c r="K876" s="303" t="s">
        <v>234</v>
      </c>
      <c r="L876" s="312" t="s">
        <v>163</v>
      </c>
      <c r="M876" s="289" t="s">
        <v>479</v>
      </c>
      <c r="N876" s="294">
        <v>49</v>
      </c>
      <c r="O876" s="305">
        <v>5.6</v>
      </c>
      <c r="P876" s="305">
        <v>1</v>
      </c>
      <c r="Q876" s="463">
        <f>IFERROR(tbl_AufmassLos1[[#This Row],[Fläche_qm]]*tbl_AufmassLos1[[#This Row],[Reinigungs-tageJahr]],"")</f>
        <v>882</v>
      </c>
      <c r="R876" s="232">
        <f>IFERROR(VLOOKUP(tbl_AufmassLos1[[#This Row],[Reinigungs-gruppe]]&amp;tbl_AufmassLos1[[#This Row],[Reinigungs-tageJahr]],tbl_BasisLos1[],7,FALSE),"")</f>
        <v>0</v>
      </c>
      <c r="S876" s="463" t="str">
        <f>IFERROR(tbl_AufmassLos1[[#This Row],[Fläche_qm_Jahr]]/tbl_AufmassLos1[[#This Row],[qm Leistung pro Stunde]],"")</f>
        <v/>
      </c>
      <c r="T876" s="233">
        <f>IFERROR(VLOOKUP(tbl_AufmassLos1[[#This Row],[Reinigungs-gruppe]]&amp;tbl_AufmassLos1[[#This Row],[Reinigungs-tageJahr]],tbl_BasisLos1[],8,FALSE),"")</f>
        <v>0</v>
      </c>
      <c r="U876" s="234" t="str">
        <f>IFERROR(tbl_AufmassLos1[[#This Row],[StundenJahr]]*tbl_AufmassLos1[[#This Row],[SVS]],"")</f>
        <v/>
      </c>
      <c r="V876" s="234" t="str">
        <f>IFERROR(tbl_AufmassLos1[[#This Row],[PreisJahr]]/12,"")</f>
        <v/>
      </c>
    </row>
    <row r="877" spans="1:22" x14ac:dyDescent="0.2">
      <c r="A877" s="321" t="s">
        <v>2556</v>
      </c>
      <c r="B877" s="318">
        <v>709170001</v>
      </c>
      <c r="C877" s="309" t="s">
        <v>2511</v>
      </c>
      <c r="D877" s="299" t="s">
        <v>251</v>
      </c>
      <c r="E877" s="301" t="s">
        <v>1394</v>
      </c>
      <c r="F877" s="296" t="s">
        <v>388</v>
      </c>
      <c r="G877" s="468" t="s">
        <v>161</v>
      </c>
      <c r="H877" s="301"/>
      <c r="I877" s="301" t="s">
        <v>2486</v>
      </c>
      <c r="J877" s="302">
        <v>27.25</v>
      </c>
      <c r="K877" s="303" t="s">
        <v>234</v>
      </c>
      <c r="L877" s="312" t="s">
        <v>163</v>
      </c>
      <c r="M877" s="289" t="s">
        <v>479</v>
      </c>
      <c r="N877" s="294">
        <v>49</v>
      </c>
      <c r="O877" s="305">
        <v>8.4</v>
      </c>
      <c r="P877" s="305">
        <v>1</v>
      </c>
      <c r="Q877" s="463">
        <f>IFERROR(tbl_AufmassLos1[[#This Row],[Fläche_qm]]*tbl_AufmassLos1[[#This Row],[Reinigungs-tageJahr]],"")</f>
        <v>1335.25</v>
      </c>
      <c r="R877" s="232">
        <f>IFERROR(VLOOKUP(tbl_AufmassLos1[[#This Row],[Reinigungs-gruppe]]&amp;tbl_AufmassLos1[[#This Row],[Reinigungs-tageJahr]],tbl_BasisLos1[],7,FALSE),"")</f>
        <v>0</v>
      </c>
      <c r="S877" s="463" t="str">
        <f>IFERROR(tbl_AufmassLos1[[#This Row],[Fläche_qm_Jahr]]/tbl_AufmassLos1[[#This Row],[qm Leistung pro Stunde]],"")</f>
        <v/>
      </c>
      <c r="T877" s="233">
        <f>IFERROR(VLOOKUP(tbl_AufmassLos1[[#This Row],[Reinigungs-gruppe]]&amp;tbl_AufmassLos1[[#This Row],[Reinigungs-tageJahr]],tbl_BasisLos1[],8,FALSE),"")</f>
        <v>0</v>
      </c>
      <c r="U877" s="234" t="str">
        <f>IFERROR(tbl_AufmassLos1[[#This Row],[StundenJahr]]*tbl_AufmassLos1[[#This Row],[SVS]],"")</f>
        <v/>
      </c>
      <c r="V877" s="234" t="str">
        <f>IFERROR(tbl_AufmassLos1[[#This Row],[PreisJahr]]/12,"")</f>
        <v/>
      </c>
    </row>
    <row r="878" spans="1:22" x14ac:dyDescent="0.2">
      <c r="A878" s="321" t="s">
        <v>2556</v>
      </c>
      <c r="B878" s="318">
        <v>709170001</v>
      </c>
      <c r="C878" s="309" t="s">
        <v>2511</v>
      </c>
      <c r="D878" s="299" t="s">
        <v>251</v>
      </c>
      <c r="E878" s="301" t="s">
        <v>1395</v>
      </c>
      <c r="F878" s="296" t="s">
        <v>388</v>
      </c>
      <c r="G878" s="468" t="s">
        <v>161</v>
      </c>
      <c r="H878" s="301"/>
      <c r="I878" s="301" t="s">
        <v>2486</v>
      </c>
      <c r="J878" s="302">
        <v>18</v>
      </c>
      <c r="K878" s="303" t="s">
        <v>234</v>
      </c>
      <c r="L878" s="312" t="s">
        <v>163</v>
      </c>
      <c r="M878" s="289" t="s">
        <v>479</v>
      </c>
      <c r="N878" s="294">
        <v>49</v>
      </c>
      <c r="O878" s="305">
        <v>5.6</v>
      </c>
      <c r="P878" s="305">
        <v>1</v>
      </c>
      <c r="Q878" s="463">
        <f>IFERROR(tbl_AufmassLos1[[#This Row],[Fläche_qm]]*tbl_AufmassLos1[[#This Row],[Reinigungs-tageJahr]],"")</f>
        <v>882</v>
      </c>
      <c r="R878" s="232">
        <f>IFERROR(VLOOKUP(tbl_AufmassLos1[[#This Row],[Reinigungs-gruppe]]&amp;tbl_AufmassLos1[[#This Row],[Reinigungs-tageJahr]],tbl_BasisLos1[],7,FALSE),"")</f>
        <v>0</v>
      </c>
      <c r="S878" s="463" t="str">
        <f>IFERROR(tbl_AufmassLos1[[#This Row],[Fläche_qm_Jahr]]/tbl_AufmassLos1[[#This Row],[qm Leistung pro Stunde]],"")</f>
        <v/>
      </c>
      <c r="T878" s="233">
        <f>IFERROR(VLOOKUP(tbl_AufmassLos1[[#This Row],[Reinigungs-gruppe]]&amp;tbl_AufmassLos1[[#This Row],[Reinigungs-tageJahr]],tbl_BasisLos1[],8,FALSE),"")</f>
        <v>0</v>
      </c>
      <c r="U878" s="234" t="str">
        <f>IFERROR(tbl_AufmassLos1[[#This Row],[StundenJahr]]*tbl_AufmassLos1[[#This Row],[SVS]],"")</f>
        <v/>
      </c>
      <c r="V878" s="234" t="str">
        <f>IFERROR(tbl_AufmassLos1[[#This Row],[PreisJahr]]/12,"")</f>
        <v/>
      </c>
    </row>
    <row r="879" spans="1:22" x14ac:dyDescent="0.2">
      <c r="A879" s="321" t="s">
        <v>2556</v>
      </c>
      <c r="B879" s="318">
        <v>709170001</v>
      </c>
      <c r="C879" s="309" t="s">
        <v>2511</v>
      </c>
      <c r="D879" s="299" t="s">
        <v>251</v>
      </c>
      <c r="E879" s="301" t="s">
        <v>1396</v>
      </c>
      <c r="F879" s="296" t="s">
        <v>388</v>
      </c>
      <c r="G879" s="468" t="s">
        <v>161</v>
      </c>
      <c r="H879" s="301"/>
      <c r="I879" s="301" t="s">
        <v>2486</v>
      </c>
      <c r="J879" s="302">
        <v>18</v>
      </c>
      <c r="K879" s="303" t="s">
        <v>234</v>
      </c>
      <c r="L879" s="312" t="s">
        <v>163</v>
      </c>
      <c r="M879" s="289" t="s">
        <v>479</v>
      </c>
      <c r="N879" s="294">
        <v>49</v>
      </c>
      <c r="O879" s="305">
        <v>5.6</v>
      </c>
      <c r="P879" s="305">
        <v>1</v>
      </c>
      <c r="Q879" s="463">
        <f>IFERROR(tbl_AufmassLos1[[#This Row],[Fläche_qm]]*tbl_AufmassLos1[[#This Row],[Reinigungs-tageJahr]],"")</f>
        <v>882</v>
      </c>
      <c r="R879" s="232">
        <f>IFERROR(VLOOKUP(tbl_AufmassLos1[[#This Row],[Reinigungs-gruppe]]&amp;tbl_AufmassLos1[[#This Row],[Reinigungs-tageJahr]],tbl_BasisLos1[],7,FALSE),"")</f>
        <v>0</v>
      </c>
      <c r="S879" s="463" t="str">
        <f>IFERROR(tbl_AufmassLos1[[#This Row],[Fläche_qm_Jahr]]/tbl_AufmassLos1[[#This Row],[qm Leistung pro Stunde]],"")</f>
        <v/>
      </c>
      <c r="T879" s="233">
        <f>IFERROR(VLOOKUP(tbl_AufmassLos1[[#This Row],[Reinigungs-gruppe]]&amp;tbl_AufmassLos1[[#This Row],[Reinigungs-tageJahr]],tbl_BasisLos1[],8,FALSE),"")</f>
        <v>0</v>
      </c>
      <c r="U879" s="234" t="str">
        <f>IFERROR(tbl_AufmassLos1[[#This Row],[StundenJahr]]*tbl_AufmassLos1[[#This Row],[SVS]],"")</f>
        <v/>
      </c>
      <c r="V879" s="234" t="str">
        <f>IFERROR(tbl_AufmassLos1[[#This Row],[PreisJahr]]/12,"")</f>
        <v/>
      </c>
    </row>
    <row r="880" spans="1:22" x14ac:dyDescent="0.2">
      <c r="A880" s="321" t="s">
        <v>2556</v>
      </c>
      <c r="B880" s="318">
        <v>709170001</v>
      </c>
      <c r="C880" s="309" t="s">
        <v>2511</v>
      </c>
      <c r="D880" s="299" t="s">
        <v>251</v>
      </c>
      <c r="E880" s="301" t="s">
        <v>1397</v>
      </c>
      <c r="F880" s="296" t="s">
        <v>2344</v>
      </c>
      <c r="G880" s="468" t="s">
        <v>161</v>
      </c>
      <c r="H880" s="301"/>
      <c r="I880" s="301" t="s">
        <v>2484</v>
      </c>
      <c r="J880" s="302">
        <v>43.51</v>
      </c>
      <c r="K880" s="303" t="s">
        <v>452</v>
      </c>
      <c r="L880" s="312" t="s">
        <v>163</v>
      </c>
      <c r="M880" s="289" t="s">
        <v>484</v>
      </c>
      <c r="N880" s="294">
        <v>122.5</v>
      </c>
      <c r="O880" s="305">
        <v>4.8</v>
      </c>
      <c r="P880" s="305">
        <v>5</v>
      </c>
      <c r="Q880" s="463">
        <f>IFERROR(tbl_AufmassLos1[[#This Row],[Fläche_qm]]*tbl_AufmassLos1[[#This Row],[Reinigungs-tageJahr]],"")</f>
        <v>5329.9749999999995</v>
      </c>
      <c r="R880" s="232">
        <f>IFERROR(VLOOKUP(tbl_AufmassLos1[[#This Row],[Reinigungs-gruppe]]&amp;tbl_AufmassLos1[[#This Row],[Reinigungs-tageJahr]],tbl_BasisLos1[],7,FALSE),"")</f>
        <v>0</v>
      </c>
      <c r="S880" s="463" t="str">
        <f>IFERROR(tbl_AufmassLos1[[#This Row],[Fläche_qm_Jahr]]/tbl_AufmassLos1[[#This Row],[qm Leistung pro Stunde]],"")</f>
        <v/>
      </c>
      <c r="T880" s="233">
        <f>IFERROR(VLOOKUP(tbl_AufmassLos1[[#This Row],[Reinigungs-gruppe]]&amp;tbl_AufmassLos1[[#This Row],[Reinigungs-tageJahr]],tbl_BasisLos1[],8,FALSE),"")</f>
        <v>0</v>
      </c>
      <c r="U880" s="234" t="str">
        <f>IFERROR(tbl_AufmassLos1[[#This Row],[StundenJahr]]*tbl_AufmassLos1[[#This Row],[SVS]],"")</f>
        <v/>
      </c>
      <c r="V880" s="234" t="str">
        <f>IFERROR(tbl_AufmassLos1[[#This Row],[PreisJahr]]/12,"")</f>
        <v/>
      </c>
    </row>
    <row r="881" spans="1:22" x14ac:dyDescent="0.2">
      <c r="A881" s="321" t="s">
        <v>2556</v>
      </c>
      <c r="B881" s="318">
        <v>709170001</v>
      </c>
      <c r="C881" s="309" t="s">
        <v>2511</v>
      </c>
      <c r="D881" s="299" t="s">
        <v>251</v>
      </c>
      <c r="E881" s="301" t="s">
        <v>1397</v>
      </c>
      <c r="F881" s="296" t="s">
        <v>386</v>
      </c>
      <c r="G881" s="468" t="s">
        <v>161</v>
      </c>
      <c r="H881" s="301"/>
      <c r="I881" s="301" t="s">
        <v>2488</v>
      </c>
      <c r="J881" s="302">
        <v>13.38</v>
      </c>
      <c r="K881" s="303" t="s">
        <v>48</v>
      </c>
      <c r="L881" s="312" t="s">
        <v>163</v>
      </c>
      <c r="M881" s="332" t="s">
        <v>250</v>
      </c>
      <c r="N881" s="294">
        <v>0</v>
      </c>
      <c r="O881" s="305">
        <v>5.6</v>
      </c>
      <c r="P881" s="305"/>
      <c r="Q881" s="463">
        <f>IFERROR(tbl_AufmassLos1[[#This Row],[Fläche_qm]]*tbl_AufmassLos1[[#This Row],[Reinigungs-tageJahr]],"")</f>
        <v>0</v>
      </c>
      <c r="R881" s="232">
        <f>IFERROR(VLOOKUP(tbl_AufmassLos1[[#This Row],[Reinigungs-gruppe]]&amp;tbl_AufmassLos1[[#This Row],[Reinigungs-tageJahr]],tbl_BasisLos1[],7,FALSE),"")</f>
        <v>0</v>
      </c>
      <c r="S881" s="463" t="str">
        <f>IFERROR(tbl_AufmassLos1[[#This Row],[Fläche_qm_Jahr]]/tbl_AufmassLos1[[#This Row],[qm Leistung pro Stunde]],"")</f>
        <v/>
      </c>
      <c r="T881" s="233">
        <f>IFERROR(VLOOKUP(tbl_AufmassLos1[[#This Row],[Reinigungs-gruppe]]&amp;tbl_AufmassLos1[[#This Row],[Reinigungs-tageJahr]],tbl_BasisLos1[],8,FALSE),"")</f>
        <v>0</v>
      </c>
      <c r="U881" s="234" t="str">
        <f>IFERROR(tbl_AufmassLos1[[#This Row],[StundenJahr]]*tbl_AufmassLos1[[#This Row],[SVS]],"")</f>
        <v/>
      </c>
      <c r="V881" s="234" t="str">
        <f>IFERROR(tbl_AufmassLos1[[#This Row],[PreisJahr]]/12,"")</f>
        <v/>
      </c>
    </row>
    <row r="882" spans="1:22" x14ac:dyDescent="0.2">
      <c r="A882" s="321" t="s">
        <v>2556</v>
      </c>
      <c r="B882" s="318">
        <v>709170001</v>
      </c>
      <c r="C882" s="309" t="s">
        <v>2511</v>
      </c>
      <c r="D882" s="299" t="s">
        <v>251</v>
      </c>
      <c r="E882" s="301" t="s">
        <v>1398</v>
      </c>
      <c r="F882" s="296" t="s">
        <v>2345</v>
      </c>
      <c r="G882" s="468" t="s">
        <v>161</v>
      </c>
      <c r="H882" s="301"/>
      <c r="I882" s="301" t="s">
        <v>2484</v>
      </c>
      <c r="J882" s="302">
        <v>12</v>
      </c>
      <c r="K882" s="303" t="s">
        <v>466</v>
      </c>
      <c r="L882" s="312" t="s">
        <v>163</v>
      </c>
      <c r="M882" s="289" t="s">
        <v>484</v>
      </c>
      <c r="N882" s="294">
        <v>122.5</v>
      </c>
      <c r="O882" s="305">
        <v>1</v>
      </c>
      <c r="P882" s="305"/>
      <c r="Q882" s="463">
        <f>IFERROR(tbl_AufmassLos1[[#This Row],[Fläche_qm]]*tbl_AufmassLos1[[#This Row],[Reinigungs-tageJahr]],"")</f>
        <v>1470</v>
      </c>
      <c r="R882" s="232">
        <f>IFERROR(VLOOKUP(tbl_AufmassLos1[[#This Row],[Reinigungs-gruppe]]&amp;tbl_AufmassLos1[[#This Row],[Reinigungs-tageJahr]],tbl_BasisLos1[],7,FALSE),"")</f>
        <v>0</v>
      </c>
      <c r="S882" s="463" t="str">
        <f>IFERROR(tbl_AufmassLos1[[#This Row],[Fläche_qm_Jahr]]/tbl_AufmassLos1[[#This Row],[qm Leistung pro Stunde]],"")</f>
        <v/>
      </c>
      <c r="T882" s="233">
        <f>IFERROR(VLOOKUP(tbl_AufmassLos1[[#This Row],[Reinigungs-gruppe]]&amp;tbl_AufmassLos1[[#This Row],[Reinigungs-tageJahr]],tbl_BasisLos1[],8,FALSE),"")</f>
        <v>0</v>
      </c>
      <c r="U882" s="234" t="str">
        <f>IFERROR(tbl_AufmassLos1[[#This Row],[StundenJahr]]*tbl_AufmassLos1[[#This Row],[SVS]],"")</f>
        <v/>
      </c>
      <c r="V882" s="234" t="str">
        <f>IFERROR(tbl_AufmassLos1[[#This Row],[PreisJahr]]/12,"")</f>
        <v/>
      </c>
    </row>
    <row r="883" spans="1:22" x14ac:dyDescent="0.2">
      <c r="A883" s="321" t="s">
        <v>2556</v>
      </c>
      <c r="B883" s="318">
        <v>709170001</v>
      </c>
      <c r="C883" s="309" t="s">
        <v>2511</v>
      </c>
      <c r="D883" s="299" t="s">
        <v>251</v>
      </c>
      <c r="E883" s="301" t="s">
        <v>1398</v>
      </c>
      <c r="F883" s="296" t="s">
        <v>2347</v>
      </c>
      <c r="G883" s="468" t="s">
        <v>161</v>
      </c>
      <c r="H883" s="301"/>
      <c r="I883" s="301" t="s">
        <v>2486</v>
      </c>
      <c r="J883" s="302">
        <v>80.900000000000006</v>
      </c>
      <c r="K883" s="303" t="s">
        <v>452</v>
      </c>
      <c r="L883" s="312" t="s">
        <v>163</v>
      </c>
      <c r="M883" s="289" t="s">
        <v>484</v>
      </c>
      <c r="N883" s="294">
        <v>122.5</v>
      </c>
      <c r="O883" s="305">
        <v>11</v>
      </c>
      <c r="P883" s="305">
        <v>10</v>
      </c>
      <c r="Q883" s="463">
        <f>IFERROR(tbl_AufmassLos1[[#This Row],[Fläche_qm]]*tbl_AufmassLos1[[#This Row],[Reinigungs-tageJahr]],"")</f>
        <v>9910.25</v>
      </c>
      <c r="R883" s="232">
        <f>IFERROR(VLOOKUP(tbl_AufmassLos1[[#This Row],[Reinigungs-gruppe]]&amp;tbl_AufmassLos1[[#This Row],[Reinigungs-tageJahr]],tbl_BasisLos1[],7,FALSE),"")</f>
        <v>0</v>
      </c>
      <c r="S883" s="463" t="str">
        <f>IFERROR(tbl_AufmassLos1[[#This Row],[Fläche_qm_Jahr]]/tbl_AufmassLos1[[#This Row],[qm Leistung pro Stunde]],"")</f>
        <v/>
      </c>
      <c r="T883" s="233">
        <f>IFERROR(VLOOKUP(tbl_AufmassLos1[[#This Row],[Reinigungs-gruppe]]&amp;tbl_AufmassLos1[[#This Row],[Reinigungs-tageJahr]],tbl_BasisLos1[],8,FALSE),"")</f>
        <v>0</v>
      </c>
      <c r="U883" s="234" t="str">
        <f>IFERROR(tbl_AufmassLos1[[#This Row],[StundenJahr]]*tbl_AufmassLos1[[#This Row],[SVS]],"")</f>
        <v/>
      </c>
      <c r="V883" s="234" t="str">
        <f>IFERROR(tbl_AufmassLos1[[#This Row],[PreisJahr]]/12,"")</f>
        <v/>
      </c>
    </row>
    <row r="884" spans="1:22" x14ac:dyDescent="0.2">
      <c r="A884" s="321" t="s">
        <v>2556</v>
      </c>
      <c r="B884" s="318">
        <v>709170001</v>
      </c>
      <c r="C884" s="309" t="s">
        <v>2511</v>
      </c>
      <c r="D884" s="299" t="s">
        <v>251</v>
      </c>
      <c r="E884" s="301" t="s">
        <v>1399</v>
      </c>
      <c r="F884" s="296" t="s">
        <v>2346</v>
      </c>
      <c r="G884" s="468" t="s">
        <v>161</v>
      </c>
      <c r="H884" s="301"/>
      <c r="I884" s="301" t="s">
        <v>2488</v>
      </c>
      <c r="J884" s="302">
        <v>7.15</v>
      </c>
      <c r="K884" s="303" t="s">
        <v>48</v>
      </c>
      <c r="L884" s="312" t="s">
        <v>163</v>
      </c>
      <c r="M884" s="332" t="s">
        <v>250</v>
      </c>
      <c r="N884" s="294">
        <v>0</v>
      </c>
      <c r="O884" s="305">
        <v>2.8</v>
      </c>
      <c r="P884" s="305"/>
      <c r="Q884" s="463">
        <f>IFERROR(tbl_AufmassLos1[[#This Row],[Fläche_qm]]*tbl_AufmassLos1[[#This Row],[Reinigungs-tageJahr]],"")</f>
        <v>0</v>
      </c>
      <c r="R884" s="232">
        <f>IFERROR(VLOOKUP(tbl_AufmassLos1[[#This Row],[Reinigungs-gruppe]]&amp;tbl_AufmassLos1[[#This Row],[Reinigungs-tageJahr]],tbl_BasisLos1[],7,FALSE),"")</f>
        <v>0</v>
      </c>
      <c r="S884" s="463" t="str">
        <f>IFERROR(tbl_AufmassLos1[[#This Row],[Fläche_qm_Jahr]]/tbl_AufmassLos1[[#This Row],[qm Leistung pro Stunde]],"")</f>
        <v/>
      </c>
      <c r="T884" s="233">
        <f>IFERROR(VLOOKUP(tbl_AufmassLos1[[#This Row],[Reinigungs-gruppe]]&amp;tbl_AufmassLos1[[#This Row],[Reinigungs-tageJahr]],tbl_BasisLos1[],8,FALSE),"")</f>
        <v>0</v>
      </c>
      <c r="U884" s="234" t="str">
        <f>IFERROR(tbl_AufmassLos1[[#This Row],[StundenJahr]]*tbl_AufmassLos1[[#This Row],[SVS]],"")</f>
        <v/>
      </c>
      <c r="V884" s="234" t="str">
        <f>IFERROR(tbl_AufmassLos1[[#This Row],[PreisJahr]]/12,"")</f>
        <v/>
      </c>
    </row>
    <row r="885" spans="1:22" x14ac:dyDescent="0.2">
      <c r="A885" s="321" t="s">
        <v>2556</v>
      </c>
      <c r="B885" s="318">
        <v>709170001</v>
      </c>
      <c r="C885" s="309" t="s">
        <v>2511</v>
      </c>
      <c r="D885" s="299" t="s">
        <v>251</v>
      </c>
      <c r="E885" s="301" t="s">
        <v>1399</v>
      </c>
      <c r="F885" s="296" t="s">
        <v>388</v>
      </c>
      <c r="G885" s="468" t="s">
        <v>161</v>
      </c>
      <c r="H885" s="301"/>
      <c r="I885" s="301" t="s">
        <v>2489</v>
      </c>
      <c r="J885" s="302">
        <v>17.45</v>
      </c>
      <c r="K885" s="303" t="s">
        <v>234</v>
      </c>
      <c r="L885" s="312" t="s">
        <v>163</v>
      </c>
      <c r="M885" s="289" t="s">
        <v>479</v>
      </c>
      <c r="N885" s="294">
        <v>49</v>
      </c>
      <c r="O885" s="305">
        <v>5.6</v>
      </c>
      <c r="P885" s="305"/>
      <c r="Q885" s="463">
        <f>IFERROR(tbl_AufmassLos1[[#This Row],[Fläche_qm]]*tbl_AufmassLos1[[#This Row],[Reinigungs-tageJahr]],"")</f>
        <v>855.05</v>
      </c>
      <c r="R885" s="232">
        <f>IFERROR(VLOOKUP(tbl_AufmassLos1[[#This Row],[Reinigungs-gruppe]]&amp;tbl_AufmassLos1[[#This Row],[Reinigungs-tageJahr]],tbl_BasisLos1[],7,FALSE),"")</f>
        <v>0</v>
      </c>
      <c r="S885" s="463" t="str">
        <f>IFERROR(tbl_AufmassLos1[[#This Row],[Fläche_qm_Jahr]]/tbl_AufmassLos1[[#This Row],[qm Leistung pro Stunde]],"")</f>
        <v/>
      </c>
      <c r="T885" s="233">
        <f>IFERROR(VLOOKUP(tbl_AufmassLos1[[#This Row],[Reinigungs-gruppe]]&amp;tbl_AufmassLos1[[#This Row],[Reinigungs-tageJahr]],tbl_BasisLos1[],8,FALSE),"")</f>
        <v>0</v>
      </c>
      <c r="U885" s="234" t="str">
        <f>IFERROR(tbl_AufmassLos1[[#This Row],[StundenJahr]]*tbl_AufmassLos1[[#This Row],[SVS]],"")</f>
        <v/>
      </c>
      <c r="V885" s="234" t="str">
        <f>IFERROR(tbl_AufmassLos1[[#This Row],[PreisJahr]]/12,"")</f>
        <v/>
      </c>
    </row>
    <row r="886" spans="1:22" x14ac:dyDescent="0.2">
      <c r="A886" s="321" t="s">
        <v>2556</v>
      </c>
      <c r="B886" s="318">
        <v>709170001</v>
      </c>
      <c r="C886" s="309" t="s">
        <v>2511</v>
      </c>
      <c r="D886" s="299" t="s">
        <v>251</v>
      </c>
      <c r="E886" s="301" t="s">
        <v>1400</v>
      </c>
      <c r="F886" s="296" t="s">
        <v>2348</v>
      </c>
      <c r="G886" s="468" t="s">
        <v>161</v>
      </c>
      <c r="H886" s="301"/>
      <c r="I886" s="301" t="s">
        <v>2489</v>
      </c>
      <c r="J886" s="302">
        <v>25.75</v>
      </c>
      <c r="K886" s="303" t="s">
        <v>234</v>
      </c>
      <c r="L886" s="312" t="s">
        <v>163</v>
      </c>
      <c r="M886" s="289" t="s">
        <v>479</v>
      </c>
      <c r="N886" s="294">
        <v>49</v>
      </c>
      <c r="O886" s="305">
        <v>7</v>
      </c>
      <c r="P886" s="305"/>
      <c r="Q886" s="463">
        <f>IFERROR(tbl_AufmassLos1[[#This Row],[Fläche_qm]]*tbl_AufmassLos1[[#This Row],[Reinigungs-tageJahr]],"")</f>
        <v>1261.75</v>
      </c>
      <c r="R886" s="232">
        <f>IFERROR(VLOOKUP(tbl_AufmassLos1[[#This Row],[Reinigungs-gruppe]]&amp;tbl_AufmassLos1[[#This Row],[Reinigungs-tageJahr]],tbl_BasisLos1[],7,FALSE),"")</f>
        <v>0</v>
      </c>
      <c r="S886" s="463" t="str">
        <f>IFERROR(tbl_AufmassLos1[[#This Row],[Fläche_qm_Jahr]]/tbl_AufmassLos1[[#This Row],[qm Leistung pro Stunde]],"")</f>
        <v/>
      </c>
      <c r="T886" s="233">
        <f>IFERROR(VLOOKUP(tbl_AufmassLos1[[#This Row],[Reinigungs-gruppe]]&amp;tbl_AufmassLos1[[#This Row],[Reinigungs-tageJahr]],tbl_BasisLos1[],8,FALSE),"")</f>
        <v>0</v>
      </c>
      <c r="U886" s="234" t="str">
        <f>IFERROR(tbl_AufmassLos1[[#This Row],[StundenJahr]]*tbl_AufmassLos1[[#This Row],[SVS]],"")</f>
        <v/>
      </c>
      <c r="V886" s="234" t="str">
        <f>IFERROR(tbl_AufmassLos1[[#This Row],[PreisJahr]]/12,"")</f>
        <v/>
      </c>
    </row>
    <row r="887" spans="1:22" x14ac:dyDescent="0.2">
      <c r="A887" s="321" t="s">
        <v>2556</v>
      </c>
      <c r="B887" s="318">
        <v>709170001</v>
      </c>
      <c r="C887" s="309" t="s">
        <v>2511</v>
      </c>
      <c r="D887" s="299" t="s">
        <v>250</v>
      </c>
      <c r="E887" s="301" t="s">
        <v>1320</v>
      </c>
      <c r="F887" s="296" t="s">
        <v>388</v>
      </c>
      <c r="G887" s="468" t="s">
        <v>161</v>
      </c>
      <c r="H887" s="301"/>
      <c r="I887" s="301" t="s">
        <v>2486</v>
      </c>
      <c r="J887" s="302">
        <v>17.57</v>
      </c>
      <c r="K887" s="303" t="s">
        <v>234</v>
      </c>
      <c r="L887" s="312" t="s">
        <v>163</v>
      </c>
      <c r="M887" s="289" t="s">
        <v>479</v>
      </c>
      <c r="N887" s="294">
        <v>49</v>
      </c>
      <c r="O887" s="305">
        <v>6.6</v>
      </c>
      <c r="P887" s="305"/>
      <c r="Q887" s="463">
        <f>IFERROR(tbl_AufmassLos1[[#This Row],[Fläche_qm]]*tbl_AufmassLos1[[#This Row],[Reinigungs-tageJahr]],"")</f>
        <v>860.93000000000006</v>
      </c>
      <c r="R887" s="232">
        <f>IFERROR(VLOOKUP(tbl_AufmassLos1[[#This Row],[Reinigungs-gruppe]]&amp;tbl_AufmassLos1[[#This Row],[Reinigungs-tageJahr]],tbl_BasisLos1[],7,FALSE),"")</f>
        <v>0</v>
      </c>
      <c r="S887" s="463" t="str">
        <f>IFERROR(tbl_AufmassLos1[[#This Row],[Fläche_qm_Jahr]]/tbl_AufmassLos1[[#This Row],[qm Leistung pro Stunde]],"")</f>
        <v/>
      </c>
      <c r="T887" s="233">
        <f>IFERROR(VLOOKUP(tbl_AufmassLos1[[#This Row],[Reinigungs-gruppe]]&amp;tbl_AufmassLos1[[#This Row],[Reinigungs-tageJahr]],tbl_BasisLos1[],8,FALSE),"")</f>
        <v>0</v>
      </c>
      <c r="U887" s="234" t="str">
        <f>IFERROR(tbl_AufmassLos1[[#This Row],[StundenJahr]]*tbl_AufmassLos1[[#This Row],[SVS]],"")</f>
        <v/>
      </c>
      <c r="V887" s="234" t="str">
        <f>IFERROR(tbl_AufmassLos1[[#This Row],[PreisJahr]]/12,"")</f>
        <v/>
      </c>
    </row>
    <row r="888" spans="1:22" x14ac:dyDescent="0.2">
      <c r="A888" s="321" t="s">
        <v>2556</v>
      </c>
      <c r="B888" s="318">
        <v>709170001</v>
      </c>
      <c r="C888" s="309" t="s">
        <v>2511</v>
      </c>
      <c r="D888" s="299" t="s">
        <v>251</v>
      </c>
      <c r="E888" s="301" t="s">
        <v>1401</v>
      </c>
      <c r="F888" s="296" t="s">
        <v>388</v>
      </c>
      <c r="G888" s="468" t="s">
        <v>161</v>
      </c>
      <c r="H888" s="301"/>
      <c r="I888" s="301" t="s">
        <v>2486</v>
      </c>
      <c r="J888" s="302">
        <v>17.43</v>
      </c>
      <c r="K888" s="303" t="s">
        <v>234</v>
      </c>
      <c r="L888" s="312" t="s">
        <v>163</v>
      </c>
      <c r="M888" s="289" t="s">
        <v>479</v>
      </c>
      <c r="N888" s="294">
        <v>49</v>
      </c>
      <c r="O888" s="305">
        <v>5.6</v>
      </c>
      <c r="P888" s="305"/>
      <c r="Q888" s="463">
        <f>IFERROR(tbl_AufmassLos1[[#This Row],[Fläche_qm]]*tbl_AufmassLos1[[#This Row],[Reinigungs-tageJahr]],"")</f>
        <v>854.06999999999994</v>
      </c>
      <c r="R888" s="232">
        <f>IFERROR(VLOOKUP(tbl_AufmassLos1[[#This Row],[Reinigungs-gruppe]]&amp;tbl_AufmassLos1[[#This Row],[Reinigungs-tageJahr]],tbl_BasisLos1[],7,FALSE),"")</f>
        <v>0</v>
      </c>
      <c r="S888" s="463" t="str">
        <f>IFERROR(tbl_AufmassLos1[[#This Row],[Fläche_qm_Jahr]]/tbl_AufmassLos1[[#This Row],[qm Leistung pro Stunde]],"")</f>
        <v/>
      </c>
      <c r="T888" s="233">
        <f>IFERROR(VLOOKUP(tbl_AufmassLos1[[#This Row],[Reinigungs-gruppe]]&amp;tbl_AufmassLos1[[#This Row],[Reinigungs-tageJahr]],tbl_BasisLos1[],8,FALSE),"")</f>
        <v>0</v>
      </c>
      <c r="U888" s="234" t="str">
        <f>IFERROR(tbl_AufmassLos1[[#This Row],[StundenJahr]]*tbl_AufmassLos1[[#This Row],[SVS]],"")</f>
        <v/>
      </c>
      <c r="V888" s="234" t="str">
        <f>IFERROR(tbl_AufmassLos1[[#This Row],[PreisJahr]]/12,"")</f>
        <v/>
      </c>
    </row>
    <row r="889" spans="1:22" x14ac:dyDescent="0.2">
      <c r="A889" s="321" t="s">
        <v>2556</v>
      </c>
      <c r="B889" s="318">
        <v>709170001</v>
      </c>
      <c r="C889" s="309" t="s">
        <v>2511</v>
      </c>
      <c r="D889" s="299" t="s">
        <v>251</v>
      </c>
      <c r="E889" s="301" t="s">
        <v>1402</v>
      </c>
      <c r="F889" s="296" t="s">
        <v>388</v>
      </c>
      <c r="G889" s="468" t="s">
        <v>161</v>
      </c>
      <c r="H889" s="301"/>
      <c r="I889" s="301" t="s">
        <v>2486</v>
      </c>
      <c r="J889" s="302">
        <v>17.43</v>
      </c>
      <c r="K889" s="303" t="s">
        <v>234</v>
      </c>
      <c r="L889" s="312" t="s">
        <v>163</v>
      </c>
      <c r="M889" s="289" t="s">
        <v>479</v>
      </c>
      <c r="N889" s="294">
        <v>49</v>
      </c>
      <c r="O889" s="305">
        <v>5.6</v>
      </c>
      <c r="P889" s="305"/>
      <c r="Q889" s="463">
        <f>IFERROR(tbl_AufmassLos1[[#This Row],[Fläche_qm]]*tbl_AufmassLos1[[#This Row],[Reinigungs-tageJahr]],"")</f>
        <v>854.06999999999994</v>
      </c>
      <c r="R889" s="232">
        <f>IFERROR(VLOOKUP(tbl_AufmassLos1[[#This Row],[Reinigungs-gruppe]]&amp;tbl_AufmassLos1[[#This Row],[Reinigungs-tageJahr]],tbl_BasisLos1[],7,FALSE),"")</f>
        <v>0</v>
      </c>
      <c r="S889" s="463" t="str">
        <f>IFERROR(tbl_AufmassLos1[[#This Row],[Fläche_qm_Jahr]]/tbl_AufmassLos1[[#This Row],[qm Leistung pro Stunde]],"")</f>
        <v/>
      </c>
      <c r="T889" s="233">
        <f>IFERROR(VLOOKUP(tbl_AufmassLos1[[#This Row],[Reinigungs-gruppe]]&amp;tbl_AufmassLos1[[#This Row],[Reinigungs-tageJahr]],tbl_BasisLos1[],8,FALSE),"")</f>
        <v>0</v>
      </c>
      <c r="U889" s="234" t="str">
        <f>IFERROR(tbl_AufmassLos1[[#This Row],[StundenJahr]]*tbl_AufmassLos1[[#This Row],[SVS]],"")</f>
        <v/>
      </c>
      <c r="V889" s="234" t="str">
        <f>IFERROR(tbl_AufmassLos1[[#This Row],[PreisJahr]]/12,"")</f>
        <v/>
      </c>
    </row>
    <row r="890" spans="1:22" x14ac:dyDescent="0.2">
      <c r="A890" s="321" t="s">
        <v>2556</v>
      </c>
      <c r="B890" s="318">
        <v>709170001</v>
      </c>
      <c r="C890" s="309" t="s">
        <v>2511</v>
      </c>
      <c r="D890" s="299" t="s">
        <v>251</v>
      </c>
      <c r="E890" s="301" t="s">
        <v>1403</v>
      </c>
      <c r="F890" s="296" t="s">
        <v>388</v>
      </c>
      <c r="G890" s="468" t="s">
        <v>161</v>
      </c>
      <c r="H890" s="301"/>
      <c r="I890" s="301" t="s">
        <v>2486</v>
      </c>
      <c r="J890" s="302">
        <v>17.43</v>
      </c>
      <c r="K890" s="303" t="s">
        <v>234</v>
      </c>
      <c r="L890" s="312" t="s">
        <v>163</v>
      </c>
      <c r="M890" s="289" t="s">
        <v>479</v>
      </c>
      <c r="N890" s="294">
        <v>49</v>
      </c>
      <c r="O890" s="305">
        <v>5.6</v>
      </c>
      <c r="P890" s="305"/>
      <c r="Q890" s="463">
        <f>IFERROR(tbl_AufmassLos1[[#This Row],[Fläche_qm]]*tbl_AufmassLos1[[#This Row],[Reinigungs-tageJahr]],"")</f>
        <v>854.06999999999994</v>
      </c>
      <c r="R890" s="232">
        <f>IFERROR(VLOOKUP(tbl_AufmassLos1[[#This Row],[Reinigungs-gruppe]]&amp;tbl_AufmassLos1[[#This Row],[Reinigungs-tageJahr]],tbl_BasisLos1[],7,FALSE),"")</f>
        <v>0</v>
      </c>
      <c r="S890" s="463" t="str">
        <f>IFERROR(tbl_AufmassLos1[[#This Row],[Fläche_qm_Jahr]]/tbl_AufmassLos1[[#This Row],[qm Leistung pro Stunde]],"")</f>
        <v/>
      </c>
      <c r="T890" s="233">
        <f>IFERROR(VLOOKUP(tbl_AufmassLos1[[#This Row],[Reinigungs-gruppe]]&amp;tbl_AufmassLos1[[#This Row],[Reinigungs-tageJahr]],tbl_BasisLos1[],8,FALSE),"")</f>
        <v>0</v>
      </c>
      <c r="U890" s="234" t="str">
        <f>IFERROR(tbl_AufmassLos1[[#This Row],[StundenJahr]]*tbl_AufmassLos1[[#This Row],[SVS]],"")</f>
        <v/>
      </c>
      <c r="V890" s="234" t="str">
        <f>IFERROR(tbl_AufmassLos1[[#This Row],[PreisJahr]]/12,"")</f>
        <v/>
      </c>
    </row>
    <row r="891" spans="1:22" x14ac:dyDescent="0.2">
      <c r="A891" s="321" t="s">
        <v>2556</v>
      </c>
      <c r="B891" s="318">
        <v>709170001</v>
      </c>
      <c r="C891" s="309" t="s">
        <v>2511</v>
      </c>
      <c r="D891" s="299" t="s">
        <v>251</v>
      </c>
      <c r="E891" s="301" t="s">
        <v>1404</v>
      </c>
      <c r="F891" s="296" t="s">
        <v>388</v>
      </c>
      <c r="G891" s="468" t="s">
        <v>161</v>
      </c>
      <c r="H891" s="301"/>
      <c r="I891" s="301" t="s">
        <v>2489</v>
      </c>
      <c r="J891" s="302">
        <v>17.43</v>
      </c>
      <c r="K891" s="303" t="s">
        <v>234</v>
      </c>
      <c r="L891" s="312" t="s">
        <v>163</v>
      </c>
      <c r="M891" s="289" t="s">
        <v>479</v>
      </c>
      <c r="N891" s="294">
        <v>49</v>
      </c>
      <c r="O891" s="305">
        <v>5.6</v>
      </c>
      <c r="P891" s="305"/>
      <c r="Q891" s="463">
        <f>IFERROR(tbl_AufmassLos1[[#This Row],[Fläche_qm]]*tbl_AufmassLos1[[#This Row],[Reinigungs-tageJahr]],"")</f>
        <v>854.06999999999994</v>
      </c>
      <c r="R891" s="232">
        <f>IFERROR(VLOOKUP(tbl_AufmassLos1[[#This Row],[Reinigungs-gruppe]]&amp;tbl_AufmassLos1[[#This Row],[Reinigungs-tageJahr]],tbl_BasisLos1[],7,FALSE),"")</f>
        <v>0</v>
      </c>
      <c r="S891" s="463" t="str">
        <f>IFERROR(tbl_AufmassLos1[[#This Row],[Fläche_qm_Jahr]]/tbl_AufmassLos1[[#This Row],[qm Leistung pro Stunde]],"")</f>
        <v/>
      </c>
      <c r="T891" s="233">
        <f>IFERROR(VLOOKUP(tbl_AufmassLos1[[#This Row],[Reinigungs-gruppe]]&amp;tbl_AufmassLos1[[#This Row],[Reinigungs-tageJahr]],tbl_BasisLos1[],8,FALSE),"")</f>
        <v>0</v>
      </c>
      <c r="U891" s="234" t="str">
        <f>IFERROR(tbl_AufmassLos1[[#This Row],[StundenJahr]]*tbl_AufmassLos1[[#This Row],[SVS]],"")</f>
        <v/>
      </c>
      <c r="V891" s="234" t="str">
        <f>IFERROR(tbl_AufmassLos1[[#This Row],[PreisJahr]]/12,"")</f>
        <v/>
      </c>
    </row>
    <row r="892" spans="1:22" x14ac:dyDescent="0.2">
      <c r="A892" s="321" t="s">
        <v>2556</v>
      </c>
      <c r="B892" s="318">
        <v>709170001</v>
      </c>
      <c r="C892" s="309" t="s">
        <v>2511</v>
      </c>
      <c r="D892" s="299" t="s">
        <v>251</v>
      </c>
      <c r="E892" s="301" t="s">
        <v>1405</v>
      </c>
      <c r="F892" s="296" t="s">
        <v>388</v>
      </c>
      <c r="G892" s="468" t="s">
        <v>161</v>
      </c>
      <c r="H892" s="301"/>
      <c r="I892" s="301" t="s">
        <v>2489</v>
      </c>
      <c r="J892" s="302">
        <v>17.43</v>
      </c>
      <c r="K892" s="303" t="s">
        <v>234</v>
      </c>
      <c r="L892" s="312" t="s">
        <v>163</v>
      </c>
      <c r="M892" s="289" t="s">
        <v>479</v>
      </c>
      <c r="N892" s="294">
        <v>49</v>
      </c>
      <c r="O892" s="305">
        <v>5.6</v>
      </c>
      <c r="P892" s="305"/>
      <c r="Q892" s="463">
        <f>IFERROR(tbl_AufmassLos1[[#This Row],[Fläche_qm]]*tbl_AufmassLos1[[#This Row],[Reinigungs-tageJahr]],"")</f>
        <v>854.06999999999994</v>
      </c>
      <c r="R892" s="232">
        <f>IFERROR(VLOOKUP(tbl_AufmassLos1[[#This Row],[Reinigungs-gruppe]]&amp;tbl_AufmassLos1[[#This Row],[Reinigungs-tageJahr]],tbl_BasisLos1[],7,FALSE),"")</f>
        <v>0</v>
      </c>
      <c r="S892" s="463" t="str">
        <f>IFERROR(tbl_AufmassLos1[[#This Row],[Fläche_qm_Jahr]]/tbl_AufmassLos1[[#This Row],[qm Leistung pro Stunde]],"")</f>
        <v/>
      </c>
      <c r="T892" s="233">
        <f>IFERROR(VLOOKUP(tbl_AufmassLos1[[#This Row],[Reinigungs-gruppe]]&amp;tbl_AufmassLos1[[#This Row],[Reinigungs-tageJahr]],tbl_BasisLos1[],8,FALSE),"")</f>
        <v>0</v>
      </c>
      <c r="U892" s="234" t="str">
        <f>IFERROR(tbl_AufmassLos1[[#This Row],[StundenJahr]]*tbl_AufmassLos1[[#This Row],[SVS]],"")</f>
        <v/>
      </c>
      <c r="V892" s="234" t="str">
        <f>IFERROR(tbl_AufmassLos1[[#This Row],[PreisJahr]]/12,"")</f>
        <v/>
      </c>
    </row>
    <row r="893" spans="1:22" x14ac:dyDescent="0.2">
      <c r="A893" s="321" t="s">
        <v>2556</v>
      </c>
      <c r="B893" s="318">
        <v>709170001</v>
      </c>
      <c r="C893" s="309" t="s">
        <v>2511</v>
      </c>
      <c r="D893" s="299" t="s">
        <v>251</v>
      </c>
      <c r="E893" s="301" t="s">
        <v>1406</v>
      </c>
      <c r="F893" s="296" t="s">
        <v>388</v>
      </c>
      <c r="G893" s="468" t="s">
        <v>161</v>
      </c>
      <c r="H893" s="301"/>
      <c r="I893" s="301" t="s">
        <v>2489</v>
      </c>
      <c r="J893" s="302">
        <v>17.43</v>
      </c>
      <c r="K893" s="303" t="s">
        <v>234</v>
      </c>
      <c r="L893" s="312" t="s">
        <v>163</v>
      </c>
      <c r="M893" s="289" t="s">
        <v>479</v>
      </c>
      <c r="N893" s="294">
        <v>49</v>
      </c>
      <c r="O893" s="305">
        <v>5.6</v>
      </c>
      <c r="P893" s="305"/>
      <c r="Q893" s="463">
        <f>IFERROR(tbl_AufmassLos1[[#This Row],[Fläche_qm]]*tbl_AufmassLos1[[#This Row],[Reinigungs-tageJahr]],"")</f>
        <v>854.06999999999994</v>
      </c>
      <c r="R893" s="232">
        <f>IFERROR(VLOOKUP(tbl_AufmassLos1[[#This Row],[Reinigungs-gruppe]]&amp;tbl_AufmassLos1[[#This Row],[Reinigungs-tageJahr]],tbl_BasisLos1[],7,FALSE),"")</f>
        <v>0</v>
      </c>
      <c r="S893" s="463" t="str">
        <f>IFERROR(tbl_AufmassLos1[[#This Row],[Fläche_qm_Jahr]]/tbl_AufmassLos1[[#This Row],[qm Leistung pro Stunde]],"")</f>
        <v/>
      </c>
      <c r="T893" s="233">
        <f>IFERROR(VLOOKUP(tbl_AufmassLos1[[#This Row],[Reinigungs-gruppe]]&amp;tbl_AufmassLos1[[#This Row],[Reinigungs-tageJahr]],tbl_BasisLos1[],8,FALSE),"")</f>
        <v>0</v>
      </c>
      <c r="U893" s="234" t="str">
        <f>IFERROR(tbl_AufmassLos1[[#This Row],[StundenJahr]]*tbl_AufmassLos1[[#This Row],[SVS]],"")</f>
        <v/>
      </c>
      <c r="V893" s="234" t="str">
        <f>IFERROR(tbl_AufmassLos1[[#This Row],[PreisJahr]]/12,"")</f>
        <v/>
      </c>
    </row>
    <row r="894" spans="1:22" x14ac:dyDescent="0.2">
      <c r="A894" s="321" t="s">
        <v>2556</v>
      </c>
      <c r="B894" s="318">
        <v>709170001</v>
      </c>
      <c r="C894" s="309" t="s">
        <v>2511</v>
      </c>
      <c r="D894" s="299" t="s">
        <v>251</v>
      </c>
      <c r="E894" s="301" t="s">
        <v>1407</v>
      </c>
      <c r="F894" s="296" t="s">
        <v>388</v>
      </c>
      <c r="G894" s="468" t="s">
        <v>161</v>
      </c>
      <c r="H894" s="301"/>
      <c r="I894" s="301" t="s">
        <v>2486</v>
      </c>
      <c r="J894" s="302">
        <v>17.43</v>
      </c>
      <c r="K894" s="303" t="s">
        <v>234</v>
      </c>
      <c r="L894" s="312" t="s">
        <v>163</v>
      </c>
      <c r="M894" s="289" t="s">
        <v>479</v>
      </c>
      <c r="N894" s="294">
        <v>49</v>
      </c>
      <c r="O894" s="305">
        <v>5.6</v>
      </c>
      <c r="P894" s="305"/>
      <c r="Q894" s="463">
        <f>IFERROR(tbl_AufmassLos1[[#This Row],[Fläche_qm]]*tbl_AufmassLos1[[#This Row],[Reinigungs-tageJahr]],"")</f>
        <v>854.06999999999994</v>
      </c>
      <c r="R894" s="232">
        <f>IFERROR(VLOOKUP(tbl_AufmassLos1[[#This Row],[Reinigungs-gruppe]]&amp;tbl_AufmassLos1[[#This Row],[Reinigungs-tageJahr]],tbl_BasisLos1[],7,FALSE),"")</f>
        <v>0</v>
      </c>
      <c r="S894" s="463" t="str">
        <f>IFERROR(tbl_AufmassLos1[[#This Row],[Fläche_qm_Jahr]]/tbl_AufmassLos1[[#This Row],[qm Leistung pro Stunde]],"")</f>
        <v/>
      </c>
      <c r="T894" s="233">
        <f>IFERROR(VLOOKUP(tbl_AufmassLos1[[#This Row],[Reinigungs-gruppe]]&amp;tbl_AufmassLos1[[#This Row],[Reinigungs-tageJahr]],tbl_BasisLos1[],8,FALSE),"")</f>
        <v>0</v>
      </c>
      <c r="U894" s="234" t="str">
        <f>IFERROR(tbl_AufmassLos1[[#This Row],[StundenJahr]]*tbl_AufmassLos1[[#This Row],[SVS]],"")</f>
        <v/>
      </c>
      <c r="V894" s="234" t="str">
        <f>IFERROR(tbl_AufmassLos1[[#This Row],[PreisJahr]]/12,"")</f>
        <v/>
      </c>
    </row>
    <row r="895" spans="1:22" x14ac:dyDescent="0.2">
      <c r="A895" s="321" t="s">
        <v>2556</v>
      </c>
      <c r="B895" s="318">
        <v>709170001</v>
      </c>
      <c r="C895" s="309" t="s">
        <v>2511</v>
      </c>
      <c r="D895" s="299" t="s">
        <v>251</v>
      </c>
      <c r="E895" s="301" t="s">
        <v>1408</v>
      </c>
      <c r="F895" s="296" t="s">
        <v>388</v>
      </c>
      <c r="G895" s="468" t="s">
        <v>161</v>
      </c>
      <c r="H895" s="301"/>
      <c r="I895" s="301" t="s">
        <v>2486</v>
      </c>
      <c r="J895" s="302">
        <v>17.43</v>
      </c>
      <c r="K895" s="303" t="s">
        <v>234</v>
      </c>
      <c r="L895" s="312" t="s">
        <v>163</v>
      </c>
      <c r="M895" s="289" t="s">
        <v>479</v>
      </c>
      <c r="N895" s="294">
        <v>49</v>
      </c>
      <c r="O895" s="305">
        <v>5.6</v>
      </c>
      <c r="P895" s="305"/>
      <c r="Q895" s="463">
        <f>IFERROR(tbl_AufmassLos1[[#This Row],[Fläche_qm]]*tbl_AufmassLos1[[#This Row],[Reinigungs-tageJahr]],"")</f>
        <v>854.06999999999994</v>
      </c>
      <c r="R895" s="232">
        <f>IFERROR(VLOOKUP(tbl_AufmassLos1[[#This Row],[Reinigungs-gruppe]]&amp;tbl_AufmassLos1[[#This Row],[Reinigungs-tageJahr]],tbl_BasisLos1[],7,FALSE),"")</f>
        <v>0</v>
      </c>
      <c r="S895" s="463" t="str">
        <f>IFERROR(tbl_AufmassLos1[[#This Row],[Fläche_qm_Jahr]]/tbl_AufmassLos1[[#This Row],[qm Leistung pro Stunde]],"")</f>
        <v/>
      </c>
      <c r="T895" s="233">
        <f>IFERROR(VLOOKUP(tbl_AufmassLos1[[#This Row],[Reinigungs-gruppe]]&amp;tbl_AufmassLos1[[#This Row],[Reinigungs-tageJahr]],tbl_BasisLos1[],8,FALSE),"")</f>
        <v>0</v>
      </c>
      <c r="U895" s="234" t="str">
        <f>IFERROR(tbl_AufmassLos1[[#This Row],[StundenJahr]]*tbl_AufmassLos1[[#This Row],[SVS]],"")</f>
        <v/>
      </c>
      <c r="V895" s="234" t="str">
        <f>IFERROR(tbl_AufmassLos1[[#This Row],[PreisJahr]]/12,"")</f>
        <v/>
      </c>
    </row>
    <row r="896" spans="1:22" x14ac:dyDescent="0.2">
      <c r="A896" s="321" t="s">
        <v>2556</v>
      </c>
      <c r="B896" s="318">
        <v>709170001</v>
      </c>
      <c r="C896" s="309" t="s">
        <v>2511</v>
      </c>
      <c r="D896" s="299" t="s">
        <v>251</v>
      </c>
      <c r="E896" s="301" t="s">
        <v>1409</v>
      </c>
      <c r="F896" s="296" t="s">
        <v>388</v>
      </c>
      <c r="G896" s="468" t="s">
        <v>161</v>
      </c>
      <c r="H896" s="301"/>
      <c r="I896" s="301" t="s">
        <v>2486</v>
      </c>
      <c r="J896" s="302">
        <v>17.43</v>
      </c>
      <c r="K896" s="303" t="s">
        <v>234</v>
      </c>
      <c r="L896" s="312" t="s">
        <v>163</v>
      </c>
      <c r="M896" s="295" t="s">
        <v>479</v>
      </c>
      <c r="N896" s="294">
        <v>49</v>
      </c>
      <c r="O896" s="305">
        <v>5.6</v>
      </c>
      <c r="P896" s="305"/>
      <c r="Q896" s="463">
        <f>IFERROR(tbl_AufmassLos1[[#This Row],[Fläche_qm]]*tbl_AufmassLos1[[#This Row],[Reinigungs-tageJahr]],"")</f>
        <v>854.06999999999994</v>
      </c>
      <c r="R896" s="232">
        <f>IFERROR(VLOOKUP(tbl_AufmassLos1[[#This Row],[Reinigungs-gruppe]]&amp;tbl_AufmassLos1[[#This Row],[Reinigungs-tageJahr]],tbl_BasisLos1[],7,FALSE),"")</f>
        <v>0</v>
      </c>
      <c r="S896" s="463" t="str">
        <f>IFERROR(tbl_AufmassLos1[[#This Row],[Fläche_qm_Jahr]]/tbl_AufmassLos1[[#This Row],[qm Leistung pro Stunde]],"")</f>
        <v/>
      </c>
      <c r="T896" s="233">
        <f>IFERROR(VLOOKUP(tbl_AufmassLos1[[#This Row],[Reinigungs-gruppe]]&amp;tbl_AufmassLos1[[#This Row],[Reinigungs-tageJahr]],tbl_BasisLos1[],8,FALSE),"")</f>
        <v>0</v>
      </c>
      <c r="U896" s="234" t="str">
        <f>IFERROR(tbl_AufmassLos1[[#This Row],[StundenJahr]]*tbl_AufmassLos1[[#This Row],[SVS]],"")</f>
        <v/>
      </c>
      <c r="V896" s="234" t="str">
        <f>IFERROR(tbl_AufmassLos1[[#This Row],[PreisJahr]]/12,"")</f>
        <v/>
      </c>
    </row>
    <row r="897" spans="1:22" x14ac:dyDescent="0.2">
      <c r="A897" s="321" t="s">
        <v>2556</v>
      </c>
      <c r="B897" s="318">
        <v>709170001</v>
      </c>
      <c r="C897" s="309" t="s">
        <v>2511</v>
      </c>
      <c r="D897" s="299" t="s">
        <v>251</v>
      </c>
      <c r="E897" s="301" t="s">
        <v>1410</v>
      </c>
      <c r="F897" s="296" t="s">
        <v>388</v>
      </c>
      <c r="G897" s="468" t="s">
        <v>161</v>
      </c>
      <c r="H897" s="301"/>
      <c r="I897" s="301" t="s">
        <v>2486</v>
      </c>
      <c r="J897" s="302">
        <v>17.43</v>
      </c>
      <c r="K897" s="303" t="s">
        <v>234</v>
      </c>
      <c r="L897" s="312" t="s">
        <v>163</v>
      </c>
      <c r="M897" s="295" t="s">
        <v>479</v>
      </c>
      <c r="N897" s="294">
        <v>49</v>
      </c>
      <c r="O897" s="305">
        <v>5.6</v>
      </c>
      <c r="P897" s="305"/>
      <c r="Q897" s="463">
        <f>IFERROR(tbl_AufmassLos1[[#This Row],[Fläche_qm]]*tbl_AufmassLos1[[#This Row],[Reinigungs-tageJahr]],"")</f>
        <v>854.06999999999994</v>
      </c>
      <c r="R897" s="232">
        <f>IFERROR(VLOOKUP(tbl_AufmassLos1[[#This Row],[Reinigungs-gruppe]]&amp;tbl_AufmassLos1[[#This Row],[Reinigungs-tageJahr]],tbl_BasisLos1[],7,FALSE),"")</f>
        <v>0</v>
      </c>
      <c r="S897" s="463" t="str">
        <f>IFERROR(tbl_AufmassLos1[[#This Row],[Fläche_qm_Jahr]]/tbl_AufmassLos1[[#This Row],[qm Leistung pro Stunde]],"")</f>
        <v/>
      </c>
      <c r="T897" s="233">
        <f>IFERROR(VLOOKUP(tbl_AufmassLos1[[#This Row],[Reinigungs-gruppe]]&amp;tbl_AufmassLos1[[#This Row],[Reinigungs-tageJahr]],tbl_BasisLos1[],8,FALSE),"")</f>
        <v>0</v>
      </c>
      <c r="U897" s="234" t="str">
        <f>IFERROR(tbl_AufmassLos1[[#This Row],[StundenJahr]]*tbl_AufmassLos1[[#This Row],[SVS]],"")</f>
        <v/>
      </c>
      <c r="V897" s="234" t="str">
        <f>IFERROR(tbl_AufmassLos1[[#This Row],[PreisJahr]]/12,"")</f>
        <v/>
      </c>
    </row>
    <row r="898" spans="1:22" x14ac:dyDescent="0.2">
      <c r="A898" s="321" t="s">
        <v>2556</v>
      </c>
      <c r="B898" s="318">
        <v>709170001</v>
      </c>
      <c r="C898" s="309" t="s">
        <v>2511</v>
      </c>
      <c r="D898" s="299" t="s">
        <v>252</v>
      </c>
      <c r="E898" s="301" t="s">
        <v>1690</v>
      </c>
      <c r="F898" s="296" t="s">
        <v>388</v>
      </c>
      <c r="G898" s="468" t="s">
        <v>722</v>
      </c>
      <c r="H898" s="301"/>
      <c r="I898" s="301" t="s">
        <v>2486</v>
      </c>
      <c r="J898" s="302">
        <v>17.88</v>
      </c>
      <c r="K898" s="303" t="s">
        <v>234</v>
      </c>
      <c r="L898" s="312" t="s">
        <v>163</v>
      </c>
      <c r="M898" s="289" t="s">
        <v>479</v>
      </c>
      <c r="N898" s="294">
        <v>49</v>
      </c>
      <c r="O898" s="305">
        <v>3.3</v>
      </c>
      <c r="P898" s="305"/>
      <c r="Q898" s="463">
        <f>IFERROR(tbl_AufmassLos1[[#This Row],[Fläche_qm]]*tbl_AufmassLos1[[#This Row],[Reinigungs-tageJahr]],"")</f>
        <v>876.12</v>
      </c>
      <c r="R898" s="232">
        <f>IFERROR(VLOOKUP(tbl_AufmassLos1[[#This Row],[Reinigungs-gruppe]]&amp;tbl_AufmassLos1[[#This Row],[Reinigungs-tageJahr]],tbl_BasisLos1[],7,FALSE),"")</f>
        <v>0</v>
      </c>
      <c r="S898" s="463" t="str">
        <f>IFERROR(tbl_AufmassLos1[[#This Row],[Fläche_qm_Jahr]]/tbl_AufmassLos1[[#This Row],[qm Leistung pro Stunde]],"")</f>
        <v/>
      </c>
      <c r="T898" s="233">
        <f>IFERROR(VLOOKUP(tbl_AufmassLos1[[#This Row],[Reinigungs-gruppe]]&amp;tbl_AufmassLos1[[#This Row],[Reinigungs-tageJahr]],tbl_BasisLos1[],8,FALSE),"")</f>
        <v>0</v>
      </c>
      <c r="U898" s="234" t="str">
        <f>IFERROR(tbl_AufmassLos1[[#This Row],[StundenJahr]]*tbl_AufmassLos1[[#This Row],[SVS]],"")</f>
        <v/>
      </c>
      <c r="V898" s="234" t="str">
        <f>IFERROR(tbl_AufmassLos1[[#This Row],[PreisJahr]]/12,"")</f>
        <v/>
      </c>
    </row>
    <row r="899" spans="1:22" x14ac:dyDescent="0.2">
      <c r="A899" s="321" t="s">
        <v>2556</v>
      </c>
      <c r="B899" s="318">
        <v>709170001</v>
      </c>
      <c r="C899" s="309" t="s">
        <v>2511</v>
      </c>
      <c r="D899" s="299" t="s">
        <v>252</v>
      </c>
      <c r="E899" s="301" t="s">
        <v>1689</v>
      </c>
      <c r="F899" s="296" t="s">
        <v>388</v>
      </c>
      <c r="G899" s="468" t="s">
        <v>722</v>
      </c>
      <c r="H899" s="301"/>
      <c r="I899" s="301" t="s">
        <v>2486</v>
      </c>
      <c r="J899" s="302">
        <v>18.2</v>
      </c>
      <c r="K899" s="303" t="s">
        <v>234</v>
      </c>
      <c r="L899" s="312" t="s">
        <v>163</v>
      </c>
      <c r="M899" s="289" t="s">
        <v>479</v>
      </c>
      <c r="N899" s="294">
        <v>49</v>
      </c>
      <c r="O899" s="305">
        <v>3.4</v>
      </c>
      <c r="P899" s="305"/>
      <c r="Q899" s="463">
        <f>IFERROR(tbl_AufmassLos1[[#This Row],[Fläche_qm]]*tbl_AufmassLos1[[#This Row],[Reinigungs-tageJahr]],"")</f>
        <v>891.8</v>
      </c>
      <c r="R899" s="232">
        <f>IFERROR(VLOOKUP(tbl_AufmassLos1[[#This Row],[Reinigungs-gruppe]]&amp;tbl_AufmassLos1[[#This Row],[Reinigungs-tageJahr]],tbl_BasisLos1[],7,FALSE),"")</f>
        <v>0</v>
      </c>
      <c r="S899" s="463" t="str">
        <f>IFERROR(tbl_AufmassLos1[[#This Row],[Fläche_qm_Jahr]]/tbl_AufmassLos1[[#This Row],[qm Leistung pro Stunde]],"")</f>
        <v/>
      </c>
      <c r="T899" s="233">
        <f>IFERROR(VLOOKUP(tbl_AufmassLos1[[#This Row],[Reinigungs-gruppe]]&amp;tbl_AufmassLos1[[#This Row],[Reinigungs-tageJahr]],tbl_BasisLos1[],8,FALSE),"")</f>
        <v>0</v>
      </c>
      <c r="U899" s="234" t="str">
        <f>IFERROR(tbl_AufmassLos1[[#This Row],[StundenJahr]]*tbl_AufmassLos1[[#This Row],[SVS]],"")</f>
        <v/>
      </c>
      <c r="V899" s="234" t="str">
        <f>IFERROR(tbl_AufmassLos1[[#This Row],[PreisJahr]]/12,"")</f>
        <v/>
      </c>
    </row>
    <row r="900" spans="1:22" x14ac:dyDescent="0.2">
      <c r="A900" s="321" t="s">
        <v>2556</v>
      </c>
      <c r="B900" s="318">
        <v>709170001</v>
      </c>
      <c r="C900" s="309" t="s">
        <v>2511</v>
      </c>
      <c r="D900" s="299" t="s">
        <v>252</v>
      </c>
      <c r="E900" s="301" t="s">
        <v>1688</v>
      </c>
      <c r="F900" s="296" t="s">
        <v>388</v>
      </c>
      <c r="G900" s="468" t="s">
        <v>722</v>
      </c>
      <c r="H900" s="301"/>
      <c r="I900" s="301" t="s">
        <v>2486</v>
      </c>
      <c r="J900" s="302">
        <v>17.88</v>
      </c>
      <c r="K900" s="303" t="s">
        <v>234</v>
      </c>
      <c r="L900" s="312" t="s">
        <v>163</v>
      </c>
      <c r="M900" s="289" t="s">
        <v>479</v>
      </c>
      <c r="N900" s="294">
        <v>49</v>
      </c>
      <c r="O900" s="305">
        <v>3.3</v>
      </c>
      <c r="P900" s="305"/>
      <c r="Q900" s="463">
        <f>IFERROR(tbl_AufmassLos1[[#This Row],[Fläche_qm]]*tbl_AufmassLos1[[#This Row],[Reinigungs-tageJahr]],"")</f>
        <v>876.12</v>
      </c>
      <c r="R900" s="232">
        <f>IFERROR(VLOOKUP(tbl_AufmassLos1[[#This Row],[Reinigungs-gruppe]]&amp;tbl_AufmassLos1[[#This Row],[Reinigungs-tageJahr]],tbl_BasisLos1[],7,FALSE),"")</f>
        <v>0</v>
      </c>
      <c r="S900" s="463" t="str">
        <f>IFERROR(tbl_AufmassLos1[[#This Row],[Fläche_qm_Jahr]]/tbl_AufmassLos1[[#This Row],[qm Leistung pro Stunde]],"")</f>
        <v/>
      </c>
      <c r="T900" s="233">
        <f>IFERROR(VLOOKUP(tbl_AufmassLos1[[#This Row],[Reinigungs-gruppe]]&amp;tbl_AufmassLos1[[#This Row],[Reinigungs-tageJahr]],tbl_BasisLos1[],8,FALSE),"")</f>
        <v>0</v>
      </c>
      <c r="U900" s="234" t="str">
        <f>IFERROR(tbl_AufmassLos1[[#This Row],[StundenJahr]]*tbl_AufmassLos1[[#This Row],[SVS]],"")</f>
        <v/>
      </c>
      <c r="V900" s="234" t="str">
        <f>IFERROR(tbl_AufmassLos1[[#This Row],[PreisJahr]]/12,"")</f>
        <v/>
      </c>
    </row>
    <row r="901" spans="1:22" x14ac:dyDescent="0.2">
      <c r="A901" s="321" t="s">
        <v>2556</v>
      </c>
      <c r="B901" s="318">
        <v>709170001</v>
      </c>
      <c r="C901" s="309" t="s">
        <v>2511</v>
      </c>
      <c r="D901" s="299" t="s">
        <v>252</v>
      </c>
      <c r="E901" s="301" t="s">
        <v>1687</v>
      </c>
      <c r="F901" s="296" t="s">
        <v>388</v>
      </c>
      <c r="G901" s="468" t="s">
        <v>722</v>
      </c>
      <c r="H901" s="301"/>
      <c r="I901" s="301" t="s">
        <v>2486</v>
      </c>
      <c r="J901" s="302">
        <v>18.2</v>
      </c>
      <c r="K901" s="303" t="s">
        <v>234</v>
      </c>
      <c r="L901" s="312" t="s">
        <v>163</v>
      </c>
      <c r="M901" s="289" t="s">
        <v>479</v>
      </c>
      <c r="N901" s="294">
        <v>49</v>
      </c>
      <c r="O901" s="305">
        <v>3.4</v>
      </c>
      <c r="P901" s="305"/>
      <c r="Q901" s="463">
        <f>IFERROR(tbl_AufmassLos1[[#This Row],[Fläche_qm]]*tbl_AufmassLos1[[#This Row],[Reinigungs-tageJahr]],"")</f>
        <v>891.8</v>
      </c>
      <c r="R901" s="232">
        <f>IFERROR(VLOOKUP(tbl_AufmassLos1[[#This Row],[Reinigungs-gruppe]]&amp;tbl_AufmassLos1[[#This Row],[Reinigungs-tageJahr]],tbl_BasisLos1[],7,FALSE),"")</f>
        <v>0</v>
      </c>
      <c r="S901" s="463" t="str">
        <f>IFERROR(tbl_AufmassLos1[[#This Row],[Fläche_qm_Jahr]]/tbl_AufmassLos1[[#This Row],[qm Leistung pro Stunde]],"")</f>
        <v/>
      </c>
      <c r="T901" s="233">
        <f>IFERROR(VLOOKUP(tbl_AufmassLos1[[#This Row],[Reinigungs-gruppe]]&amp;tbl_AufmassLos1[[#This Row],[Reinigungs-tageJahr]],tbl_BasisLos1[],8,FALSE),"")</f>
        <v>0</v>
      </c>
      <c r="U901" s="234" t="str">
        <f>IFERROR(tbl_AufmassLos1[[#This Row],[StundenJahr]]*tbl_AufmassLos1[[#This Row],[SVS]],"")</f>
        <v/>
      </c>
      <c r="V901" s="234" t="str">
        <f>IFERROR(tbl_AufmassLos1[[#This Row],[PreisJahr]]/12,"")</f>
        <v/>
      </c>
    </row>
    <row r="902" spans="1:22" x14ac:dyDescent="0.2">
      <c r="A902" s="321" t="s">
        <v>2556</v>
      </c>
      <c r="B902" s="318">
        <v>709170001</v>
      </c>
      <c r="C902" s="309" t="s">
        <v>2511</v>
      </c>
      <c r="D902" s="299" t="s">
        <v>252</v>
      </c>
      <c r="E902" s="301" t="s">
        <v>1686</v>
      </c>
      <c r="F902" s="296" t="s">
        <v>388</v>
      </c>
      <c r="G902" s="468" t="s">
        <v>722</v>
      </c>
      <c r="H902" s="301"/>
      <c r="I902" s="301" t="s">
        <v>2486</v>
      </c>
      <c r="J902" s="302">
        <v>17.88</v>
      </c>
      <c r="K902" s="303" t="s">
        <v>234</v>
      </c>
      <c r="L902" s="312" t="s">
        <v>163</v>
      </c>
      <c r="M902" s="289" t="s">
        <v>479</v>
      </c>
      <c r="N902" s="294">
        <v>49</v>
      </c>
      <c r="O902" s="305">
        <v>3.3</v>
      </c>
      <c r="P902" s="305"/>
      <c r="Q902" s="463">
        <f>IFERROR(tbl_AufmassLos1[[#This Row],[Fläche_qm]]*tbl_AufmassLos1[[#This Row],[Reinigungs-tageJahr]],"")</f>
        <v>876.12</v>
      </c>
      <c r="R902" s="232">
        <f>IFERROR(VLOOKUP(tbl_AufmassLos1[[#This Row],[Reinigungs-gruppe]]&amp;tbl_AufmassLos1[[#This Row],[Reinigungs-tageJahr]],tbl_BasisLos1[],7,FALSE),"")</f>
        <v>0</v>
      </c>
      <c r="S902" s="463" t="str">
        <f>IFERROR(tbl_AufmassLos1[[#This Row],[Fläche_qm_Jahr]]/tbl_AufmassLos1[[#This Row],[qm Leistung pro Stunde]],"")</f>
        <v/>
      </c>
      <c r="T902" s="233">
        <f>IFERROR(VLOOKUP(tbl_AufmassLos1[[#This Row],[Reinigungs-gruppe]]&amp;tbl_AufmassLos1[[#This Row],[Reinigungs-tageJahr]],tbl_BasisLos1[],8,FALSE),"")</f>
        <v>0</v>
      </c>
      <c r="U902" s="234" t="str">
        <f>IFERROR(tbl_AufmassLos1[[#This Row],[StundenJahr]]*tbl_AufmassLos1[[#This Row],[SVS]],"")</f>
        <v/>
      </c>
      <c r="V902" s="234" t="str">
        <f>IFERROR(tbl_AufmassLos1[[#This Row],[PreisJahr]]/12,"")</f>
        <v/>
      </c>
    </row>
    <row r="903" spans="1:22" x14ac:dyDescent="0.2">
      <c r="A903" s="321" t="s">
        <v>2556</v>
      </c>
      <c r="B903" s="318">
        <v>709170001</v>
      </c>
      <c r="C903" s="309" t="s">
        <v>2511</v>
      </c>
      <c r="D903" s="299" t="s">
        <v>252</v>
      </c>
      <c r="E903" s="301" t="s">
        <v>1685</v>
      </c>
      <c r="F903" s="296" t="s">
        <v>388</v>
      </c>
      <c r="G903" s="468" t="s">
        <v>722</v>
      </c>
      <c r="H903" s="301"/>
      <c r="I903" s="301" t="s">
        <v>2486</v>
      </c>
      <c r="J903" s="302">
        <v>18.2</v>
      </c>
      <c r="K903" s="303" t="s">
        <v>234</v>
      </c>
      <c r="L903" s="312" t="s">
        <v>163</v>
      </c>
      <c r="M903" s="289" t="s">
        <v>479</v>
      </c>
      <c r="N903" s="294">
        <v>49</v>
      </c>
      <c r="O903" s="305">
        <v>3.4</v>
      </c>
      <c r="P903" s="305"/>
      <c r="Q903" s="463">
        <f>IFERROR(tbl_AufmassLos1[[#This Row],[Fläche_qm]]*tbl_AufmassLos1[[#This Row],[Reinigungs-tageJahr]],"")</f>
        <v>891.8</v>
      </c>
      <c r="R903" s="232">
        <f>IFERROR(VLOOKUP(tbl_AufmassLos1[[#This Row],[Reinigungs-gruppe]]&amp;tbl_AufmassLos1[[#This Row],[Reinigungs-tageJahr]],tbl_BasisLos1[],7,FALSE),"")</f>
        <v>0</v>
      </c>
      <c r="S903" s="463" t="str">
        <f>IFERROR(tbl_AufmassLos1[[#This Row],[Fläche_qm_Jahr]]/tbl_AufmassLos1[[#This Row],[qm Leistung pro Stunde]],"")</f>
        <v/>
      </c>
      <c r="T903" s="233">
        <f>IFERROR(VLOOKUP(tbl_AufmassLos1[[#This Row],[Reinigungs-gruppe]]&amp;tbl_AufmassLos1[[#This Row],[Reinigungs-tageJahr]],tbl_BasisLos1[],8,FALSE),"")</f>
        <v>0</v>
      </c>
      <c r="U903" s="234" t="str">
        <f>IFERROR(tbl_AufmassLos1[[#This Row],[StundenJahr]]*tbl_AufmassLos1[[#This Row],[SVS]],"")</f>
        <v/>
      </c>
      <c r="V903" s="234" t="str">
        <f>IFERROR(tbl_AufmassLos1[[#This Row],[PreisJahr]]/12,"")</f>
        <v/>
      </c>
    </row>
    <row r="904" spans="1:22" x14ac:dyDescent="0.2">
      <c r="A904" s="321" t="s">
        <v>2556</v>
      </c>
      <c r="B904" s="318">
        <v>709170001</v>
      </c>
      <c r="C904" s="309" t="s">
        <v>2511</v>
      </c>
      <c r="D904" s="299" t="s">
        <v>252</v>
      </c>
      <c r="E904" s="301" t="s">
        <v>1684</v>
      </c>
      <c r="F904" s="296" t="s">
        <v>388</v>
      </c>
      <c r="G904" s="468" t="s">
        <v>722</v>
      </c>
      <c r="H904" s="301"/>
      <c r="I904" s="301" t="s">
        <v>2486</v>
      </c>
      <c r="J904" s="302">
        <v>16.22</v>
      </c>
      <c r="K904" s="303" t="s">
        <v>234</v>
      </c>
      <c r="L904" s="312" t="s">
        <v>163</v>
      </c>
      <c r="M904" s="289" t="s">
        <v>479</v>
      </c>
      <c r="N904" s="294">
        <v>49</v>
      </c>
      <c r="O904" s="305">
        <v>3</v>
      </c>
      <c r="P904" s="305">
        <v>1</v>
      </c>
      <c r="Q904" s="463">
        <f>IFERROR(tbl_AufmassLos1[[#This Row],[Fläche_qm]]*tbl_AufmassLos1[[#This Row],[Reinigungs-tageJahr]],"")</f>
        <v>794.78</v>
      </c>
      <c r="R904" s="232">
        <f>IFERROR(VLOOKUP(tbl_AufmassLos1[[#This Row],[Reinigungs-gruppe]]&amp;tbl_AufmassLos1[[#This Row],[Reinigungs-tageJahr]],tbl_BasisLos1[],7,FALSE),"")</f>
        <v>0</v>
      </c>
      <c r="S904" s="463" t="str">
        <f>IFERROR(tbl_AufmassLos1[[#This Row],[Fläche_qm_Jahr]]/tbl_AufmassLos1[[#This Row],[qm Leistung pro Stunde]],"")</f>
        <v/>
      </c>
      <c r="T904" s="233">
        <f>IFERROR(VLOOKUP(tbl_AufmassLos1[[#This Row],[Reinigungs-gruppe]]&amp;tbl_AufmassLos1[[#This Row],[Reinigungs-tageJahr]],tbl_BasisLos1[],8,FALSE),"")</f>
        <v>0</v>
      </c>
      <c r="U904" s="234" t="str">
        <f>IFERROR(tbl_AufmassLos1[[#This Row],[StundenJahr]]*tbl_AufmassLos1[[#This Row],[SVS]],"")</f>
        <v/>
      </c>
      <c r="V904" s="234" t="str">
        <f>IFERROR(tbl_AufmassLos1[[#This Row],[PreisJahr]]/12,"")</f>
        <v/>
      </c>
    </row>
    <row r="905" spans="1:22" x14ac:dyDescent="0.2">
      <c r="A905" s="321" t="s">
        <v>2556</v>
      </c>
      <c r="B905" s="318">
        <v>709170001</v>
      </c>
      <c r="C905" s="309" t="s">
        <v>2511</v>
      </c>
      <c r="D905" s="299" t="s">
        <v>252</v>
      </c>
      <c r="E905" s="301" t="s">
        <v>1683</v>
      </c>
      <c r="F905" s="296" t="s">
        <v>388</v>
      </c>
      <c r="G905" s="468" t="s">
        <v>722</v>
      </c>
      <c r="H905" s="301"/>
      <c r="I905" s="301" t="s">
        <v>2486</v>
      </c>
      <c r="J905" s="302">
        <v>16.22</v>
      </c>
      <c r="K905" s="303" t="s">
        <v>234</v>
      </c>
      <c r="L905" s="312" t="s">
        <v>163</v>
      </c>
      <c r="M905" s="289" t="s">
        <v>479</v>
      </c>
      <c r="N905" s="294">
        <v>49</v>
      </c>
      <c r="O905" s="305">
        <v>3</v>
      </c>
      <c r="P905" s="305">
        <v>1</v>
      </c>
      <c r="Q905" s="463">
        <f>IFERROR(tbl_AufmassLos1[[#This Row],[Fläche_qm]]*tbl_AufmassLos1[[#This Row],[Reinigungs-tageJahr]],"")</f>
        <v>794.78</v>
      </c>
      <c r="R905" s="232">
        <f>IFERROR(VLOOKUP(tbl_AufmassLos1[[#This Row],[Reinigungs-gruppe]]&amp;tbl_AufmassLos1[[#This Row],[Reinigungs-tageJahr]],tbl_BasisLos1[],7,FALSE),"")</f>
        <v>0</v>
      </c>
      <c r="S905" s="463" t="str">
        <f>IFERROR(tbl_AufmassLos1[[#This Row],[Fläche_qm_Jahr]]/tbl_AufmassLos1[[#This Row],[qm Leistung pro Stunde]],"")</f>
        <v/>
      </c>
      <c r="T905" s="233">
        <f>IFERROR(VLOOKUP(tbl_AufmassLos1[[#This Row],[Reinigungs-gruppe]]&amp;tbl_AufmassLos1[[#This Row],[Reinigungs-tageJahr]],tbl_BasisLos1[],8,FALSE),"")</f>
        <v>0</v>
      </c>
      <c r="U905" s="234" t="str">
        <f>IFERROR(tbl_AufmassLos1[[#This Row],[StundenJahr]]*tbl_AufmassLos1[[#This Row],[SVS]],"")</f>
        <v/>
      </c>
      <c r="V905" s="234" t="str">
        <f>IFERROR(tbl_AufmassLos1[[#This Row],[PreisJahr]]/12,"")</f>
        <v/>
      </c>
    </row>
    <row r="906" spans="1:22" x14ac:dyDescent="0.2">
      <c r="A906" s="321" t="s">
        <v>2556</v>
      </c>
      <c r="B906" s="318">
        <v>709170001</v>
      </c>
      <c r="C906" s="309" t="s">
        <v>2511</v>
      </c>
      <c r="D906" s="299" t="s">
        <v>250</v>
      </c>
      <c r="E906" s="301" t="s">
        <v>237</v>
      </c>
      <c r="F906" s="296" t="s">
        <v>2379</v>
      </c>
      <c r="G906" s="468" t="s">
        <v>722</v>
      </c>
      <c r="H906" s="301"/>
      <c r="I906" s="301" t="s">
        <v>2492</v>
      </c>
      <c r="J906" s="302">
        <v>190.18</v>
      </c>
      <c r="K906" s="303" t="s">
        <v>236</v>
      </c>
      <c r="L906" s="312" t="s">
        <v>163</v>
      </c>
      <c r="M906" s="289" t="s">
        <v>481</v>
      </c>
      <c r="N906" s="294">
        <v>245</v>
      </c>
      <c r="O906" s="305">
        <v>49.5</v>
      </c>
      <c r="P906" s="305">
        <v>13</v>
      </c>
      <c r="Q906" s="463">
        <f>IFERROR(tbl_AufmassLos1[[#This Row],[Fläche_qm]]*tbl_AufmassLos1[[#This Row],[Reinigungs-tageJahr]],"")</f>
        <v>46594.1</v>
      </c>
      <c r="R906" s="232">
        <f>IFERROR(VLOOKUP(tbl_AufmassLos1[[#This Row],[Reinigungs-gruppe]]&amp;tbl_AufmassLos1[[#This Row],[Reinigungs-tageJahr]],tbl_BasisLos1[],7,FALSE),"")</f>
        <v>0</v>
      </c>
      <c r="S906" s="463" t="str">
        <f>IFERROR(tbl_AufmassLos1[[#This Row],[Fläche_qm_Jahr]]/tbl_AufmassLos1[[#This Row],[qm Leistung pro Stunde]],"")</f>
        <v/>
      </c>
      <c r="T906" s="233">
        <f>IFERROR(VLOOKUP(tbl_AufmassLos1[[#This Row],[Reinigungs-gruppe]]&amp;tbl_AufmassLos1[[#This Row],[Reinigungs-tageJahr]],tbl_BasisLos1[],8,FALSE),"")</f>
        <v>0</v>
      </c>
      <c r="U906" s="234" t="str">
        <f>IFERROR(tbl_AufmassLos1[[#This Row],[StundenJahr]]*tbl_AufmassLos1[[#This Row],[SVS]],"")</f>
        <v/>
      </c>
      <c r="V906" s="234" t="str">
        <f>IFERROR(tbl_AufmassLos1[[#This Row],[PreisJahr]]/12,"")</f>
        <v/>
      </c>
    </row>
    <row r="907" spans="1:22" x14ac:dyDescent="0.2">
      <c r="A907" s="321" t="s">
        <v>2556</v>
      </c>
      <c r="B907" s="318">
        <v>709170001</v>
      </c>
      <c r="C907" s="309" t="s">
        <v>2511</v>
      </c>
      <c r="D907" s="299" t="s">
        <v>250</v>
      </c>
      <c r="E907" s="301" t="s">
        <v>1604</v>
      </c>
      <c r="F907" s="296" t="s">
        <v>2387</v>
      </c>
      <c r="G907" s="468" t="s">
        <v>722</v>
      </c>
      <c r="H907" s="301"/>
      <c r="I907" s="301" t="s">
        <v>2487</v>
      </c>
      <c r="J907" s="302">
        <v>17.32</v>
      </c>
      <c r="K907" s="303" t="s">
        <v>478</v>
      </c>
      <c r="L907" s="312" t="s">
        <v>163</v>
      </c>
      <c r="M907" s="289" t="s">
        <v>484</v>
      </c>
      <c r="N907" s="294">
        <v>122.5</v>
      </c>
      <c r="O907" s="305">
        <v>3.6</v>
      </c>
      <c r="P907" s="305"/>
      <c r="Q907" s="463">
        <f>IFERROR(tbl_AufmassLos1[[#This Row],[Fläche_qm]]*tbl_AufmassLos1[[#This Row],[Reinigungs-tageJahr]],"")</f>
        <v>2121.6999999999998</v>
      </c>
      <c r="R907" s="232">
        <f>IFERROR(VLOOKUP(tbl_AufmassLos1[[#This Row],[Reinigungs-gruppe]]&amp;tbl_AufmassLos1[[#This Row],[Reinigungs-tageJahr]],tbl_BasisLos1[],7,FALSE),"")</f>
        <v>0</v>
      </c>
      <c r="S907" s="463" t="str">
        <f>IFERROR(tbl_AufmassLos1[[#This Row],[Fläche_qm_Jahr]]/tbl_AufmassLos1[[#This Row],[qm Leistung pro Stunde]],"")</f>
        <v/>
      </c>
      <c r="T907" s="233">
        <f>IFERROR(VLOOKUP(tbl_AufmassLos1[[#This Row],[Reinigungs-gruppe]]&amp;tbl_AufmassLos1[[#This Row],[Reinigungs-tageJahr]],tbl_BasisLos1[],8,FALSE),"")</f>
        <v>0</v>
      </c>
      <c r="U907" s="234" t="str">
        <f>IFERROR(tbl_AufmassLos1[[#This Row],[StundenJahr]]*tbl_AufmassLos1[[#This Row],[SVS]],"")</f>
        <v/>
      </c>
      <c r="V907" s="234" t="str">
        <f>IFERROR(tbl_AufmassLos1[[#This Row],[PreisJahr]]/12,"")</f>
        <v/>
      </c>
    </row>
    <row r="908" spans="1:22" x14ac:dyDescent="0.2">
      <c r="A908" s="321" t="s">
        <v>2556</v>
      </c>
      <c r="B908" s="318">
        <v>709170001</v>
      </c>
      <c r="C908" s="309" t="s">
        <v>2511</v>
      </c>
      <c r="D908" s="299" t="s">
        <v>252</v>
      </c>
      <c r="E908" s="301" t="s">
        <v>1702</v>
      </c>
      <c r="F908" s="296" t="s">
        <v>2422</v>
      </c>
      <c r="G908" s="468" t="s">
        <v>722</v>
      </c>
      <c r="H908" s="301"/>
      <c r="I908" s="301" t="s">
        <v>2486</v>
      </c>
      <c r="J908" s="302">
        <v>14.53</v>
      </c>
      <c r="K908" s="303" t="s">
        <v>234</v>
      </c>
      <c r="L908" s="312" t="s">
        <v>163</v>
      </c>
      <c r="M908" s="289" t="s">
        <v>479</v>
      </c>
      <c r="N908" s="294">
        <v>49</v>
      </c>
      <c r="O908" s="305">
        <v>8.6</v>
      </c>
      <c r="P908" s="305"/>
      <c r="Q908" s="463">
        <f>IFERROR(tbl_AufmassLos1[[#This Row],[Fläche_qm]]*tbl_AufmassLos1[[#This Row],[Reinigungs-tageJahr]],"")</f>
        <v>711.96999999999991</v>
      </c>
      <c r="R908" s="232">
        <f>IFERROR(VLOOKUP(tbl_AufmassLos1[[#This Row],[Reinigungs-gruppe]]&amp;tbl_AufmassLos1[[#This Row],[Reinigungs-tageJahr]],tbl_BasisLos1[],7,FALSE),"")</f>
        <v>0</v>
      </c>
      <c r="S908" s="463" t="str">
        <f>IFERROR(tbl_AufmassLos1[[#This Row],[Fläche_qm_Jahr]]/tbl_AufmassLos1[[#This Row],[qm Leistung pro Stunde]],"")</f>
        <v/>
      </c>
      <c r="T908" s="233">
        <f>IFERROR(VLOOKUP(tbl_AufmassLos1[[#This Row],[Reinigungs-gruppe]]&amp;tbl_AufmassLos1[[#This Row],[Reinigungs-tageJahr]],tbl_BasisLos1[],8,FALSE),"")</f>
        <v>0</v>
      </c>
      <c r="U908" s="234" t="str">
        <f>IFERROR(tbl_AufmassLos1[[#This Row],[StundenJahr]]*tbl_AufmassLos1[[#This Row],[SVS]],"")</f>
        <v/>
      </c>
      <c r="V908" s="234" t="str">
        <f>IFERROR(tbl_AufmassLos1[[#This Row],[PreisJahr]]/12,"")</f>
        <v/>
      </c>
    </row>
    <row r="909" spans="1:22" x14ac:dyDescent="0.2">
      <c r="A909" s="321" t="s">
        <v>2556</v>
      </c>
      <c r="B909" s="318">
        <v>709170001</v>
      </c>
      <c r="C909" s="309" t="s">
        <v>2511</v>
      </c>
      <c r="D909" s="299" t="s">
        <v>252</v>
      </c>
      <c r="E909" s="301" t="s">
        <v>1703</v>
      </c>
      <c r="F909" s="296" t="s">
        <v>385</v>
      </c>
      <c r="G909" s="468" t="s">
        <v>722</v>
      </c>
      <c r="H909" s="301"/>
      <c r="I909" s="301" t="s">
        <v>2486</v>
      </c>
      <c r="J909" s="302">
        <v>14.94</v>
      </c>
      <c r="K909" s="303" t="s">
        <v>48</v>
      </c>
      <c r="L909" s="312" t="s">
        <v>163</v>
      </c>
      <c r="M909" s="332" t="s">
        <v>250</v>
      </c>
      <c r="N909" s="294">
        <v>0</v>
      </c>
      <c r="O909" s="305">
        <v>10.4</v>
      </c>
      <c r="P909" s="305"/>
      <c r="Q909" s="463">
        <f>IFERROR(tbl_AufmassLos1[[#This Row],[Fläche_qm]]*tbl_AufmassLos1[[#This Row],[Reinigungs-tageJahr]],"")</f>
        <v>0</v>
      </c>
      <c r="R909" s="232">
        <f>IFERROR(VLOOKUP(tbl_AufmassLos1[[#This Row],[Reinigungs-gruppe]]&amp;tbl_AufmassLos1[[#This Row],[Reinigungs-tageJahr]],tbl_BasisLos1[],7,FALSE),"")</f>
        <v>0</v>
      </c>
      <c r="S909" s="463" t="str">
        <f>IFERROR(tbl_AufmassLos1[[#This Row],[Fläche_qm_Jahr]]/tbl_AufmassLos1[[#This Row],[qm Leistung pro Stunde]],"")</f>
        <v/>
      </c>
      <c r="T909" s="233">
        <f>IFERROR(VLOOKUP(tbl_AufmassLos1[[#This Row],[Reinigungs-gruppe]]&amp;tbl_AufmassLos1[[#This Row],[Reinigungs-tageJahr]],tbl_BasisLos1[],8,FALSE),"")</f>
        <v>0</v>
      </c>
      <c r="U909" s="234" t="str">
        <f>IFERROR(tbl_AufmassLos1[[#This Row],[StundenJahr]]*tbl_AufmassLos1[[#This Row],[SVS]],"")</f>
        <v/>
      </c>
      <c r="V909" s="234" t="str">
        <f>IFERROR(tbl_AufmassLos1[[#This Row],[PreisJahr]]/12,"")</f>
        <v/>
      </c>
    </row>
    <row r="910" spans="1:22" x14ac:dyDescent="0.2">
      <c r="A910" s="321" t="s">
        <v>2556</v>
      </c>
      <c r="B910" s="318">
        <v>709170001</v>
      </c>
      <c r="C910" s="309" t="s">
        <v>2511</v>
      </c>
      <c r="D910" s="299" t="s">
        <v>250</v>
      </c>
      <c r="E910" s="301" t="s">
        <v>1605</v>
      </c>
      <c r="F910" s="296" t="s">
        <v>388</v>
      </c>
      <c r="G910" s="468" t="s">
        <v>722</v>
      </c>
      <c r="H910" s="301"/>
      <c r="I910" s="301" t="s">
        <v>2487</v>
      </c>
      <c r="J910" s="302">
        <v>30.1</v>
      </c>
      <c r="K910" s="303" t="s">
        <v>234</v>
      </c>
      <c r="L910" s="312" t="s">
        <v>163</v>
      </c>
      <c r="M910" s="295" t="s">
        <v>479</v>
      </c>
      <c r="N910" s="294">
        <v>49</v>
      </c>
      <c r="O910" s="305">
        <v>7.2</v>
      </c>
      <c r="P910" s="305"/>
      <c r="Q910" s="463">
        <f>IFERROR(tbl_AufmassLos1[[#This Row],[Fläche_qm]]*tbl_AufmassLos1[[#This Row],[Reinigungs-tageJahr]],"")</f>
        <v>1474.9</v>
      </c>
      <c r="R910" s="232">
        <f>IFERROR(VLOOKUP(tbl_AufmassLos1[[#This Row],[Reinigungs-gruppe]]&amp;tbl_AufmassLos1[[#This Row],[Reinigungs-tageJahr]],tbl_BasisLos1[],7,FALSE),"")</f>
        <v>0</v>
      </c>
      <c r="S910" s="463" t="str">
        <f>IFERROR(tbl_AufmassLos1[[#This Row],[Fläche_qm_Jahr]]/tbl_AufmassLos1[[#This Row],[qm Leistung pro Stunde]],"")</f>
        <v/>
      </c>
      <c r="T910" s="233">
        <f>IFERROR(VLOOKUP(tbl_AufmassLos1[[#This Row],[Reinigungs-gruppe]]&amp;tbl_AufmassLos1[[#This Row],[Reinigungs-tageJahr]],tbl_BasisLos1[],8,FALSE),"")</f>
        <v>0</v>
      </c>
      <c r="U910" s="234" t="str">
        <f>IFERROR(tbl_AufmassLos1[[#This Row],[StundenJahr]]*tbl_AufmassLos1[[#This Row],[SVS]],"")</f>
        <v/>
      </c>
      <c r="V910" s="234" t="str">
        <f>IFERROR(tbl_AufmassLos1[[#This Row],[PreisJahr]]/12,"")</f>
        <v/>
      </c>
    </row>
    <row r="911" spans="1:22" x14ac:dyDescent="0.2">
      <c r="A911" s="321" t="s">
        <v>2556</v>
      </c>
      <c r="B911" s="318">
        <v>709170001</v>
      </c>
      <c r="C911" s="309" t="s">
        <v>2511</v>
      </c>
      <c r="D911" s="299" t="s">
        <v>250</v>
      </c>
      <c r="E911" s="301" t="s">
        <v>1606</v>
      </c>
      <c r="F911" s="296" t="s">
        <v>388</v>
      </c>
      <c r="G911" s="468" t="s">
        <v>722</v>
      </c>
      <c r="H911" s="301"/>
      <c r="I911" s="301" t="s">
        <v>2487</v>
      </c>
      <c r="J911" s="302">
        <v>35.18</v>
      </c>
      <c r="K911" s="303" t="s">
        <v>234</v>
      </c>
      <c r="L911" s="312" t="s">
        <v>163</v>
      </c>
      <c r="M911" s="295" t="s">
        <v>479</v>
      </c>
      <c r="N911" s="294">
        <v>49</v>
      </c>
      <c r="O911" s="305">
        <v>7.2</v>
      </c>
      <c r="P911" s="305"/>
      <c r="Q911" s="463">
        <f>IFERROR(tbl_AufmassLos1[[#This Row],[Fläche_qm]]*tbl_AufmassLos1[[#This Row],[Reinigungs-tageJahr]],"")</f>
        <v>1723.82</v>
      </c>
      <c r="R911" s="232">
        <f>IFERROR(VLOOKUP(tbl_AufmassLos1[[#This Row],[Reinigungs-gruppe]]&amp;tbl_AufmassLos1[[#This Row],[Reinigungs-tageJahr]],tbl_BasisLos1[],7,FALSE),"")</f>
        <v>0</v>
      </c>
      <c r="S911" s="463" t="str">
        <f>IFERROR(tbl_AufmassLos1[[#This Row],[Fläche_qm_Jahr]]/tbl_AufmassLos1[[#This Row],[qm Leistung pro Stunde]],"")</f>
        <v/>
      </c>
      <c r="T911" s="233">
        <f>IFERROR(VLOOKUP(tbl_AufmassLos1[[#This Row],[Reinigungs-gruppe]]&amp;tbl_AufmassLos1[[#This Row],[Reinigungs-tageJahr]],tbl_BasisLos1[],8,FALSE),"")</f>
        <v>0</v>
      </c>
      <c r="U911" s="234" t="str">
        <f>IFERROR(tbl_AufmassLos1[[#This Row],[StundenJahr]]*tbl_AufmassLos1[[#This Row],[SVS]],"")</f>
        <v/>
      </c>
      <c r="V911" s="234" t="str">
        <f>IFERROR(tbl_AufmassLos1[[#This Row],[PreisJahr]]/12,"")</f>
        <v/>
      </c>
    </row>
    <row r="912" spans="1:22" x14ac:dyDescent="0.2">
      <c r="A912" s="321" t="s">
        <v>2556</v>
      </c>
      <c r="B912" s="318">
        <v>709170001</v>
      </c>
      <c r="C912" s="309" t="s">
        <v>2511</v>
      </c>
      <c r="D912" s="299" t="s">
        <v>250</v>
      </c>
      <c r="E912" s="301" t="s">
        <v>1607</v>
      </c>
      <c r="F912" s="296" t="s">
        <v>388</v>
      </c>
      <c r="G912" s="468" t="s">
        <v>722</v>
      </c>
      <c r="H912" s="301"/>
      <c r="I912" s="301" t="s">
        <v>2487</v>
      </c>
      <c r="J912" s="302">
        <v>20.59</v>
      </c>
      <c r="K912" s="303" t="s">
        <v>234</v>
      </c>
      <c r="L912" s="312" t="s">
        <v>163</v>
      </c>
      <c r="M912" s="289" t="s">
        <v>479</v>
      </c>
      <c r="N912" s="294">
        <v>49</v>
      </c>
      <c r="O912" s="305">
        <v>3.6</v>
      </c>
      <c r="P912" s="305"/>
      <c r="Q912" s="463">
        <f>IFERROR(tbl_AufmassLos1[[#This Row],[Fläche_qm]]*tbl_AufmassLos1[[#This Row],[Reinigungs-tageJahr]],"")</f>
        <v>1008.91</v>
      </c>
      <c r="R912" s="232">
        <f>IFERROR(VLOOKUP(tbl_AufmassLos1[[#This Row],[Reinigungs-gruppe]]&amp;tbl_AufmassLos1[[#This Row],[Reinigungs-tageJahr]],tbl_BasisLos1[],7,FALSE),"")</f>
        <v>0</v>
      </c>
      <c r="S912" s="463" t="str">
        <f>IFERROR(tbl_AufmassLos1[[#This Row],[Fläche_qm_Jahr]]/tbl_AufmassLos1[[#This Row],[qm Leistung pro Stunde]],"")</f>
        <v/>
      </c>
      <c r="T912" s="233">
        <f>IFERROR(VLOOKUP(tbl_AufmassLos1[[#This Row],[Reinigungs-gruppe]]&amp;tbl_AufmassLos1[[#This Row],[Reinigungs-tageJahr]],tbl_BasisLos1[],8,FALSE),"")</f>
        <v>0</v>
      </c>
      <c r="U912" s="234" t="str">
        <f>IFERROR(tbl_AufmassLos1[[#This Row],[StundenJahr]]*tbl_AufmassLos1[[#This Row],[SVS]],"")</f>
        <v/>
      </c>
      <c r="V912" s="234" t="str">
        <f>IFERROR(tbl_AufmassLos1[[#This Row],[PreisJahr]]/12,"")</f>
        <v/>
      </c>
    </row>
    <row r="913" spans="1:22" x14ac:dyDescent="0.2">
      <c r="A913" s="321" t="s">
        <v>2556</v>
      </c>
      <c r="B913" s="318">
        <v>709170001</v>
      </c>
      <c r="C913" s="309" t="s">
        <v>2511</v>
      </c>
      <c r="D913" s="299" t="s">
        <v>250</v>
      </c>
      <c r="E913" s="301" t="s">
        <v>1608</v>
      </c>
      <c r="F913" s="296" t="s">
        <v>388</v>
      </c>
      <c r="G913" s="468" t="s">
        <v>722</v>
      </c>
      <c r="H913" s="301"/>
      <c r="I913" s="301" t="s">
        <v>2487</v>
      </c>
      <c r="J913" s="302">
        <v>30.94</v>
      </c>
      <c r="K913" s="303" t="s">
        <v>234</v>
      </c>
      <c r="L913" s="312" t="s">
        <v>163</v>
      </c>
      <c r="M913" s="289" t="s">
        <v>479</v>
      </c>
      <c r="N913" s="294">
        <v>49</v>
      </c>
      <c r="O913" s="305">
        <v>7.2</v>
      </c>
      <c r="P913" s="305"/>
      <c r="Q913" s="463">
        <f>IFERROR(tbl_AufmassLos1[[#This Row],[Fläche_qm]]*tbl_AufmassLos1[[#This Row],[Reinigungs-tageJahr]],"")</f>
        <v>1516.0600000000002</v>
      </c>
      <c r="R913" s="232">
        <f>IFERROR(VLOOKUP(tbl_AufmassLos1[[#This Row],[Reinigungs-gruppe]]&amp;tbl_AufmassLos1[[#This Row],[Reinigungs-tageJahr]],tbl_BasisLos1[],7,FALSE),"")</f>
        <v>0</v>
      </c>
      <c r="S913" s="463" t="str">
        <f>IFERROR(tbl_AufmassLos1[[#This Row],[Fläche_qm_Jahr]]/tbl_AufmassLos1[[#This Row],[qm Leistung pro Stunde]],"")</f>
        <v/>
      </c>
      <c r="T913" s="233">
        <f>IFERROR(VLOOKUP(tbl_AufmassLos1[[#This Row],[Reinigungs-gruppe]]&amp;tbl_AufmassLos1[[#This Row],[Reinigungs-tageJahr]],tbl_BasisLos1[],8,FALSE),"")</f>
        <v>0</v>
      </c>
      <c r="U913" s="234" t="str">
        <f>IFERROR(tbl_AufmassLos1[[#This Row],[StundenJahr]]*tbl_AufmassLos1[[#This Row],[SVS]],"")</f>
        <v/>
      </c>
      <c r="V913" s="234" t="str">
        <f>IFERROR(tbl_AufmassLos1[[#This Row],[PreisJahr]]/12,"")</f>
        <v/>
      </c>
    </row>
    <row r="914" spans="1:22" x14ac:dyDescent="0.2">
      <c r="A914" s="321" t="s">
        <v>2556</v>
      </c>
      <c r="B914" s="318">
        <v>709170001</v>
      </c>
      <c r="C914" s="309" t="s">
        <v>2511</v>
      </c>
      <c r="D914" s="299" t="s">
        <v>250</v>
      </c>
      <c r="E914" s="301" t="s">
        <v>1609</v>
      </c>
      <c r="F914" s="296" t="s">
        <v>417</v>
      </c>
      <c r="G914" s="468" t="s">
        <v>722</v>
      </c>
      <c r="H914" s="301"/>
      <c r="I914" s="301" t="s">
        <v>2487</v>
      </c>
      <c r="J914" s="302">
        <v>27.01</v>
      </c>
      <c r="K914" s="303" t="s">
        <v>450</v>
      </c>
      <c r="L914" s="312" t="s">
        <v>163</v>
      </c>
      <c r="M914" s="289" t="s">
        <v>484</v>
      </c>
      <c r="N914" s="294">
        <v>122.5</v>
      </c>
      <c r="O914" s="305"/>
      <c r="P914" s="305"/>
      <c r="Q914" s="463">
        <f>IFERROR(tbl_AufmassLos1[[#This Row],[Fläche_qm]]*tbl_AufmassLos1[[#This Row],[Reinigungs-tageJahr]],"")</f>
        <v>3308.7250000000004</v>
      </c>
      <c r="R914" s="232">
        <f>IFERROR(VLOOKUP(tbl_AufmassLos1[[#This Row],[Reinigungs-gruppe]]&amp;tbl_AufmassLos1[[#This Row],[Reinigungs-tageJahr]],tbl_BasisLos1[],7,FALSE),"")</f>
        <v>0</v>
      </c>
      <c r="S914" s="463" t="str">
        <f>IFERROR(tbl_AufmassLos1[[#This Row],[Fläche_qm_Jahr]]/tbl_AufmassLos1[[#This Row],[qm Leistung pro Stunde]],"")</f>
        <v/>
      </c>
      <c r="T914" s="233">
        <f>IFERROR(VLOOKUP(tbl_AufmassLos1[[#This Row],[Reinigungs-gruppe]]&amp;tbl_AufmassLos1[[#This Row],[Reinigungs-tageJahr]],tbl_BasisLos1[],8,FALSE),"")</f>
        <v>0</v>
      </c>
      <c r="U914" s="234" t="str">
        <f>IFERROR(tbl_AufmassLos1[[#This Row],[StundenJahr]]*tbl_AufmassLos1[[#This Row],[SVS]],"")</f>
        <v/>
      </c>
      <c r="V914" s="234" t="str">
        <f>IFERROR(tbl_AufmassLos1[[#This Row],[PreisJahr]]/12,"")</f>
        <v/>
      </c>
    </row>
    <row r="915" spans="1:22" x14ac:dyDescent="0.2">
      <c r="A915" s="321" t="s">
        <v>2556</v>
      </c>
      <c r="B915" s="318">
        <v>709170001</v>
      </c>
      <c r="C915" s="309" t="s">
        <v>2511</v>
      </c>
      <c r="D915" s="299" t="s">
        <v>250</v>
      </c>
      <c r="E915" s="301" t="s">
        <v>1610</v>
      </c>
      <c r="F915" s="296" t="s">
        <v>2388</v>
      </c>
      <c r="G915" s="468" t="s">
        <v>722</v>
      </c>
      <c r="H915" s="301"/>
      <c r="I915" s="301" t="s">
        <v>2487</v>
      </c>
      <c r="J915" s="302">
        <v>15.97</v>
      </c>
      <c r="K915" s="303" t="s">
        <v>234</v>
      </c>
      <c r="L915" s="312" t="s">
        <v>163</v>
      </c>
      <c r="M915" s="289" t="s">
        <v>479</v>
      </c>
      <c r="N915" s="294">
        <v>49</v>
      </c>
      <c r="O915" s="305">
        <v>3.6</v>
      </c>
      <c r="P915" s="305"/>
      <c r="Q915" s="463">
        <f>IFERROR(tbl_AufmassLos1[[#This Row],[Fläche_qm]]*tbl_AufmassLos1[[#This Row],[Reinigungs-tageJahr]],"")</f>
        <v>782.53000000000009</v>
      </c>
      <c r="R915" s="232">
        <f>IFERROR(VLOOKUP(tbl_AufmassLos1[[#This Row],[Reinigungs-gruppe]]&amp;tbl_AufmassLos1[[#This Row],[Reinigungs-tageJahr]],tbl_BasisLos1[],7,FALSE),"")</f>
        <v>0</v>
      </c>
      <c r="S915" s="463" t="str">
        <f>IFERROR(tbl_AufmassLos1[[#This Row],[Fläche_qm_Jahr]]/tbl_AufmassLos1[[#This Row],[qm Leistung pro Stunde]],"")</f>
        <v/>
      </c>
      <c r="T915" s="233">
        <f>IFERROR(VLOOKUP(tbl_AufmassLos1[[#This Row],[Reinigungs-gruppe]]&amp;tbl_AufmassLos1[[#This Row],[Reinigungs-tageJahr]],tbl_BasisLos1[],8,FALSE),"")</f>
        <v>0</v>
      </c>
      <c r="U915" s="234" t="str">
        <f>IFERROR(tbl_AufmassLos1[[#This Row],[StundenJahr]]*tbl_AufmassLos1[[#This Row],[SVS]],"")</f>
        <v/>
      </c>
      <c r="V915" s="234" t="str">
        <f>IFERROR(tbl_AufmassLos1[[#This Row],[PreisJahr]]/12,"")</f>
        <v/>
      </c>
    </row>
    <row r="916" spans="1:22" x14ac:dyDescent="0.2">
      <c r="A916" s="321" t="s">
        <v>2556</v>
      </c>
      <c r="B916" s="318">
        <v>709170001</v>
      </c>
      <c r="C916" s="309" t="s">
        <v>2511</v>
      </c>
      <c r="D916" s="299" t="s">
        <v>250</v>
      </c>
      <c r="E916" s="301" t="s">
        <v>1611</v>
      </c>
      <c r="F916" s="296" t="s">
        <v>2389</v>
      </c>
      <c r="G916" s="468" t="s">
        <v>722</v>
      </c>
      <c r="H916" s="301"/>
      <c r="I916" s="301" t="s">
        <v>2487</v>
      </c>
      <c r="J916" s="302">
        <v>22.26</v>
      </c>
      <c r="K916" s="303" t="s">
        <v>234</v>
      </c>
      <c r="L916" s="312" t="s">
        <v>163</v>
      </c>
      <c r="M916" s="289" t="s">
        <v>479</v>
      </c>
      <c r="N916" s="294">
        <v>49</v>
      </c>
      <c r="O916" s="305">
        <v>7.2</v>
      </c>
      <c r="P916" s="305"/>
      <c r="Q916" s="463">
        <f>IFERROR(tbl_AufmassLos1[[#This Row],[Fläche_qm]]*tbl_AufmassLos1[[#This Row],[Reinigungs-tageJahr]],"")</f>
        <v>1090.74</v>
      </c>
      <c r="R916" s="232">
        <f>IFERROR(VLOOKUP(tbl_AufmassLos1[[#This Row],[Reinigungs-gruppe]]&amp;tbl_AufmassLos1[[#This Row],[Reinigungs-tageJahr]],tbl_BasisLos1[],7,FALSE),"")</f>
        <v>0</v>
      </c>
      <c r="S916" s="463" t="str">
        <f>IFERROR(tbl_AufmassLos1[[#This Row],[Fläche_qm_Jahr]]/tbl_AufmassLos1[[#This Row],[qm Leistung pro Stunde]],"")</f>
        <v/>
      </c>
      <c r="T916" s="233">
        <f>IFERROR(VLOOKUP(tbl_AufmassLos1[[#This Row],[Reinigungs-gruppe]]&amp;tbl_AufmassLos1[[#This Row],[Reinigungs-tageJahr]],tbl_BasisLos1[],8,FALSE),"")</f>
        <v>0</v>
      </c>
      <c r="U916" s="234" t="str">
        <f>IFERROR(tbl_AufmassLos1[[#This Row],[StundenJahr]]*tbl_AufmassLos1[[#This Row],[SVS]],"")</f>
        <v/>
      </c>
      <c r="V916" s="234" t="str">
        <f>IFERROR(tbl_AufmassLos1[[#This Row],[PreisJahr]]/12,"")</f>
        <v/>
      </c>
    </row>
    <row r="917" spans="1:22" x14ac:dyDescent="0.2">
      <c r="A917" s="321" t="s">
        <v>2556</v>
      </c>
      <c r="B917" s="318">
        <v>709170001</v>
      </c>
      <c r="C917" s="309" t="s">
        <v>2511</v>
      </c>
      <c r="D917" s="299" t="s">
        <v>250</v>
      </c>
      <c r="E917" s="301" t="s">
        <v>1612</v>
      </c>
      <c r="F917" s="296" t="s">
        <v>2390</v>
      </c>
      <c r="G917" s="468" t="s">
        <v>722</v>
      </c>
      <c r="H917" s="301"/>
      <c r="I917" s="301" t="s">
        <v>2492</v>
      </c>
      <c r="J917" s="302">
        <v>8</v>
      </c>
      <c r="K917" s="303" t="s">
        <v>466</v>
      </c>
      <c r="L917" s="312" t="s">
        <v>163</v>
      </c>
      <c r="M917" s="289" t="s">
        <v>484</v>
      </c>
      <c r="N917" s="294">
        <v>122.5</v>
      </c>
      <c r="O917" s="305">
        <v>0</v>
      </c>
      <c r="P917" s="305"/>
      <c r="Q917" s="463">
        <f>IFERROR(tbl_AufmassLos1[[#This Row],[Fläche_qm]]*tbl_AufmassLos1[[#This Row],[Reinigungs-tageJahr]],"")</f>
        <v>980</v>
      </c>
      <c r="R917" s="232">
        <f>IFERROR(VLOOKUP(tbl_AufmassLos1[[#This Row],[Reinigungs-gruppe]]&amp;tbl_AufmassLos1[[#This Row],[Reinigungs-tageJahr]],tbl_BasisLos1[],7,FALSE),"")</f>
        <v>0</v>
      </c>
      <c r="S917" s="463" t="str">
        <f>IFERROR(tbl_AufmassLos1[[#This Row],[Fläche_qm_Jahr]]/tbl_AufmassLos1[[#This Row],[qm Leistung pro Stunde]],"")</f>
        <v/>
      </c>
      <c r="T917" s="233">
        <f>IFERROR(VLOOKUP(tbl_AufmassLos1[[#This Row],[Reinigungs-gruppe]]&amp;tbl_AufmassLos1[[#This Row],[Reinigungs-tageJahr]],tbl_BasisLos1[],8,FALSE),"")</f>
        <v>0</v>
      </c>
      <c r="U917" s="234" t="str">
        <f>IFERROR(tbl_AufmassLos1[[#This Row],[StundenJahr]]*tbl_AufmassLos1[[#This Row],[SVS]],"")</f>
        <v/>
      </c>
      <c r="V917" s="234" t="str">
        <f>IFERROR(tbl_AufmassLos1[[#This Row],[PreisJahr]]/12,"")</f>
        <v/>
      </c>
    </row>
    <row r="918" spans="1:22" x14ac:dyDescent="0.2">
      <c r="A918" s="321" t="s">
        <v>2556</v>
      </c>
      <c r="B918" s="318">
        <v>709170001</v>
      </c>
      <c r="C918" s="309" t="s">
        <v>2511</v>
      </c>
      <c r="D918" s="299" t="s">
        <v>250</v>
      </c>
      <c r="E918" s="301" t="s">
        <v>1613</v>
      </c>
      <c r="F918" s="296" t="s">
        <v>2349</v>
      </c>
      <c r="G918" s="468" t="s">
        <v>722</v>
      </c>
      <c r="H918" s="301"/>
      <c r="I918" s="301" t="s">
        <v>2494</v>
      </c>
      <c r="J918" s="302">
        <v>7.28</v>
      </c>
      <c r="K918" s="303" t="s">
        <v>452</v>
      </c>
      <c r="L918" s="312" t="s">
        <v>163</v>
      </c>
      <c r="M918" s="289" t="s">
        <v>484</v>
      </c>
      <c r="N918" s="294">
        <v>122.5</v>
      </c>
      <c r="O918" s="305">
        <v>4</v>
      </c>
      <c r="P918" s="305"/>
      <c r="Q918" s="463">
        <f>IFERROR(tbl_AufmassLos1[[#This Row],[Fläche_qm]]*tbl_AufmassLos1[[#This Row],[Reinigungs-tageJahr]],"")</f>
        <v>891.80000000000007</v>
      </c>
      <c r="R918" s="232">
        <f>IFERROR(VLOOKUP(tbl_AufmassLos1[[#This Row],[Reinigungs-gruppe]]&amp;tbl_AufmassLos1[[#This Row],[Reinigungs-tageJahr]],tbl_BasisLos1[],7,FALSE),"")</f>
        <v>0</v>
      </c>
      <c r="S918" s="463" t="str">
        <f>IFERROR(tbl_AufmassLos1[[#This Row],[Fläche_qm_Jahr]]/tbl_AufmassLos1[[#This Row],[qm Leistung pro Stunde]],"")</f>
        <v/>
      </c>
      <c r="T918" s="233">
        <f>IFERROR(VLOOKUP(tbl_AufmassLos1[[#This Row],[Reinigungs-gruppe]]&amp;tbl_AufmassLos1[[#This Row],[Reinigungs-tageJahr]],tbl_BasisLos1[],8,FALSE),"")</f>
        <v>0</v>
      </c>
      <c r="U918" s="234" t="str">
        <f>IFERROR(tbl_AufmassLos1[[#This Row],[StundenJahr]]*tbl_AufmassLos1[[#This Row],[SVS]],"")</f>
        <v/>
      </c>
      <c r="V918" s="234" t="str">
        <f>IFERROR(tbl_AufmassLos1[[#This Row],[PreisJahr]]/12,"")</f>
        <v/>
      </c>
    </row>
    <row r="919" spans="1:22" x14ac:dyDescent="0.2">
      <c r="A919" s="321" t="s">
        <v>2556</v>
      </c>
      <c r="B919" s="318">
        <v>709170001</v>
      </c>
      <c r="C919" s="309" t="s">
        <v>2511</v>
      </c>
      <c r="D919" s="299" t="s">
        <v>250</v>
      </c>
      <c r="E919" s="301" t="s">
        <v>449</v>
      </c>
      <c r="F919" s="296" t="s">
        <v>2380</v>
      </c>
      <c r="G919" s="468" t="s">
        <v>722</v>
      </c>
      <c r="H919" s="301"/>
      <c r="I919" s="301" t="s">
        <v>2484</v>
      </c>
      <c r="J919" s="302">
        <v>24.99</v>
      </c>
      <c r="K919" s="303" t="s">
        <v>262</v>
      </c>
      <c r="L919" s="312" t="s">
        <v>163</v>
      </c>
      <c r="M919" s="289" t="s">
        <v>481</v>
      </c>
      <c r="N919" s="294">
        <v>245</v>
      </c>
      <c r="O919" s="305">
        <v>0</v>
      </c>
      <c r="P919" s="305"/>
      <c r="Q919" s="463">
        <f>IFERROR(tbl_AufmassLos1[[#This Row],[Fläche_qm]]*tbl_AufmassLos1[[#This Row],[Reinigungs-tageJahr]],"")</f>
        <v>6122.5499999999993</v>
      </c>
      <c r="R919" s="232">
        <f>IFERROR(VLOOKUP(tbl_AufmassLos1[[#This Row],[Reinigungs-gruppe]]&amp;tbl_AufmassLos1[[#This Row],[Reinigungs-tageJahr]],tbl_BasisLos1[],7,FALSE),"")</f>
        <v>0</v>
      </c>
      <c r="S919" s="463" t="str">
        <f>IFERROR(tbl_AufmassLos1[[#This Row],[Fläche_qm_Jahr]]/tbl_AufmassLos1[[#This Row],[qm Leistung pro Stunde]],"")</f>
        <v/>
      </c>
      <c r="T919" s="233">
        <f>IFERROR(VLOOKUP(tbl_AufmassLos1[[#This Row],[Reinigungs-gruppe]]&amp;tbl_AufmassLos1[[#This Row],[Reinigungs-tageJahr]],tbl_BasisLos1[],8,FALSE),"")</f>
        <v>0</v>
      </c>
      <c r="U919" s="234" t="str">
        <f>IFERROR(tbl_AufmassLos1[[#This Row],[StundenJahr]]*tbl_AufmassLos1[[#This Row],[SVS]],"")</f>
        <v/>
      </c>
      <c r="V919" s="234" t="str">
        <f>IFERROR(tbl_AufmassLos1[[#This Row],[PreisJahr]]/12,"")</f>
        <v/>
      </c>
    </row>
    <row r="920" spans="1:22" x14ac:dyDescent="0.2">
      <c r="A920" s="321" t="s">
        <v>2556</v>
      </c>
      <c r="B920" s="318">
        <v>709170001</v>
      </c>
      <c r="C920" s="309" t="s">
        <v>2511</v>
      </c>
      <c r="D920" s="299" t="s">
        <v>250</v>
      </c>
      <c r="E920" s="301" t="s">
        <v>1614</v>
      </c>
      <c r="F920" s="296" t="s">
        <v>2391</v>
      </c>
      <c r="G920" s="468" t="s">
        <v>722</v>
      </c>
      <c r="H920" s="301"/>
      <c r="I920" s="301" t="s">
        <v>2494</v>
      </c>
      <c r="J920" s="302">
        <v>8.9700000000000006</v>
      </c>
      <c r="K920" s="303" t="s">
        <v>452</v>
      </c>
      <c r="L920" s="312" t="s">
        <v>163</v>
      </c>
      <c r="M920" s="289" t="s">
        <v>484</v>
      </c>
      <c r="N920" s="294">
        <v>122.5</v>
      </c>
      <c r="O920" s="305">
        <v>9</v>
      </c>
      <c r="P920" s="305"/>
      <c r="Q920" s="463">
        <f>IFERROR(tbl_AufmassLos1[[#This Row],[Fläche_qm]]*tbl_AufmassLos1[[#This Row],[Reinigungs-tageJahr]],"")</f>
        <v>1098.825</v>
      </c>
      <c r="R920" s="232">
        <f>IFERROR(VLOOKUP(tbl_AufmassLos1[[#This Row],[Reinigungs-gruppe]]&amp;tbl_AufmassLos1[[#This Row],[Reinigungs-tageJahr]],tbl_BasisLos1[],7,FALSE),"")</f>
        <v>0</v>
      </c>
      <c r="S920" s="463" t="str">
        <f>IFERROR(tbl_AufmassLos1[[#This Row],[Fläche_qm_Jahr]]/tbl_AufmassLos1[[#This Row],[qm Leistung pro Stunde]],"")</f>
        <v/>
      </c>
      <c r="T920" s="233">
        <f>IFERROR(VLOOKUP(tbl_AufmassLos1[[#This Row],[Reinigungs-gruppe]]&amp;tbl_AufmassLos1[[#This Row],[Reinigungs-tageJahr]],tbl_BasisLos1[],8,FALSE),"")</f>
        <v>0</v>
      </c>
      <c r="U920" s="234" t="str">
        <f>IFERROR(tbl_AufmassLos1[[#This Row],[StundenJahr]]*tbl_AufmassLos1[[#This Row],[SVS]],"")</f>
        <v/>
      </c>
      <c r="V920" s="234" t="str">
        <f>IFERROR(tbl_AufmassLos1[[#This Row],[PreisJahr]]/12,"")</f>
        <v/>
      </c>
    </row>
    <row r="921" spans="1:22" x14ac:dyDescent="0.2">
      <c r="A921" s="321" t="s">
        <v>2556</v>
      </c>
      <c r="B921" s="318">
        <v>709170001</v>
      </c>
      <c r="C921" s="309" t="s">
        <v>2511</v>
      </c>
      <c r="D921" s="299" t="s">
        <v>250</v>
      </c>
      <c r="E921" s="301" t="s">
        <v>1615</v>
      </c>
      <c r="F921" s="296" t="s">
        <v>378</v>
      </c>
      <c r="G921" s="468" t="s">
        <v>722</v>
      </c>
      <c r="H921" s="301"/>
      <c r="I921" s="301" t="s">
        <v>2494</v>
      </c>
      <c r="J921" s="302">
        <v>74.53</v>
      </c>
      <c r="K921" s="303" t="s">
        <v>452</v>
      </c>
      <c r="L921" s="312" t="s">
        <v>163</v>
      </c>
      <c r="M921" s="289" t="s">
        <v>484</v>
      </c>
      <c r="N921" s="294">
        <v>122.5</v>
      </c>
      <c r="O921" s="305">
        <v>19.8</v>
      </c>
      <c r="P921" s="305">
        <v>9.5</v>
      </c>
      <c r="Q921" s="463">
        <f>IFERROR(tbl_AufmassLos1[[#This Row],[Fläche_qm]]*tbl_AufmassLos1[[#This Row],[Reinigungs-tageJahr]],"")</f>
        <v>9129.9249999999993</v>
      </c>
      <c r="R921" s="232">
        <f>IFERROR(VLOOKUP(tbl_AufmassLos1[[#This Row],[Reinigungs-gruppe]]&amp;tbl_AufmassLos1[[#This Row],[Reinigungs-tageJahr]],tbl_BasisLos1[],7,FALSE),"")</f>
        <v>0</v>
      </c>
      <c r="S921" s="463" t="str">
        <f>IFERROR(tbl_AufmassLos1[[#This Row],[Fläche_qm_Jahr]]/tbl_AufmassLos1[[#This Row],[qm Leistung pro Stunde]],"")</f>
        <v/>
      </c>
      <c r="T921" s="233">
        <f>IFERROR(VLOOKUP(tbl_AufmassLos1[[#This Row],[Reinigungs-gruppe]]&amp;tbl_AufmassLos1[[#This Row],[Reinigungs-tageJahr]],tbl_BasisLos1[],8,FALSE),"")</f>
        <v>0</v>
      </c>
      <c r="U921" s="234" t="str">
        <f>IFERROR(tbl_AufmassLos1[[#This Row],[StundenJahr]]*tbl_AufmassLos1[[#This Row],[SVS]],"")</f>
        <v/>
      </c>
      <c r="V921" s="234" t="str">
        <f>IFERROR(tbl_AufmassLos1[[#This Row],[PreisJahr]]/12,"")</f>
        <v/>
      </c>
    </row>
    <row r="922" spans="1:22" x14ac:dyDescent="0.2">
      <c r="A922" s="321" t="s">
        <v>2556</v>
      </c>
      <c r="B922" s="318">
        <v>709170001</v>
      </c>
      <c r="C922" s="309" t="s">
        <v>2511</v>
      </c>
      <c r="D922" s="299" t="s">
        <v>250</v>
      </c>
      <c r="E922" s="301" t="s">
        <v>1616</v>
      </c>
      <c r="F922" s="296" t="s">
        <v>2392</v>
      </c>
      <c r="G922" s="468" t="s">
        <v>722</v>
      </c>
      <c r="H922" s="301"/>
      <c r="I922" s="301" t="s">
        <v>2488</v>
      </c>
      <c r="J922" s="302">
        <v>25.9</v>
      </c>
      <c r="K922" s="303" t="s">
        <v>451</v>
      </c>
      <c r="L922" s="312" t="s">
        <v>163</v>
      </c>
      <c r="M922" s="289" t="s">
        <v>481</v>
      </c>
      <c r="N922" s="294">
        <v>245</v>
      </c>
      <c r="O922" s="305">
        <v>6</v>
      </c>
      <c r="P922" s="305"/>
      <c r="Q922" s="463">
        <f>IFERROR(tbl_AufmassLos1[[#This Row],[Fläche_qm]]*tbl_AufmassLos1[[#This Row],[Reinigungs-tageJahr]],"")</f>
        <v>6345.5</v>
      </c>
      <c r="R922" s="232">
        <f>IFERROR(VLOOKUP(tbl_AufmassLos1[[#This Row],[Reinigungs-gruppe]]&amp;tbl_AufmassLos1[[#This Row],[Reinigungs-tageJahr]],tbl_BasisLos1[],7,FALSE),"")</f>
        <v>0</v>
      </c>
      <c r="S922" s="463" t="str">
        <f>IFERROR(tbl_AufmassLos1[[#This Row],[Fläche_qm_Jahr]]/tbl_AufmassLos1[[#This Row],[qm Leistung pro Stunde]],"")</f>
        <v/>
      </c>
      <c r="T922" s="233">
        <f>IFERROR(VLOOKUP(tbl_AufmassLos1[[#This Row],[Reinigungs-gruppe]]&amp;tbl_AufmassLos1[[#This Row],[Reinigungs-tageJahr]],tbl_BasisLos1[],8,FALSE),"")</f>
        <v>0</v>
      </c>
      <c r="U922" s="234" t="str">
        <f>IFERROR(tbl_AufmassLos1[[#This Row],[StundenJahr]]*tbl_AufmassLos1[[#This Row],[SVS]],"")</f>
        <v/>
      </c>
      <c r="V922" s="234" t="str">
        <f>IFERROR(tbl_AufmassLos1[[#This Row],[PreisJahr]]/12,"")</f>
        <v/>
      </c>
    </row>
    <row r="923" spans="1:22" x14ac:dyDescent="0.2">
      <c r="A923" s="321" t="s">
        <v>2556</v>
      </c>
      <c r="B923" s="318">
        <v>709170001</v>
      </c>
      <c r="C923" s="309" t="s">
        <v>2511</v>
      </c>
      <c r="D923" s="299" t="s">
        <v>250</v>
      </c>
      <c r="E923" s="301" t="s">
        <v>1617</v>
      </c>
      <c r="F923" s="296" t="s">
        <v>388</v>
      </c>
      <c r="G923" s="468" t="s">
        <v>722</v>
      </c>
      <c r="H923" s="301"/>
      <c r="I923" s="301" t="s">
        <v>2493</v>
      </c>
      <c r="J923" s="302">
        <v>22.62</v>
      </c>
      <c r="K923" s="303" t="s">
        <v>234</v>
      </c>
      <c r="L923" s="312" t="s">
        <v>163</v>
      </c>
      <c r="M923" s="289" t="s">
        <v>479</v>
      </c>
      <c r="N923" s="294">
        <v>49</v>
      </c>
      <c r="O923" s="305">
        <v>5</v>
      </c>
      <c r="P923" s="305"/>
      <c r="Q923" s="463">
        <f>IFERROR(tbl_AufmassLos1[[#This Row],[Fläche_qm]]*tbl_AufmassLos1[[#This Row],[Reinigungs-tageJahr]],"")</f>
        <v>1108.3800000000001</v>
      </c>
      <c r="R923" s="232">
        <f>IFERROR(VLOOKUP(tbl_AufmassLos1[[#This Row],[Reinigungs-gruppe]]&amp;tbl_AufmassLos1[[#This Row],[Reinigungs-tageJahr]],tbl_BasisLos1[],7,FALSE),"")</f>
        <v>0</v>
      </c>
      <c r="S923" s="463" t="str">
        <f>IFERROR(tbl_AufmassLos1[[#This Row],[Fläche_qm_Jahr]]/tbl_AufmassLos1[[#This Row],[qm Leistung pro Stunde]],"")</f>
        <v/>
      </c>
      <c r="T923" s="233">
        <f>IFERROR(VLOOKUP(tbl_AufmassLos1[[#This Row],[Reinigungs-gruppe]]&amp;tbl_AufmassLos1[[#This Row],[Reinigungs-tageJahr]],tbl_BasisLos1[],8,FALSE),"")</f>
        <v>0</v>
      </c>
      <c r="U923" s="234" t="str">
        <f>IFERROR(tbl_AufmassLos1[[#This Row],[StundenJahr]]*tbl_AufmassLos1[[#This Row],[SVS]],"")</f>
        <v/>
      </c>
      <c r="V923" s="234" t="str">
        <f>IFERROR(tbl_AufmassLos1[[#This Row],[PreisJahr]]/12,"")</f>
        <v/>
      </c>
    </row>
    <row r="924" spans="1:22" x14ac:dyDescent="0.2">
      <c r="A924" s="321" t="s">
        <v>2556</v>
      </c>
      <c r="B924" s="318">
        <v>709170001</v>
      </c>
      <c r="C924" s="309" t="s">
        <v>2511</v>
      </c>
      <c r="D924" s="299" t="s">
        <v>250</v>
      </c>
      <c r="E924" s="301" t="s">
        <v>1618</v>
      </c>
      <c r="F924" s="296" t="s">
        <v>388</v>
      </c>
      <c r="G924" s="468" t="s">
        <v>722</v>
      </c>
      <c r="H924" s="301"/>
      <c r="I924" s="301" t="s">
        <v>2493</v>
      </c>
      <c r="J924" s="302">
        <v>29.76</v>
      </c>
      <c r="K924" s="303" t="s">
        <v>234</v>
      </c>
      <c r="L924" s="312" t="s">
        <v>163</v>
      </c>
      <c r="M924" s="289" t="s">
        <v>479</v>
      </c>
      <c r="N924" s="294">
        <v>49</v>
      </c>
      <c r="O924" s="305">
        <v>10</v>
      </c>
      <c r="P924" s="305"/>
      <c r="Q924" s="463">
        <f>IFERROR(tbl_AufmassLos1[[#This Row],[Fläche_qm]]*tbl_AufmassLos1[[#This Row],[Reinigungs-tageJahr]],"")</f>
        <v>1458.24</v>
      </c>
      <c r="R924" s="232">
        <f>IFERROR(VLOOKUP(tbl_AufmassLos1[[#This Row],[Reinigungs-gruppe]]&amp;tbl_AufmassLos1[[#This Row],[Reinigungs-tageJahr]],tbl_BasisLos1[],7,FALSE),"")</f>
        <v>0</v>
      </c>
      <c r="S924" s="463" t="str">
        <f>IFERROR(tbl_AufmassLos1[[#This Row],[Fläche_qm_Jahr]]/tbl_AufmassLos1[[#This Row],[qm Leistung pro Stunde]],"")</f>
        <v/>
      </c>
      <c r="T924" s="233">
        <f>IFERROR(VLOOKUP(tbl_AufmassLos1[[#This Row],[Reinigungs-gruppe]]&amp;tbl_AufmassLos1[[#This Row],[Reinigungs-tageJahr]],tbl_BasisLos1[],8,FALSE),"")</f>
        <v>0</v>
      </c>
      <c r="U924" s="234" t="str">
        <f>IFERROR(tbl_AufmassLos1[[#This Row],[StundenJahr]]*tbl_AufmassLos1[[#This Row],[SVS]],"")</f>
        <v/>
      </c>
      <c r="V924" s="234" t="str">
        <f>IFERROR(tbl_AufmassLos1[[#This Row],[PreisJahr]]/12,"")</f>
        <v/>
      </c>
    </row>
    <row r="925" spans="1:22" x14ac:dyDescent="0.2">
      <c r="A925" s="321" t="s">
        <v>2556</v>
      </c>
      <c r="B925" s="318">
        <v>709170001</v>
      </c>
      <c r="C925" s="309" t="s">
        <v>2511</v>
      </c>
      <c r="D925" s="299" t="s">
        <v>250</v>
      </c>
      <c r="E925" s="301" t="s">
        <v>1619</v>
      </c>
      <c r="F925" s="296" t="s">
        <v>388</v>
      </c>
      <c r="G925" s="468" t="s">
        <v>722</v>
      </c>
      <c r="H925" s="301"/>
      <c r="I925" s="301" t="s">
        <v>2493</v>
      </c>
      <c r="J925" s="302">
        <v>22.62</v>
      </c>
      <c r="K925" s="303" t="s">
        <v>234</v>
      </c>
      <c r="L925" s="312" t="s">
        <v>163</v>
      </c>
      <c r="M925" s="289" t="s">
        <v>479</v>
      </c>
      <c r="N925" s="294">
        <v>49</v>
      </c>
      <c r="O925" s="305">
        <v>5</v>
      </c>
      <c r="P925" s="305"/>
      <c r="Q925" s="463">
        <f>IFERROR(tbl_AufmassLos1[[#This Row],[Fläche_qm]]*tbl_AufmassLos1[[#This Row],[Reinigungs-tageJahr]],"")</f>
        <v>1108.3800000000001</v>
      </c>
      <c r="R925" s="232">
        <f>IFERROR(VLOOKUP(tbl_AufmassLos1[[#This Row],[Reinigungs-gruppe]]&amp;tbl_AufmassLos1[[#This Row],[Reinigungs-tageJahr]],tbl_BasisLos1[],7,FALSE),"")</f>
        <v>0</v>
      </c>
      <c r="S925" s="463" t="str">
        <f>IFERROR(tbl_AufmassLos1[[#This Row],[Fläche_qm_Jahr]]/tbl_AufmassLos1[[#This Row],[qm Leistung pro Stunde]],"")</f>
        <v/>
      </c>
      <c r="T925" s="233">
        <f>IFERROR(VLOOKUP(tbl_AufmassLos1[[#This Row],[Reinigungs-gruppe]]&amp;tbl_AufmassLos1[[#This Row],[Reinigungs-tageJahr]],tbl_BasisLos1[],8,FALSE),"")</f>
        <v>0</v>
      </c>
      <c r="U925" s="234" t="str">
        <f>IFERROR(tbl_AufmassLos1[[#This Row],[StundenJahr]]*tbl_AufmassLos1[[#This Row],[SVS]],"")</f>
        <v/>
      </c>
      <c r="V925" s="234" t="str">
        <f>IFERROR(tbl_AufmassLos1[[#This Row],[PreisJahr]]/12,"")</f>
        <v/>
      </c>
    </row>
    <row r="926" spans="1:22" x14ac:dyDescent="0.2">
      <c r="A926" s="321" t="s">
        <v>2556</v>
      </c>
      <c r="B926" s="318">
        <v>709170001</v>
      </c>
      <c r="C926" s="309" t="s">
        <v>2511</v>
      </c>
      <c r="D926" s="299" t="s">
        <v>250</v>
      </c>
      <c r="E926" s="301" t="s">
        <v>1620</v>
      </c>
      <c r="F926" s="296" t="s">
        <v>388</v>
      </c>
      <c r="G926" s="468" t="s">
        <v>722</v>
      </c>
      <c r="H926" s="301"/>
      <c r="I926" s="301" t="s">
        <v>2487</v>
      </c>
      <c r="J926" s="302">
        <v>28.5</v>
      </c>
      <c r="K926" s="303" t="s">
        <v>234</v>
      </c>
      <c r="L926" s="312" t="s">
        <v>163</v>
      </c>
      <c r="M926" s="289" t="s">
        <v>479</v>
      </c>
      <c r="N926" s="294">
        <v>49</v>
      </c>
      <c r="O926" s="305">
        <v>6.5</v>
      </c>
      <c r="P926" s="305"/>
      <c r="Q926" s="463">
        <f>IFERROR(tbl_AufmassLos1[[#This Row],[Fläche_qm]]*tbl_AufmassLos1[[#This Row],[Reinigungs-tageJahr]],"")</f>
        <v>1396.5</v>
      </c>
      <c r="R926" s="232">
        <f>IFERROR(VLOOKUP(tbl_AufmassLos1[[#This Row],[Reinigungs-gruppe]]&amp;tbl_AufmassLos1[[#This Row],[Reinigungs-tageJahr]],tbl_BasisLos1[],7,FALSE),"")</f>
        <v>0</v>
      </c>
      <c r="S926" s="463" t="str">
        <f>IFERROR(tbl_AufmassLos1[[#This Row],[Fläche_qm_Jahr]]/tbl_AufmassLos1[[#This Row],[qm Leistung pro Stunde]],"")</f>
        <v/>
      </c>
      <c r="T926" s="233">
        <f>IFERROR(VLOOKUP(tbl_AufmassLos1[[#This Row],[Reinigungs-gruppe]]&amp;tbl_AufmassLos1[[#This Row],[Reinigungs-tageJahr]],tbl_BasisLos1[],8,FALSE),"")</f>
        <v>0</v>
      </c>
      <c r="U926" s="234" t="str">
        <f>IFERROR(tbl_AufmassLos1[[#This Row],[StundenJahr]]*tbl_AufmassLos1[[#This Row],[SVS]],"")</f>
        <v/>
      </c>
      <c r="V926" s="234" t="str">
        <f>IFERROR(tbl_AufmassLos1[[#This Row],[PreisJahr]]/12,"")</f>
        <v/>
      </c>
    </row>
    <row r="927" spans="1:22" x14ac:dyDescent="0.2">
      <c r="A927" s="321" t="s">
        <v>2556</v>
      </c>
      <c r="B927" s="318">
        <v>709170001</v>
      </c>
      <c r="C927" s="309" t="s">
        <v>2511</v>
      </c>
      <c r="D927" s="299" t="s">
        <v>250</v>
      </c>
      <c r="E927" s="301" t="s">
        <v>1621</v>
      </c>
      <c r="F927" s="296" t="s">
        <v>2393</v>
      </c>
      <c r="G927" s="468" t="s">
        <v>722</v>
      </c>
      <c r="H927" s="301"/>
      <c r="I927" s="301" t="s">
        <v>2494</v>
      </c>
      <c r="J927" s="302">
        <v>31.82</v>
      </c>
      <c r="K927" s="303" t="s">
        <v>262</v>
      </c>
      <c r="L927" s="312" t="s">
        <v>163</v>
      </c>
      <c r="M927" s="289" t="s">
        <v>481</v>
      </c>
      <c r="N927" s="294">
        <v>245</v>
      </c>
      <c r="O927" s="305">
        <v>2.5</v>
      </c>
      <c r="P927" s="305"/>
      <c r="Q927" s="463">
        <f>IFERROR(tbl_AufmassLos1[[#This Row],[Fläche_qm]]*tbl_AufmassLos1[[#This Row],[Reinigungs-tageJahr]],"")</f>
        <v>7795.9</v>
      </c>
      <c r="R927" s="232">
        <f>IFERROR(VLOOKUP(tbl_AufmassLos1[[#This Row],[Reinigungs-gruppe]]&amp;tbl_AufmassLos1[[#This Row],[Reinigungs-tageJahr]],tbl_BasisLos1[],7,FALSE),"")</f>
        <v>0</v>
      </c>
      <c r="S927" s="463" t="str">
        <f>IFERROR(tbl_AufmassLos1[[#This Row],[Fläche_qm_Jahr]]/tbl_AufmassLos1[[#This Row],[qm Leistung pro Stunde]],"")</f>
        <v/>
      </c>
      <c r="T927" s="233">
        <f>IFERROR(VLOOKUP(tbl_AufmassLos1[[#This Row],[Reinigungs-gruppe]]&amp;tbl_AufmassLos1[[#This Row],[Reinigungs-tageJahr]],tbl_BasisLos1[],8,FALSE),"")</f>
        <v>0</v>
      </c>
      <c r="U927" s="234" t="str">
        <f>IFERROR(tbl_AufmassLos1[[#This Row],[StundenJahr]]*tbl_AufmassLos1[[#This Row],[SVS]],"")</f>
        <v/>
      </c>
      <c r="V927" s="234" t="str">
        <f>IFERROR(tbl_AufmassLos1[[#This Row],[PreisJahr]]/12,"")</f>
        <v/>
      </c>
    </row>
    <row r="928" spans="1:22" x14ac:dyDescent="0.2">
      <c r="A928" s="321" t="s">
        <v>2556</v>
      </c>
      <c r="B928" s="318">
        <v>709170001</v>
      </c>
      <c r="C928" s="309" t="s">
        <v>2511</v>
      </c>
      <c r="D928" s="299" t="s">
        <v>250</v>
      </c>
      <c r="E928" s="301" t="s">
        <v>1622</v>
      </c>
      <c r="F928" s="296" t="s">
        <v>2394</v>
      </c>
      <c r="G928" s="468" t="s">
        <v>722</v>
      </c>
      <c r="H928" s="301"/>
      <c r="I928" s="301" t="s">
        <v>2490</v>
      </c>
      <c r="J928" s="302">
        <v>72</v>
      </c>
      <c r="K928" s="303" t="s">
        <v>450</v>
      </c>
      <c r="L928" s="312" t="s">
        <v>163</v>
      </c>
      <c r="M928" s="289" t="s">
        <v>484</v>
      </c>
      <c r="N928" s="294">
        <v>122.5</v>
      </c>
      <c r="O928" s="305">
        <v>13</v>
      </c>
      <c r="P928" s="305"/>
      <c r="Q928" s="463">
        <f>IFERROR(tbl_AufmassLos1[[#This Row],[Fläche_qm]]*tbl_AufmassLos1[[#This Row],[Reinigungs-tageJahr]],"")</f>
        <v>8820</v>
      </c>
      <c r="R928" s="232">
        <f>IFERROR(VLOOKUP(tbl_AufmassLos1[[#This Row],[Reinigungs-gruppe]]&amp;tbl_AufmassLos1[[#This Row],[Reinigungs-tageJahr]],tbl_BasisLos1[],7,FALSE),"")</f>
        <v>0</v>
      </c>
      <c r="S928" s="463" t="str">
        <f>IFERROR(tbl_AufmassLos1[[#This Row],[Fläche_qm_Jahr]]/tbl_AufmassLos1[[#This Row],[qm Leistung pro Stunde]],"")</f>
        <v/>
      </c>
      <c r="T928" s="233">
        <f>IFERROR(VLOOKUP(tbl_AufmassLos1[[#This Row],[Reinigungs-gruppe]]&amp;tbl_AufmassLos1[[#This Row],[Reinigungs-tageJahr]],tbl_BasisLos1[],8,FALSE),"")</f>
        <v>0</v>
      </c>
      <c r="U928" s="234" t="str">
        <f>IFERROR(tbl_AufmassLos1[[#This Row],[StundenJahr]]*tbl_AufmassLos1[[#This Row],[SVS]],"")</f>
        <v/>
      </c>
      <c r="V928" s="234" t="str">
        <f>IFERROR(tbl_AufmassLos1[[#This Row],[PreisJahr]]/12,"")</f>
        <v/>
      </c>
    </row>
    <row r="929" spans="1:22" x14ac:dyDescent="0.2">
      <c r="A929" s="321" t="s">
        <v>2556</v>
      </c>
      <c r="B929" s="318">
        <v>709170001</v>
      </c>
      <c r="C929" s="309" t="s">
        <v>2511</v>
      </c>
      <c r="D929" s="299" t="s">
        <v>250</v>
      </c>
      <c r="E929" s="301" t="s">
        <v>1623</v>
      </c>
      <c r="F929" s="296" t="s">
        <v>417</v>
      </c>
      <c r="G929" s="468" t="s">
        <v>722</v>
      </c>
      <c r="H929" s="301"/>
      <c r="I929" s="301" t="s">
        <v>2490</v>
      </c>
      <c r="J929" s="302">
        <v>13.95</v>
      </c>
      <c r="K929" s="303" t="s">
        <v>450</v>
      </c>
      <c r="L929" s="312" t="s">
        <v>163</v>
      </c>
      <c r="M929" s="289" t="s">
        <v>484</v>
      </c>
      <c r="N929" s="294">
        <v>122.5</v>
      </c>
      <c r="O929" s="305">
        <v>10.4</v>
      </c>
      <c r="P929" s="305"/>
      <c r="Q929" s="463">
        <f>IFERROR(tbl_AufmassLos1[[#This Row],[Fläche_qm]]*tbl_AufmassLos1[[#This Row],[Reinigungs-tageJahr]],"")</f>
        <v>1708.875</v>
      </c>
      <c r="R929" s="232">
        <f>IFERROR(VLOOKUP(tbl_AufmassLos1[[#This Row],[Reinigungs-gruppe]]&amp;tbl_AufmassLos1[[#This Row],[Reinigungs-tageJahr]],tbl_BasisLos1[],7,FALSE),"")</f>
        <v>0</v>
      </c>
      <c r="S929" s="463" t="str">
        <f>IFERROR(tbl_AufmassLos1[[#This Row],[Fläche_qm_Jahr]]/tbl_AufmassLos1[[#This Row],[qm Leistung pro Stunde]],"")</f>
        <v/>
      </c>
      <c r="T929" s="233">
        <f>IFERROR(VLOOKUP(tbl_AufmassLos1[[#This Row],[Reinigungs-gruppe]]&amp;tbl_AufmassLos1[[#This Row],[Reinigungs-tageJahr]],tbl_BasisLos1[],8,FALSE),"")</f>
        <v>0</v>
      </c>
      <c r="U929" s="234" t="str">
        <f>IFERROR(tbl_AufmassLos1[[#This Row],[StundenJahr]]*tbl_AufmassLos1[[#This Row],[SVS]],"")</f>
        <v/>
      </c>
      <c r="V929" s="234" t="str">
        <f>IFERROR(tbl_AufmassLos1[[#This Row],[PreisJahr]]/12,"")</f>
        <v/>
      </c>
    </row>
    <row r="930" spans="1:22" x14ac:dyDescent="0.2">
      <c r="A930" s="321" t="s">
        <v>2556</v>
      </c>
      <c r="B930" s="318">
        <v>709170001</v>
      </c>
      <c r="C930" s="309" t="s">
        <v>2511</v>
      </c>
      <c r="D930" s="299" t="s">
        <v>250</v>
      </c>
      <c r="E930" s="301" t="s">
        <v>487</v>
      </c>
      <c r="F930" s="296" t="s">
        <v>2381</v>
      </c>
      <c r="G930" s="468" t="s">
        <v>722</v>
      </c>
      <c r="H930" s="301"/>
      <c r="I930" s="301" t="s">
        <v>2487</v>
      </c>
      <c r="J930" s="302">
        <v>17.23</v>
      </c>
      <c r="K930" s="303" t="s">
        <v>450</v>
      </c>
      <c r="L930" s="312" t="s">
        <v>163</v>
      </c>
      <c r="M930" s="289" t="s">
        <v>484</v>
      </c>
      <c r="N930" s="294">
        <v>122.5</v>
      </c>
      <c r="O930" s="305">
        <v>3.6</v>
      </c>
      <c r="P930" s="305">
        <v>12.35</v>
      </c>
      <c r="Q930" s="463">
        <f>IFERROR(tbl_AufmassLos1[[#This Row],[Fläche_qm]]*tbl_AufmassLos1[[#This Row],[Reinigungs-tageJahr]],"")</f>
        <v>2110.6750000000002</v>
      </c>
      <c r="R930" s="232">
        <f>IFERROR(VLOOKUP(tbl_AufmassLos1[[#This Row],[Reinigungs-gruppe]]&amp;tbl_AufmassLos1[[#This Row],[Reinigungs-tageJahr]],tbl_BasisLos1[],7,FALSE),"")</f>
        <v>0</v>
      </c>
      <c r="S930" s="463" t="str">
        <f>IFERROR(tbl_AufmassLos1[[#This Row],[Fläche_qm_Jahr]]/tbl_AufmassLos1[[#This Row],[qm Leistung pro Stunde]],"")</f>
        <v/>
      </c>
      <c r="T930" s="233">
        <f>IFERROR(VLOOKUP(tbl_AufmassLos1[[#This Row],[Reinigungs-gruppe]]&amp;tbl_AufmassLos1[[#This Row],[Reinigungs-tageJahr]],tbl_BasisLos1[],8,FALSE),"")</f>
        <v>0</v>
      </c>
      <c r="U930" s="234" t="str">
        <f>IFERROR(tbl_AufmassLos1[[#This Row],[StundenJahr]]*tbl_AufmassLos1[[#This Row],[SVS]],"")</f>
        <v/>
      </c>
      <c r="V930" s="234" t="str">
        <f>IFERROR(tbl_AufmassLos1[[#This Row],[PreisJahr]]/12,"")</f>
        <v/>
      </c>
    </row>
    <row r="931" spans="1:22" x14ac:dyDescent="0.2">
      <c r="A931" s="321" t="s">
        <v>2556</v>
      </c>
      <c r="B931" s="318">
        <v>709170001</v>
      </c>
      <c r="C931" s="309" t="s">
        <v>2511</v>
      </c>
      <c r="D931" s="299" t="s">
        <v>250</v>
      </c>
      <c r="E931" s="301" t="s">
        <v>1624</v>
      </c>
      <c r="F931" s="296" t="s">
        <v>2395</v>
      </c>
      <c r="G931" s="468" t="s">
        <v>722</v>
      </c>
      <c r="H931" s="301"/>
      <c r="I931" s="301" t="s">
        <v>2486</v>
      </c>
      <c r="J931" s="302">
        <v>13.34</v>
      </c>
      <c r="K931" s="303" t="s">
        <v>500</v>
      </c>
      <c r="L931" s="312" t="s">
        <v>163</v>
      </c>
      <c r="M931" s="289" t="s">
        <v>481</v>
      </c>
      <c r="N931" s="294">
        <v>245</v>
      </c>
      <c r="O931" s="305">
        <v>9.5</v>
      </c>
      <c r="P931" s="305"/>
      <c r="Q931" s="463">
        <f>IFERROR(tbl_AufmassLos1[[#This Row],[Fläche_qm]]*tbl_AufmassLos1[[#This Row],[Reinigungs-tageJahr]],"")</f>
        <v>3268.3</v>
      </c>
      <c r="R931" s="232">
        <f>IFERROR(VLOOKUP(tbl_AufmassLos1[[#This Row],[Reinigungs-gruppe]]&amp;tbl_AufmassLos1[[#This Row],[Reinigungs-tageJahr]],tbl_BasisLos1[],7,FALSE),"")</f>
        <v>0</v>
      </c>
      <c r="S931" s="463" t="str">
        <f>IFERROR(tbl_AufmassLos1[[#This Row],[Fläche_qm_Jahr]]/tbl_AufmassLos1[[#This Row],[qm Leistung pro Stunde]],"")</f>
        <v/>
      </c>
      <c r="T931" s="233">
        <f>IFERROR(VLOOKUP(tbl_AufmassLos1[[#This Row],[Reinigungs-gruppe]]&amp;tbl_AufmassLos1[[#This Row],[Reinigungs-tageJahr]],tbl_BasisLos1[],8,FALSE),"")</f>
        <v>0</v>
      </c>
      <c r="U931" s="234" t="str">
        <f>IFERROR(tbl_AufmassLos1[[#This Row],[StundenJahr]]*tbl_AufmassLos1[[#This Row],[SVS]],"")</f>
        <v/>
      </c>
      <c r="V931" s="234" t="str">
        <f>IFERROR(tbl_AufmassLos1[[#This Row],[PreisJahr]]/12,"")</f>
        <v/>
      </c>
    </row>
    <row r="932" spans="1:22" x14ac:dyDescent="0.2">
      <c r="A932" s="321" t="s">
        <v>2556</v>
      </c>
      <c r="B932" s="318">
        <v>709170001</v>
      </c>
      <c r="C932" s="309" t="s">
        <v>2511</v>
      </c>
      <c r="D932" s="299" t="s">
        <v>250</v>
      </c>
      <c r="E932" s="301" t="s">
        <v>1625</v>
      </c>
      <c r="F932" s="296" t="s">
        <v>2396</v>
      </c>
      <c r="G932" s="468" t="s">
        <v>722</v>
      </c>
      <c r="H932" s="301"/>
      <c r="I932" s="301" t="s">
        <v>2492</v>
      </c>
      <c r="J932" s="302">
        <v>13</v>
      </c>
      <c r="K932" s="303" t="s">
        <v>466</v>
      </c>
      <c r="L932" s="312" t="s">
        <v>163</v>
      </c>
      <c r="M932" s="289" t="s">
        <v>484</v>
      </c>
      <c r="N932" s="294">
        <v>122.5</v>
      </c>
      <c r="O932" s="305">
        <v>6.2</v>
      </c>
      <c r="P932" s="305"/>
      <c r="Q932" s="463">
        <f>IFERROR(tbl_AufmassLos1[[#This Row],[Fläche_qm]]*tbl_AufmassLos1[[#This Row],[Reinigungs-tageJahr]],"")</f>
        <v>1592.5</v>
      </c>
      <c r="R932" s="232">
        <f>IFERROR(VLOOKUP(tbl_AufmassLos1[[#This Row],[Reinigungs-gruppe]]&amp;tbl_AufmassLos1[[#This Row],[Reinigungs-tageJahr]],tbl_BasisLos1[],7,FALSE),"")</f>
        <v>0</v>
      </c>
      <c r="S932" s="463" t="str">
        <f>IFERROR(tbl_AufmassLos1[[#This Row],[Fläche_qm_Jahr]]/tbl_AufmassLos1[[#This Row],[qm Leistung pro Stunde]],"")</f>
        <v/>
      </c>
      <c r="T932" s="233">
        <f>IFERROR(VLOOKUP(tbl_AufmassLos1[[#This Row],[Reinigungs-gruppe]]&amp;tbl_AufmassLos1[[#This Row],[Reinigungs-tageJahr]],tbl_BasisLos1[],8,FALSE),"")</f>
        <v>0</v>
      </c>
      <c r="U932" s="234" t="str">
        <f>IFERROR(tbl_AufmassLos1[[#This Row],[StundenJahr]]*tbl_AufmassLos1[[#This Row],[SVS]],"")</f>
        <v/>
      </c>
      <c r="V932" s="234" t="str">
        <f>IFERROR(tbl_AufmassLos1[[#This Row],[PreisJahr]]/12,"")</f>
        <v/>
      </c>
    </row>
    <row r="933" spans="1:22" x14ac:dyDescent="0.2">
      <c r="A933" s="321" t="s">
        <v>2556</v>
      </c>
      <c r="B933" s="318">
        <v>709170001</v>
      </c>
      <c r="C933" s="309" t="s">
        <v>2511</v>
      </c>
      <c r="D933" s="299" t="s">
        <v>250</v>
      </c>
      <c r="E933" s="301" t="s">
        <v>1626</v>
      </c>
      <c r="F933" s="296" t="s">
        <v>430</v>
      </c>
      <c r="G933" s="468" t="s">
        <v>722</v>
      </c>
      <c r="H933" s="301"/>
      <c r="I933" s="301" t="s">
        <v>2494</v>
      </c>
      <c r="J933" s="302">
        <v>3.98</v>
      </c>
      <c r="K933" s="303" t="s">
        <v>466</v>
      </c>
      <c r="L933" s="312" t="s">
        <v>163</v>
      </c>
      <c r="M933" s="289" t="s">
        <v>484</v>
      </c>
      <c r="N933" s="294">
        <v>122.5</v>
      </c>
      <c r="O933" s="305">
        <v>0</v>
      </c>
      <c r="P933" s="305"/>
      <c r="Q933" s="463">
        <f>IFERROR(tbl_AufmassLos1[[#This Row],[Fläche_qm]]*tbl_AufmassLos1[[#This Row],[Reinigungs-tageJahr]],"")</f>
        <v>487.55</v>
      </c>
      <c r="R933" s="232">
        <f>IFERROR(VLOOKUP(tbl_AufmassLos1[[#This Row],[Reinigungs-gruppe]]&amp;tbl_AufmassLos1[[#This Row],[Reinigungs-tageJahr]],tbl_BasisLos1[],7,FALSE),"")</f>
        <v>0</v>
      </c>
      <c r="S933" s="463" t="str">
        <f>IFERROR(tbl_AufmassLos1[[#This Row],[Fläche_qm_Jahr]]/tbl_AufmassLos1[[#This Row],[qm Leistung pro Stunde]],"")</f>
        <v/>
      </c>
      <c r="T933" s="233">
        <f>IFERROR(VLOOKUP(tbl_AufmassLos1[[#This Row],[Reinigungs-gruppe]]&amp;tbl_AufmassLos1[[#This Row],[Reinigungs-tageJahr]],tbl_BasisLos1[],8,FALSE),"")</f>
        <v>0</v>
      </c>
      <c r="U933" s="234" t="str">
        <f>IFERROR(tbl_AufmassLos1[[#This Row],[StundenJahr]]*tbl_AufmassLos1[[#This Row],[SVS]],"")</f>
        <v/>
      </c>
      <c r="V933" s="234" t="str">
        <f>IFERROR(tbl_AufmassLos1[[#This Row],[PreisJahr]]/12,"")</f>
        <v/>
      </c>
    </row>
    <row r="934" spans="1:22" x14ac:dyDescent="0.2">
      <c r="A934" s="321" t="s">
        <v>2556</v>
      </c>
      <c r="B934" s="318">
        <v>709170001</v>
      </c>
      <c r="C934" s="309" t="s">
        <v>2511</v>
      </c>
      <c r="D934" s="299" t="s">
        <v>250</v>
      </c>
      <c r="E934" s="301" t="s">
        <v>1627</v>
      </c>
      <c r="F934" s="296" t="s">
        <v>2397</v>
      </c>
      <c r="G934" s="468" t="s">
        <v>722</v>
      </c>
      <c r="H934" s="301"/>
      <c r="I934" s="301" t="s">
        <v>2492</v>
      </c>
      <c r="J934" s="302">
        <v>8</v>
      </c>
      <c r="K934" s="303" t="s">
        <v>466</v>
      </c>
      <c r="L934" s="312" t="s">
        <v>163</v>
      </c>
      <c r="M934" s="289" t="s">
        <v>484</v>
      </c>
      <c r="N934" s="294">
        <v>122.5</v>
      </c>
      <c r="O934" s="305">
        <v>0</v>
      </c>
      <c r="P934" s="305"/>
      <c r="Q934" s="463">
        <f>IFERROR(tbl_AufmassLos1[[#This Row],[Fläche_qm]]*tbl_AufmassLos1[[#This Row],[Reinigungs-tageJahr]],"")</f>
        <v>980</v>
      </c>
      <c r="R934" s="232">
        <f>IFERROR(VLOOKUP(tbl_AufmassLos1[[#This Row],[Reinigungs-gruppe]]&amp;tbl_AufmassLos1[[#This Row],[Reinigungs-tageJahr]],tbl_BasisLos1[],7,FALSE),"")</f>
        <v>0</v>
      </c>
      <c r="S934" s="463" t="str">
        <f>IFERROR(tbl_AufmassLos1[[#This Row],[Fläche_qm_Jahr]]/tbl_AufmassLos1[[#This Row],[qm Leistung pro Stunde]],"")</f>
        <v/>
      </c>
      <c r="T934" s="233">
        <f>IFERROR(VLOOKUP(tbl_AufmassLos1[[#This Row],[Reinigungs-gruppe]]&amp;tbl_AufmassLos1[[#This Row],[Reinigungs-tageJahr]],tbl_BasisLos1[],8,FALSE),"")</f>
        <v>0</v>
      </c>
      <c r="U934" s="234" t="str">
        <f>IFERROR(tbl_AufmassLos1[[#This Row],[StundenJahr]]*tbl_AufmassLos1[[#This Row],[SVS]],"")</f>
        <v/>
      </c>
      <c r="V934" s="234" t="str">
        <f>IFERROR(tbl_AufmassLos1[[#This Row],[PreisJahr]]/12,"")</f>
        <v/>
      </c>
    </row>
    <row r="935" spans="1:22" x14ac:dyDescent="0.2">
      <c r="A935" s="321" t="s">
        <v>2556</v>
      </c>
      <c r="B935" s="318">
        <v>709170001</v>
      </c>
      <c r="C935" s="309" t="s">
        <v>2511</v>
      </c>
      <c r="D935" s="299" t="s">
        <v>251</v>
      </c>
      <c r="E935" s="301" t="s">
        <v>1628</v>
      </c>
      <c r="F935" s="296" t="s">
        <v>2349</v>
      </c>
      <c r="G935" s="468" t="s">
        <v>722</v>
      </c>
      <c r="H935" s="301"/>
      <c r="I935" s="301" t="s">
        <v>2494</v>
      </c>
      <c r="J935" s="302">
        <v>21.47</v>
      </c>
      <c r="K935" s="303" t="s">
        <v>452</v>
      </c>
      <c r="L935" s="312" t="s">
        <v>163</v>
      </c>
      <c r="M935" s="289" t="s">
        <v>484</v>
      </c>
      <c r="N935" s="294">
        <v>122.5</v>
      </c>
      <c r="O935" s="305">
        <v>0</v>
      </c>
      <c r="P935" s="305">
        <v>6.6</v>
      </c>
      <c r="Q935" s="463">
        <f>IFERROR(tbl_AufmassLos1[[#This Row],[Fläche_qm]]*tbl_AufmassLos1[[#This Row],[Reinigungs-tageJahr]],"")</f>
        <v>2630.0749999999998</v>
      </c>
      <c r="R935" s="232">
        <f>IFERROR(VLOOKUP(tbl_AufmassLos1[[#This Row],[Reinigungs-gruppe]]&amp;tbl_AufmassLos1[[#This Row],[Reinigungs-tageJahr]],tbl_BasisLos1[],7,FALSE),"")</f>
        <v>0</v>
      </c>
      <c r="S935" s="463" t="str">
        <f>IFERROR(tbl_AufmassLos1[[#This Row],[Fläche_qm_Jahr]]/tbl_AufmassLos1[[#This Row],[qm Leistung pro Stunde]],"")</f>
        <v/>
      </c>
      <c r="T935" s="233">
        <f>IFERROR(VLOOKUP(tbl_AufmassLos1[[#This Row],[Reinigungs-gruppe]]&amp;tbl_AufmassLos1[[#This Row],[Reinigungs-tageJahr]],tbl_BasisLos1[],8,FALSE),"")</f>
        <v>0</v>
      </c>
      <c r="U935" s="234" t="str">
        <f>IFERROR(tbl_AufmassLos1[[#This Row],[StundenJahr]]*tbl_AufmassLos1[[#This Row],[SVS]],"")</f>
        <v/>
      </c>
      <c r="V935" s="234" t="str">
        <f>IFERROR(tbl_AufmassLos1[[#This Row],[PreisJahr]]/12,"")</f>
        <v/>
      </c>
    </row>
    <row r="936" spans="1:22" x14ac:dyDescent="0.2">
      <c r="A936" s="321" t="s">
        <v>2556</v>
      </c>
      <c r="B936" s="318">
        <v>709170001</v>
      </c>
      <c r="C936" s="309" t="s">
        <v>2511</v>
      </c>
      <c r="D936" s="299" t="s">
        <v>251</v>
      </c>
      <c r="E936" s="301" t="s">
        <v>1629</v>
      </c>
      <c r="F936" s="296" t="s">
        <v>380</v>
      </c>
      <c r="G936" s="468" t="s">
        <v>722</v>
      </c>
      <c r="H936" s="301"/>
      <c r="I936" s="301" t="s">
        <v>2494</v>
      </c>
      <c r="J936" s="302">
        <v>24.13</v>
      </c>
      <c r="K936" s="303" t="s">
        <v>452</v>
      </c>
      <c r="L936" s="312" t="s">
        <v>163</v>
      </c>
      <c r="M936" s="289" t="s">
        <v>484</v>
      </c>
      <c r="N936" s="294">
        <v>122.5</v>
      </c>
      <c r="O936" s="305">
        <v>0</v>
      </c>
      <c r="P936" s="305"/>
      <c r="Q936" s="463">
        <f>IFERROR(tbl_AufmassLos1[[#This Row],[Fläche_qm]]*tbl_AufmassLos1[[#This Row],[Reinigungs-tageJahr]],"")</f>
        <v>2955.9249999999997</v>
      </c>
      <c r="R936" s="232">
        <f>IFERROR(VLOOKUP(tbl_AufmassLos1[[#This Row],[Reinigungs-gruppe]]&amp;tbl_AufmassLos1[[#This Row],[Reinigungs-tageJahr]],tbl_BasisLos1[],7,FALSE),"")</f>
        <v>0</v>
      </c>
      <c r="S936" s="463" t="str">
        <f>IFERROR(tbl_AufmassLos1[[#This Row],[Fläche_qm_Jahr]]/tbl_AufmassLos1[[#This Row],[qm Leistung pro Stunde]],"")</f>
        <v/>
      </c>
      <c r="T936" s="233">
        <f>IFERROR(VLOOKUP(tbl_AufmassLos1[[#This Row],[Reinigungs-gruppe]]&amp;tbl_AufmassLos1[[#This Row],[Reinigungs-tageJahr]],tbl_BasisLos1[],8,FALSE),"")</f>
        <v>0</v>
      </c>
      <c r="U936" s="234" t="str">
        <f>IFERROR(tbl_AufmassLos1[[#This Row],[StundenJahr]]*tbl_AufmassLos1[[#This Row],[SVS]],"")</f>
        <v/>
      </c>
      <c r="V936" s="234" t="str">
        <f>IFERROR(tbl_AufmassLos1[[#This Row],[PreisJahr]]/12,"")</f>
        <v/>
      </c>
    </row>
    <row r="937" spans="1:22" x14ac:dyDescent="0.2">
      <c r="A937" s="321" t="s">
        <v>2556</v>
      </c>
      <c r="B937" s="318">
        <v>709170001</v>
      </c>
      <c r="C937" s="309" t="s">
        <v>2511</v>
      </c>
      <c r="D937" s="299" t="s">
        <v>251</v>
      </c>
      <c r="E937" s="301" t="s">
        <v>1630</v>
      </c>
      <c r="F937" s="296" t="s">
        <v>376</v>
      </c>
      <c r="G937" s="468" t="s">
        <v>722</v>
      </c>
      <c r="H937" s="301"/>
      <c r="I937" s="301" t="s">
        <v>2493</v>
      </c>
      <c r="J937" s="302">
        <v>15.44</v>
      </c>
      <c r="K937" s="303" t="s">
        <v>263</v>
      </c>
      <c r="L937" s="312" t="s">
        <v>163</v>
      </c>
      <c r="M937" s="289" t="s">
        <v>484</v>
      </c>
      <c r="N937" s="294">
        <v>122.5</v>
      </c>
      <c r="O937" s="305">
        <v>5</v>
      </c>
      <c r="P937" s="305"/>
      <c r="Q937" s="463">
        <f>IFERROR(tbl_AufmassLos1[[#This Row],[Fläche_qm]]*tbl_AufmassLos1[[#This Row],[Reinigungs-tageJahr]],"")</f>
        <v>1891.3999999999999</v>
      </c>
      <c r="R937" s="232">
        <f>IFERROR(VLOOKUP(tbl_AufmassLos1[[#This Row],[Reinigungs-gruppe]]&amp;tbl_AufmassLos1[[#This Row],[Reinigungs-tageJahr]],tbl_BasisLos1[],7,FALSE),"")</f>
        <v>0</v>
      </c>
      <c r="S937" s="463" t="str">
        <f>IFERROR(tbl_AufmassLos1[[#This Row],[Fläche_qm_Jahr]]/tbl_AufmassLos1[[#This Row],[qm Leistung pro Stunde]],"")</f>
        <v/>
      </c>
      <c r="T937" s="233">
        <f>IFERROR(VLOOKUP(tbl_AufmassLos1[[#This Row],[Reinigungs-gruppe]]&amp;tbl_AufmassLos1[[#This Row],[Reinigungs-tageJahr]],tbl_BasisLos1[],8,FALSE),"")</f>
        <v>0</v>
      </c>
      <c r="U937" s="234" t="str">
        <f>IFERROR(tbl_AufmassLos1[[#This Row],[StundenJahr]]*tbl_AufmassLos1[[#This Row],[SVS]],"")</f>
        <v/>
      </c>
      <c r="V937" s="234" t="str">
        <f>IFERROR(tbl_AufmassLos1[[#This Row],[PreisJahr]]/12,"")</f>
        <v/>
      </c>
    </row>
    <row r="938" spans="1:22" x14ac:dyDescent="0.2">
      <c r="A938" s="321" t="s">
        <v>2556</v>
      </c>
      <c r="B938" s="318">
        <v>709170001</v>
      </c>
      <c r="C938" s="309" t="s">
        <v>2511</v>
      </c>
      <c r="D938" s="299" t="s">
        <v>251</v>
      </c>
      <c r="E938" s="301" t="s">
        <v>1631</v>
      </c>
      <c r="F938" s="296" t="s">
        <v>2398</v>
      </c>
      <c r="G938" s="468" t="s">
        <v>722</v>
      </c>
      <c r="H938" s="301"/>
      <c r="I938" s="301" t="s">
        <v>2487</v>
      </c>
      <c r="J938" s="302">
        <v>35.229999999999997</v>
      </c>
      <c r="K938" s="303" t="s">
        <v>450</v>
      </c>
      <c r="L938" s="312" t="s">
        <v>163</v>
      </c>
      <c r="M938" s="289" t="s">
        <v>484</v>
      </c>
      <c r="N938" s="294">
        <v>122.5</v>
      </c>
      <c r="O938" s="305">
        <v>10</v>
      </c>
      <c r="P938" s="305"/>
      <c r="Q938" s="463">
        <f>IFERROR(tbl_AufmassLos1[[#This Row],[Fläche_qm]]*tbl_AufmassLos1[[#This Row],[Reinigungs-tageJahr]],"")</f>
        <v>4315.6749999999993</v>
      </c>
      <c r="R938" s="232">
        <f>IFERROR(VLOOKUP(tbl_AufmassLos1[[#This Row],[Reinigungs-gruppe]]&amp;tbl_AufmassLos1[[#This Row],[Reinigungs-tageJahr]],tbl_BasisLos1[],7,FALSE),"")</f>
        <v>0</v>
      </c>
      <c r="S938" s="463" t="str">
        <f>IFERROR(tbl_AufmassLos1[[#This Row],[Fläche_qm_Jahr]]/tbl_AufmassLos1[[#This Row],[qm Leistung pro Stunde]],"")</f>
        <v/>
      </c>
      <c r="T938" s="233">
        <f>IFERROR(VLOOKUP(tbl_AufmassLos1[[#This Row],[Reinigungs-gruppe]]&amp;tbl_AufmassLos1[[#This Row],[Reinigungs-tageJahr]],tbl_BasisLos1[],8,FALSE),"")</f>
        <v>0</v>
      </c>
      <c r="U938" s="234" t="str">
        <f>IFERROR(tbl_AufmassLos1[[#This Row],[StundenJahr]]*tbl_AufmassLos1[[#This Row],[SVS]],"")</f>
        <v/>
      </c>
      <c r="V938" s="234" t="str">
        <f>IFERROR(tbl_AufmassLos1[[#This Row],[PreisJahr]]/12,"")</f>
        <v/>
      </c>
    </row>
    <row r="939" spans="1:22" x14ac:dyDescent="0.2">
      <c r="A939" s="321" t="s">
        <v>2556</v>
      </c>
      <c r="B939" s="318">
        <v>709170001</v>
      </c>
      <c r="C939" s="309" t="s">
        <v>2511</v>
      </c>
      <c r="D939" s="299" t="s">
        <v>251</v>
      </c>
      <c r="E939" s="301" t="s">
        <v>1632</v>
      </c>
      <c r="F939" s="296" t="s">
        <v>2399</v>
      </c>
      <c r="G939" s="468" t="s">
        <v>722</v>
      </c>
      <c r="H939" s="301"/>
      <c r="I939" s="301" t="s">
        <v>2492</v>
      </c>
      <c r="J939" s="302">
        <v>13.99</v>
      </c>
      <c r="K939" s="303" t="s">
        <v>452</v>
      </c>
      <c r="L939" s="312" t="s">
        <v>163</v>
      </c>
      <c r="M939" s="289" t="s">
        <v>484</v>
      </c>
      <c r="N939" s="294">
        <v>122.5</v>
      </c>
      <c r="O939" s="305">
        <v>5.0999999999999996</v>
      </c>
      <c r="P939" s="305"/>
      <c r="Q939" s="463">
        <f>IFERROR(tbl_AufmassLos1[[#This Row],[Fläche_qm]]*tbl_AufmassLos1[[#This Row],[Reinigungs-tageJahr]],"")</f>
        <v>1713.7750000000001</v>
      </c>
      <c r="R939" s="232">
        <f>IFERROR(VLOOKUP(tbl_AufmassLos1[[#This Row],[Reinigungs-gruppe]]&amp;tbl_AufmassLos1[[#This Row],[Reinigungs-tageJahr]],tbl_BasisLos1[],7,FALSE),"")</f>
        <v>0</v>
      </c>
      <c r="S939" s="463" t="str">
        <f>IFERROR(tbl_AufmassLos1[[#This Row],[Fläche_qm_Jahr]]/tbl_AufmassLos1[[#This Row],[qm Leistung pro Stunde]],"")</f>
        <v/>
      </c>
      <c r="T939" s="233">
        <f>IFERROR(VLOOKUP(tbl_AufmassLos1[[#This Row],[Reinigungs-gruppe]]&amp;tbl_AufmassLos1[[#This Row],[Reinigungs-tageJahr]],tbl_BasisLos1[],8,FALSE),"")</f>
        <v>0</v>
      </c>
      <c r="U939" s="234" t="str">
        <f>IFERROR(tbl_AufmassLos1[[#This Row],[StundenJahr]]*tbl_AufmassLos1[[#This Row],[SVS]],"")</f>
        <v/>
      </c>
      <c r="V939" s="234" t="str">
        <f>IFERROR(tbl_AufmassLos1[[#This Row],[PreisJahr]]/12,"")</f>
        <v/>
      </c>
    </row>
    <row r="940" spans="1:22" x14ac:dyDescent="0.2">
      <c r="A940" s="321" t="s">
        <v>2556</v>
      </c>
      <c r="B940" s="318">
        <v>709170001</v>
      </c>
      <c r="C940" s="309" t="s">
        <v>2511</v>
      </c>
      <c r="D940" s="299" t="s">
        <v>251</v>
      </c>
      <c r="E940" s="301" t="s">
        <v>1633</v>
      </c>
      <c r="F940" s="296" t="s">
        <v>2400</v>
      </c>
      <c r="G940" s="468" t="s">
        <v>722</v>
      </c>
      <c r="H940" s="301"/>
      <c r="I940" s="301" t="s">
        <v>2492</v>
      </c>
      <c r="J940" s="302">
        <v>64.86</v>
      </c>
      <c r="K940" s="303" t="s">
        <v>452</v>
      </c>
      <c r="L940" s="312" t="s">
        <v>163</v>
      </c>
      <c r="M940" s="289" t="s">
        <v>484</v>
      </c>
      <c r="N940" s="294">
        <v>122.5</v>
      </c>
      <c r="O940" s="305">
        <v>31.2</v>
      </c>
      <c r="P940" s="305"/>
      <c r="Q940" s="463">
        <f>IFERROR(tbl_AufmassLos1[[#This Row],[Fläche_qm]]*tbl_AufmassLos1[[#This Row],[Reinigungs-tageJahr]],"")</f>
        <v>7945.35</v>
      </c>
      <c r="R940" s="232">
        <f>IFERROR(VLOOKUP(tbl_AufmassLos1[[#This Row],[Reinigungs-gruppe]]&amp;tbl_AufmassLos1[[#This Row],[Reinigungs-tageJahr]],tbl_BasisLos1[],7,FALSE),"")</f>
        <v>0</v>
      </c>
      <c r="S940" s="463" t="str">
        <f>IFERROR(tbl_AufmassLos1[[#This Row],[Fläche_qm_Jahr]]/tbl_AufmassLos1[[#This Row],[qm Leistung pro Stunde]],"")</f>
        <v/>
      </c>
      <c r="T940" s="233">
        <f>IFERROR(VLOOKUP(tbl_AufmassLos1[[#This Row],[Reinigungs-gruppe]]&amp;tbl_AufmassLos1[[#This Row],[Reinigungs-tageJahr]],tbl_BasisLos1[],8,FALSE),"")</f>
        <v>0</v>
      </c>
      <c r="U940" s="234" t="str">
        <f>IFERROR(tbl_AufmassLos1[[#This Row],[StundenJahr]]*tbl_AufmassLos1[[#This Row],[SVS]],"")</f>
        <v/>
      </c>
      <c r="V940" s="234" t="str">
        <f>IFERROR(tbl_AufmassLos1[[#This Row],[PreisJahr]]/12,"")</f>
        <v/>
      </c>
    </row>
    <row r="941" spans="1:22" x14ac:dyDescent="0.2">
      <c r="A941" s="321" t="s">
        <v>2556</v>
      </c>
      <c r="B941" s="318">
        <v>709170001</v>
      </c>
      <c r="C941" s="309" t="s">
        <v>2511</v>
      </c>
      <c r="D941" s="299" t="s">
        <v>250</v>
      </c>
      <c r="E941" s="301" t="s">
        <v>488</v>
      </c>
      <c r="F941" s="296" t="s">
        <v>2382</v>
      </c>
      <c r="G941" s="468" t="s">
        <v>722</v>
      </c>
      <c r="H941" s="301"/>
      <c r="I941" s="301" t="s">
        <v>2489</v>
      </c>
      <c r="J941" s="302">
        <v>21.4</v>
      </c>
      <c r="K941" s="303" t="s">
        <v>450</v>
      </c>
      <c r="L941" s="312" t="s">
        <v>163</v>
      </c>
      <c r="M941" s="289" t="s">
        <v>484</v>
      </c>
      <c r="N941" s="294">
        <v>122.5</v>
      </c>
      <c r="O941" s="305">
        <v>3.6</v>
      </c>
      <c r="P941" s="305"/>
      <c r="Q941" s="463">
        <f>IFERROR(tbl_AufmassLos1[[#This Row],[Fläche_qm]]*tbl_AufmassLos1[[#This Row],[Reinigungs-tageJahr]],"")</f>
        <v>2621.5</v>
      </c>
      <c r="R941" s="232">
        <f>IFERROR(VLOOKUP(tbl_AufmassLos1[[#This Row],[Reinigungs-gruppe]]&amp;tbl_AufmassLos1[[#This Row],[Reinigungs-tageJahr]],tbl_BasisLos1[],7,FALSE),"")</f>
        <v>0</v>
      </c>
      <c r="S941" s="463" t="str">
        <f>IFERROR(tbl_AufmassLos1[[#This Row],[Fläche_qm_Jahr]]/tbl_AufmassLos1[[#This Row],[qm Leistung pro Stunde]],"")</f>
        <v/>
      </c>
      <c r="T941" s="233">
        <f>IFERROR(VLOOKUP(tbl_AufmassLos1[[#This Row],[Reinigungs-gruppe]]&amp;tbl_AufmassLos1[[#This Row],[Reinigungs-tageJahr]],tbl_BasisLos1[],8,FALSE),"")</f>
        <v>0</v>
      </c>
      <c r="U941" s="234" t="str">
        <f>IFERROR(tbl_AufmassLos1[[#This Row],[StundenJahr]]*tbl_AufmassLos1[[#This Row],[SVS]],"")</f>
        <v/>
      </c>
      <c r="V941" s="234" t="str">
        <f>IFERROR(tbl_AufmassLos1[[#This Row],[PreisJahr]]/12,"")</f>
        <v/>
      </c>
    </row>
    <row r="942" spans="1:22" x14ac:dyDescent="0.2">
      <c r="A942" s="321" t="s">
        <v>2556</v>
      </c>
      <c r="B942" s="318">
        <v>709170001</v>
      </c>
      <c r="C942" s="309" t="s">
        <v>2511</v>
      </c>
      <c r="D942" s="299" t="s">
        <v>251</v>
      </c>
      <c r="E942" s="301" t="s">
        <v>1634</v>
      </c>
      <c r="F942" s="296" t="s">
        <v>2401</v>
      </c>
      <c r="G942" s="468" t="s">
        <v>722</v>
      </c>
      <c r="H942" s="301"/>
      <c r="I942" s="301" t="s">
        <v>2484</v>
      </c>
      <c r="J942" s="302">
        <v>34.5</v>
      </c>
      <c r="K942" s="303" t="s">
        <v>458</v>
      </c>
      <c r="L942" s="312" t="s">
        <v>163</v>
      </c>
      <c r="M942" s="289" t="s">
        <v>479</v>
      </c>
      <c r="N942" s="294">
        <v>49</v>
      </c>
      <c r="O942" s="305">
        <v>0</v>
      </c>
      <c r="P942" s="305"/>
      <c r="Q942" s="463">
        <f>IFERROR(tbl_AufmassLos1[[#This Row],[Fläche_qm]]*tbl_AufmassLos1[[#This Row],[Reinigungs-tageJahr]],"")</f>
        <v>1690.5</v>
      </c>
      <c r="R942" s="232">
        <f>IFERROR(VLOOKUP(tbl_AufmassLos1[[#This Row],[Reinigungs-gruppe]]&amp;tbl_AufmassLos1[[#This Row],[Reinigungs-tageJahr]],tbl_BasisLos1[],7,FALSE),"")</f>
        <v>0</v>
      </c>
      <c r="S942" s="463" t="str">
        <f>IFERROR(tbl_AufmassLos1[[#This Row],[Fläche_qm_Jahr]]/tbl_AufmassLos1[[#This Row],[qm Leistung pro Stunde]],"")</f>
        <v/>
      </c>
      <c r="T942" s="233">
        <f>IFERROR(VLOOKUP(tbl_AufmassLos1[[#This Row],[Reinigungs-gruppe]]&amp;tbl_AufmassLos1[[#This Row],[Reinigungs-tageJahr]],tbl_BasisLos1[],8,FALSE),"")</f>
        <v>0</v>
      </c>
      <c r="U942" s="234" t="str">
        <f>IFERROR(tbl_AufmassLos1[[#This Row],[StundenJahr]]*tbl_AufmassLos1[[#This Row],[SVS]],"")</f>
        <v/>
      </c>
      <c r="V942" s="234" t="str">
        <f>IFERROR(tbl_AufmassLos1[[#This Row],[PreisJahr]]/12,"")</f>
        <v/>
      </c>
    </row>
    <row r="943" spans="1:22" x14ac:dyDescent="0.2">
      <c r="A943" s="321" t="s">
        <v>2556</v>
      </c>
      <c r="B943" s="318">
        <v>709170001</v>
      </c>
      <c r="C943" s="309" t="s">
        <v>2511</v>
      </c>
      <c r="D943" s="299" t="s">
        <v>251</v>
      </c>
      <c r="E943" s="301" t="s">
        <v>1635</v>
      </c>
      <c r="F943" s="296" t="s">
        <v>2402</v>
      </c>
      <c r="G943" s="468" t="s">
        <v>722</v>
      </c>
      <c r="H943" s="301"/>
      <c r="I943" s="301" t="s">
        <v>2492</v>
      </c>
      <c r="J943" s="302">
        <v>113.91</v>
      </c>
      <c r="K943" s="303" t="s">
        <v>450</v>
      </c>
      <c r="L943" s="312" t="s">
        <v>163</v>
      </c>
      <c r="M943" s="289" t="s">
        <v>484</v>
      </c>
      <c r="N943" s="294">
        <v>122.5</v>
      </c>
      <c r="O943" s="305">
        <v>25</v>
      </c>
      <c r="P943" s="305"/>
      <c r="Q943" s="463">
        <f>IFERROR(tbl_AufmassLos1[[#This Row],[Fläche_qm]]*tbl_AufmassLos1[[#This Row],[Reinigungs-tageJahr]],"")</f>
        <v>13953.975</v>
      </c>
      <c r="R943" s="232">
        <f>IFERROR(VLOOKUP(tbl_AufmassLos1[[#This Row],[Reinigungs-gruppe]]&amp;tbl_AufmassLos1[[#This Row],[Reinigungs-tageJahr]],tbl_BasisLos1[],7,FALSE),"")</f>
        <v>0</v>
      </c>
      <c r="S943" s="463" t="str">
        <f>IFERROR(tbl_AufmassLos1[[#This Row],[Fläche_qm_Jahr]]/tbl_AufmassLos1[[#This Row],[qm Leistung pro Stunde]],"")</f>
        <v/>
      </c>
      <c r="T943" s="233">
        <f>IFERROR(VLOOKUP(tbl_AufmassLos1[[#This Row],[Reinigungs-gruppe]]&amp;tbl_AufmassLos1[[#This Row],[Reinigungs-tageJahr]],tbl_BasisLos1[],8,FALSE),"")</f>
        <v>0</v>
      </c>
      <c r="U943" s="234" t="str">
        <f>IFERROR(tbl_AufmassLos1[[#This Row],[StundenJahr]]*tbl_AufmassLos1[[#This Row],[SVS]],"")</f>
        <v/>
      </c>
      <c r="V943" s="234" t="str">
        <f>IFERROR(tbl_AufmassLos1[[#This Row],[PreisJahr]]/12,"")</f>
        <v/>
      </c>
    </row>
    <row r="944" spans="1:22" x14ac:dyDescent="0.2">
      <c r="A944" s="321" t="s">
        <v>2556</v>
      </c>
      <c r="B944" s="318">
        <v>709170001</v>
      </c>
      <c r="C944" s="309" t="s">
        <v>2511</v>
      </c>
      <c r="D944" s="299" t="s">
        <v>251</v>
      </c>
      <c r="E944" s="301" t="s">
        <v>1636</v>
      </c>
      <c r="F944" s="296" t="s">
        <v>2399</v>
      </c>
      <c r="G944" s="468" t="s">
        <v>722</v>
      </c>
      <c r="H944" s="301"/>
      <c r="I944" s="301" t="s">
        <v>2492</v>
      </c>
      <c r="J944" s="302">
        <v>17.649999999999999</v>
      </c>
      <c r="K944" s="303" t="s">
        <v>452</v>
      </c>
      <c r="L944" s="312" t="s">
        <v>163</v>
      </c>
      <c r="M944" s="289" t="s">
        <v>484</v>
      </c>
      <c r="N944" s="294">
        <v>122.5</v>
      </c>
      <c r="O944" s="305">
        <v>5</v>
      </c>
      <c r="P944" s="305"/>
      <c r="Q944" s="463">
        <f>IFERROR(tbl_AufmassLos1[[#This Row],[Fläche_qm]]*tbl_AufmassLos1[[#This Row],[Reinigungs-tageJahr]],"")</f>
        <v>2162.125</v>
      </c>
      <c r="R944" s="232">
        <f>IFERROR(VLOOKUP(tbl_AufmassLos1[[#This Row],[Reinigungs-gruppe]]&amp;tbl_AufmassLos1[[#This Row],[Reinigungs-tageJahr]],tbl_BasisLos1[],7,FALSE),"")</f>
        <v>0</v>
      </c>
      <c r="S944" s="463" t="str">
        <f>IFERROR(tbl_AufmassLos1[[#This Row],[Fläche_qm_Jahr]]/tbl_AufmassLos1[[#This Row],[qm Leistung pro Stunde]],"")</f>
        <v/>
      </c>
      <c r="T944" s="233">
        <f>IFERROR(VLOOKUP(tbl_AufmassLos1[[#This Row],[Reinigungs-gruppe]]&amp;tbl_AufmassLos1[[#This Row],[Reinigungs-tageJahr]],tbl_BasisLos1[],8,FALSE),"")</f>
        <v>0</v>
      </c>
      <c r="U944" s="234" t="str">
        <f>IFERROR(tbl_AufmassLos1[[#This Row],[StundenJahr]]*tbl_AufmassLos1[[#This Row],[SVS]],"")</f>
        <v/>
      </c>
      <c r="V944" s="234" t="str">
        <f>IFERROR(tbl_AufmassLos1[[#This Row],[PreisJahr]]/12,"")</f>
        <v/>
      </c>
    </row>
    <row r="945" spans="1:22" x14ac:dyDescent="0.2">
      <c r="A945" s="321" t="s">
        <v>2556</v>
      </c>
      <c r="B945" s="318">
        <v>709170001</v>
      </c>
      <c r="C945" s="309" t="s">
        <v>2511</v>
      </c>
      <c r="D945" s="299" t="s">
        <v>251</v>
      </c>
      <c r="E945" s="301" t="s">
        <v>1637</v>
      </c>
      <c r="F945" s="296" t="s">
        <v>2403</v>
      </c>
      <c r="G945" s="468" t="s">
        <v>722</v>
      </c>
      <c r="H945" s="301"/>
      <c r="I945" s="301" t="s">
        <v>2486</v>
      </c>
      <c r="J945" s="302">
        <v>25.43</v>
      </c>
      <c r="K945" s="303" t="s">
        <v>452</v>
      </c>
      <c r="L945" s="312" t="s">
        <v>163</v>
      </c>
      <c r="M945" s="295" t="s">
        <v>484</v>
      </c>
      <c r="N945" s="294">
        <v>122.5</v>
      </c>
      <c r="O945" s="305">
        <v>0</v>
      </c>
      <c r="P945" s="305"/>
      <c r="Q945" s="463">
        <f>IFERROR(tbl_AufmassLos1[[#This Row],[Fläche_qm]]*tbl_AufmassLos1[[#This Row],[Reinigungs-tageJahr]],"")</f>
        <v>3115.1750000000002</v>
      </c>
      <c r="R945" s="232">
        <f>IFERROR(VLOOKUP(tbl_AufmassLos1[[#This Row],[Reinigungs-gruppe]]&amp;tbl_AufmassLos1[[#This Row],[Reinigungs-tageJahr]],tbl_BasisLos1[],7,FALSE),"")</f>
        <v>0</v>
      </c>
      <c r="S945" s="463" t="str">
        <f>IFERROR(tbl_AufmassLos1[[#This Row],[Fläche_qm_Jahr]]/tbl_AufmassLos1[[#This Row],[qm Leistung pro Stunde]],"")</f>
        <v/>
      </c>
      <c r="T945" s="233">
        <f>IFERROR(VLOOKUP(tbl_AufmassLos1[[#This Row],[Reinigungs-gruppe]]&amp;tbl_AufmassLos1[[#This Row],[Reinigungs-tageJahr]],tbl_BasisLos1[],8,FALSE),"")</f>
        <v>0</v>
      </c>
      <c r="U945" s="234" t="str">
        <f>IFERROR(tbl_AufmassLos1[[#This Row],[StundenJahr]]*tbl_AufmassLos1[[#This Row],[SVS]],"")</f>
        <v/>
      </c>
      <c r="V945" s="234" t="str">
        <f>IFERROR(tbl_AufmassLos1[[#This Row],[PreisJahr]]/12,"")</f>
        <v/>
      </c>
    </row>
    <row r="946" spans="1:22" x14ac:dyDescent="0.2">
      <c r="A946" s="321" t="s">
        <v>2556</v>
      </c>
      <c r="B946" s="318">
        <v>709170001</v>
      </c>
      <c r="C946" s="309" t="s">
        <v>2511</v>
      </c>
      <c r="D946" s="299" t="s">
        <v>251</v>
      </c>
      <c r="E946" s="301" t="s">
        <v>1638</v>
      </c>
      <c r="F946" s="296" t="s">
        <v>2404</v>
      </c>
      <c r="G946" s="468" t="s">
        <v>722</v>
      </c>
      <c r="H946" s="301"/>
      <c r="I946" s="301" t="s">
        <v>2487</v>
      </c>
      <c r="J946" s="302">
        <v>49.41</v>
      </c>
      <c r="K946" s="303" t="s">
        <v>450</v>
      </c>
      <c r="L946" s="312" t="s">
        <v>163</v>
      </c>
      <c r="M946" s="295" t="s">
        <v>484</v>
      </c>
      <c r="N946" s="294">
        <v>122.5</v>
      </c>
      <c r="O946" s="305">
        <v>15.3</v>
      </c>
      <c r="P946" s="305"/>
      <c r="Q946" s="463">
        <f>IFERROR(tbl_AufmassLos1[[#This Row],[Fläche_qm]]*tbl_AufmassLos1[[#This Row],[Reinigungs-tageJahr]],"")</f>
        <v>6052.7249999999995</v>
      </c>
      <c r="R946" s="232">
        <f>IFERROR(VLOOKUP(tbl_AufmassLos1[[#This Row],[Reinigungs-gruppe]]&amp;tbl_AufmassLos1[[#This Row],[Reinigungs-tageJahr]],tbl_BasisLos1[],7,FALSE),"")</f>
        <v>0</v>
      </c>
      <c r="S946" s="463" t="str">
        <f>IFERROR(tbl_AufmassLos1[[#This Row],[Fläche_qm_Jahr]]/tbl_AufmassLos1[[#This Row],[qm Leistung pro Stunde]],"")</f>
        <v/>
      </c>
      <c r="T946" s="233">
        <f>IFERROR(VLOOKUP(tbl_AufmassLos1[[#This Row],[Reinigungs-gruppe]]&amp;tbl_AufmassLos1[[#This Row],[Reinigungs-tageJahr]],tbl_BasisLos1[],8,FALSE),"")</f>
        <v>0</v>
      </c>
      <c r="U946" s="234" t="str">
        <f>IFERROR(tbl_AufmassLos1[[#This Row],[StundenJahr]]*tbl_AufmassLos1[[#This Row],[SVS]],"")</f>
        <v/>
      </c>
      <c r="V946" s="234" t="str">
        <f>IFERROR(tbl_AufmassLos1[[#This Row],[PreisJahr]]/12,"")</f>
        <v/>
      </c>
    </row>
    <row r="947" spans="1:22" x14ac:dyDescent="0.2">
      <c r="A947" s="321" t="s">
        <v>2556</v>
      </c>
      <c r="B947" s="318">
        <v>709170001</v>
      </c>
      <c r="C947" s="309" t="s">
        <v>2511</v>
      </c>
      <c r="D947" s="299" t="s">
        <v>251</v>
      </c>
      <c r="E947" s="301" t="s">
        <v>1639</v>
      </c>
      <c r="F947" s="296" t="s">
        <v>2405</v>
      </c>
      <c r="G947" s="468" t="s">
        <v>722</v>
      </c>
      <c r="H947" s="301"/>
      <c r="I947" s="301" t="s">
        <v>2489</v>
      </c>
      <c r="J947" s="302">
        <v>1.66</v>
      </c>
      <c r="K947" s="303" t="s">
        <v>48</v>
      </c>
      <c r="L947" s="312" t="s">
        <v>163</v>
      </c>
      <c r="M947" s="332" t="s">
        <v>250</v>
      </c>
      <c r="N947" s="294">
        <v>0</v>
      </c>
      <c r="O947" s="305">
        <v>16.3</v>
      </c>
      <c r="P947" s="305"/>
      <c r="Q947" s="463">
        <f>IFERROR(tbl_AufmassLos1[[#This Row],[Fläche_qm]]*tbl_AufmassLos1[[#This Row],[Reinigungs-tageJahr]],"")</f>
        <v>0</v>
      </c>
      <c r="R947" s="232">
        <f>IFERROR(VLOOKUP(tbl_AufmassLos1[[#This Row],[Reinigungs-gruppe]]&amp;tbl_AufmassLos1[[#This Row],[Reinigungs-tageJahr]],tbl_BasisLos1[],7,FALSE),"")</f>
        <v>0</v>
      </c>
      <c r="S947" s="463" t="str">
        <f>IFERROR(tbl_AufmassLos1[[#This Row],[Fläche_qm_Jahr]]/tbl_AufmassLos1[[#This Row],[qm Leistung pro Stunde]],"")</f>
        <v/>
      </c>
      <c r="T947" s="233">
        <f>IFERROR(VLOOKUP(tbl_AufmassLos1[[#This Row],[Reinigungs-gruppe]]&amp;tbl_AufmassLos1[[#This Row],[Reinigungs-tageJahr]],tbl_BasisLos1[],8,FALSE),"")</f>
        <v>0</v>
      </c>
      <c r="U947" s="234" t="str">
        <f>IFERROR(tbl_AufmassLos1[[#This Row],[StundenJahr]]*tbl_AufmassLos1[[#This Row],[SVS]],"")</f>
        <v/>
      </c>
      <c r="V947" s="234" t="str">
        <f>IFERROR(tbl_AufmassLos1[[#This Row],[PreisJahr]]/12,"")</f>
        <v/>
      </c>
    </row>
    <row r="948" spans="1:22" x14ac:dyDescent="0.2">
      <c r="A948" s="321" t="s">
        <v>2556</v>
      </c>
      <c r="B948" s="318">
        <v>709170001</v>
      </c>
      <c r="C948" s="309" t="s">
        <v>2511</v>
      </c>
      <c r="D948" s="299" t="s">
        <v>251</v>
      </c>
      <c r="E948" s="301" t="s">
        <v>1640</v>
      </c>
      <c r="F948" s="296" t="s">
        <v>2405</v>
      </c>
      <c r="G948" s="468" t="s">
        <v>722</v>
      </c>
      <c r="H948" s="301"/>
      <c r="I948" s="301" t="s">
        <v>2489</v>
      </c>
      <c r="J948" s="302">
        <v>20.7</v>
      </c>
      <c r="K948" s="303" t="s">
        <v>48</v>
      </c>
      <c r="L948" s="312" t="s">
        <v>163</v>
      </c>
      <c r="M948" s="332" t="s">
        <v>250</v>
      </c>
      <c r="N948" s="294">
        <v>0</v>
      </c>
      <c r="O948" s="305">
        <v>0</v>
      </c>
      <c r="P948" s="305"/>
      <c r="Q948" s="463">
        <f>IFERROR(tbl_AufmassLos1[[#This Row],[Fläche_qm]]*tbl_AufmassLos1[[#This Row],[Reinigungs-tageJahr]],"")</f>
        <v>0</v>
      </c>
      <c r="R948" s="232">
        <f>IFERROR(VLOOKUP(tbl_AufmassLos1[[#This Row],[Reinigungs-gruppe]]&amp;tbl_AufmassLos1[[#This Row],[Reinigungs-tageJahr]],tbl_BasisLos1[],7,FALSE),"")</f>
        <v>0</v>
      </c>
      <c r="S948" s="463" t="str">
        <f>IFERROR(tbl_AufmassLos1[[#This Row],[Fläche_qm_Jahr]]/tbl_AufmassLos1[[#This Row],[qm Leistung pro Stunde]],"")</f>
        <v/>
      </c>
      <c r="T948" s="233">
        <f>IFERROR(VLOOKUP(tbl_AufmassLos1[[#This Row],[Reinigungs-gruppe]]&amp;tbl_AufmassLos1[[#This Row],[Reinigungs-tageJahr]],tbl_BasisLos1[],8,FALSE),"")</f>
        <v>0</v>
      </c>
      <c r="U948" s="234" t="str">
        <f>IFERROR(tbl_AufmassLos1[[#This Row],[StundenJahr]]*tbl_AufmassLos1[[#This Row],[SVS]],"")</f>
        <v/>
      </c>
      <c r="V948" s="234" t="str">
        <f>IFERROR(tbl_AufmassLos1[[#This Row],[PreisJahr]]/12,"")</f>
        <v/>
      </c>
    </row>
    <row r="949" spans="1:22" x14ac:dyDescent="0.2">
      <c r="A949" s="321" t="s">
        <v>2556</v>
      </c>
      <c r="B949" s="318">
        <v>709170001</v>
      </c>
      <c r="C949" s="309" t="s">
        <v>2511</v>
      </c>
      <c r="D949" s="299" t="s">
        <v>251</v>
      </c>
      <c r="E949" s="301" t="s">
        <v>1641</v>
      </c>
      <c r="F949" s="296" t="s">
        <v>2404</v>
      </c>
      <c r="G949" s="468" t="s">
        <v>722</v>
      </c>
      <c r="H949" s="301"/>
      <c r="I949" s="301" t="s">
        <v>2487</v>
      </c>
      <c r="J949" s="302">
        <v>17.48</v>
      </c>
      <c r="K949" s="303" t="s">
        <v>450</v>
      </c>
      <c r="L949" s="312" t="s">
        <v>163</v>
      </c>
      <c r="M949" s="289" t="s">
        <v>484</v>
      </c>
      <c r="N949" s="294">
        <v>122.5</v>
      </c>
      <c r="O949" s="305">
        <v>5</v>
      </c>
      <c r="P949" s="305"/>
      <c r="Q949" s="463">
        <f>IFERROR(tbl_AufmassLos1[[#This Row],[Fläche_qm]]*tbl_AufmassLos1[[#This Row],[Reinigungs-tageJahr]],"")</f>
        <v>2141.3000000000002</v>
      </c>
      <c r="R949" s="232">
        <f>IFERROR(VLOOKUP(tbl_AufmassLos1[[#This Row],[Reinigungs-gruppe]]&amp;tbl_AufmassLos1[[#This Row],[Reinigungs-tageJahr]],tbl_BasisLos1[],7,FALSE),"")</f>
        <v>0</v>
      </c>
      <c r="S949" s="463" t="str">
        <f>IFERROR(tbl_AufmassLos1[[#This Row],[Fläche_qm_Jahr]]/tbl_AufmassLos1[[#This Row],[qm Leistung pro Stunde]],"")</f>
        <v/>
      </c>
      <c r="T949" s="233">
        <f>IFERROR(VLOOKUP(tbl_AufmassLos1[[#This Row],[Reinigungs-gruppe]]&amp;tbl_AufmassLos1[[#This Row],[Reinigungs-tageJahr]],tbl_BasisLos1[],8,FALSE),"")</f>
        <v>0</v>
      </c>
      <c r="U949" s="234" t="str">
        <f>IFERROR(tbl_AufmassLos1[[#This Row],[StundenJahr]]*tbl_AufmassLos1[[#This Row],[SVS]],"")</f>
        <v/>
      </c>
      <c r="V949" s="234" t="str">
        <f>IFERROR(tbl_AufmassLos1[[#This Row],[PreisJahr]]/12,"")</f>
        <v/>
      </c>
    </row>
    <row r="950" spans="1:22" x14ac:dyDescent="0.2">
      <c r="A950" s="321" t="s">
        <v>2556</v>
      </c>
      <c r="B950" s="318">
        <v>709170001</v>
      </c>
      <c r="C950" s="309" t="s">
        <v>2511</v>
      </c>
      <c r="D950" s="299" t="s">
        <v>251</v>
      </c>
      <c r="E950" s="301" t="s">
        <v>1642</v>
      </c>
      <c r="F950" s="296" t="s">
        <v>383</v>
      </c>
      <c r="G950" s="468" t="s">
        <v>722</v>
      </c>
      <c r="H950" s="301"/>
      <c r="I950" s="301" t="s">
        <v>2489</v>
      </c>
      <c r="J950" s="302">
        <v>18.760000000000002</v>
      </c>
      <c r="K950" s="303" t="s">
        <v>454</v>
      </c>
      <c r="L950" s="312" t="s">
        <v>163</v>
      </c>
      <c r="M950" s="289" t="s">
        <v>481</v>
      </c>
      <c r="N950" s="294">
        <v>245</v>
      </c>
      <c r="O950" s="305">
        <v>5</v>
      </c>
      <c r="P950" s="305"/>
      <c r="Q950" s="463">
        <f>IFERROR(tbl_AufmassLos1[[#This Row],[Fläche_qm]]*tbl_AufmassLos1[[#This Row],[Reinigungs-tageJahr]],"")</f>
        <v>4596.2000000000007</v>
      </c>
      <c r="R950" s="232">
        <f>IFERROR(VLOOKUP(tbl_AufmassLos1[[#This Row],[Reinigungs-gruppe]]&amp;tbl_AufmassLos1[[#This Row],[Reinigungs-tageJahr]],tbl_BasisLos1[],7,FALSE),"")</f>
        <v>0</v>
      </c>
      <c r="S950" s="463" t="str">
        <f>IFERROR(tbl_AufmassLos1[[#This Row],[Fläche_qm_Jahr]]/tbl_AufmassLos1[[#This Row],[qm Leistung pro Stunde]],"")</f>
        <v/>
      </c>
      <c r="T950" s="233">
        <f>IFERROR(VLOOKUP(tbl_AufmassLos1[[#This Row],[Reinigungs-gruppe]]&amp;tbl_AufmassLos1[[#This Row],[Reinigungs-tageJahr]],tbl_BasisLos1[],8,FALSE),"")</f>
        <v>0</v>
      </c>
      <c r="U950" s="234" t="str">
        <f>IFERROR(tbl_AufmassLos1[[#This Row],[StundenJahr]]*tbl_AufmassLos1[[#This Row],[SVS]],"")</f>
        <v/>
      </c>
      <c r="V950" s="234" t="str">
        <f>IFERROR(tbl_AufmassLos1[[#This Row],[PreisJahr]]/12,"")</f>
        <v/>
      </c>
    </row>
    <row r="951" spans="1:22" x14ac:dyDescent="0.2">
      <c r="A951" s="321" t="s">
        <v>2556</v>
      </c>
      <c r="B951" s="318">
        <v>709170001</v>
      </c>
      <c r="C951" s="309" t="s">
        <v>2511</v>
      </c>
      <c r="D951" s="299" t="s">
        <v>251</v>
      </c>
      <c r="E951" s="301" t="s">
        <v>1643</v>
      </c>
      <c r="F951" s="296" t="s">
        <v>388</v>
      </c>
      <c r="G951" s="468" t="s">
        <v>722</v>
      </c>
      <c r="H951" s="301"/>
      <c r="I951" s="301" t="s">
        <v>2487</v>
      </c>
      <c r="J951" s="302">
        <v>30.73</v>
      </c>
      <c r="K951" s="303" t="s">
        <v>234</v>
      </c>
      <c r="L951" s="312" t="s">
        <v>163</v>
      </c>
      <c r="M951" s="289" t="s">
        <v>479</v>
      </c>
      <c r="N951" s="294">
        <v>49</v>
      </c>
      <c r="O951" s="305">
        <v>10</v>
      </c>
      <c r="P951" s="305"/>
      <c r="Q951" s="463">
        <f>IFERROR(tbl_AufmassLos1[[#This Row],[Fläche_qm]]*tbl_AufmassLos1[[#This Row],[Reinigungs-tageJahr]],"")</f>
        <v>1505.77</v>
      </c>
      <c r="R951" s="232">
        <f>IFERROR(VLOOKUP(tbl_AufmassLos1[[#This Row],[Reinigungs-gruppe]]&amp;tbl_AufmassLos1[[#This Row],[Reinigungs-tageJahr]],tbl_BasisLos1[],7,FALSE),"")</f>
        <v>0</v>
      </c>
      <c r="S951" s="463" t="str">
        <f>IFERROR(tbl_AufmassLos1[[#This Row],[Fläche_qm_Jahr]]/tbl_AufmassLos1[[#This Row],[qm Leistung pro Stunde]],"")</f>
        <v/>
      </c>
      <c r="T951" s="233">
        <f>IFERROR(VLOOKUP(tbl_AufmassLos1[[#This Row],[Reinigungs-gruppe]]&amp;tbl_AufmassLos1[[#This Row],[Reinigungs-tageJahr]],tbl_BasisLos1[],8,FALSE),"")</f>
        <v>0</v>
      </c>
      <c r="U951" s="234" t="str">
        <f>IFERROR(tbl_AufmassLos1[[#This Row],[StundenJahr]]*tbl_AufmassLos1[[#This Row],[SVS]],"")</f>
        <v/>
      </c>
      <c r="V951" s="234" t="str">
        <f>IFERROR(tbl_AufmassLos1[[#This Row],[PreisJahr]]/12,"")</f>
        <v/>
      </c>
    </row>
    <row r="952" spans="1:22" x14ac:dyDescent="0.2">
      <c r="A952" s="321" t="s">
        <v>2556</v>
      </c>
      <c r="B952" s="318">
        <v>709170001</v>
      </c>
      <c r="C952" s="309" t="s">
        <v>2511</v>
      </c>
      <c r="D952" s="299" t="s">
        <v>250</v>
      </c>
      <c r="E952" s="301" t="s">
        <v>1599</v>
      </c>
      <c r="F952" s="296" t="s">
        <v>2383</v>
      </c>
      <c r="G952" s="468" t="s">
        <v>722</v>
      </c>
      <c r="H952" s="301"/>
      <c r="I952" s="301" t="s">
        <v>2489</v>
      </c>
      <c r="J952" s="302">
        <v>14.45</v>
      </c>
      <c r="K952" s="303" t="s">
        <v>234</v>
      </c>
      <c r="L952" s="312" t="s">
        <v>163</v>
      </c>
      <c r="M952" s="289" t="s">
        <v>479</v>
      </c>
      <c r="N952" s="294">
        <v>49</v>
      </c>
      <c r="O952" s="305">
        <v>3.6</v>
      </c>
      <c r="P952" s="305"/>
      <c r="Q952" s="463">
        <f>IFERROR(tbl_AufmassLos1[[#This Row],[Fläche_qm]]*tbl_AufmassLos1[[#This Row],[Reinigungs-tageJahr]],"")</f>
        <v>708.05</v>
      </c>
      <c r="R952" s="232">
        <f>IFERROR(VLOOKUP(tbl_AufmassLos1[[#This Row],[Reinigungs-gruppe]]&amp;tbl_AufmassLos1[[#This Row],[Reinigungs-tageJahr]],tbl_BasisLos1[],7,FALSE),"")</f>
        <v>0</v>
      </c>
      <c r="S952" s="463" t="str">
        <f>IFERROR(tbl_AufmassLos1[[#This Row],[Fläche_qm_Jahr]]/tbl_AufmassLos1[[#This Row],[qm Leistung pro Stunde]],"")</f>
        <v/>
      </c>
      <c r="T952" s="233">
        <f>IFERROR(VLOOKUP(tbl_AufmassLos1[[#This Row],[Reinigungs-gruppe]]&amp;tbl_AufmassLos1[[#This Row],[Reinigungs-tageJahr]],tbl_BasisLos1[],8,FALSE),"")</f>
        <v>0</v>
      </c>
      <c r="U952" s="234" t="str">
        <f>IFERROR(tbl_AufmassLos1[[#This Row],[StundenJahr]]*tbl_AufmassLos1[[#This Row],[SVS]],"")</f>
        <v/>
      </c>
      <c r="V952" s="234" t="str">
        <f>IFERROR(tbl_AufmassLos1[[#This Row],[PreisJahr]]/12,"")</f>
        <v/>
      </c>
    </row>
    <row r="953" spans="1:22" x14ac:dyDescent="0.2">
      <c r="A953" s="321" t="s">
        <v>2556</v>
      </c>
      <c r="B953" s="318">
        <v>709170001</v>
      </c>
      <c r="C953" s="309" t="s">
        <v>2511</v>
      </c>
      <c r="D953" s="299" t="s">
        <v>251</v>
      </c>
      <c r="E953" s="301" t="s">
        <v>1644</v>
      </c>
      <c r="F953" s="296" t="s">
        <v>2406</v>
      </c>
      <c r="G953" s="468" t="s">
        <v>722</v>
      </c>
      <c r="H953" s="301"/>
      <c r="I953" s="301" t="s">
        <v>2487</v>
      </c>
      <c r="J953" s="302">
        <v>35.49</v>
      </c>
      <c r="K953" s="303" t="s">
        <v>234</v>
      </c>
      <c r="L953" s="312" t="s">
        <v>163</v>
      </c>
      <c r="M953" s="289" t="s">
        <v>479</v>
      </c>
      <c r="N953" s="294">
        <v>49</v>
      </c>
      <c r="O953" s="305">
        <v>10</v>
      </c>
      <c r="P953" s="305"/>
      <c r="Q953" s="463">
        <f>IFERROR(tbl_AufmassLos1[[#This Row],[Fläche_qm]]*tbl_AufmassLos1[[#This Row],[Reinigungs-tageJahr]],"")</f>
        <v>1739.01</v>
      </c>
      <c r="R953" s="232">
        <f>IFERROR(VLOOKUP(tbl_AufmassLos1[[#This Row],[Reinigungs-gruppe]]&amp;tbl_AufmassLos1[[#This Row],[Reinigungs-tageJahr]],tbl_BasisLos1[],7,FALSE),"")</f>
        <v>0</v>
      </c>
      <c r="S953" s="463" t="str">
        <f>IFERROR(tbl_AufmassLos1[[#This Row],[Fläche_qm_Jahr]]/tbl_AufmassLos1[[#This Row],[qm Leistung pro Stunde]],"")</f>
        <v/>
      </c>
      <c r="T953" s="233">
        <f>IFERROR(VLOOKUP(tbl_AufmassLos1[[#This Row],[Reinigungs-gruppe]]&amp;tbl_AufmassLos1[[#This Row],[Reinigungs-tageJahr]],tbl_BasisLos1[],8,FALSE),"")</f>
        <v>0</v>
      </c>
      <c r="U953" s="234" t="str">
        <f>IFERROR(tbl_AufmassLos1[[#This Row],[StundenJahr]]*tbl_AufmassLos1[[#This Row],[SVS]],"")</f>
        <v/>
      </c>
      <c r="V953" s="234" t="str">
        <f>IFERROR(tbl_AufmassLos1[[#This Row],[PreisJahr]]/12,"")</f>
        <v/>
      </c>
    </row>
    <row r="954" spans="1:22" x14ac:dyDescent="0.2">
      <c r="A954" s="321" t="s">
        <v>2556</v>
      </c>
      <c r="B954" s="318">
        <v>709170001</v>
      </c>
      <c r="C954" s="309" t="s">
        <v>2511</v>
      </c>
      <c r="D954" s="299" t="s">
        <v>251</v>
      </c>
      <c r="E954" s="301" t="s">
        <v>1645</v>
      </c>
      <c r="F954" s="296" t="s">
        <v>391</v>
      </c>
      <c r="G954" s="468" t="s">
        <v>722</v>
      </c>
      <c r="H954" s="301"/>
      <c r="I954" s="301" t="s">
        <v>2487</v>
      </c>
      <c r="J954" s="302">
        <v>27.65</v>
      </c>
      <c r="K954" s="303" t="s">
        <v>234</v>
      </c>
      <c r="L954" s="312" t="s">
        <v>163</v>
      </c>
      <c r="M954" s="289" t="s">
        <v>479</v>
      </c>
      <c r="N954" s="294">
        <v>49</v>
      </c>
      <c r="O954" s="305">
        <v>0</v>
      </c>
      <c r="P954" s="305">
        <v>5</v>
      </c>
      <c r="Q954" s="463">
        <f>IFERROR(tbl_AufmassLos1[[#This Row],[Fläche_qm]]*tbl_AufmassLos1[[#This Row],[Reinigungs-tageJahr]],"")</f>
        <v>1354.85</v>
      </c>
      <c r="R954" s="232">
        <f>IFERROR(VLOOKUP(tbl_AufmassLos1[[#This Row],[Reinigungs-gruppe]]&amp;tbl_AufmassLos1[[#This Row],[Reinigungs-tageJahr]],tbl_BasisLos1[],7,FALSE),"")</f>
        <v>0</v>
      </c>
      <c r="S954" s="463" t="str">
        <f>IFERROR(tbl_AufmassLos1[[#This Row],[Fläche_qm_Jahr]]/tbl_AufmassLos1[[#This Row],[qm Leistung pro Stunde]],"")</f>
        <v/>
      </c>
      <c r="T954" s="233">
        <f>IFERROR(VLOOKUP(tbl_AufmassLos1[[#This Row],[Reinigungs-gruppe]]&amp;tbl_AufmassLos1[[#This Row],[Reinigungs-tageJahr]],tbl_BasisLos1[],8,FALSE),"")</f>
        <v>0</v>
      </c>
      <c r="U954" s="234" t="str">
        <f>IFERROR(tbl_AufmassLos1[[#This Row],[StundenJahr]]*tbl_AufmassLos1[[#This Row],[SVS]],"")</f>
        <v/>
      </c>
      <c r="V954" s="234" t="str">
        <f>IFERROR(tbl_AufmassLos1[[#This Row],[PreisJahr]]/12,"")</f>
        <v/>
      </c>
    </row>
    <row r="955" spans="1:22" x14ac:dyDescent="0.2">
      <c r="A955" s="321" t="s">
        <v>2556</v>
      </c>
      <c r="B955" s="318">
        <v>709170001</v>
      </c>
      <c r="C955" s="309" t="s">
        <v>2511</v>
      </c>
      <c r="D955" s="299" t="s">
        <v>251</v>
      </c>
      <c r="E955" s="301" t="s">
        <v>1646</v>
      </c>
      <c r="F955" s="296" t="s">
        <v>388</v>
      </c>
      <c r="G955" s="468" t="s">
        <v>722</v>
      </c>
      <c r="H955" s="301"/>
      <c r="I955" s="301" t="s">
        <v>2487</v>
      </c>
      <c r="J955" s="302">
        <v>19.75</v>
      </c>
      <c r="K955" s="303" t="s">
        <v>234</v>
      </c>
      <c r="L955" s="312" t="s">
        <v>163</v>
      </c>
      <c r="M955" s="289" t="s">
        <v>479</v>
      </c>
      <c r="N955" s="294">
        <v>49</v>
      </c>
      <c r="O955" s="305">
        <v>5</v>
      </c>
      <c r="P955" s="305"/>
      <c r="Q955" s="463">
        <f>IFERROR(tbl_AufmassLos1[[#This Row],[Fläche_qm]]*tbl_AufmassLos1[[#This Row],[Reinigungs-tageJahr]],"")</f>
        <v>967.75</v>
      </c>
      <c r="R955" s="232">
        <f>IFERROR(VLOOKUP(tbl_AufmassLos1[[#This Row],[Reinigungs-gruppe]]&amp;tbl_AufmassLos1[[#This Row],[Reinigungs-tageJahr]],tbl_BasisLos1[],7,FALSE),"")</f>
        <v>0</v>
      </c>
      <c r="S955" s="463" t="str">
        <f>IFERROR(tbl_AufmassLos1[[#This Row],[Fläche_qm_Jahr]]/tbl_AufmassLos1[[#This Row],[qm Leistung pro Stunde]],"")</f>
        <v/>
      </c>
      <c r="T955" s="233">
        <f>IFERROR(VLOOKUP(tbl_AufmassLos1[[#This Row],[Reinigungs-gruppe]]&amp;tbl_AufmassLos1[[#This Row],[Reinigungs-tageJahr]],tbl_BasisLos1[],8,FALSE),"")</f>
        <v>0</v>
      </c>
      <c r="U955" s="234" t="str">
        <f>IFERROR(tbl_AufmassLos1[[#This Row],[StundenJahr]]*tbl_AufmassLos1[[#This Row],[SVS]],"")</f>
        <v/>
      </c>
      <c r="V955" s="234" t="str">
        <f>IFERROR(tbl_AufmassLos1[[#This Row],[PreisJahr]]/12,"")</f>
        <v/>
      </c>
    </row>
    <row r="956" spans="1:22" x14ac:dyDescent="0.2">
      <c r="A956" s="321" t="s">
        <v>2556</v>
      </c>
      <c r="B956" s="318">
        <v>709170001</v>
      </c>
      <c r="C956" s="309" t="s">
        <v>2511</v>
      </c>
      <c r="D956" s="299" t="s">
        <v>251</v>
      </c>
      <c r="E956" s="301" t="s">
        <v>1647</v>
      </c>
      <c r="F956" s="296" t="s">
        <v>410</v>
      </c>
      <c r="G956" s="468" t="s">
        <v>722</v>
      </c>
      <c r="H956" s="301"/>
      <c r="I956" s="301" t="s">
        <v>2487</v>
      </c>
      <c r="J956" s="302">
        <v>17.09</v>
      </c>
      <c r="K956" s="303" t="s">
        <v>478</v>
      </c>
      <c r="L956" s="312" t="s">
        <v>163</v>
      </c>
      <c r="M956" s="289" t="s">
        <v>484</v>
      </c>
      <c r="N956" s="294">
        <v>122.5</v>
      </c>
      <c r="O956" s="305">
        <v>10</v>
      </c>
      <c r="P956" s="305"/>
      <c r="Q956" s="463">
        <f>IFERROR(tbl_AufmassLos1[[#This Row],[Fläche_qm]]*tbl_AufmassLos1[[#This Row],[Reinigungs-tageJahr]],"")</f>
        <v>2093.5250000000001</v>
      </c>
      <c r="R956" s="232">
        <f>IFERROR(VLOOKUP(tbl_AufmassLos1[[#This Row],[Reinigungs-gruppe]]&amp;tbl_AufmassLos1[[#This Row],[Reinigungs-tageJahr]],tbl_BasisLos1[],7,FALSE),"")</f>
        <v>0</v>
      </c>
      <c r="S956" s="463" t="str">
        <f>IFERROR(tbl_AufmassLos1[[#This Row],[Fläche_qm_Jahr]]/tbl_AufmassLos1[[#This Row],[qm Leistung pro Stunde]],"")</f>
        <v/>
      </c>
      <c r="T956" s="233">
        <f>IFERROR(VLOOKUP(tbl_AufmassLos1[[#This Row],[Reinigungs-gruppe]]&amp;tbl_AufmassLos1[[#This Row],[Reinigungs-tageJahr]],tbl_BasisLos1[],8,FALSE),"")</f>
        <v>0</v>
      </c>
      <c r="U956" s="234" t="str">
        <f>IFERROR(tbl_AufmassLos1[[#This Row],[StundenJahr]]*tbl_AufmassLos1[[#This Row],[SVS]],"")</f>
        <v/>
      </c>
      <c r="V956" s="234" t="str">
        <f>IFERROR(tbl_AufmassLos1[[#This Row],[PreisJahr]]/12,"")</f>
        <v/>
      </c>
    </row>
    <row r="957" spans="1:22" x14ac:dyDescent="0.2">
      <c r="A957" s="321" t="s">
        <v>2556</v>
      </c>
      <c r="B957" s="318">
        <v>709170001</v>
      </c>
      <c r="C957" s="309" t="s">
        <v>2511</v>
      </c>
      <c r="D957" s="299" t="s">
        <v>251</v>
      </c>
      <c r="E957" s="301" t="s">
        <v>1648</v>
      </c>
      <c r="F957" s="296" t="s">
        <v>2407</v>
      </c>
      <c r="G957" s="468" t="s">
        <v>722</v>
      </c>
      <c r="H957" s="301"/>
      <c r="I957" s="301" t="s">
        <v>2492</v>
      </c>
      <c r="J957" s="302">
        <v>11</v>
      </c>
      <c r="K957" s="303" t="s">
        <v>466</v>
      </c>
      <c r="L957" s="312" t="s">
        <v>163</v>
      </c>
      <c r="M957" s="289" t="s">
        <v>484</v>
      </c>
      <c r="N957" s="294">
        <v>122.5</v>
      </c>
      <c r="O957" s="305">
        <v>0</v>
      </c>
      <c r="P957" s="305"/>
      <c r="Q957" s="463">
        <f>IFERROR(tbl_AufmassLos1[[#This Row],[Fläche_qm]]*tbl_AufmassLos1[[#This Row],[Reinigungs-tageJahr]],"")</f>
        <v>1347.5</v>
      </c>
      <c r="R957" s="232">
        <f>IFERROR(VLOOKUP(tbl_AufmassLos1[[#This Row],[Reinigungs-gruppe]]&amp;tbl_AufmassLos1[[#This Row],[Reinigungs-tageJahr]],tbl_BasisLos1[],7,FALSE),"")</f>
        <v>0</v>
      </c>
      <c r="S957" s="463" t="str">
        <f>IFERROR(tbl_AufmassLos1[[#This Row],[Fläche_qm_Jahr]]/tbl_AufmassLos1[[#This Row],[qm Leistung pro Stunde]],"")</f>
        <v/>
      </c>
      <c r="T957" s="233">
        <f>IFERROR(VLOOKUP(tbl_AufmassLos1[[#This Row],[Reinigungs-gruppe]]&amp;tbl_AufmassLos1[[#This Row],[Reinigungs-tageJahr]],tbl_BasisLos1[],8,FALSE),"")</f>
        <v>0</v>
      </c>
      <c r="U957" s="234" t="str">
        <f>IFERROR(tbl_AufmassLos1[[#This Row],[StundenJahr]]*tbl_AufmassLos1[[#This Row],[SVS]],"")</f>
        <v/>
      </c>
      <c r="V957" s="234" t="str">
        <f>IFERROR(tbl_AufmassLos1[[#This Row],[PreisJahr]]/12,"")</f>
        <v/>
      </c>
    </row>
    <row r="958" spans="1:22" x14ac:dyDescent="0.2">
      <c r="A958" s="321" t="s">
        <v>2556</v>
      </c>
      <c r="B958" s="318">
        <v>709170001</v>
      </c>
      <c r="C958" s="309" t="s">
        <v>2511</v>
      </c>
      <c r="D958" s="299" t="s">
        <v>251</v>
      </c>
      <c r="E958" s="301" t="s">
        <v>1649</v>
      </c>
      <c r="F958" s="296" t="s">
        <v>2349</v>
      </c>
      <c r="G958" s="468" t="s">
        <v>722</v>
      </c>
      <c r="H958" s="301"/>
      <c r="I958" s="301" t="s">
        <v>2494</v>
      </c>
      <c r="J958" s="302">
        <v>5.0999999999999996</v>
      </c>
      <c r="K958" s="303" t="s">
        <v>466</v>
      </c>
      <c r="L958" s="312" t="s">
        <v>163</v>
      </c>
      <c r="M958" s="289" t="s">
        <v>484</v>
      </c>
      <c r="N958" s="294">
        <v>122.5</v>
      </c>
      <c r="O958" s="305">
        <v>3.7</v>
      </c>
      <c r="P958" s="305"/>
      <c r="Q958" s="463">
        <f>IFERROR(tbl_AufmassLos1[[#This Row],[Fläche_qm]]*tbl_AufmassLos1[[#This Row],[Reinigungs-tageJahr]],"")</f>
        <v>624.75</v>
      </c>
      <c r="R958" s="232">
        <f>IFERROR(VLOOKUP(tbl_AufmassLos1[[#This Row],[Reinigungs-gruppe]]&amp;tbl_AufmassLos1[[#This Row],[Reinigungs-tageJahr]],tbl_BasisLos1[],7,FALSE),"")</f>
        <v>0</v>
      </c>
      <c r="S958" s="463" t="str">
        <f>IFERROR(tbl_AufmassLos1[[#This Row],[Fläche_qm_Jahr]]/tbl_AufmassLos1[[#This Row],[qm Leistung pro Stunde]],"")</f>
        <v/>
      </c>
      <c r="T958" s="233">
        <f>IFERROR(VLOOKUP(tbl_AufmassLos1[[#This Row],[Reinigungs-gruppe]]&amp;tbl_AufmassLos1[[#This Row],[Reinigungs-tageJahr]],tbl_BasisLos1[],8,FALSE),"")</f>
        <v>0</v>
      </c>
      <c r="U958" s="234" t="str">
        <f>IFERROR(tbl_AufmassLos1[[#This Row],[StundenJahr]]*tbl_AufmassLos1[[#This Row],[SVS]],"")</f>
        <v/>
      </c>
      <c r="V958" s="234" t="str">
        <f>IFERROR(tbl_AufmassLos1[[#This Row],[PreisJahr]]/12,"")</f>
        <v/>
      </c>
    </row>
    <row r="959" spans="1:22" x14ac:dyDescent="0.2">
      <c r="A959" s="321" t="s">
        <v>2556</v>
      </c>
      <c r="B959" s="318">
        <v>709170001</v>
      </c>
      <c r="C959" s="309" t="s">
        <v>2511</v>
      </c>
      <c r="D959" s="299" t="s">
        <v>251</v>
      </c>
      <c r="E959" s="301" t="s">
        <v>1650</v>
      </c>
      <c r="F959" s="296" t="s">
        <v>2391</v>
      </c>
      <c r="G959" s="468" t="s">
        <v>722</v>
      </c>
      <c r="H959" s="301"/>
      <c r="I959" s="301" t="s">
        <v>2494</v>
      </c>
      <c r="J959" s="302">
        <v>8.9700000000000006</v>
      </c>
      <c r="K959" s="303" t="s">
        <v>452</v>
      </c>
      <c r="L959" s="312" t="s">
        <v>163</v>
      </c>
      <c r="M959" s="289" t="s">
        <v>484</v>
      </c>
      <c r="N959" s="294">
        <v>122.5</v>
      </c>
      <c r="O959" s="305">
        <v>8</v>
      </c>
      <c r="P959" s="305"/>
      <c r="Q959" s="463">
        <f>IFERROR(tbl_AufmassLos1[[#This Row],[Fläche_qm]]*tbl_AufmassLos1[[#This Row],[Reinigungs-tageJahr]],"")</f>
        <v>1098.825</v>
      </c>
      <c r="R959" s="232">
        <f>IFERROR(VLOOKUP(tbl_AufmassLos1[[#This Row],[Reinigungs-gruppe]]&amp;tbl_AufmassLos1[[#This Row],[Reinigungs-tageJahr]],tbl_BasisLos1[],7,FALSE),"")</f>
        <v>0</v>
      </c>
      <c r="S959" s="463" t="str">
        <f>IFERROR(tbl_AufmassLos1[[#This Row],[Fläche_qm_Jahr]]/tbl_AufmassLos1[[#This Row],[qm Leistung pro Stunde]],"")</f>
        <v/>
      </c>
      <c r="T959" s="233">
        <f>IFERROR(VLOOKUP(tbl_AufmassLos1[[#This Row],[Reinigungs-gruppe]]&amp;tbl_AufmassLos1[[#This Row],[Reinigungs-tageJahr]],tbl_BasisLos1[],8,FALSE),"")</f>
        <v>0</v>
      </c>
      <c r="U959" s="234" t="str">
        <f>IFERROR(tbl_AufmassLos1[[#This Row],[StundenJahr]]*tbl_AufmassLos1[[#This Row],[SVS]],"")</f>
        <v/>
      </c>
      <c r="V959" s="234" t="str">
        <f>IFERROR(tbl_AufmassLos1[[#This Row],[PreisJahr]]/12,"")</f>
        <v/>
      </c>
    </row>
    <row r="960" spans="1:22" x14ac:dyDescent="0.2">
      <c r="A960" s="321" t="s">
        <v>2556</v>
      </c>
      <c r="B960" s="318">
        <v>709170001</v>
      </c>
      <c r="C960" s="309" t="s">
        <v>2511</v>
      </c>
      <c r="D960" s="299" t="s">
        <v>251</v>
      </c>
      <c r="E960" s="301" t="s">
        <v>1651</v>
      </c>
      <c r="F960" s="296" t="s">
        <v>378</v>
      </c>
      <c r="G960" s="468" t="s">
        <v>722</v>
      </c>
      <c r="H960" s="301"/>
      <c r="I960" s="301" t="s">
        <v>2494</v>
      </c>
      <c r="J960" s="302">
        <v>82.88</v>
      </c>
      <c r="K960" s="303" t="s">
        <v>452</v>
      </c>
      <c r="L960" s="312" t="s">
        <v>163</v>
      </c>
      <c r="M960" s="289" t="s">
        <v>484</v>
      </c>
      <c r="N960" s="294">
        <v>122.5</v>
      </c>
      <c r="O960" s="305">
        <v>27.7</v>
      </c>
      <c r="P960" s="305">
        <v>10</v>
      </c>
      <c r="Q960" s="463">
        <f>IFERROR(tbl_AufmassLos1[[#This Row],[Fläche_qm]]*tbl_AufmassLos1[[#This Row],[Reinigungs-tageJahr]],"")</f>
        <v>10152.799999999999</v>
      </c>
      <c r="R960" s="232">
        <f>IFERROR(VLOOKUP(tbl_AufmassLos1[[#This Row],[Reinigungs-gruppe]]&amp;tbl_AufmassLos1[[#This Row],[Reinigungs-tageJahr]],tbl_BasisLos1[],7,FALSE),"")</f>
        <v>0</v>
      </c>
      <c r="S960" s="463" t="str">
        <f>IFERROR(tbl_AufmassLos1[[#This Row],[Fläche_qm_Jahr]]/tbl_AufmassLos1[[#This Row],[qm Leistung pro Stunde]],"")</f>
        <v/>
      </c>
      <c r="T960" s="233">
        <f>IFERROR(VLOOKUP(tbl_AufmassLos1[[#This Row],[Reinigungs-gruppe]]&amp;tbl_AufmassLos1[[#This Row],[Reinigungs-tageJahr]],tbl_BasisLos1[],8,FALSE),"")</f>
        <v>0</v>
      </c>
      <c r="U960" s="234" t="str">
        <f>IFERROR(tbl_AufmassLos1[[#This Row],[StundenJahr]]*tbl_AufmassLos1[[#This Row],[SVS]],"")</f>
        <v/>
      </c>
      <c r="V960" s="234" t="str">
        <f>IFERROR(tbl_AufmassLos1[[#This Row],[PreisJahr]]/12,"")</f>
        <v/>
      </c>
    </row>
    <row r="961" spans="1:22" x14ac:dyDescent="0.2">
      <c r="A961" s="321" t="s">
        <v>2556</v>
      </c>
      <c r="B961" s="318">
        <v>709170001</v>
      </c>
      <c r="C961" s="309" t="s">
        <v>2511</v>
      </c>
      <c r="D961" s="299" t="s">
        <v>251</v>
      </c>
      <c r="E961" s="301" t="s">
        <v>1652</v>
      </c>
      <c r="F961" s="296" t="s">
        <v>2392</v>
      </c>
      <c r="G961" s="468" t="s">
        <v>722</v>
      </c>
      <c r="H961" s="301"/>
      <c r="I961" s="301" t="s">
        <v>2488</v>
      </c>
      <c r="J961" s="302">
        <v>28.33</v>
      </c>
      <c r="K961" s="303" t="s">
        <v>451</v>
      </c>
      <c r="L961" s="312" t="s">
        <v>163</v>
      </c>
      <c r="M961" s="289" t="s">
        <v>481</v>
      </c>
      <c r="N961" s="294">
        <v>245</v>
      </c>
      <c r="O961" s="305">
        <v>7</v>
      </c>
      <c r="P961" s="305"/>
      <c r="Q961" s="463">
        <f>IFERROR(tbl_AufmassLos1[[#This Row],[Fläche_qm]]*tbl_AufmassLos1[[#This Row],[Reinigungs-tageJahr]],"")</f>
        <v>6940.8499999999995</v>
      </c>
      <c r="R961" s="232">
        <f>IFERROR(VLOOKUP(tbl_AufmassLos1[[#This Row],[Reinigungs-gruppe]]&amp;tbl_AufmassLos1[[#This Row],[Reinigungs-tageJahr]],tbl_BasisLos1[],7,FALSE),"")</f>
        <v>0</v>
      </c>
      <c r="S961" s="463" t="str">
        <f>IFERROR(tbl_AufmassLos1[[#This Row],[Fläche_qm_Jahr]]/tbl_AufmassLos1[[#This Row],[qm Leistung pro Stunde]],"")</f>
        <v/>
      </c>
      <c r="T961" s="233">
        <f>IFERROR(VLOOKUP(tbl_AufmassLos1[[#This Row],[Reinigungs-gruppe]]&amp;tbl_AufmassLos1[[#This Row],[Reinigungs-tageJahr]],tbl_BasisLos1[],8,FALSE),"")</f>
        <v>0</v>
      </c>
      <c r="U961" s="234" t="str">
        <f>IFERROR(tbl_AufmassLos1[[#This Row],[StundenJahr]]*tbl_AufmassLos1[[#This Row],[SVS]],"")</f>
        <v/>
      </c>
      <c r="V961" s="234" t="str">
        <f>IFERROR(tbl_AufmassLos1[[#This Row],[PreisJahr]]/12,"")</f>
        <v/>
      </c>
    </row>
    <row r="962" spans="1:22" x14ac:dyDescent="0.2">
      <c r="A962" s="321" t="s">
        <v>2556</v>
      </c>
      <c r="B962" s="318">
        <v>709170001</v>
      </c>
      <c r="C962" s="309" t="s">
        <v>2511</v>
      </c>
      <c r="D962" s="299" t="s">
        <v>251</v>
      </c>
      <c r="E962" s="301" t="s">
        <v>1653</v>
      </c>
      <c r="F962" s="296" t="s">
        <v>388</v>
      </c>
      <c r="G962" s="468" t="s">
        <v>722</v>
      </c>
      <c r="H962" s="301"/>
      <c r="I962" s="301" t="s">
        <v>2493</v>
      </c>
      <c r="J962" s="302">
        <v>23.68</v>
      </c>
      <c r="K962" s="303" t="s">
        <v>234</v>
      </c>
      <c r="L962" s="312" t="s">
        <v>163</v>
      </c>
      <c r="M962" s="289" t="s">
        <v>479</v>
      </c>
      <c r="N962" s="294">
        <v>49</v>
      </c>
      <c r="O962" s="305">
        <v>5</v>
      </c>
      <c r="P962" s="305"/>
      <c r="Q962" s="463">
        <f>IFERROR(tbl_AufmassLos1[[#This Row],[Fläche_qm]]*tbl_AufmassLos1[[#This Row],[Reinigungs-tageJahr]],"")</f>
        <v>1160.32</v>
      </c>
      <c r="R962" s="232">
        <f>IFERROR(VLOOKUP(tbl_AufmassLos1[[#This Row],[Reinigungs-gruppe]]&amp;tbl_AufmassLos1[[#This Row],[Reinigungs-tageJahr]],tbl_BasisLos1[],7,FALSE),"")</f>
        <v>0</v>
      </c>
      <c r="S962" s="463" t="str">
        <f>IFERROR(tbl_AufmassLos1[[#This Row],[Fläche_qm_Jahr]]/tbl_AufmassLos1[[#This Row],[qm Leistung pro Stunde]],"")</f>
        <v/>
      </c>
      <c r="T962" s="233">
        <f>IFERROR(VLOOKUP(tbl_AufmassLos1[[#This Row],[Reinigungs-gruppe]]&amp;tbl_AufmassLos1[[#This Row],[Reinigungs-tageJahr]],tbl_BasisLos1[],8,FALSE),"")</f>
        <v>0</v>
      </c>
      <c r="U962" s="234" t="str">
        <f>IFERROR(tbl_AufmassLos1[[#This Row],[StundenJahr]]*tbl_AufmassLos1[[#This Row],[SVS]],"")</f>
        <v/>
      </c>
      <c r="V962" s="234" t="str">
        <f>IFERROR(tbl_AufmassLos1[[#This Row],[PreisJahr]]/12,"")</f>
        <v/>
      </c>
    </row>
    <row r="963" spans="1:22" x14ac:dyDescent="0.2">
      <c r="A963" s="321" t="s">
        <v>2556</v>
      </c>
      <c r="B963" s="318">
        <v>709170001</v>
      </c>
      <c r="C963" s="309" t="s">
        <v>2511</v>
      </c>
      <c r="D963" s="299" t="s">
        <v>250</v>
      </c>
      <c r="E963" s="301" t="s">
        <v>1600</v>
      </c>
      <c r="F963" s="296" t="s">
        <v>2384</v>
      </c>
      <c r="G963" s="468" t="s">
        <v>722</v>
      </c>
      <c r="H963" s="301"/>
      <c r="I963" s="301" t="s">
        <v>2489</v>
      </c>
      <c r="J963" s="302">
        <v>19.239999999999998</v>
      </c>
      <c r="K963" s="303" t="s">
        <v>234</v>
      </c>
      <c r="L963" s="312" t="s">
        <v>163</v>
      </c>
      <c r="M963" s="289" t="s">
        <v>479</v>
      </c>
      <c r="N963" s="294">
        <v>49</v>
      </c>
      <c r="O963" s="305">
        <v>3.6</v>
      </c>
      <c r="P963" s="305"/>
      <c r="Q963" s="463">
        <f>IFERROR(tbl_AufmassLos1[[#This Row],[Fläche_qm]]*tbl_AufmassLos1[[#This Row],[Reinigungs-tageJahr]],"")</f>
        <v>942.75999999999988</v>
      </c>
      <c r="R963" s="232">
        <f>IFERROR(VLOOKUP(tbl_AufmassLos1[[#This Row],[Reinigungs-gruppe]]&amp;tbl_AufmassLos1[[#This Row],[Reinigungs-tageJahr]],tbl_BasisLos1[],7,FALSE),"")</f>
        <v>0</v>
      </c>
      <c r="S963" s="463" t="str">
        <f>IFERROR(tbl_AufmassLos1[[#This Row],[Fläche_qm_Jahr]]/tbl_AufmassLos1[[#This Row],[qm Leistung pro Stunde]],"")</f>
        <v/>
      </c>
      <c r="T963" s="233">
        <f>IFERROR(VLOOKUP(tbl_AufmassLos1[[#This Row],[Reinigungs-gruppe]]&amp;tbl_AufmassLos1[[#This Row],[Reinigungs-tageJahr]],tbl_BasisLos1[],8,FALSE),"")</f>
        <v>0</v>
      </c>
      <c r="U963" s="234" t="str">
        <f>IFERROR(tbl_AufmassLos1[[#This Row],[StundenJahr]]*tbl_AufmassLos1[[#This Row],[SVS]],"")</f>
        <v/>
      </c>
      <c r="V963" s="234" t="str">
        <f>IFERROR(tbl_AufmassLos1[[#This Row],[PreisJahr]]/12,"")</f>
        <v/>
      </c>
    </row>
    <row r="964" spans="1:22" x14ac:dyDescent="0.2">
      <c r="A964" s="321" t="s">
        <v>2556</v>
      </c>
      <c r="B964" s="318">
        <v>709170001</v>
      </c>
      <c r="C964" s="309" t="s">
        <v>2511</v>
      </c>
      <c r="D964" s="299" t="s">
        <v>251</v>
      </c>
      <c r="E964" s="301" t="s">
        <v>1654</v>
      </c>
      <c r="F964" s="296" t="s">
        <v>388</v>
      </c>
      <c r="G964" s="468" t="s">
        <v>722</v>
      </c>
      <c r="H964" s="301"/>
      <c r="I964" s="301" t="s">
        <v>2493</v>
      </c>
      <c r="J964" s="302">
        <v>30.35</v>
      </c>
      <c r="K964" s="303" t="s">
        <v>234</v>
      </c>
      <c r="L964" s="312" t="s">
        <v>163</v>
      </c>
      <c r="M964" s="289" t="s">
        <v>479</v>
      </c>
      <c r="N964" s="294">
        <v>49</v>
      </c>
      <c r="O964" s="305">
        <v>10</v>
      </c>
      <c r="P964" s="305"/>
      <c r="Q964" s="463">
        <f>IFERROR(tbl_AufmassLos1[[#This Row],[Fläche_qm]]*tbl_AufmassLos1[[#This Row],[Reinigungs-tageJahr]],"")</f>
        <v>1487.15</v>
      </c>
      <c r="R964" s="232">
        <f>IFERROR(VLOOKUP(tbl_AufmassLos1[[#This Row],[Reinigungs-gruppe]]&amp;tbl_AufmassLos1[[#This Row],[Reinigungs-tageJahr]],tbl_BasisLos1[],7,FALSE),"")</f>
        <v>0</v>
      </c>
      <c r="S964" s="463" t="str">
        <f>IFERROR(tbl_AufmassLos1[[#This Row],[Fläche_qm_Jahr]]/tbl_AufmassLos1[[#This Row],[qm Leistung pro Stunde]],"")</f>
        <v/>
      </c>
      <c r="T964" s="233">
        <f>IFERROR(VLOOKUP(tbl_AufmassLos1[[#This Row],[Reinigungs-gruppe]]&amp;tbl_AufmassLos1[[#This Row],[Reinigungs-tageJahr]],tbl_BasisLos1[],8,FALSE),"")</f>
        <v>0</v>
      </c>
      <c r="U964" s="234" t="str">
        <f>IFERROR(tbl_AufmassLos1[[#This Row],[StundenJahr]]*tbl_AufmassLos1[[#This Row],[SVS]],"")</f>
        <v/>
      </c>
      <c r="V964" s="234" t="str">
        <f>IFERROR(tbl_AufmassLos1[[#This Row],[PreisJahr]]/12,"")</f>
        <v/>
      </c>
    </row>
    <row r="965" spans="1:22" x14ac:dyDescent="0.2">
      <c r="A965" s="321" t="s">
        <v>2556</v>
      </c>
      <c r="B965" s="318">
        <v>709170001</v>
      </c>
      <c r="C965" s="309" t="s">
        <v>2511</v>
      </c>
      <c r="D965" s="299" t="s">
        <v>251</v>
      </c>
      <c r="E965" s="301" t="s">
        <v>1655</v>
      </c>
      <c r="F965" s="296" t="s">
        <v>388</v>
      </c>
      <c r="G965" s="468" t="s">
        <v>722</v>
      </c>
      <c r="H965" s="301"/>
      <c r="I965" s="301" t="s">
        <v>2493</v>
      </c>
      <c r="J965" s="302">
        <v>23.38</v>
      </c>
      <c r="K965" s="303" t="s">
        <v>234</v>
      </c>
      <c r="L965" s="312" t="s">
        <v>163</v>
      </c>
      <c r="M965" s="289" t="s">
        <v>479</v>
      </c>
      <c r="N965" s="294">
        <v>49</v>
      </c>
      <c r="O965" s="305">
        <v>5</v>
      </c>
      <c r="P965" s="305"/>
      <c r="Q965" s="463">
        <f>IFERROR(tbl_AufmassLos1[[#This Row],[Fläche_qm]]*tbl_AufmassLos1[[#This Row],[Reinigungs-tageJahr]],"")</f>
        <v>1145.6199999999999</v>
      </c>
      <c r="R965" s="232">
        <f>IFERROR(VLOOKUP(tbl_AufmassLos1[[#This Row],[Reinigungs-gruppe]]&amp;tbl_AufmassLos1[[#This Row],[Reinigungs-tageJahr]],tbl_BasisLos1[],7,FALSE),"")</f>
        <v>0</v>
      </c>
      <c r="S965" s="463" t="str">
        <f>IFERROR(tbl_AufmassLos1[[#This Row],[Fläche_qm_Jahr]]/tbl_AufmassLos1[[#This Row],[qm Leistung pro Stunde]],"")</f>
        <v/>
      </c>
      <c r="T965" s="233">
        <f>IFERROR(VLOOKUP(tbl_AufmassLos1[[#This Row],[Reinigungs-gruppe]]&amp;tbl_AufmassLos1[[#This Row],[Reinigungs-tageJahr]],tbl_BasisLos1[],8,FALSE),"")</f>
        <v>0</v>
      </c>
      <c r="U965" s="234" t="str">
        <f>IFERROR(tbl_AufmassLos1[[#This Row],[StundenJahr]]*tbl_AufmassLos1[[#This Row],[SVS]],"")</f>
        <v/>
      </c>
      <c r="V965" s="234" t="str">
        <f>IFERROR(tbl_AufmassLos1[[#This Row],[PreisJahr]]/12,"")</f>
        <v/>
      </c>
    </row>
    <row r="966" spans="1:22" x14ac:dyDescent="0.2">
      <c r="A966" s="321" t="s">
        <v>2556</v>
      </c>
      <c r="B966" s="318">
        <v>709170001</v>
      </c>
      <c r="C966" s="309" t="s">
        <v>2511</v>
      </c>
      <c r="D966" s="299" t="s">
        <v>251</v>
      </c>
      <c r="E966" s="301" t="s">
        <v>1656</v>
      </c>
      <c r="F966" s="296" t="s">
        <v>388</v>
      </c>
      <c r="G966" s="468" t="s">
        <v>722</v>
      </c>
      <c r="H966" s="301"/>
      <c r="I966" s="301" t="s">
        <v>2493</v>
      </c>
      <c r="J966" s="302">
        <v>29.74</v>
      </c>
      <c r="K966" s="303" t="s">
        <v>234</v>
      </c>
      <c r="L966" s="312" t="s">
        <v>163</v>
      </c>
      <c r="M966" s="289" t="s">
        <v>479</v>
      </c>
      <c r="N966" s="294">
        <v>49</v>
      </c>
      <c r="O966" s="305">
        <v>7</v>
      </c>
      <c r="P966" s="305"/>
      <c r="Q966" s="463">
        <f>IFERROR(tbl_AufmassLos1[[#This Row],[Fläche_qm]]*tbl_AufmassLos1[[#This Row],[Reinigungs-tageJahr]],"")</f>
        <v>1457.26</v>
      </c>
      <c r="R966" s="232">
        <f>IFERROR(VLOOKUP(tbl_AufmassLos1[[#This Row],[Reinigungs-gruppe]]&amp;tbl_AufmassLos1[[#This Row],[Reinigungs-tageJahr]],tbl_BasisLos1[],7,FALSE),"")</f>
        <v>0</v>
      </c>
      <c r="S966" s="463" t="str">
        <f>IFERROR(tbl_AufmassLos1[[#This Row],[Fläche_qm_Jahr]]/tbl_AufmassLos1[[#This Row],[qm Leistung pro Stunde]],"")</f>
        <v/>
      </c>
      <c r="T966" s="233">
        <f>IFERROR(VLOOKUP(tbl_AufmassLos1[[#This Row],[Reinigungs-gruppe]]&amp;tbl_AufmassLos1[[#This Row],[Reinigungs-tageJahr]],tbl_BasisLos1[],8,FALSE),"")</f>
        <v>0</v>
      </c>
      <c r="U966" s="234" t="str">
        <f>IFERROR(tbl_AufmassLos1[[#This Row],[StundenJahr]]*tbl_AufmassLos1[[#This Row],[SVS]],"")</f>
        <v/>
      </c>
      <c r="V966" s="234" t="str">
        <f>IFERROR(tbl_AufmassLos1[[#This Row],[PreisJahr]]/12,"")</f>
        <v/>
      </c>
    </row>
    <row r="967" spans="1:22" x14ac:dyDescent="0.2">
      <c r="A967" s="321" t="s">
        <v>2556</v>
      </c>
      <c r="B967" s="318">
        <v>709170001</v>
      </c>
      <c r="C967" s="309" t="s">
        <v>2511</v>
      </c>
      <c r="D967" s="299" t="s">
        <v>251</v>
      </c>
      <c r="E967" s="301" t="s">
        <v>1657</v>
      </c>
      <c r="F967" s="296" t="s">
        <v>410</v>
      </c>
      <c r="G967" s="468" t="s">
        <v>722</v>
      </c>
      <c r="H967" s="301"/>
      <c r="I967" s="301" t="s">
        <v>2494</v>
      </c>
      <c r="J967" s="302">
        <v>19.21</v>
      </c>
      <c r="K967" s="303" t="s">
        <v>478</v>
      </c>
      <c r="L967" s="312" t="s">
        <v>163</v>
      </c>
      <c r="M967" s="289" t="s">
        <v>484</v>
      </c>
      <c r="N967" s="294">
        <v>122.5</v>
      </c>
      <c r="O967" s="305">
        <v>1.8</v>
      </c>
      <c r="P967" s="305">
        <v>3.6</v>
      </c>
      <c r="Q967" s="463">
        <f>IFERROR(tbl_AufmassLos1[[#This Row],[Fläche_qm]]*tbl_AufmassLos1[[#This Row],[Reinigungs-tageJahr]],"")</f>
        <v>2353.2249999999999</v>
      </c>
      <c r="R967" s="232">
        <f>IFERROR(VLOOKUP(tbl_AufmassLos1[[#This Row],[Reinigungs-gruppe]]&amp;tbl_AufmassLos1[[#This Row],[Reinigungs-tageJahr]],tbl_BasisLos1[],7,FALSE),"")</f>
        <v>0</v>
      </c>
      <c r="S967" s="463" t="str">
        <f>IFERROR(tbl_AufmassLos1[[#This Row],[Fläche_qm_Jahr]]/tbl_AufmassLos1[[#This Row],[qm Leistung pro Stunde]],"")</f>
        <v/>
      </c>
      <c r="T967" s="233">
        <f>IFERROR(VLOOKUP(tbl_AufmassLos1[[#This Row],[Reinigungs-gruppe]]&amp;tbl_AufmassLos1[[#This Row],[Reinigungs-tageJahr]],tbl_BasisLos1[],8,FALSE),"")</f>
        <v>0</v>
      </c>
      <c r="U967" s="234" t="str">
        <f>IFERROR(tbl_AufmassLos1[[#This Row],[StundenJahr]]*tbl_AufmassLos1[[#This Row],[SVS]],"")</f>
        <v/>
      </c>
      <c r="V967" s="234" t="str">
        <f>IFERROR(tbl_AufmassLos1[[#This Row],[PreisJahr]]/12,"")</f>
        <v/>
      </c>
    </row>
    <row r="968" spans="1:22" x14ac:dyDescent="0.2">
      <c r="A968" s="321" t="s">
        <v>2556</v>
      </c>
      <c r="B968" s="318">
        <v>709170001</v>
      </c>
      <c r="C968" s="309" t="s">
        <v>2511</v>
      </c>
      <c r="D968" s="299" t="s">
        <v>251</v>
      </c>
      <c r="E968" s="301" t="s">
        <v>1658</v>
      </c>
      <c r="F968" s="296" t="s">
        <v>388</v>
      </c>
      <c r="G968" s="468" t="s">
        <v>722</v>
      </c>
      <c r="H968" s="301"/>
      <c r="I968" s="301" t="s">
        <v>445</v>
      </c>
      <c r="J968" s="302">
        <v>14.49</v>
      </c>
      <c r="K968" s="303" t="s">
        <v>234</v>
      </c>
      <c r="L968" s="312" t="s">
        <v>163</v>
      </c>
      <c r="M968" s="289" t="s">
        <v>479</v>
      </c>
      <c r="N968" s="294">
        <v>49</v>
      </c>
      <c r="O968" s="305">
        <v>17.5</v>
      </c>
      <c r="P968" s="305"/>
      <c r="Q968" s="463">
        <f>IFERROR(tbl_AufmassLos1[[#This Row],[Fläche_qm]]*tbl_AufmassLos1[[#This Row],[Reinigungs-tageJahr]],"")</f>
        <v>710.01</v>
      </c>
      <c r="R968" s="232">
        <f>IFERROR(VLOOKUP(tbl_AufmassLos1[[#This Row],[Reinigungs-gruppe]]&amp;tbl_AufmassLos1[[#This Row],[Reinigungs-tageJahr]],tbl_BasisLos1[],7,FALSE),"")</f>
        <v>0</v>
      </c>
      <c r="S968" s="463" t="str">
        <f>IFERROR(tbl_AufmassLos1[[#This Row],[Fläche_qm_Jahr]]/tbl_AufmassLos1[[#This Row],[qm Leistung pro Stunde]],"")</f>
        <v/>
      </c>
      <c r="T968" s="233">
        <f>IFERROR(VLOOKUP(tbl_AufmassLos1[[#This Row],[Reinigungs-gruppe]]&amp;tbl_AufmassLos1[[#This Row],[Reinigungs-tageJahr]],tbl_BasisLos1[],8,FALSE),"")</f>
        <v>0</v>
      </c>
      <c r="U968" s="234" t="str">
        <f>IFERROR(tbl_AufmassLos1[[#This Row],[StundenJahr]]*tbl_AufmassLos1[[#This Row],[SVS]],"")</f>
        <v/>
      </c>
      <c r="V968" s="234" t="str">
        <f>IFERROR(tbl_AufmassLos1[[#This Row],[PreisJahr]]/12,"")</f>
        <v/>
      </c>
    </row>
    <row r="969" spans="1:22" x14ac:dyDescent="0.2">
      <c r="A969" s="321" t="s">
        <v>2556</v>
      </c>
      <c r="B969" s="318">
        <v>709170001</v>
      </c>
      <c r="C969" s="309" t="s">
        <v>2511</v>
      </c>
      <c r="D969" s="299" t="s">
        <v>251</v>
      </c>
      <c r="E969" s="301" t="s">
        <v>1659</v>
      </c>
      <c r="F969" s="296" t="s">
        <v>2408</v>
      </c>
      <c r="G969" s="468" t="s">
        <v>722</v>
      </c>
      <c r="H969" s="301"/>
      <c r="I969" s="301" t="s">
        <v>2487</v>
      </c>
      <c r="J969" s="302">
        <v>23.22</v>
      </c>
      <c r="K969" s="303" t="s">
        <v>237</v>
      </c>
      <c r="L969" s="312" t="s">
        <v>163</v>
      </c>
      <c r="M969" s="289" t="s">
        <v>481</v>
      </c>
      <c r="N969" s="294">
        <v>245</v>
      </c>
      <c r="O969" s="305">
        <v>5</v>
      </c>
      <c r="P969" s="305">
        <v>3.4</v>
      </c>
      <c r="Q969" s="463">
        <f>IFERROR(tbl_AufmassLos1[[#This Row],[Fläche_qm]]*tbl_AufmassLos1[[#This Row],[Reinigungs-tageJahr]],"")</f>
        <v>5688.9</v>
      </c>
      <c r="R969" s="232">
        <f>IFERROR(VLOOKUP(tbl_AufmassLos1[[#This Row],[Reinigungs-gruppe]]&amp;tbl_AufmassLos1[[#This Row],[Reinigungs-tageJahr]],tbl_BasisLos1[],7,FALSE),"")</f>
        <v>0</v>
      </c>
      <c r="S969" s="463" t="str">
        <f>IFERROR(tbl_AufmassLos1[[#This Row],[Fläche_qm_Jahr]]/tbl_AufmassLos1[[#This Row],[qm Leistung pro Stunde]],"")</f>
        <v/>
      </c>
      <c r="T969" s="233">
        <f>IFERROR(VLOOKUP(tbl_AufmassLos1[[#This Row],[Reinigungs-gruppe]]&amp;tbl_AufmassLos1[[#This Row],[Reinigungs-tageJahr]],tbl_BasisLos1[],8,FALSE),"")</f>
        <v>0</v>
      </c>
      <c r="U969" s="234" t="str">
        <f>IFERROR(tbl_AufmassLos1[[#This Row],[StundenJahr]]*tbl_AufmassLos1[[#This Row],[SVS]],"")</f>
        <v/>
      </c>
      <c r="V969" s="234" t="str">
        <f>IFERROR(tbl_AufmassLos1[[#This Row],[PreisJahr]]/12,"")</f>
        <v/>
      </c>
    </row>
    <row r="970" spans="1:22" x14ac:dyDescent="0.2">
      <c r="A970" s="321" t="s">
        <v>2556</v>
      </c>
      <c r="B970" s="318">
        <v>709170001</v>
      </c>
      <c r="C970" s="309" t="s">
        <v>2511</v>
      </c>
      <c r="D970" s="299" t="s">
        <v>252</v>
      </c>
      <c r="E970" s="301" t="s">
        <v>1660</v>
      </c>
      <c r="F970" s="296" t="s">
        <v>412</v>
      </c>
      <c r="G970" s="468" t="s">
        <v>722</v>
      </c>
      <c r="H970" s="301"/>
      <c r="I970" s="301" t="s">
        <v>2487</v>
      </c>
      <c r="J970" s="302">
        <v>13.15</v>
      </c>
      <c r="K970" s="303" t="s">
        <v>237</v>
      </c>
      <c r="L970" s="312" t="s">
        <v>163</v>
      </c>
      <c r="M970" s="289" t="s">
        <v>481</v>
      </c>
      <c r="N970" s="294">
        <v>245</v>
      </c>
      <c r="O970" s="305">
        <v>3.2</v>
      </c>
      <c r="P970" s="305"/>
      <c r="Q970" s="463">
        <f>IFERROR(tbl_AufmassLos1[[#This Row],[Fläche_qm]]*tbl_AufmassLos1[[#This Row],[Reinigungs-tageJahr]],"")</f>
        <v>3221.75</v>
      </c>
      <c r="R970" s="232">
        <f>IFERROR(VLOOKUP(tbl_AufmassLos1[[#This Row],[Reinigungs-gruppe]]&amp;tbl_AufmassLos1[[#This Row],[Reinigungs-tageJahr]],tbl_BasisLos1[],7,FALSE),"")</f>
        <v>0</v>
      </c>
      <c r="S970" s="463" t="str">
        <f>IFERROR(tbl_AufmassLos1[[#This Row],[Fläche_qm_Jahr]]/tbl_AufmassLos1[[#This Row],[qm Leistung pro Stunde]],"")</f>
        <v/>
      </c>
      <c r="T970" s="233">
        <f>IFERROR(VLOOKUP(tbl_AufmassLos1[[#This Row],[Reinigungs-gruppe]]&amp;tbl_AufmassLos1[[#This Row],[Reinigungs-tageJahr]],tbl_BasisLos1[],8,FALSE),"")</f>
        <v>0</v>
      </c>
      <c r="U970" s="234" t="str">
        <f>IFERROR(tbl_AufmassLos1[[#This Row],[StundenJahr]]*tbl_AufmassLos1[[#This Row],[SVS]],"")</f>
        <v/>
      </c>
      <c r="V970" s="234" t="str">
        <f>IFERROR(tbl_AufmassLos1[[#This Row],[PreisJahr]]/12,"")</f>
        <v/>
      </c>
    </row>
    <row r="971" spans="1:22" x14ac:dyDescent="0.2">
      <c r="A971" s="321" t="s">
        <v>2556</v>
      </c>
      <c r="B971" s="318">
        <v>709170001</v>
      </c>
      <c r="C971" s="309" t="s">
        <v>2511</v>
      </c>
      <c r="D971" s="299" t="s">
        <v>252</v>
      </c>
      <c r="E971" s="301" t="s">
        <v>1661</v>
      </c>
      <c r="F971" s="296" t="s">
        <v>2409</v>
      </c>
      <c r="G971" s="468" t="s">
        <v>722</v>
      </c>
      <c r="H971" s="301"/>
      <c r="I971" s="301" t="s">
        <v>2487</v>
      </c>
      <c r="J971" s="302">
        <v>3.88</v>
      </c>
      <c r="K971" s="303" t="s">
        <v>452</v>
      </c>
      <c r="L971" s="312" t="s">
        <v>163</v>
      </c>
      <c r="M971" s="289" t="s">
        <v>484</v>
      </c>
      <c r="N971" s="294">
        <v>122.5</v>
      </c>
      <c r="O971" s="305">
        <v>0</v>
      </c>
      <c r="P971" s="305"/>
      <c r="Q971" s="463">
        <f>IFERROR(tbl_AufmassLos1[[#This Row],[Fläche_qm]]*tbl_AufmassLos1[[#This Row],[Reinigungs-tageJahr]],"")</f>
        <v>475.3</v>
      </c>
      <c r="R971" s="232">
        <f>IFERROR(VLOOKUP(tbl_AufmassLos1[[#This Row],[Reinigungs-gruppe]]&amp;tbl_AufmassLos1[[#This Row],[Reinigungs-tageJahr]],tbl_BasisLos1[],7,FALSE),"")</f>
        <v>0</v>
      </c>
      <c r="S971" s="463" t="str">
        <f>IFERROR(tbl_AufmassLos1[[#This Row],[Fläche_qm_Jahr]]/tbl_AufmassLos1[[#This Row],[qm Leistung pro Stunde]],"")</f>
        <v/>
      </c>
      <c r="T971" s="233">
        <f>IFERROR(VLOOKUP(tbl_AufmassLos1[[#This Row],[Reinigungs-gruppe]]&amp;tbl_AufmassLos1[[#This Row],[Reinigungs-tageJahr]],tbl_BasisLos1[],8,FALSE),"")</f>
        <v>0</v>
      </c>
      <c r="U971" s="234" t="str">
        <f>IFERROR(tbl_AufmassLos1[[#This Row],[StundenJahr]]*tbl_AufmassLos1[[#This Row],[SVS]],"")</f>
        <v/>
      </c>
      <c r="V971" s="234" t="str">
        <f>IFERROR(tbl_AufmassLos1[[#This Row],[PreisJahr]]/12,"")</f>
        <v/>
      </c>
    </row>
    <row r="972" spans="1:22" x14ac:dyDescent="0.2">
      <c r="A972" s="321" t="s">
        <v>2556</v>
      </c>
      <c r="B972" s="318">
        <v>709170001</v>
      </c>
      <c r="C972" s="309" t="s">
        <v>2511</v>
      </c>
      <c r="D972" s="299" t="s">
        <v>252</v>
      </c>
      <c r="E972" s="301" t="s">
        <v>1662</v>
      </c>
      <c r="F972" s="296" t="s">
        <v>2410</v>
      </c>
      <c r="G972" s="468" t="s">
        <v>722</v>
      </c>
      <c r="H972" s="301"/>
      <c r="I972" s="301" t="s">
        <v>2495</v>
      </c>
      <c r="J972" s="302">
        <v>7.34</v>
      </c>
      <c r="K972" s="303" t="s">
        <v>456</v>
      </c>
      <c r="L972" s="312" t="s">
        <v>163</v>
      </c>
      <c r="M972" s="289" t="s">
        <v>481</v>
      </c>
      <c r="N972" s="294">
        <v>245</v>
      </c>
      <c r="O972" s="305">
        <v>3.2</v>
      </c>
      <c r="P972" s="305"/>
      <c r="Q972" s="463">
        <f>IFERROR(tbl_AufmassLos1[[#This Row],[Fläche_qm]]*tbl_AufmassLos1[[#This Row],[Reinigungs-tageJahr]],"")</f>
        <v>1798.3</v>
      </c>
      <c r="R972" s="232">
        <f>IFERROR(VLOOKUP(tbl_AufmassLos1[[#This Row],[Reinigungs-gruppe]]&amp;tbl_AufmassLos1[[#This Row],[Reinigungs-tageJahr]],tbl_BasisLos1[],7,FALSE),"")</f>
        <v>0</v>
      </c>
      <c r="S972" s="463" t="str">
        <f>IFERROR(tbl_AufmassLos1[[#This Row],[Fläche_qm_Jahr]]/tbl_AufmassLos1[[#This Row],[qm Leistung pro Stunde]],"")</f>
        <v/>
      </c>
      <c r="T972" s="233">
        <f>IFERROR(VLOOKUP(tbl_AufmassLos1[[#This Row],[Reinigungs-gruppe]]&amp;tbl_AufmassLos1[[#This Row],[Reinigungs-tageJahr]],tbl_BasisLos1[],8,FALSE),"")</f>
        <v>0</v>
      </c>
      <c r="U972" s="234" t="str">
        <f>IFERROR(tbl_AufmassLos1[[#This Row],[StundenJahr]]*tbl_AufmassLos1[[#This Row],[SVS]],"")</f>
        <v/>
      </c>
      <c r="V972" s="234" t="str">
        <f>IFERROR(tbl_AufmassLos1[[#This Row],[PreisJahr]]/12,"")</f>
        <v/>
      </c>
    </row>
    <row r="973" spans="1:22" x14ac:dyDescent="0.2">
      <c r="A973" s="321" t="s">
        <v>2556</v>
      </c>
      <c r="B973" s="318">
        <v>709170001</v>
      </c>
      <c r="C973" s="309" t="s">
        <v>2511</v>
      </c>
      <c r="D973" s="299" t="s">
        <v>252</v>
      </c>
      <c r="E973" s="301" t="s">
        <v>1663</v>
      </c>
      <c r="F973" s="296" t="s">
        <v>2411</v>
      </c>
      <c r="G973" s="468" t="s">
        <v>722</v>
      </c>
      <c r="H973" s="301"/>
      <c r="I973" s="301" t="s">
        <v>2487</v>
      </c>
      <c r="J973" s="302">
        <v>46.59</v>
      </c>
      <c r="K973" s="303" t="s">
        <v>237</v>
      </c>
      <c r="L973" s="312" t="s">
        <v>163</v>
      </c>
      <c r="M973" s="289" t="s">
        <v>481</v>
      </c>
      <c r="N973" s="294">
        <v>245</v>
      </c>
      <c r="O973" s="305">
        <v>16.399999999999999</v>
      </c>
      <c r="P973" s="305"/>
      <c r="Q973" s="463">
        <f>IFERROR(tbl_AufmassLos1[[#This Row],[Fläche_qm]]*tbl_AufmassLos1[[#This Row],[Reinigungs-tageJahr]],"")</f>
        <v>11414.550000000001</v>
      </c>
      <c r="R973" s="232">
        <f>IFERROR(VLOOKUP(tbl_AufmassLos1[[#This Row],[Reinigungs-gruppe]]&amp;tbl_AufmassLos1[[#This Row],[Reinigungs-tageJahr]],tbl_BasisLos1[],7,FALSE),"")</f>
        <v>0</v>
      </c>
      <c r="S973" s="463" t="str">
        <f>IFERROR(tbl_AufmassLos1[[#This Row],[Fläche_qm_Jahr]]/tbl_AufmassLos1[[#This Row],[qm Leistung pro Stunde]],"")</f>
        <v/>
      </c>
      <c r="T973" s="233">
        <f>IFERROR(VLOOKUP(tbl_AufmassLos1[[#This Row],[Reinigungs-gruppe]]&amp;tbl_AufmassLos1[[#This Row],[Reinigungs-tageJahr]],tbl_BasisLos1[],8,FALSE),"")</f>
        <v>0</v>
      </c>
      <c r="U973" s="234" t="str">
        <f>IFERROR(tbl_AufmassLos1[[#This Row],[StundenJahr]]*tbl_AufmassLos1[[#This Row],[SVS]],"")</f>
        <v/>
      </c>
      <c r="V973" s="234" t="str">
        <f>IFERROR(tbl_AufmassLos1[[#This Row],[PreisJahr]]/12,"")</f>
        <v/>
      </c>
    </row>
    <row r="974" spans="1:22" x14ac:dyDescent="0.2">
      <c r="A974" s="321" t="s">
        <v>2556</v>
      </c>
      <c r="B974" s="318">
        <v>709170001</v>
      </c>
      <c r="C974" s="309" t="s">
        <v>2511</v>
      </c>
      <c r="D974" s="299" t="s">
        <v>250</v>
      </c>
      <c r="E974" s="301" t="s">
        <v>1601</v>
      </c>
      <c r="F974" s="296" t="s">
        <v>2385</v>
      </c>
      <c r="G974" s="468" t="s">
        <v>722</v>
      </c>
      <c r="H974" s="301"/>
      <c r="I974" s="301" t="s">
        <v>2489</v>
      </c>
      <c r="J974" s="302">
        <v>16.64</v>
      </c>
      <c r="K974" s="303" t="s">
        <v>234</v>
      </c>
      <c r="L974" s="312" t="s">
        <v>163</v>
      </c>
      <c r="M974" s="289" t="s">
        <v>479</v>
      </c>
      <c r="N974" s="294">
        <v>49</v>
      </c>
      <c r="O974" s="305">
        <v>3.6</v>
      </c>
      <c r="P974" s="305"/>
      <c r="Q974" s="463">
        <f>IFERROR(tbl_AufmassLos1[[#This Row],[Fläche_qm]]*tbl_AufmassLos1[[#This Row],[Reinigungs-tageJahr]],"")</f>
        <v>815.36</v>
      </c>
      <c r="R974" s="232">
        <f>IFERROR(VLOOKUP(tbl_AufmassLos1[[#This Row],[Reinigungs-gruppe]]&amp;tbl_AufmassLos1[[#This Row],[Reinigungs-tageJahr]],tbl_BasisLos1[],7,FALSE),"")</f>
        <v>0</v>
      </c>
      <c r="S974" s="463" t="str">
        <f>IFERROR(tbl_AufmassLos1[[#This Row],[Fläche_qm_Jahr]]/tbl_AufmassLos1[[#This Row],[qm Leistung pro Stunde]],"")</f>
        <v/>
      </c>
      <c r="T974" s="233">
        <f>IFERROR(VLOOKUP(tbl_AufmassLos1[[#This Row],[Reinigungs-gruppe]]&amp;tbl_AufmassLos1[[#This Row],[Reinigungs-tageJahr]],tbl_BasisLos1[],8,FALSE),"")</f>
        <v>0</v>
      </c>
      <c r="U974" s="234" t="str">
        <f>IFERROR(tbl_AufmassLos1[[#This Row],[StundenJahr]]*tbl_AufmassLos1[[#This Row],[SVS]],"")</f>
        <v/>
      </c>
      <c r="V974" s="234" t="str">
        <f>IFERROR(tbl_AufmassLos1[[#This Row],[PreisJahr]]/12,"")</f>
        <v/>
      </c>
    </row>
    <row r="975" spans="1:22" x14ac:dyDescent="0.2">
      <c r="A975" s="321" t="s">
        <v>2556</v>
      </c>
      <c r="B975" s="318">
        <v>709170001</v>
      </c>
      <c r="C975" s="309" t="s">
        <v>2511</v>
      </c>
      <c r="D975" s="299" t="s">
        <v>251</v>
      </c>
      <c r="E975" s="301" t="s">
        <v>1664</v>
      </c>
      <c r="F975" s="296" t="s">
        <v>2412</v>
      </c>
      <c r="G975" s="468" t="s">
        <v>722</v>
      </c>
      <c r="H975" s="301"/>
      <c r="I975" s="301" t="s">
        <v>2487</v>
      </c>
      <c r="J975" s="302">
        <v>51.62</v>
      </c>
      <c r="K975" s="303" t="s">
        <v>237</v>
      </c>
      <c r="L975" s="312" t="s">
        <v>163</v>
      </c>
      <c r="M975" s="289" t="s">
        <v>481</v>
      </c>
      <c r="N975" s="294">
        <v>245</v>
      </c>
      <c r="O975" s="305">
        <v>16.2</v>
      </c>
      <c r="P975" s="305"/>
      <c r="Q975" s="463">
        <f>IFERROR(tbl_AufmassLos1[[#This Row],[Fläche_qm]]*tbl_AufmassLos1[[#This Row],[Reinigungs-tageJahr]],"")</f>
        <v>12646.9</v>
      </c>
      <c r="R975" s="232">
        <f>IFERROR(VLOOKUP(tbl_AufmassLos1[[#This Row],[Reinigungs-gruppe]]&amp;tbl_AufmassLos1[[#This Row],[Reinigungs-tageJahr]],tbl_BasisLos1[],7,FALSE),"")</f>
        <v>0</v>
      </c>
      <c r="S975" s="463" t="str">
        <f>IFERROR(tbl_AufmassLos1[[#This Row],[Fläche_qm_Jahr]]/tbl_AufmassLos1[[#This Row],[qm Leistung pro Stunde]],"")</f>
        <v/>
      </c>
      <c r="T975" s="233">
        <f>IFERROR(VLOOKUP(tbl_AufmassLos1[[#This Row],[Reinigungs-gruppe]]&amp;tbl_AufmassLos1[[#This Row],[Reinigungs-tageJahr]],tbl_BasisLos1[],8,FALSE),"")</f>
        <v>0</v>
      </c>
      <c r="U975" s="234" t="str">
        <f>IFERROR(tbl_AufmassLos1[[#This Row],[StundenJahr]]*tbl_AufmassLos1[[#This Row],[SVS]],"")</f>
        <v/>
      </c>
      <c r="V975" s="234" t="str">
        <f>IFERROR(tbl_AufmassLos1[[#This Row],[PreisJahr]]/12,"")</f>
        <v/>
      </c>
    </row>
    <row r="976" spans="1:22" x14ac:dyDescent="0.2">
      <c r="A976" s="321" t="s">
        <v>2556</v>
      </c>
      <c r="B976" s="318">
        <v>709170001</v>
      </c>
      <c r="C976" s="309" t="s">
        <v>2511</v>
      </c>
      <c r="D976" s="299" t="s">
        <v>251</v>
      </c>
      <c r="E976" s="301" t="s">
        <v>1665</v>
      </c>
      <c r="F976" s="296" t="s">
        <v>388</v>
      </c>
      <c r="G976" s="468" t="s">
        <v>722</v>
      </c>
      <c r="H976" s="301"/>
      <c r="I976" s="301" t="s">
        <v>2493</v>
      </c>
      <c r="J976" s="302">
        <v>14.49</v>
      </c>
      <c r="K976" s="303" t="s">
        <v>234</v>
      </c>
      <c r="L976" s="312" t="s">
        <v>163</v>
      </c>
      <c r="M976" s="289" t="s">
        <v>479</v>
      </c>
      <c r="N976" s="294">
        <v>49</v>
      </c>
      <c r="O976" s="305">
        <v>12.5</v>
      </c>
      <c r="P976" s="305"/>
      <c r="Q976" s="463">
        <f>IFERROR(tbl_AufmassLos1[[#This Row],[Fläche_qm]]*tbl_AufmassLos1[[#This Row],[Reinigungs-tageJahr]],"")</f>
        <v>710.01</v>
      </c>
      <c r="R976" s="232">
        <f>IFERROR(VLOOKUP(tbl_AufmassLos1[[#This Row],[Reinigungs-gruppe]]&amp;tbl_AufmassLos1[[#This Row],[Reinigungs-tageJahr]],tbl_BasisLos1[],7,FALSE),"")</f>
        <v>0</v>
      </c>
      <c r="S976" s="463" t="str">
        <f>IFERROR(tbl_AufmassLos1[[#This Row],[Fläche_qm_Jahr]]/tbl_AufmassLos1[[#This Row],[qm Leistung pro Stunde]],"")</f>
        <v/>
      </c>
      <c r="T976" s="233">
        <f>IFERROR(VLOOKUP(tbl_AufmassLos1[[#This Row],[Reinigungs-gruppe]]&amp;tbl_AufmassLos1[[#This Row],[Reinigungs-tageJahr]],tbl_BasisLos1[],8,FALSE),"")</f>
        <v>0</v>
      </c>
      <c r="U976" s="234" t="str">
        <f>IFERROR(tbl_AufmassLos1[[#This Row],[StundenJahr]]*tbl_AufmassLos1[[#This Row],[SVS]],"")</f>
        <v/>
      </c>
      <c r="V976" s="234" t="str">
        <f>IFERROR(tbl_AufmassLos1[[#This Row],[PreisJahr]]/12,"")</f>
        <v/>
      </c>
    </row>
    <row r="977" spans="1:22" x14ac:dyDescent="0.2">
      <c r="A977" s="321" t="s">
        <v>2556</v>
      </c>
      <c r="B977" s="318">
        <v>709170001</v>
      </c>
      <c r="C977" s="309" t="s">
        <v>2511</v>
      </c>
      <c r="D977" s="299" t="s">
        <v>251</v>
      </c>
      <c r="E977" s="301" t="s">
        <v>1666</v>
      </c>
      <c r="F977" s="296" t="s">
        <v>2413</v>
      </c>
      <c r="G977" s="468" t="s">
        <v>722</v>
      </c>
      <c r="H977" s="301"/>
      <c r="I977" s="301" t="s">
        <v>2492</v>
      </c>
      <c r="J977" s="302">
        <v>16</v>
      </c>
      <c r="K977" s="303" t="s">
        <v>466</v>
      </c>
      <c r="L977" s="312" t="s">
        <v>163</v>
      </c>
      <c r="M977" s="289" t="s">
        <v>484</v>
      </c>
      <c r="N977" s="294">
        <v>122.5</v>
      </c>
      <c r="O977" s="305">
        <v>7.5</v>
      </c>
      <c r="P977" s="305"/>
      <c r="Q977" s="463">
        <f>IFERROR(tbl_AufmassLos1[[#This Row],[Fläche_qm]]*tbl_AufmassLos1[[#This Row],[Reinigungs-tageJahr]],"")</f>
        <v>1960</v>
      </c>
      <c r="R977" s="232">
        <f>IFERROR(VLOOKUP(tbl_AufmassLos1[[#This Row],[Reinigungs-gruppe]]&amp;tbl_AufmassLos1[[#This Row],[Reinigungs-tageJahr]],tbl_BasisLos1[],7,FALSE),"")</f>
        <v>0</v>
      </c>
      <c r="S977" s="463" t="str">
        <f>IFERROR(tbl_AufmassLos1[[#This Row],[Fläche_qm_Jahr]]/tbl_AufmassLos1[[#This Row],[qm Leistung pro Stunde]],"")</f>
        <v/>
      </c>
      <c r="T977" s="233">
        <f>IFERROR(VLOOKUP(tbl_AufmassLos1[[#This Row],[Reinigungs-gruppe]]&amp;tbl_AufmassLos1[[#This Row],[Reinigungs-tageJahr]],tbl_BasisLos1[],8,FALSE),"")</f>
        <v>0</v>
      </c>
      <c r="U977" s="234" t="str">
        <f>IFERROR(tbl_AufmassLos1[[#This Row],[StundenJahr]]*tbl_AufmassLos1[[#This Row],[SVS]],"")</f>
        <v/>
      </c>
      <c r="V977" s="234" t="str">
        <f>IFERROR(tbl_AufmassLos1[[#This Row],[PreisJahr]]/12,"")</f>
        <v/>
      </c>
    </row>
    <row r="978" spans="1:22" x14ac:dyDescent="0.2">
      <c r="A978" s="321" t="s">
        <v>2556</v>
      </c>
      <c r="B978" s="318">
        <v>709170001</v>
      </c>
      <c r="C978" s="309" t="s">
        <v>2511</v>
      </c>
      <c r="D978" s="299" t="s">
        <v>251</v>
      </c>
      <c r="E978" s="301" t="s">
        <v>1667</v>
      </c>
      <c r="F978" s="296" t="s">
        <v>430</v>
      </c>
      <c r="G978" s="468" t="s">
        <v>722</v>
      </c>
      <c r="H978" s="301"/>
      <c r="I978" s="301" t="s">
        <v>2494</v>
      </c>
      <c r="J978" s="302">
        <v>3.02</v>
      </c>
      <c r="K978" s="303" t="s">
        <v>466</v>
      </c>
      <c r="L978" s="312" t="s">
        <v>163</v>
      </c>
      <c r="M978" s="289" t="s">
        <v>484</v>
      </c>
      <c r="N978" s="294">
        <v>122.5</v>
      </c>
      <c r="O978" s="305">
        <v>0</v>
      </c>
      <c r="P978" s="305"/>
      <c r="Q978" s="463">
        <f>IFERROR(tbl_AufmassLos1[[#This Row],[Fläche_qm]]*tbl_AufmassLos1[[#This Row],[Reinigungs-tageJahr]],"")</f>
        <v>369.95</v>
      </c>
      <c r="R978" s="232">
        <f>IFERROR(VLOOKUP(tbl_AufmassLos1[[#This Row],[Reinigungs-gruppe]]&amp;tbl_AufmassLos1[[#This Row],[Reinigungs-tageJahr]],tbl_BasisLos1[],7,FALSE),"")</f>
        <v>0</v>
      </c>
      <c r="S978" s="463" t="str">
        <f>IFERROR(tbl_AufmassLos1[[#This Row],[Fläche_qm_Jahr]]/tbl_AufmassLos1[[#This Row],[qm Leistung pro Stunde]],"")</f>
        <v/>
      </c>
      <c r="T978" s="233">
        <f>IFERROR(VLOOKUP(tbl_AufmassLos1[[#This Row],[Reinigungs-gruppe]]&amp;tbl_AufmassLos1[[#This Row],[Reinigungs-tageJahr]],tbl_BasisLos1[],8,FALSE),"")</f>
        <v>0</v>
      </c>
      <c r="U978" s="234" t="str">
        <f>IFERROR(tbl_AufmassLos1[[#This Row],[StundenJahr]]*tbl_AufmassLos1[[#This Row],[SVS]],"")</f>
        <v/>
      </c>
      <c r="V978" s="234" t="str">
        <f>IFERROR(tbl_AufmassLos1[[#This Row],[PreisJahr]]/12,"")</f>
        <v/>
      </c>
    </row>
    <row r="979" spans="1:22" x14ac:dyDescent="0.2">
      <c r="A979" s="321" t="s">
        <v>2556</v>
      </c>
      <c r="B979" s="318">
        <v>709170001</v>
      </c>
      <c r="C979" s="309" t="s">
        <v>2511</v>
      </c>
      <c r="D979" s="299" t="s">
        <v>251</v>
      </c>
      <c r="E979" s="301" t="s">
        <v>1668</v>
      </c>
      <c r="F979" s="296" t="s">
        <v>2414</v>
      </c>
      <c r="G979" s="468" t="s">
        <v>722</v>
      </c>
      <c r="H979" s="301"/>
      <c r="I979" s="301" t="s">
        <v>2492</v>
      </c>
      <c r="J979" s="302">
        <v>9</v>
      </c>
      <c r="K979" s="303" t="s">
        <v>466</v>
      </c>
      <c r="L979" s="312" t="s">
        <v>163</v>
      </c>
      <c r="M979" s="289" t="s">
        <v>484</v>
      </c>
      <c r="N979" s="294">
        <v>122.5</v>
      </c>
      <c r="O979" s="305">
        <v>0</v>
      </c>
      <c r="P979" s="305"/>
      <c r="Q979" s="463">
        <f>IFERROR(tbl_AufmassLos1[[#This Row],[Fläche_qm]]*tbl_AufmassLos1[[#This Row],[Reinigungs-tageJahr]],"")</f>
        <v>1102.5</v>
      </c>
      <c r="R979" s="232">
        <f>IFERROR(VLOOKUP(tbl_AufmassLos1[[#This Row],[Reinigungs-gruppe]]&amp;tbl_AufmassLos1[[#This Row],[Reinigungs-tageJahr]],tbl_BasisLos1[],7,FALSE),"")</f>
        <v>0</v>
      </c>
      <c r="S979" s="463" t="str">
        <f>IFERROR(tbl_AufmassLos1[[#This Row],[Fläche_qm_Jahr]]/tbl_AufmassLos1[[#This Row],[qm Leistung pro Stunde]],"")</f>
        <v/>
      </c>
      <c r="T979" s="233">
        <f>IFERROR(VLOOKUP(tbl_AufmassLos1[[#This Row],[Reinigungs-gruppe]]&amp;tbl_AufmassLos1[[#This Row],[Reinigungs-tageJahr]],tbl_BasisLos1[],8,FALSE),"")</f>
        <v>0</v>
      </c>
      <c r="U979" s="234" t="str">
        <f>IFERROR(tbl_AufmassLos1[[#This Row],[StundenJahr]]*tbl_AufmassLos1[[#This Row],[SVS]],"")</f>
        <v/>
      </c>
      <c r="V979" s="234" t="str">
        <f>IFERROR(tbl_AufmassLos1[[#This Row],[PreisJahr]]/12,"")</f>
        <v/>
      </c>
    </row>
    <row r="980" spans="1:22" x14ac:dyDescent="0.2">
      <c r="A980" s="321" t="s">
        <v>2556</v>
      </c>
      <c r="B980" s="318">
        <v>709170001</v>
      </c>
      <c r="C980" s="309" t="s">
        <v>2511</v>
      </c>
      <c r="D980" s="299" t="s">
        <v>252</v>
      </c>
      <c r="E980" s="301" t="s">
        <v>1669</v>
      </c>
      <c r="F980" s="296" t="s">
        <v>2202</v>
      </c>
      <c r="G980" s="468" t="s">
        <v>722</v>
      </c>
      <c r="H980" s="301"/>
      <c r="I980" s="301" t="s">
        <v>2494</v>
      </c>
      <c r="J980" s="302">
        <v>23.85</v>
      </c>
      <c r="K980" s="303" t="s">
        <v>452</v>
      </c>
      <c r="L980" s="312" t="s">
        <v>163</v>
      </c>
      <c r="M980" s="289" t="s">
        <v>484</v>
      </c>
      <c r="N980" s="294">
        <v>122.5</v>
      </c>
      <c r="O980" s="305">
        <v>0</v>
      </c>
      <c r="P980" s="305"/>
      <c r="Q980" s="463">
        <f>IFERROR(tbl_AufmassLos1[[#This Row],[Fläche_qm]]*tbl_AufmassLos1[[#This Row],[Reinigungs-tageJahr]],"")</f>
        <v>2921.625</v>
      </c>
      <c r="R980" s="232">
        <f>IFERROR(VLOOKUP(tbl_AufmassLos1[[#This Row],[Reinigungs-gruppe]]&amp;tbl_AufmassLos1[[#This Row],[Reinigungs-tageJahr]],tbl_BasisLos1[],7,FALSE),"")</f>
        <v>0</v>
      </c>
      <c r="S980" s="463" t="str">
        <f>IFERROR(tbl_AufmassLos1[[#This Row],[Fläche_qm_Jahr]]/tbl_AufmassLos1[[#This Row],[qm Leistung pro Stunde]],"")</f>
        <v/>
      </c>
      <c r="T980" s="233">
        <f>IFERROR(VLOOKUP(tbl_AufmassLos1[[#This Row],[Reinigungs-gruppe]]&amp;tbl_AufmassLos1[[#This Row],[Reinigungs-tageJahr]],tbl_BasisLos1[],8,FALSE),"")</f>
        <v>0</v>
      </c>
      <c r="U980" s="234" t="str">
        <f>IFERROR(tbl_AufmassLos1[[#This Row],[StundenJahr]]*tbl_AufmassLos1[[#This Row],[SVS]],"")</f>
        <v/>
      </c>
      <c r="V980" s="234" t="str">
        <f>IFERROR(tbl_AufmassLos1[[#This Row],[PreisJahr]]/12,"")</f>
        <v/>
      </c>
    </row>
    <row r="981" spans="1:22" x14ac:dyDescent="0.2">
      <c r="A981" s="321" t="s">
        <v>2556</v>
      </c>
      <c r="B981" s="318">
        <v>709170001</v>
      </c>
      <c r="C981" s="309" t="s">
        <v>2511</v>
      </c>
      <c r="D981" s="299" t="s">
        <v>252</v>
      </c>
      <c r="E981" s="301" t="s">
        <v>1670</v>
      </c>
      <c r="F981" s="296" t="s">
        <v>388</v>
      </c>
      <c r="G981" s="468" t="s">
        <v>722</v>
      </c>
      <c r="H981" s="301"/>
      <c r="I981" s="301" t="s">
        <v>2489</v>
      </c>
      <c r="J981" s="302">
        <v>31.39</v>
      </c>
      <c r="K981" s="303" t="s">
        <v>234</v>
      </c>
      <c r="L981" s="312" t="s">
        <v>163</v>
      </c>
      <c r="M981" s="289" t="s">
        <v>479</v>
      </c>
      <c r="N981" s="294">
        <v>49</v>
      </c>
      <c r="O981" s="305">
        <v>5.8</v>
      </c>
      <c r="P981" s="305"/>
      <c r="Q981" s="463">
        <f>IFERROR(tbl_AufmassLos1[[#This Row],[Fläche_qm]]*tbl_AufmassLos1[[#This Row],[Reinigungs-tageJahr]],"")</f>
        <v>1538.1100000000001</v>
      </c>
      <c r="R981" s="232">
        <f>IFERROR(VLOOKUP(tbl_AufmassLos1[[#This Row],[Reinigungs-gruppe]]&amp;tbl_AufmassLos1[[#This Row],[Reinigungs-tageJahr]],tbl_BasisLos1[],7,FALSE),"")</f>
        <v>0</v>
      </c>
      <c r="S981" s="463" t="str">
        <f>IFERROR(tbl_AufmassLos1[[#This Row],[Fläche_qm_Jahr]]/tbl_AufmassLos1[[#This Row],[qm Leistung pro Stunde]],"")</f>
        <v/>
      </c>
      <c r="T981" s="233">
        <f>IFERROR(VLOOKUP(tbl_AufmassLos1[[#This Row],[Reinigungs-gruppe]]&amp;tbl_AufmassLos1[[#This Row],[Reinigungs-tageJahr]],tbl_BasisLos1[],8,FALSE),"")</f>
        <v>0</v>
      </c>
      <c r="U981" s="234" t="str">
        <f>IFERROR(tbl_AufmassLos1[[#This Row],[StundenJahr]]*tbl_AufmassLos1[[#This Row],[SVS]],"")</f>
        <v/>
      </c>
      <c r="V981" s="234" t="str">
        <f>IFERROR(tbl_AufmassLos1[[#This Row],[PreisJahr]]/12,"")</f>
        <v/>
      </c>
    </row>
    <row r="982" spans="1:22" x14ac:dyDescent="0.2">
      <c r="A982" s="321" t="s">
        <v>2556</v>
      </c>
      <c r="B982" s="318">
        <v>709170001</v>
      </c>
      <c r="C982" s="309" t="s">
        <v>2511</v>
      </c>
      <c r="D982" s="299" t="s">
        <v>252</v>
      </c>
      <c r="E982" s="301" t="s">
        <v>1671</v>
      </c>
      <c r="F982" s="296" t="s">
        <v>410</v>
      </c>
      <c r="G982" s="468" t="s">
        <v>722</v>
      </c>
      <c r="H982" s="301"/>
      <c r="I982" s="301" t="s">
        <v>2489</v>
      </c>
      <c r="J982" s="302">
        <v>28.51</v>
      </c>
      <c r="K982" s="303" t="s">
        <v>234</v>
      </c>
      <c r="L982" s="312" t="s">
        <v>163</v>
      </c>
      <c r="M982" s="289" t="s">
        <v>479</v>
      </c>
      <c r="N982" s="294">
        <v>49</v>
      </c>
      <c r="O982" s="305">
        <v>0</v>
      </c>
      <c r="P982" s="305"/>
      <c r="Q982" s="463">
        <f>IFERROR(tbl_AufmassLos1[[#This Row],[Fläche_qm]]*tbl_AufmassLos1[[#This Row],[Reinigungs-tageJahr]],"")</f>
        <v>1396.99</v>
      </c>
      <c r="R982" s="232">
        <f>IFERROR(VLOOKUP(tbl_AufmassLos1[[#This Row],[Reinigungs-gruppe]]&amp;tbl_AufmassLos1[[#This Row],[Reinigungs-tageJahr]],tbl_BasisLos1[],7,FALSE),"")</f>
        <v>0</v>
      </c>
      <c r="S982" s="463" t="str">
        <f>IFERROR(tbl_AufmassLos1[[#This Row],[Fläche_qm_Jahr]]/tbl_AufmassLos1[[#This Row],[qm Leistung pro Stunde]],"")</f>
        <v/>
      </c>
      <c r="T982" s="233">
        <f>IFERROR(VLOOKUP(tbl_AufmassLos1[[#This Row],[Reinigungs-gruppe]]&amp;tbl_AufmassLos1[[#This Row],[Reinigungs-tageJahr]],tbl_BasisLos1[],8,FALSE),"")</f>
        <v>0</v>
      </c>
      <c r="U982" s="234" t="str">
        <f>IFERROR(tbl_AufmassLos1[[#This Row],[StundenJahr]]*tbl_AufmassLos1[[#This Row],[SVS]],"")</f>
        <v/>
      </c>
      <c r="V982" s="234" t="str">
        <f>IFERROR(tbl_AufmassLos1[[#This Row],[PreisJahr]]/12,"")</f>
        <v/>
      </c>
    </row>
    <row r="983" spans="1:22" x14ac:dyDescent="0.2">
      <c r="A983" s="321" t="s">
        <v>2556</v>
      </c>
      <c r="B983" s="318">
        <v>709170001</v>
      </c>
      <c r="C983" s="309" t="s">
        <v>2511</v>
      </c>
      <c r="D983" s="299" t="s">
        <v>252</v>
      </c>
      <c r="E983" s="301" t="s">
        <v>1672</v>
      </c>
      <c r="F983" s="296" t="s">
        <v>396</v>
      </c>
      <c r="G983" s="468" t="s">
        <v>722</v>
      </c>
      <c r="H983" s="301"/>
      <c r="I983" s="301" t="s">
        <v>2486</v>
      </c>
      <c r="J983" s="302">
        <v>23.14</v>
      </c>
      <c r="K983" s="303" t="s">
        <v>48</v>
      </c>
      <c r="L983" s="312" t="s">
        <v>163</v>
      </c>
      <c r="M983" s="332" t="s">
        <v>250</v>
      </c>
      <c r="N983" s="294">
        <v>0</v>
      </c>
      <c r="O983" s="305">
        <v>3.4</v>
      </c>
      <c r="P983" s="305"/>
      <c r="Q983" s="463">
        <f>IFERROR(tbl_AufmassLos1[[#This Row],[Fläche_qm]]*tbl_AufmassLos1[[#This Row],[Reinigungs-tageJahr]],"")</f>
        <v>0</v>
      </c>
      <c r="R983" s="232">
        <f>IFERROR(VLOOKUP(tbl_AufmassLos1[[#This Row],[Reinigungs-gruppe]]&amp;tbl_AufmassLos1[[#This Row],[Reinigungs-tageJahr]],tbl_BasisLos1[],7,FALSE),"")</f>
        <v>0</v>
      </c>
      <c r="S983" s="463" t="str">
        <f>IFERROR(tbl_AufmassLos1[[#This Row],[Fläche_qm_Jahr]]/tbl_AufmassLos1[[#This Row],[qm Leistung pro Stunde]],"")</f>
        <v/>
      </c>
      <c r="T983" s="233">
        <f>IFERROR(VLOOKUP(tbl_AufmassLos1[[#This Row],[Reinigungs-gruppe]]&amp;tbl_AufmassLos1[[#This Row],[Reinigungs-tageJahr]],tbl_BasisLos1[],8,FALSE),"")</f>
        <v>0</v>
      </c>
      <c r="U983" s="234" t="str">
        <f>IFERROR(tbl_AufmassLos1[[#This Row],[StundenJahr]]*tbl_AufmassLos1[[#This Row],[SVS]],"")</f>
        <v/>
      </c>
      <c r="V983" s="234" t="str">
        <f>IFERROR(tbl_AufmassLos1[[#This Row],[PreisJahr]]/12,"")</f>
        <v/>
      </c>
    </row>
    <row r="984" spans="1:22" x14ac:dyDescent="0.2">
      <c r="A984" s="321" t="s">
        <v>2556</v>
      </c>
      <c r="B984" s="318">
        <v>709170001</v>
      </c>
      <c r="C984" s="309" t="s">
        <v>2511</v>
      </c>
      <c r="D984" s="299" t="s">
        <v>252</v>
      </c>
      <c r="E984" s="301" t="s">
        <v>1673</v>
      </c>
      <c r="F984" s="296" t="s">
        <v>385</v>
      </c>
      <c r="G984" s="468" t="s">
        <v>722</v>
      </c>
      <c r="H984" s="301"/>
      <c r="I984" s="301" t="s">
        <v>2486</v>
      </c>
      <c r="J984" s="302">
        <v>14.47</v>
      </c>
      <c r="K984" s="303" t="s">
        <v>48</v>
      </c>
      <c r="L984" s="312" t="s">
        <v>163</v>
      </c>
      <c r="M984" s="332" t="s">
        <v>250</v>
      </c>
      <c r="N984" s="294">
        <v>0</v>
      </c>
      <c r="O984" s="305">
        <v>1.7</v>
      </c>
      <c r="P984" s="305"/>
      <c r="Q984" s="463">
        <f>IFERROR(tbl_AufmassLos1[[#This Row],[Fläche_qm]]*tbl_AufmassLos1[[#This Row],[Reinigungs-tageJahr]],"")</f>
        <v>0</v>
      </c>
      <c r="R984" s="232">
        <f>IFERROR(VLOOKUP(tbl_AufmassLos1[[#This Row],[Reinigungs-gruppe]]&amp;tbl_AufmassLos1[[#This Row],[Reinigungs-tageJahr]],tbl_BasisLos1[],7,FALSE),"")</f>
        <v>0</v>
      </c>
      <c r="S984" s="463" t="str">
        <f>IFERROR(tbl_AufmassLos1[[#This Row],[Fläche_qm_Jahr]]/tbl_AufmassLos1[[#This Row],[qm Leistung pro Stunde]],"")</f>
        <v/>
      </c>
      <c r="T984" s="233">
        <f>IFERROR(VLOOKUP(tbl_AufmassLos1[[#This Row],[Reinigungs-gruppe]]&amp;tbl_AufmassLos1[[#This Row],[Reinigungs-tageJahr]],tbl_BasisLos1[],8,FALSE),"")</f>
        <v>0</v>
      </c>
      <c r="U984" s="234" t="str">
        <f>IFERROR(tbl_AufmassLos1[[#This Row],[StundenJahr]]*tbl_AufmassLos1[[#This Row],[SVS]],"")</f>
        <v/>
      </c>
      <c r="V984" s="234" t="str">
        <f>IFERROR(tbl_AufmassLos1[[#This Row],[PreisJahr]]/12,"")</f>
        <v/>
      </c>
    </row>
    <row r="985" spans="1:22" x14ac:dyDescent="0.2">
      <c r="A985" s="321" t="s">
        <v>2556</v>
      </c>
      <c r="B985" s="318">
        <v>709170001</v>
      </c>
      <c r="C985" s="309" t="s">
        <v>2511</v>
      </c>
      <c r="D985" s="299" t="s">
        <v>250</v>
      </c>
      <c r="E985" s="301" t="s">
        <v>1602</v>
      </c>
      <c r="F985" s="296" t="s">
        <v>410</v>
      </c>
      <c r="G985" s="468" t="s">
        <v>722</v>
      </c>
      <c r="H985" s="301"/>
      <c r="I985" s="301" t="s">
        <v>2489</v>
      </c>
      <c r="J985" s="302">
        <v>15.47</v>
      </c>
      <c r="K985" s="303" t="s">
        <v>478</v>
      </c>
      <c r="L985" s="312" t="s">
        <v>163</v>
      </c>
      <c r="M985" s="289" t="s">
        <v>484</v>
      </c>
      <c r="N985" s="294">
        <v>122.5</v>
      </c>
      <c r="O985" s="305">
        <v>3.6</v>
      </c>
      <c r="P985" s="305"/>
      <c r="Q985" s="463">
        <f>IFERROR(tbl_AufmassLos1[[#This Row],[Fläche_qm]]*tbl_AufmassLos1[[#This Row],[Reinigungs-tageJahr]],"")</f>
        <v>1895.075</v>
      </c>
      <c r="R985" s="232">
        <f>IFERROR(VLOOKUP(tbl_AufmassLos1[[#This Row],[Reinigungs-gruppe]]&amp;tbl_AufmassLos1[[#This Row],[Reinigungs-tageJahr]],tbl_BasisLos1[],7,FALSE),"")</f>
        <v>0</v>
      </c>
      <c r="S985" s="463" t="str">
        <f>IFERROR(tbl_AufmassLos1[[#This Row],[Fläche_qm_Jahr]]/tbl_AufmassLos1[[#This Row],[qm Leistung pro Stunde]],"")</f>
        <v/>
      </c>
      <c r="T985" s="233">
        <f>IFERROR(VLOOKUP(tbl_AufmassLos1[[#This Row],[Reinigungs-gruppe]]&amp;tbl_AufmassLos1[[#This Row],[Reinigungs-tageJahr]],tbl_BasisLos1[],8,FALSE),"")</f>
        <v>0</v>
      </c>
      <c r="U985" s="234" t="str">
        <f>IFERROR(tbl_AufmassLos1[[#This Row],[StundenJahr]]*tbl_AufmassLos1[[#This Row],[SVS]],"")</f>
        <v/>
      </c>
      <c r="V985" s="234" t="str">
        <f>IFERROR(tbl_AufmassLos1[[#This Row],[PreisJahr]]/12,"")</f>
        <v/>
      </c>
    </row>
    <row r="986" spans="1:22" x14ac:dyDescent="0.2">
      <c r="A986" s="321" t="s">
        <v>2556</v>
      </c>
      <c r="B986" s="318">
        <v>709170001</v>
      </c>
      <c r="C986" s="309" t="s">
        <v>2511</v>
      </c>
      <c r="D986" s="299" t="s">
        <v>252</v>
      </c>
      <c r="E986" s="301" t="s">
        <v>1674</v>
      </c>
      <c r="F986" s="296" t="s">
        <v>2415</v>
      </c>
      <c r="G986" s="468" t="s">
        <v>722</v>
      </c>
      <c r="H986" s="301"/>
      <c r="I986" s="301" t="s">
        <v>2486</v>
      </c>
      <c r="J986" s="302">
        <v>100.02</v>
      </c>
      <c r="K986" s="303" t="s">
        <v>459</v>
      </c>
      <c r="L986" s="312" t="s">
        <v>163</v>
      </c>
      <c r="M986" s="289" t="s">
        <v>479</v>
      </c>
      <c r="N986" s="294">
        <v>49</v>
      </c>
      <c r="O986" s="305">
        <v>0</v>
      </c>
      <c r="P986" s="305">
        <v>10.6</v>
      </c>
      <c r="Q986" s="463">
        <f>IFERROR(tbl_AufmassLos1[[#This Row],[Fläche_qm]]*tbl_AufmassLos1[[#This Row],[Reinigungs-tageJahr]],"")</f>
        <v>4900.9799999999996</v>
      </c>
      <c r="R986" s="232">
        <f>IFERROR(VLOOKUP(tbl_AufmassLos1[[#This Row],[Reinigungs-gruppe]]&amp;tbl_AufmassLos1[[#This Row],[Reinigungs-tageJahr]],tbl_BasisLos1[],7,FALSE),"")</f>
        <v>0</v>
      </c>
      <c r="S986" s="463" t="str">
        <f>IFERROR(tbl_AufmassLos1[[#This Row],[Fläche_qm_Jahr]]/tbl_AufmassLos1[[#This Row],[qm Leistung pro Stunde]],"")</f>
        <v/>
      </c>
      <c r="T986" s="233">
        <f>IFERROR(VLOOKUP(tbl_AufmassLos1[[#This Row],[Reinigungs-gruppe]]&amp;tbl_AufmassLos1[[#This Row],[Reinigungs-tageJahr]],tbl_BasisLos1[],8,FALSE),"")</f>
        <v>0</v>
      </c>
      <c r="U986" s="234" t="str">
        <f>IFERROR(tbl_AufmassLos1[[#This Row],[StundenJahr]]*tbl_AufmassLos1[[#This Row],[SVS]],"")</f>
        <v/>
      </c>
      <c r="V986" s="234" t="str">
        <f>IFERROR(tbl_AufmassLos1[[#This Row],[PreisJahr]]/12,"")</f>
        <v/>
      </c>
    </row>
    <row r="987" spans="1:22" x14ac:dyDescent="0.2">
      <c r="A987" s="321" t="s">
        <v>2556</v>
      </c>
      <c r="B987" s="318">
        <v>709170001</v>
      </c>
      <c r="C987" s="309" t="s">
        <v>2511</v>
      </c>
      <c r="D987" s="299" t="s">
        <v>252</v>
      </c>
      <c r="E987" s="301" t="s">
        <v>1675</v>
      </c>
      <c r="F987" s="296" t="s">
        <v>388</v>
      </c>
      <c r="G987" s="468" t="s">
        <v>722</v>
      </c>
      <c r="H987" s="301"/>
      <c r="I987" s="301" t="s">
        <v>2486</v>
      </c>
      <c r="J987" s="302">
        <v>20.399999999999999</v>
      </c>
      <c r="K987" s="303" t="s">
        <v>234</v>
      </c>
      <c r="L987" s="312" t="s">
        <v>163</v>
      </c>
      <c r="M987" s="289" t="s">
        <v>479</v>
      </c>
      <c r="N987" s="294">
        <v>49</v>
      </c>
      <c r="O987" s="305">
        <v>6</v>
      </c>
      <c r="P987" s="305"/>
      <c r="Q987" s="463">
        <f>IFERROR(tbl_AufmassLos1[[#This Row],[Fläche_qm]]*tbl_AufmassLos1[[#This Row],[Reinigungs-tageJahr]],"")</f>
        <v>999.59999999999991</v>
      </c>
      <c r="R987" s="232">
        <f>IFERROR(VLOOKUP(tbl_AufmassLos1[[#This Row],[Reinigungs-gruppe]]&amp;tbl_AufmassLos1[[#This Row],[Reinigungs-tageJahr]],tbl_BasisLos1[],7,FALSE),"")</f>
        <v>0</v>
      </c>
      <c r="S987" s="463" t="str">
        <f>IFERROR(tbl_AufmassLos1[[#This Row],[Fläche_qm_Jahr]]/tbl_AufmassLos1[[#This Row],[qm Leistung pro Stunde]],"")</f>
        <v/>
      </c>
      <c r="T987" s="233">
        <f>IFERROR(VLOOKUP(tbl_AufmassLos1[[#This Row],[Reinigungs-gruppe]]&amp;tbl_AufmassLos1[[#This Row],[Reinigungs-tageJahr]],tbl_BasisLos1[],8,FALSE),"")</f>
        <v>0</v>
      </c>
      <c r="U987" s="234" t="str">
        <f>IFERROR(tbl_AufmassLos1[[#This Row],[StundenJahr]]*tbl_AufmassLos1[[#This Row],[SVS]],"")</f>
        <v/>
      </c>
      <c r="V987" s="234" t="str">
        <f>IFERROR(tbl_AufmassLos1[[#This Row],[PreisJahr]]/12,"")</f>
        <v/>
      </c>
    </row>
    <row r="988" spans="1:22" x14ac:dyDescent="0.2">
      <c r="A988" s="321" t="s">
        <v>2556</v>
      </c>
      <c r="B988" s="318">
        <v>709170001</v>
      </c>
      <c r="C988" s="309" t="s">
        <v>2511</v>
      </c>
      <c r="D988" s="299" t="s">
        <v>252</v>
      </c>
      <c r="E988" s="301" t="s">
        <v>1676</v>
      </c>
      <c r="F988" s="296" t="s">
        <v>388</v>
      </c>
      <c r="G988" s="468" t="s">
        <v>722</v>
      </c>
      <c r="H988" s="301"/>
      <c r="I988" s="301" t="s">
        <v>2486</v>
      </c>
      <c r="J988" s="302">
        <v>31.29</v>
      </c>
      <c r="K988" s="303" t="s">
        <v>234</v>
      </c>
      <c r="L988" s="312" t="s">
        <v>163</v>
      </c>
      <c r="M988" s="289" t="s">
        <v>479</v>
      </c>
      <c r="N988" s="294">
        <v>49</v>
      </c>
      <c r="O988" s="305">
        <v>6.6</v>
      </c>
      <c r="P988" s="305"/>
      <c r="Q988" s="463">
        <f>IFERROR(tbl_AufmassLos1[[#This Row],[Fläche_qm]]*tbl_AufmassLos1[[#This Row],[Reinigungs-tageJahr]],"")</f>
        <v>1533.21</v>
      </c>
      <c r="R988" s="232">
        <f>IFERROR(VLOOKUP(tbl_AufmassLos1[[#This Row],[Reinigungs-gruppe]]&amp;tbl_AufmassLos1[[#This Row],[Reinigungs-tageJahr]],tbl_BasisLos1[],7,FALSE),"")</f>
        <v>0</v>
      </c>
      <c r="S988" s="463" t="str">
        <f>IFERROR(tbl_AufmassLos1[[#This Row],[Fläche_qm_Jahr]]/tbl_AufmassLos1[[#This Row],[qm Leistung pro Stunde]],"")</f>
        <v/>
      </c>
      <c r="T988" s="233">
        <f>IFERROR(VLOOKUP(tbl_AufmassLos1[[#This Row],[Reinigungs-gruppe]]&amp;tbl_AufmassLos1[[#This Row],[Reinigungs-tageJahr]],tbl_BasisLos1[],8,FALSE),"")</f>
        <v>0</v>
      </c>
      <c r="U988" s="234" t="str">
        <f>IFERROR(tbl_AufmassLos1[[#This Row],[StundenJahr]]*tbl_AufmassLos1[[#This Row],[SVS]],"")</f>
        <v/>
      </c>
      <c r="V988" s="234" t="str">
        <f>IFERROR(tbl_AufmassLos1[[#This Row],[PreisJahr]]/12,"")</f>
        <v/>
      </c>
    </row>
    <row r="989" spans="1:22" x14ac:dyDescent="0.2">
      <c r="A989" s="321" t="s">
        <v>2556</v>
      </c>
      <c r="B989" s="318">
        <v>709170001</v>
      </c>
      <c r="C989" s="309" t="s">
        <v>2511</v>
      </c>
      <c r="D989" s="299" t="s">
        <v>252</v>
      </c>
      <c r="E989" s="301" t="s">
        <v>1677</v>
      </c>
      <c r="F989" s="296" t="s">
        <v>388</v>
      </c>
      <c r="G989" s="468" t="s">
        <v>722</v>
      </c>
      <c r="H989" s="301"/>
      <c r="I989" s="301" t="s">
        <v>2487</v>
      </c>
      <c r="J989" s="302">
        <v>31.12</v>
      </c>
      <c r="K989" s="303" t="s">
        <v>234</v>
      </c>
      <c r="L989" s="312" t="s">
        <v>163</v>
      </c>
      <c r="M989" s="289" t="s">
        <v>479</v>
      </c>
      <c r="N989" s="294">
        <v>49</v>
      </c>
      <c r="O989" s="305">
        <v>6</v>
      </c>
      <c r="P989" s="305"/>
      <c r="Q989" s="463">
        <f>IFERROR(tbl_AufmassLos1[[#This Row],[Fläche_qm]]*tbl_AufmassLos1[[#This Row],[Reinigungs-tageJahr]],"")</f>
        <v>1524.88</v>
      </c>
      <c r="R989" s="232">
        <f>IFERROR(VLOOKUP(tbl_AufmassLos1[[#This Row],[Reinigungs-gruppe]]&amp;tbl_AufmassLos1[[#This Row],[Reinigungs-tageJahr]],tbl_BasisLos1[],7,FALSE),"")</f>
        <v>0</v>
      </c>
      <c r="S989" s="463" t="str">
        <f>IFERROR(tbl_AufmassLos1[[#This Row],[Fläche_qm_Jahr]]/tbl_AufmassLos1[[#This Row],[qm Leistung pro Stunde]],"")</f>
        <v/>
      </c>
      <c r="T989" s="233">
        <f>IFERROR(VLOOKUP(tbl_AufmassLos1[[#This Row],[Reinigungs-gruppe]]&amp;tbl_AufmassLos1[[#This Row],[Reinigungs-tageJahr]],tbl_BasisLos1[],8,FALSE),"")</f>
        <v>0</v>
      </c>
      <c r="U989" s="234" t="str">
        <f>IFERROR(tbl_AufmassLos1[[#This Row],[StundenJahr]]*tbl_AufmassLos1[[#This Row],[SVS]],"")</f>
        <v/>
      </c>
      <c r="V989" s="234" t="str">
        <f>IFERROR(tbl_AufmassLos1[[#This Row],[PreisJahr]]/12,"")</f>
        <v/>
      </c>
    </row>
    <row r="990" spans="1:22" x14ac:dyDescent="0.2">
      <c r="A990" s="321" t="s">
        <v>2556</v>
      </c>
      <c r="B990" s="318">
        <v>709170001</v>
      </c>
      <c r="C990" s="309" t="s">
        <v>2511</v>
      </c>
      <c r="D990" s="299" t="s">
        <v>252</v>
      </c>
      <c r="E990" s="301" t="s">
        <v>1678</v>
      </c>
      <c r="F990" s="296" t="s">
        <v>2416</v>
      </c>
      <c r="G990" s="468" t="s">
        <v>722</v>
      </c>
      <c r="H990" s="301"/>
      <c r="I990" s="301" t="s">
        <v>2486</v>
      </c>
      <c r="J990" s="302">
        <v>21.32</v>
      </c>
      <c r="K990" s="303" t="s">
        <v>234</v>
      </c>
      <c r="L990" s="312" t="s">
        <v>163</v>
      </c>
      <c r="M990" s="289" t="s">
        <v>479</v>
      </c>
      <c r="N990" s="294">
        <v>49</v>
      </c>
      <c r="O990" s="305">
        <v>3.3</v>
      </c>
      <c r="P990" s="305"/>
      <c r="Q990" s="463">
        <f>IFERROR(tbl_AufmassLos1[[#This Row],[Fläche_qm]]*tbl_AufmassLos1[[#This Row],[Reinigungs-tageJahr]],"")</f>
        <v>1044.68</v>
      </c>
      <c r="R990" s="232">
        <f>IFERROR(VLOOKUP(tbl_AufmassLos1[[#This Row],[Reinigungs-gruppe]]&amp;tbl_AufmassLos1[[#This Row],[Reinigungs-tageJahr]],tbl_BasisLos1[],7,FALSE),"")</f>
        <v>0</v>
      </c>
      <c r="S990" s="463" t="str">
        <f>IFERROR(tbl_AufmassLos1[[#This Row],[Fläche_qm_Jahr]]/tbl_AufmassLos1[[#This Row],[qm Leistung pro Stunde]],"")</f>
        <v/>
      </c>
      <c r="T990" s="233">
        <f>IFERROR(VLOOKUP(tbl_AufmassLos1[[#This Row],[Reinigungs-gruppe]]&amp;tbl_AufmassLos1[[#This Row],[Reinigungs-tageJahr]],tbl_BasisLos1[],8,FALSE),"")</f>
        <v>0</v>
      </c>
      <c r="U990" s="234" t="str">
        <f>IFERROR(tbl_AufmassLos1[[#This Row],[StundenJahr]]*tbl_AufmassLos1[[#This Row],[SVS]],"")</f>
        <v/>
      </c>
      <c r="V990" s="234" t="str">
        <f>IFERROR(tbl_AufmassLos1[[#This Row],[PreisJahr]]/12,"")</f>
        <v/>
      </c>
    </row>
    <row r="991" spans="1:22" x14ac:dyDescent="0.2">
      <c r="A991" s="321" t="s">
        <v>2556</v>
      </c>
      <c r="B991" s="318">
        <v>709170001</v>
      </c>
      <c r="C991" s="309" t="s">
        <v>2511</v>
      </c>
      <c r="D991" s="299" t="s">
        <v>252</v>
      </c>
      <c r="E991" s="301" t="s">
        <v>1679</v>
      </c>
      <c r="F991" s="296" t="s">
        <v>2416</v>
      </c>
      <c r="G991" s="468" t="s">
        <v>722</v>
      </c>
      <c r="H991" s="301"/>
      <c r="I991" s="301" t="s">
        <v>2487</v>
      </c>
      <c r="J991" s="302">
        <v>28.83</v>
      </c>
      <c r="K991" s="303" t="s">
        <v>234</v>
      </c>
      <c r="L991" s="312" t="s">
        <v>163</v>
      </c>
      <c r="M991" s="289" t="s">
        <v>479</v>
      </c>
      <c r="N991" s="294">
        <v>49</v>
      </c>
      <c r="O991" s="305">
        <v>4.4000000000000004</v>
      </c>
      <c r="P991" s="305"/>
      <c r="Q991" s="463">
        <f>IFERROR(tbl_AufmassLos1[[#This Row],[Fläche_qm]]*tbl_AufmassLos1[[#This Row],[Reinigungs-tageJahr]],"")</f>
        <v>1412.6699999999998</v>
      </c>
      <c r="R991" s="232">
        <f>IFERROR(VLOOKUP(tbl_AufmassLos1[[#This Row],[Reinigungs-gruppe]]&amp;tbl_AufmassLos1[[#This Row],[Reinigungs-tageJahr]],tbl_BasisLos1[],7,FALSE),"")</f>
        <v>0</v>
      </c>
      <c r="S991" s="463" t="str">
        <f>IFERROR(tbl_AufmassLos1[[#This Row],[Fläche_qm_Jahr]]/tbl_AufmassLos1[[#This Row],[qm Leistung pro Stunde]],"")</f>
        <v/>
      </c>
      <c r="T991" s="233">
        <f>IFERROR(VLOOKUP(tbl_AufmassLos1[[#This Row],[Reinigungs-gruppe]]&amp;tbl_AufmassLos1[[#This Row],[Reinigungs-tageJahr]],tbl_BasisLos1[],8,FALSE),"")</f>
        <v>0</v>
      </c>
      <c r="U991" s="234" t="str">
        <f>IFERROR(tbl_AufmassLos1[[#This Row],[StundenJahr]]*tbl_AufmassLos1[[#This Row],[SVS]],"")</f>
        <v/>
      </c>
      <c r="V991" s="234" t="str">
        <f>IFERROR(tbl_AufmassLos1[[#This Row],[PreisJahr]]/12,"")</f>
        <v/>
      </c>
    </row>
    <row r="992" spans="1:22" x14ac:dyDescent="0.2">
      <c r="A992" s="321" t="s">
        <v>2556</v>
      </c>
      <c r="B992" s="318">
        <v>709170001</v>
      </c>
      <c r="C992" s="309" t="s">
        <v>2511</v>
      </c>
      <c r="D992" s="299" t="s">
        <v>252</v>
      </c>
      <c r="E992" s="301" t="s">
        <v>1680</v>
      </c>
      <c r="F992" s="296" t="s">
        <v>388</v>
      </c>
      <c r="G992" s="468" t="s">
        <v>722</v>
      </c>
      <c r="H992" s="301"/>
      <c r="I992" s="301" t="s">
        <v>2486</v>
      </c>
      <c r="J992" s="302">
        <v>34.39</v>
      </c>
      <c r="K992" s="303" t="s">
        <v>234</v>
      </c>
      <c r="L992" s="312" t="s">
        <v>163</v>
      </c>
      <c r="M992" s="289" t="s">
        <v>479</v>
      </c>
      <c r="N992" s="294">
        <v>49</v>
      </c>
      <c r="O992" s="305">
        <v>6</v>
      </c>
      <c r="P992" s="305">
        <v>1</v>
      </c>
      <c r="Q992" s="463">
        <f>IFERROR(tbl_AufmassLos1[[#This Row],[Fläche_qm]]*tbl_AufmassLos1[[#This Row],[Reinigungs-tageJahr]],"")</f>
        <v>1685.1100000000001</v>
      </c>
      <c r="R992" s="232">
        <f>IFERROR(VLOOKUP(tbl_AufmassLos1[[#This Row],[Reinigungs-gruppe]]&amp;tbl_AufmassLos1[[#This Row],[Reinigungs-tageJahr]],tbl_BasisLos1[],7,FALSE),"")</f>
        <v>0</v>
      </c>
      <c r="S992" s="463" t="str">
        <f>IFERROR(tbl_AufmassLos1[[#This Row],[Fläche_qm_Jahr]]/tbl_AufmassLos1[[#This Row],[qm Leistung pro Stunde]],"")</f>
        <v/>
      </c>
      <c r="T992" s="233">
        <f>IFERROR(VLOOKUP(tbl_AufmassLos1[[#This Row],[Reinigungs-gruppe]]&amp;tbl_AufmassLos1[[#This Row],[Reinigungs-tageJahr]],tbl_BasisLos1[],8,FALSE),"")</f>
        <v>0</v>
      </c>
      <c r="U992" s="234" t="str">
        <f>IFERROR(tbl_AufmassLos1[[#This Row],[StundenJahr]]*tbl_AufmassLos1[[#This Row],[SVS]],"")</f>
        <v/>
      </c>
      <c r="V992" s="234" t="str">
        <f>IFERROR(tbl_AufmassLos1[[#This Row],[PreisJahr]]/12,"")</f>
        <v/>
      </c>
    </row>
    <row r="993" spans="1:22" x14ac:dyDescent="0.2">
      <c r="A993" s="321" t="s">
        <v>2556</v>
      </c>
      <c r="B993" s="318">
        <v>709170001</v>
      </c>
      <c r="C993" s="309" t="s">
        <v>2511</v>
      </c>
      <c r="D993" s="299" t="s">
        <v>252</v>
      </c>
      <c r="E993" s="301" t="s">
        <v>1680</v>
      </c>
      <c r="F993" s="296" t="s">
        <v>2417</v>
      </c>
      <c r="G993" s="468" t="s">
        <v>722</v>
      </c>
      <c r="H993" s="301"/>
      <c r="I993" s="301" t="s">
        <v>2492</v>
      </c>
      <c r="J993" s="302">
        <v>5</v>
      </c>
      <c r="K993" s="303" t="s">
        <v>466</v>
      </c>
      <c r="L993" s="312" t="s">
        <v>163</v>
      </c>
      <c r="M993" s="289" t="s">
        <v>484</v>
      </c>
      <c r="N993" s="294">
        <v>122.5</v>
      </c>
      <c r="O993" s="305">
        <v>0</v>
      </c>
      <c r="P993" s="305"/>
      <c r="Q993" s="463">
        <f>IFERROR(tbl_AufmassLos1[[#This Row],[Fläche_qm]]*tbl_AufmassLos1[[#This Row],[Reinigungs-tageJahr]],"")</f>
        <v>612.5</v>
      </c>
      <c r="R993" s="232">
        <f>IFERROR(VLOOKUP(tbl_AufmassLos1[[#This Row],[Reinigungs-gruppe]]&amp;tbl_AufmassLos1[[#This Row],[Reinigungs-tageJahr]],tbl_BasisLos1[],7,FALSE),"")</f>
        <v>0</v>
      </c>
      <c r="S993" s="463" t="str">
        <f>IFERROR(tbl_AufmassLos1[[#This Row],[Fläche_qm_Jahr]]/tbl_AufmassLos1[[#This Row],[qm Leistung pro Stunde]],"")</f>
        <v/>
      </c>
      <c r="T993" s="233">
        <f>IFERROR(VLOOKUP(tbl_AufmassLos1[[#This Row],[Reinigungs-gruppe]]&amp;tbl_AufmassLos1[[#This Row],[Reinigungs-tageJahr]],tbl_BasisLos1[],8,FALSE),"")</f>
        <v>0</v>
      </c>
      <c r="U993" s="234" t="str">
        <f>IFERROR(tbl_AufmassLos1[[#This Row],[StundenJahr]]*tbl_AufmassLos1[[#This Row],[SVS]],"")</f>
        <v/>
      </c>
      <c r="V993" s="234" t="str">
        <f>IFERROR(tbl_AufmassLos1[[#This Row],[PreisJahr]]/12,"")</f>
        <v/>
      </c>
    </row>
    <row r="994" spans="1:22" x14ac:dyDescent="0.2">
      <c r="A994" s="321" t="s">
        <v>2556</v>
      </c>
      <c r="B994" s="318">
        <v>709170001</v>
      </c>
      <c r="C994" s="309" t="s">
        <v>2511</v>
      </c>
      <c r="D994" s="299" t="s">
        <v>252</v>
      </c>
      <c r="E994" s="301" t="s">
        <v>1681</v>
      </c>
      <c r="F994" s="296" t="s">
        <v>388</v>
      </c>
      <c r="G994" s="468" t="s">
        <v>722</v>
      </c>
      <c r="H994" s="301"/>
      <c r="I994" s="301" t="s">
        <v>2486</v>
      </c>
      <c r="J994" s="302">
        <v>37.11</v>
      </c>
      <c r="K994" s="303" t="s">
        <v>234</v>
      </c>
      <c r="L994" s="312" t="s">
        <v>163</v>
      </c>
      <c r="M994" s="289" t="s">
        <v>479</v>
      </c>
      <c r="N994" s="294">
        <v>49</v>
      </c>
      <c r="O994" s="305">
        <v>6.6</v>
      </c>
      <c r="P994" s="305"/>
      <c r="Q994" s="463">
        <f>IFERROR(tbl_AufmassLos1[[#This Row],[Fläche_qm]]*tbl_AufmassLos1[[#This Row],[Reinigungs-tageJahr]],"")</f>
        <v>1818.3899999999999</v>
      </c>
      <c r="R994" s="232">
        <f>IFERROR(VLOOKUP(tbl_AufmassLos1[[#This Row],[Reinigungs-gruppe]]&amp;tbl_AufmassLos1[[#This Row],[Reinigungs-tageJahr]],tbl_BasisLos1[],7,FALSE),"")</f>
        <v>0</v>
      </c>
      <c r="S994" s="463" t="str">
        <f>IFERROR(tbl_AufmassLos1[[#This Row],[Fläche_qm_Jahr]]/tbl_AufmassLos1[[#This Row],[qm Leistung pro Stunde]],"")</f>
        <v/>
      </c>
      <c r="T994" s="233">
        <f>IFERROR(VLOOKUP(tbl_AufmassLos1[[#This Row],[Reinigungs-gruppe]]&amp;tbl_AufmassLos1[[#This Row],[Reinigungs-tageJahr]],tbl_BasisLos1[],8,FALSE),"")</f>
        <v>0</v>
      </c>
      <c r="U994" s="234" t="str">
        <f>IFERROR(tbl_AufmassLos1[[#This Row],[StundenJahr]]*tbl_AufmassLos1[[#This Row],[SVS]],"")</f>
        <v/>
      </c>
      <c r="V994" s="234" t="str">
        <f>IFERROR(tbl_AufmassLos1[[#This Row],[PreisJahr]]/12,"")</f>
        <v/>
      </c>
    </row>
    <row r="995" spans="1:22" x14ac:dyDescent="0.2">
      <c r="A995" s="321" t="s">
        <v>2556</v>
      </c>
      <c r="B995" s="318">
        <v>709170001</v>
      </c>
      <c r="C995" s="309" t="s">
        <v>2511</v>
      </c>
      <c r="D995" s="299" t="s">
        <v>252</v>
      </c>
      <c r="E995" s="301" t="s">
        <v>1681</v>
      </c>
      <c r="F995" s="296" t="s">
        <v>2349</v>
      </c>
      <c r="G995" s="468" t="s">
        <v>722</v>
      </c>
      <c r="H995" s="301"/>
      <c r="I995" s="301" t="s">
        <v>2494</v>
      </c>
      <c r="J995" s="302">
        <v>22.66</v>
      </c>
      <c r="K995" s="303" t="s">
        <v>452</v>
      </c>
      <c r="L995" s="312" t="s">
        <v>163</v>
      </c>
      <c r="M995" s="289" t="s">
        <v>484</v>
      </c>
      <c r="N995" s="294">
        <v>122.5</v>
      </c>
      <c r="O995" s="305">
        <v>11.3</v>
      </c>
      <c r="P995" s="305">
        <v>6.6</v>
      </c>
      <c r="Q995" s="463">
        <f>IFERROR(tbl_AufmassLos1[[#This Row],[Fläche_qm]]*tbl_AufmassLos1[[#This Row],[Reinigungs-tageJahr]],"")</f>
        <v>2775.85</v>
      </c>
      <c r="R995" s="232">
        <f>IFERROR(VLOOKUP(tbl_AufmassLos1[[#This Row],[Reinigungs-gruppe]]&amp;tbl_AufmassLos1[[#This Row],[Reinigungs-tageJahr]],tbl_BasisLos1[],7,FALSE),"")</f>
        <v>0</v>
      </c>
      <c r="S995" s="463" t="str">
        <f>IFERROR(tbl_AufmassLos1[[#This Row],[Fläche_qm_Jahr]]/tbl_AufmassLos1[[#This Row],[qm Leistung pro Stunde]],"")</f>
        <v/>
      </c>
      <c r="T995" s="233">
        <f>IFERROR(VLOOKUP(tbl_AufmassLos1[[#This Row],[Reinigungs-gruppe]]&amp;tbl_AufmassLos1[[#This Row],[Reinigungs-tageJahr]],tbl_BasisLos1[],8,FALSE),"")</f>
        <v>0</v>
      </c>
      <c r="U995" s="234" t="str">
        <f>IFERROR(tbl_AufmassLos1[[#This Row],[StundenJahr]]*tbl_AufmassLos1[[#This Row],[SVS]],"")</f>
        <v/>
      </c>
      <c r="V995" s="234" t="str">
        <f>IFERROR(tbl_AufmassLos1[[#This Row],[PreisJahr]]/12,"")</f>
        <v/>
      </c>
    </row>
    <row r="996" spans="1:22" x14ac:dyDescent="0.2">
      <c r="A996" s="321" t="s">
        <v>2556</v>
      </c>
      <c r="B996" s="318">
        <v>709170001</v>
      </c>
      <c r="C996" s="309" t="s">
        <v>2511</v>
      </c>
      <c r="D996" s="299" t="s">
        <v>252</v>
      </c>
      <c r="E996" s="301" t="s">
        <v>1682</v>
      </c>
      <c r="F996" s="296" t="s">
        <v>388</v>
      </c>
      <c r="G996" s="468" t="s">
        <v>722</v>
      </c>
      <c r="H996" s="301"/>
      <c r="I996" s="301" t="s">
        <v>2486</v>
      </c>
      <c r="J996" s="302">
        <v>16.22</v>
      </c>
      <c r="K996" s="303" t="s">
        <v>234</v>
      </c>
      <c r="L996" s="312" t="s">
        <v>163</v>
      </c>
      <c r="M996" s="289" t="s">
        <v>479</v>
      </c>
      <c r="N996" s="294">
        <v>49</v>
      </c>
      <c r="O996" s="305">
        <v>3</v>
      </c>
      <c r="P996" s="305">
        <v>1</v>
      </c>
      <c r="Q996" s="463">
        <f>IFERROR(tbl_AufmassLos1[[#This Row],[Fläche_qm]]*tbl_AufmassLos1[[#This Row],[Reinigungs-tageJahr]],"")</f>
        <v>794.78</v>
      </c>
      <c r="R996" s="232">
        <f>IFERROR(VLOOKUP(tbl_AufmassLos1[[#This Row],[Reinigungs-gruppe]]&amp;tbl_AufmassLos1[[#This Row],[Reinigungs-tageJahr]],tbl_BasisLos1[],7,FALSE),"")</f>
        <v>0</v>
      </c>
      <c r="S996" s="463" t="str">
        <f>IFERROR(tbl_AufmassLos1[[#This Row],[Fläche_qm_Jahr]]/tbl_AufmassLos1[[#This Row],[qm Leistung pro Stunde]],"")</f>
        <v/>
      </c>
      <c r="T996" s="233">
        <f>IFERROR(VLOOKUP(tbl_AufmassLos1[[#This Row],[Reinigungs-gruppe]]&amp;tbl_AufmassLos1[[#This Row],[Reinigungs-tageJahr]],tbl_BasisLos1[],8,FALSE),"")</f>
        <v>0</v>
      </c>
      <c r="U996" s="234" t="str">
        <f>IFERROR(tbl_AufmassLos1[[#This Row],[StundenJahr]]*tbl_AufmassLos1[[#This Row],[SVS]],"")</f>
        <v/>
      </c>
      <c r="V996" s="234" t="str">
        <f>IFERROR(tbl_AufmassLos1[[#This Row],[PreisJahr]]/12,"")</f>
        <v/>
      </c>
    </row>
    <row r="997" spans="1:22" x14ac:dyDescent="0.2">
      <c r="A997" s="321" t="s">
        <v>2556</v>
      </c>
      <c r="B997" s="318">
        <v>709170001</v>
      </c>
      <c r="C997" s="309" t="s">
        <v>2511</v>
      </c>
      <c r="D997" s="299" t="s">
        <v>252</v>
      </c>
      <c r="E997" s="301" t="s">
        <v>1682</v>
      </c>
      <c r="F997" s="296" t="s">
        <v>2418</v>
      </c>
      <c r="G997" s="468" t="s">
        <v>722</v>
      </c>
      <c r="H997" s="301"/>
      <c r="I997" s="301" t="s">
        <v>2492</v>
      </c>
      <c r="J997" s="302">
        <v>6</v>
      </c>
      <c r="K997" s="303" t="s">
        <v>466</v>
      </c>
      <c r="L997" s="312" t="s">
        <v>163</v>
      </c>
      <c r="M997" s="289" t="s">
        <v>484</v>
      </c>
      <c r="N997" s="294">
        <v>122.5</v>
      </c>
      <c r="O997" s="305">
        <v>0</v>
      </c>
      <c r="P997" s="305"/>
      <c r="Q997" s="463">
        <f>IFERROR(tbl_AufmassLos1[[#This Row],[Fläche_qm]]*tbl_AufmassLos1[[#This Row],[Reinigungs-tageJahr]],"")</f>
        <v>735</v>
      </c>
      <c r="R997" s="232">
        <f>IFERROR(VLOOKUP(tbl_AufmassLos1[[#This Row],[Reinigungs-gruppe]]&amp;tbl_AufmassLos1[[#This Row],[Reinigungs-tageJahr]],tbl_BasisLos1[],7,FALSE),"")</f>
        <v>0</v>
      </c>
      <c r="S997" s="463" t="str">
        <f>IFERROR(tbl_AufmassLos1[[#This Row],[Fläche_qm_Jahr]]/tbl_AufmassLos1[[#This Row],[qm Leistung pro Stunde]],"")</f>
        <v/>
      </c>
      <c r="T997" s="233">
        <f>IFERROR(VLOOKUP(tbl_AufmassLos1[[#This Row],[Reinigungs-gruppe]]&amp;tbl_AufmassLos1[[#This Row],[Reinigungs-tageJahr]],tbl_BasisLos1[],8,FALSE),"")</f>
        <v>0</v>
      </c>
      <c r="U997" s="234" t="str">
        <f>IFERROR(tbl_AufmassLos1[[#This Row],[StundenJahr]]*tbl_AufmassLos1[[#This Row],[SVS]],"")</f>
        <v/>
      </c>
      <c r="V997" s="234" t="str">
        <f>IFERROR(tbl_AufmassLos1[[#This Row],[PreisJahr]]/12,"")</f>
        <v/>
      </c>
    </row>
    <row r="998" spans="1:22" x14ac:dyDescent="0.2">
      <c r="A998" s="321" t="s">
        <v>2556</v>
      </c>
      <c r="B998" s="318">
        <v>709170001</v>
      </c>
      <c r="C998" s="309" t="s">
        <v>2511</v>
      </c>
      <c r="D998" s="299" t="s">
        <v>252</v>
      </c>
      <c r="E998" s="301" t="s">
        <v>1691</v>
      </c>
      <c r="F998" s="296" t="s">
        <v>2419</v>
      </c>
      <c r="G998" s="468" t="s">
        <v>722</v>
      </c>
      <c r="H998" s="301"/>
      <c r="I998" s="301" t="s">
        <v>2494</v>
      </c>
      <c r="J998" s="302">
        <v>81.19</v>
      </c>
      <c r="K998" s="303" t="s">
        <v>452</v>
      </c>
      <c r="L998" s="312" t="s">
        <v>163</v>
      </c>
      <c r="M998" s="289" t="s">
        <v>484</v>
      </c>
      <c r="N998" s="294">
        <v>122.5</v>
      </c>
      <c r="O998" s="305">
        <v>12.5</v>
      </c>
      <c r="P998" s="305"/>
      <c r="Q998" s="463">
        <f>IFERROR(tbl_AufmassLos1[[#This Row],[Fläche_qm]]*tbl_AufmassLos1[[#This Row],[Reinigungs-tageJahr]],"")</f>
        <v>9945.7749999999996</v>
      </c>
      <c r="R998" s="232">
        <f>IFERROR(VLOOKUP(tbl_AufmassLos1[[#This Row],[Reinigungs-gruppe]]&amp;tbl_AufmassLos1[[#This Row],[Reinigungs-tageJahr]],tbl_BasisLos1[],7,FALSE),"")</f>
        <v>0</v>
      </c>
      <c r="S998" s="463" t="str">
        <f>IFERROR(tbl_AufmassLos1[[#This Row],[Fläche_qm_Jahr]]/tbl_AufmassLos1[[#This Row],[qm Leistung pro Stunde]],"")</f>
        <v/>
      </c>
      <c r="T998" s="233">
        <f>IFERROR(VLOOKUP(tbl_AufmassLos1[[#This Row],[Reinigungs-gruppe]]&amp;tbl_AufmassLos1[[#This Row],[Reinigungs-tageJahr]],tbl_BasisLos1[],8,FALSE),"")</f>
        <v>0</v>
      </c>
      <c r="U998" s="234" t="str">
        <f>IFERROR(tbl_AufmassLos1[[#This Row],[StundenJahr]]*tbl_AufmassLos1[[#This Row],[SVS]],"")</f>
        <v/>
      </c>
      <c r="V998" s="234" t="str">
        <f>IFERROR(tbl_AufmassLos1[[#This Row],[PreisJahr]]/12,"")</f>
        <v/>
      </c>
    </row>
    <row r="999" spans="1:22" x14ac:dyDescent="0.2">
      <c r="A999" s="321" t="s">
        <v>2556</v>
      </c>
      <c r="B999" s="318">
        <v>709170001</v>
      </c>
      <c r="C999" s="309" t="s">
        <v>2511</v>
      </c>
      <c r="D999" s="299" t="s">
        <v>250</v>
      </c>
      <c r="E999" s="301" t="s">
        <v>1603</v>
      </c>
      <c r="F999" s="296" t="s">
        <v>2386</v>
      </c>
      <c r="G999" s="468" t="s">
        <v>722</v>
      </c>
      <c r="H999" s="301"/>
      <c r="I999" s="301" t="s">
        <v>2494</v>
      </c>
      <c r="J999" s="302">
        <v>64.02</v>
      </c>
      <c r="K999" s="303" t="s">
        <v>262</v>
      </c>
      <c r="L999" s="312" t="s">
        <v>163</v>
      </c>
      <c r="M999" s="289" t="s">
        <v>481</v>
      </c>
      <c r="N999" s="294">
        <v>245</v>
      </c>
      <c r="O999" s="305">
        <v>0</v>
      </c>
      <c r="P999" s="305">
        <v>6.5</v>
      </c>
      <c r="Q999" s="463">
        <f>IFERROR(tbl_AufmassLos1[[#This Row],[Fläche_qm]]*tbl_AufmassLos1[[#This Row],[Reinigungs-tageJahr]],"")</f>
        <v>15684.9</v>
      </c>
      <c r="R999" s="232">
        <f>IFERROR(VLOOKUP(tbl_AufmassLos1[[#This Row],[Reinigungs-gruppe]]&amp;tbl_AufmassLos1[[#This Row],[Reinigungs-tageJahr]],tbl_BasisLos1[],7,FALSE),"")</f>
        <v>0</v>
      </c>
      <c r="S999" s="463" t="str">
        <f>IFERROR(tbl_AufmassLos1[[#This Row],[Fläche_qm_Jahr]]/tbl_AufmassLos1[[#This Row],[qm Leistung pro Stunde]],"")</f>
        <v/>
      </c>
      <c r="T999" s="233">
        <f>IFERROR(VLOOKUP(tbl_AufmassLos1[[#This Row],[Reinigungs-gruppe]]&amp;tbl_AufmassLos1[[#This Row],[Reinigungs-tageJahr]],tbl_BasisLos1[],8,FALSE),"")</f>
        <v>0</v>
      </c>
      <c r="U999" s="234" t="str">
        <f>IFERROR(tbl_AufmassLos1[[#This Row],[StundenJahr]]*tbl_AufmassLos1[[#This Row],[SVS]],"")</f>
        <v/>
      </c>
      <c r="V999" s="234" t="str">
        <f>IFERROR(tbl_AufmassLos1[[#This Row],[PreisJahr]]/12,"")</f>
        <v/>
      </c>
    </row>
    <row r="1000" spans="1:22" x14ac:dyDescent="0.2">
      <c r="A1000" s="321" t="s">
        <v>2556</v>
      </c>
      <c r="B1000" s="318">
        <v>709170001</v>
      </c>
      <c r="C1000" s="309" t="s">
        <v>2511</v>
      </c>
      <c r="D1000" s="299" t="s">
        <v>252</v>
      </c>
      <c r="E1000" s="301" t="s">
        <v>1692</v>
      </c>
      <c r="F1000" s="296" t="s">
        <v>386</v>
      </c>
      <c r="G1000" s="468" t="s">
        <v>722</v>
      </c>
      <c r="H1000" s="301"/>
      <c r="I1000" s="301" t="s">
        <v>2494</v>
      </c>
      <c r="J1000" s="302">
        <v>1.5</v>
      </c>
      <c r="K1000" s="303" t="s">
        <v>48</v>
      </c>
      <c r="L1000" s="312" t="s">
        <v>163</v>
      </c>
      <c r="M1000" s="332" t="s">
        <v>250</v>
      </c>
      <c r="N1000" s="294">
        <v>0</v>
      </c>
      <c r="O1000" s="305">
        <v>0</v>
      </c>
      <c r="P1000" s="305"/>
      <c r="Q1000" s="463">
        <f>IFERROR(tbl_AufmassLos1[[#This Row],[Fläche_qm]]*tbl_AufmassLos1[[#This Row],[Reinigungs-tageJahr]],"")</f>
        <v>0</v>
      </c>
      <c r="R1000" s="232">
        <f>IFERROR(VLOOKUP(tbl_AufmassLos1[[#This Row],[Reinigungs-gruppe]]&amp;tbl_AufmassLos1[[#This Row],[Reinigungs-tageJahr]],tbl_BasisLos1[],7,FALSE),"")</f>
        <v>0</v>
      </c>
      <c r="S1000" s="463" t="str">
        <f>IFERROR(tbl_AufmassLos1[[#This Row],[Fläche_qm_Jahr]]/tbl_AufmassLos1[[#This Row],[qm Leistung pro Stunde]],"")</f>
        <v/>
      </c>
      <c r="T1000" s="233">
        <f>IFERROR(VLOOKUP(tbl_AufmassLos1[[#This Row],[Reinigungs-gruppe]]&amp;tbl_AufmassLos1[[#This Row],[Reinigungs-tageJahr]],tbl_BasisLos1[],8,FALSE),"")</f>
        <v>0</v>
      </c>
      <c r="U1000" s="234" t="str">
        <f>IFERROR(tbl_AufmassLos1[[#This Row],[StundenJahr]]*tbl_AufmassLos1[[#This Row],[SVS]],"")</f>
        <v/>
      </c>
      <c r="V1000" s="234" t="str">
        <f>IFERROR(tbl_AufmassLos1[[#This Row],[PreisJahr]]/12,"")</f>
        <v/>
      </c>
    </row>
    <row r="1001" spans="1:22" x14ac:dyDescent="0.2">
      <c r="A1001" s="321" t="s">
        <v>2556</v>
      </c>
      <c r="B1001" s="318">
        <v>709170001</v>
      </c>
      <c r="C1001" s="309" t="s">
        <v>2511</v>
      </c>
      <c r="D1001" s="299" t="s">
        <v>252</v>
      </c>
      <c r="E1001" s="301" t="s">
        <v>1693</v>
      </c>
      <c r="F1001" s="296" t="s">
        <v>395</v>
      </c>
      <c r="G1001" s="468" t="s">
        <v>722</v>
      </c>
      <c r="H1001" s="301"/>
      <c r="I1001" s="301" t="s">
        <v>2494</v>
      </c>
      <c r="J1001" s="302">
        <v>1.75</v>
      </c>
      <c r="K1001" s="303" t="s">
        <v>454</v>
      </c>
      <c r="L1001" s="312" t="s">
        <v>163</v>
      </c>
      <c r="M1001" s="289" t="s">
        <v>481</v>
      </c>
      <c r="N1001" s="294">
        <v>245</v>
      </c>
      <c r="O1001" s="305">
        <v>0</v>
      </c>
      <c r="P1001" s="305"/>
      <c r="Q1001" s="463">
        <f>IFERROR(tbl_AufmassLos1[[#This Row],[Fläche_qm]]*tbl_AufmassLos1[[#This Row],[Reinigungs-tageJahr]],"")</f>
        <v>428.75</v>
      </c>
      <c r="R1001" s="232">
        <f>IFERROR(VLOOKUP(tbl_AufmassLos1[[#This Row],[Reinigungs-gruppe]]&amp;tbl_AufmassLos1[[#This Row],[Reinigungs-tageJahr]],tbl_BasisLos1[],7,FALSE),"")</f>
        <v>0</v>
      </c>
      <c r="S1001" s="463" t="str">
        <f>IFERROR(tbl_AufmassLos1[[#This Row],[Fläche_qm_Jahr]]/tbl_AufmassLos1[[#This Row],[qm Leistung pro Stunde]],"")</f>
        <v/>
      </c>
      <c r="T1001" s="233">
        <f>IFERROR(VLOOKUP(tbl_AufmassLos1[[#This Row],[Reinigungs-gruppe]]&amp;tbl_AufmassLos1[[#This Row],[Reinigungs-tageJahr]],tbl_BasisLos1[],8,FALSE),"")</f>
        <v>0</v>
      </c>
      <c r="U1001" s="234" t="str">
        <f>IFERROR(tbl_AufmassLos1[[#This Row],[StundenJahr]]*tbl_AufmassLos1[[#This Row],[SVS]],"")</f>
        <v/>
      </c>
      <c r="V1001" s="234" t="str">
        <f>IFERROR(tbl_AufmassLos1[[#This Row],[PreisJahr]]/12,"")</f>
        <v/>
      </c>
    </row>
    <row r="1002" spans="1:22" x14ac:dyDescent="0.2">
      <c r="A1002" s="321" t="s">
        <v>2556</v>
      </c>
      <c r="B1002" s="318">
        <v>709170001</v>
      </c>
      <c r="C1002" s="309" t="s">
        <v>2511</v>
      </c>
      <c r="D1002" s="299" t="s">
        <v>252</v>
      </c>
      <c r="E1002" s="301" t="s">
        <v>1694</v>
      </c>
      <c r="F1002" s="296" t="s">
        <v>388</v>
      </c>
      <c r="G1002" s="468" t="s">
        <v>722</v>
      </c>
      <c r="H1002" s="301"/>
      <c r="I1002" s="301" t="s">
        <v>2486</v>
      </c>
      <c r="J1002" s="302">
        <v>23.44</v>
      </c>
      <c r="K1002" s="303" t="s">
        <v>234</v>
      </c>
      <c r="L1002" s="312" t="s">
        <v>163</v>
      </c>
      <c r="M1002" s="289" t="s">
        <v>479</v>
      </c>
      <c r="N1002" s="294">
        <v>49</v>
      </c>
      <c r="O1002" s="305">
        <v>2.8</v>
      </c>
      <c r="P1002" s="305"/>
      <c r="Q1002" s="463">
        <f>IFERROR(tbl_AufmassLos1[[#This Row],[Fläche_qm]]*tbl_AufmassLos1[[#This Row],[Reinigungs-tageJahr]],"")</f>
        <v>1148.5600000000002</v>
      </c>
      <c r="R1002" s="232">
        <f>IFERROR(VLOOKUP(tbl_AufmassLos1[[#This Row],[Reinigungs-gruppe]]&amp;tbl_AufmassLos1[[#This Row],[Reinigungs-tageJahr]],tbl_BasisLos1[],7,FALSE),"")</f>
        <v>0</v>
      </c>
      <c r="S1002" s="463" t="str">
        <f>IFERROR(tbl_AufmassLos1[[#This Row],[Fläche_qm_Jahr]]/tbl_AufmassLos1[[#This Row],[qm Leistung pro Stunde]],"")</f>
        <v/>
      </c>
      <c r="T1002" s="233">
        <f>IFERROR(VLOOKUP(tbl_AufmassLos1[[#This Row],[Reinigungs-gruppe]]&amp;tbl_AufmassLos1[[#This Row],[Reinigungs-tageJahr]],tbl_BasisLos1[],8,FALSE),"")</f>
        <v>0</v>
      </c>
      <c r="U1002" s="234" t="str">
        <f>IFERROR(tbl_AufmassLos1[[#This Row],[StundenJahr]]*tbl_AufmassLos1[[#This Row],[SVS]],"")</f>
        <v/>
      </c>
      <c r="V1002" s="234" t="str">
        <f>IFERROR(tbl_AufmassLos1[[#This Row],[PreisJahr]]/12,"")</f>
        <v/>
      </c>
    </row>
    <row r="1003" spans="1:22" x14ac:dyDescent="0.2">
      <c r="A1003" s="321" t="s">
        <v>2556</v>
      </c>
      <c r="B1003" s="318">
        <v>709170001</v>
      </c>
      <c r="C1003" s="309" t="s">
        <v>2511</v>
      </c>
      <c r="D1003" s="299" t="s">
        <v>252</v>
      </c>
      <c r="E1003" s="301" t="s">
        <v>1695</v>
      </c>
      <c r="F1003" s="296" t="s">
        <v>2420</v>
      </c>
      <c r="G1003" s="468" t="s">
        <v>722</v>
      </c>
      <c r="H1003" s="301"/>
      <c r="I1003" s="301" t="s">
        <v>2486</v>
      </c>
      <c r="J1003" s="302">
        <v>12.32</v>
      </c>
      <c r="K1003" s="303" t="s">
        <v>234</v>
      </c>
      <c r="L1003" s="312" t="s">
        <v>163</v>
      </c>
      <c r="M1003" s="289" t="s">
        <v>479</v>
      </c>
      <c r="N1003" s="294">
        <v>49</v>
      </c>
      <c r="O1003" s="305">
        <v>5.6</v>
      </c>
      <c r="P1003" s="305"/>
      <c r="Q1003" s="463">
        <f>IFERROR(tbl_AufmassLos1[[#This Row],[Fläche_qm]]*tbl_AufmassLos1[[#This Row],[Reinigungs-tageJahr]],"")</f>
        <v>603.68000000000006</v>
      </c>
      <c r="R1003" s="232">
        <f>IFERROR(VLOOKUP(tbl_AufmassLos1[[#This Row],[Reinigungs-gruppe]]&amp;tbl_AufmassLos1[[#This Row],[Reinigungs-tageJahr]],tbl_BasisLos1[],7,FALSE),"")</f>
        <v>0</v>
      </c>
      <c r="S1003" s="463" t="str">
        <f>IFERROR(tbl_AufmassLos1[[#This Row],[Fläche_qm_Jahr]]/tbl_AufmassLos1[[#This Row],[qm Leistung pro Stunde]],"")</f>
        <v/>
      </c>
      <c r="T1003" s="233">
        <f>IFERROR(VLOOKUP(tbl_AufmassLos1[[#This Row],[Reinigungs-gruppe]]&amp;tbl_AufmassLos1[[#This Row],[Reinigungs-tageJahr]],tbl_BasisLos1[],8,FALSE),"")</f>
        <v>0</v>
      </c>
      <c r="U1003" s="234" t="str">
        <f>IFERROR(tbl_AufmassLos1[[#This Row],[StundenJahr]]*tbl_AufmassLos1[[#This Row],[SVS]],"")</f>
        <v/>
      </c>
      <c r="V1003" s="234" t="str">
        <f>IFERROR(tbl_AufmassLos1[[#This Row],[PreisJahr]]/12,"")</f>
        <v/>
      </c>
    </row>
    <row r="1004" spans="1:22" x14ac:dyDescent="0.2">
      <c r="A1004" s="321" t="s">
        <v>2556</v>
      </c>
      <c r="B1004" s="318">
        <v>709170001</v>
      </c>
      <c r="C1004" s="309" t="s">
        <v>2511</v>
      </c>
      <c r="D1004" s="299" t="s">
        <v>252</v>
      </c>
      <c r="E1004" s="301" t="s">
        <v>1696</v>
      </c>
      <c r="F1004" s="296" t="s">
        <v>388</v>
      </c>
      <c r="G1004" s="468" t="s">
        <v>722</v>
      </c>
      <c r="H1004" s="301"/>
      <c r="I1004" s="301" t="s">
        <v>2486</v>
      </c>
      <c r="J1004" s="302">
        <v>30.35</v>
      </c>
      <c r="K1004" s="303" t="s">
        <v>234</v>
      </c>
      <c r="L1004" s="312" t="s">
        <v>163</v>
      </c>
      <c r="M1004" s="289" t="s">
        <v>479</v>
      </c>
      <c r="N1004" s="294">
        <v>49</v>
      </c>
      <c r="O1004" s="305">
        <v>8.4</v>
      </c>
      <c r="P1004" s="305"/>
      <c r="Q1004" s="463">
        <f>IFERROR(tbl_AufmassLos1[[#This Row],[Fläche_qm]]*tbl_AufmassLos1[[#This Row],[Reinigungs-tageJahr]],"")</f>
        <v>1487.15</v>
      </c>
      <c r="R1004" s="232">
        <f>IFERROR(VLOOKUP(tbl_AufmassLos1[[#This Row],[Reinigungs-gruppe]]&amp;tbl_AufmassLos1[[#This Row],[Reinigungs-tageJahr]],tbl_BasisLos1[],7,FALSE),"")</f>
        <v>0</v>
      </c>
      <c r="S1004" s="463" t="str">
        <f>IFERROR(tbl_AufmassLos1[[#This Row],[Fläche_qm_Jahr]]/tbl_AufmassLos1[[#This Row],[qm Leistung pro Stunde]],"")</f>
        <v/>
      </c>
      <c r="T1004" s="233">
        <f>IFERROR(VLOOKUP(tbl_AufmassLos1[[#This Row],[Reinigungs-gruppe]]&amp;tbl_AufmassLos1[[#This Row],[Reinigungs-tageJahr]],tbl_BasisLos1[],8,FALSE),"")</f>
        <v>0</v>
      </c>
      <c r="U1004" s="234" t="str">
        <f>IFERROR(tbl_AufmassLos1[[#This Row],[StundenJahr]]*tbl_AufmassLos1[[#This Row],[SVS]],"")</f>
        <v/>
      </c>
      <c r="V1004" s="234" t="str">
        <f>IFERROR(tbl_AufmassLos1[[#This Row],[PreisJahr]]/12,"")</f>
        <v/>
      </c>
    </row>
    <row r="1005" spans="1:22" x14ac:dyDescent="0.2">
      <c r="A1005" s="321" t="s">
        <v>2556</v>
      </c>
      <c r="B1005" s="318">
        <v>709170001</v>
      </c>
      <c r="C1005" s="309" t="s">
        <v>2511</v>
      </c>
      <c r="D1005" s="299" t="s">
        <v>252</v>
      </c>
      <c r="E1005" s="301" t="s">
        <v>1697</v>
      </c>
      <c r="F1005" s="296" t="s">
        <v>388</v>
      </c>
      <c r="G1005" s="468" t="s">
        <v>722</v>
      </c>
      <c r="H1005" s="301"/>
      <c r="I1005" s="301" t="s">
        <v>2486</v>
      </c>
      <c r="J1005" s="302">
        <v>23.38</v>
      </c>
      <c r="K1005" s="303" t="s">
        <v>234</v>
      </c>
      <c r="L1005" s="312" t="s">
        <v>163</v>
      </c>
      <c r="M1005" s="289" t="s">
        <v>479</v>
      </c>
      <c r="N1005" s="294">
        <v>49</v>
      </c>
      <c r="O1005" s="305">
        <v>2.8</v>
      </c>
      <c r="P1005" s="305"/>
      <c r="Q1005" s="463">
        <f>IFERROR(tbl_AufmassLos1[[#This Row],[Fläche_qm]]*tbl_AufmassLos1[[#This Row],[Reinigungs-tageJahr]],"")</f>
        <v>1145.6199999999999</v>
      </c>
      <c r="R1005" s="232">
        <f>IFERROR(VLOOKUP(tbl_AufmassLos1[[#This Row],[Reinigungs-gruppe]]&amp;tbl_AufmassLos1[[#This Row],[Reinigungs-tageJahr]],tbl_BasisLos1[],7,FALSE),"")</f>
        <v>0</v>
      </c>
      <c r="S1005" s="463" t="str">
        <f>IFERROR(tbl_AufmassLos1[[#This Row],[Fläche_qm_Jahr]]/tbl_AufmassLos1[[#This Row],[qm Leistung pro Stunde]],"")</f>
        <v/>
      </c>
      <c r="T1005" s="233">
        <f>IFERROR(VLOOKUP(tbl_AufmassLos1[[#This Row],[Reinigungs-gruppe]]&amp;tbl_AufmassLos1[[#This Row],[Reinigungs-tageJahr]],tbl_BasisLos1[],8,FALSE),"")</f>
        <v>0</v>
      </c>
      <c r="U1005" s="234" t="str">
        <f>IFERROR(tbl_AufmassLos1[[#This Row],[StundenJahr]]*tbl_AufmassLos1[[#This Row],[SVS]],"")</f>
        <v/>
      </c>
      <c r="V1005" s="234" t="str">
        <f>IFERROR(tbl_AufmassLos1[[#This Row],[PreisJahr]]/12,"")</f>
        <v/>
      </c>
    </row>
    <row r="1006" spans="1:22" x14ac:dyDescent="0.2">
      <c r="A1006" s="321" t="s">
        <v>2556</v>
      </c>
      <c r="B1006" s="318">
        <v>709170001</v>
      </c>
      <c r="C1006" s="309" t="s">
        <v>2511</v>
      </c>
      <c r="D1006" s="299" t="s">
        <v>252</v>
      </c>
      <c r="E1006" s="301" t="s">
        <v>1698</v>
      </c>
      <c r="F1006" s="296" t="s">
        <v>388</v>
      </c>
      <c r="G1006" s="468" t="s">
        <v>722</v>
      </c>
      <c r="H1006" s="301"/>
      <c r="I1006" s="301" t="s">
        <v>2486</v>
      </c>
      <c r="J1006" s="302">
        <v>29.58</v>
      </c>
      <c r="K1006" s="303" t="s">
        <v>234</v>
      </c>
      <c r="L1006" s="312" t="s">
        <v>163</v>
      </c>
      <c r="M1006" s="289" t="s">
        <v>479</v>
      </c>
      <c r="N1006" s="294">
        <v>49</v>
      </c>
      <c r="O1006" s="305">
        <v>5.6</v>
      </c>
      <c r="P1006" s="305"/>
      <c r="Q1006" s="463">
        <f>IFERROR(tbl_AufmassLos1[[#This Row],[Fläche_qm]]*tbl_AufmassLos1[[#This Row],[Reinigungs-tageJahr]],"")</f>
        <v>1449.4199999999998</v>
      </c>
      <c r="R1006" s="232">
        <f>IFERROR(VLOOKUP(tbl_AufmassLos1[[#This Row],[Reinigungs-gruppe]]&amp;tbl_AufmassLos1[[#This Row],[Reinigungs-tageJahr]],tbl_BasisLos1[],7,FALSE),"")</f>
        <v>0</v>
      </c>
      <c r="S1006" s="463" t="str">
        <f>IFERROR(tbl_AufmassLos1[[#This Row],[Fläche_qm_Jahr]]/tbl_AufmassLos1[[#This Row],[qm Leistung pro Stunde]],"")</f>
        <v/>
      </c>
      <c r="T1006" s="233">
        <f>IFERROR(VLOOKUP(tbl_AufmassLos1[[#This Row],[Reinigungs-gruppe]]&amp;tbl_AufmassLos1[[#This Row],[Reinigungs-tageJahr]],tbl_BasisLos1[],8,FALSE),"")</f>
        <v>0</v>
      </c>
      <c r="U1006" s="234" t="str">
        <f>IFERROR(tbl_AufmassLos1[[#This Row],[StundenJahr]]*tbl_AufmassLos1[[#This Row],[SVS]],"")</f>
        <v/>
      </c>
      <c r="V1006" s="234" t="str">
        <f>IFERROR(tbl_AufmassLos1[[#This Row],[PreisJahr]]/12,"")</f>
        <v/>
      </c>
    </row>
    <row r="1007" spans="1:22" x14ac:dyDescent="0.2">
      <c r="A1007" s="321" t="s">
        <v>2556</v>
      </c>
      <c r="B1007" s="318">
        <v>709170001</v>
      </c>
      <c r="C1007" s="309" t="s">
        <v>2511</v>
      </c>
      <c r="D1007" s="299" t="s">
        <v>252</v>
      </c>
      <c r="E1007" s="301" t="s">
        <v>1699</v>
      </c>
      <c r="F1007" s="296" t="s">
        <v>385</v>
      </c>
      <c r="G1007" s="468" t="s">
        <v>722</v>
      </c>
      <c r="H1007" s="301"/>
      <c r="I1007" s="301" t="s">
        <v>2486</v>
      </c>
      <c r="J1007" s="302">
        <v>24.31</v>
      </c>
      <c r="K1007" s="303" t="s">
        <v>48</v>
      </c>
      <c r="L1007" s="312" t="s">
        <v>163</v>
      </c>
      <c r="M1007" s="332" t="s">
        <v>250</v>
      </c>
      <c r="N1007" s="294">
        <v>0</v>
      </c>
      <c r="O1007" s="305">
        <v>10.4</v>
      </c>
      <c r="P1007" s="305"/>
      <c r="Q1007" s="463">
        <f>IFERROR(tbl_AufmassLos1[[#This Row],[Fläche_qm]]*tbl_AufmassLos1[[#This Row],[Reinigungs-tageJahr]],"")</f>
        <v>0</v>
      </c>
      <c r="R1007" s="232">
        <f>IFERROR(VLOOKUP(tbl_AufmassLos1[[#This Row],[Reinigungs-gruppe]]&amp;tbl_AufmassLos1[[#This Row],[Reinigungs-tageJahr]],tbl_BasisLos1[],7,FALSE),"")</f>
        <v>0</v>
      </c>
      <c r="S1007" s="463" t="str">
        <f>IFERROR(tbl_AufmassLos1[[#This Row],[Fläche_qm_Jahr]]/tbl_AufmassLos1[[#This Row],[qm Leistung pro Stunde]],"")</f>
        <v/>
      </c>
      <c r="T1007" s="233">
        <f>IFERROR(VLOOKUP(tbl_AufmassLos1[[#This Row],[Reinigungs-gruppe]]&amp;tbl_AufmassLos1[[#This Row],[Reinigungs-tageJahr]],tbl_BasisLos1[],8,FALSE),"")</f>
        <v>0</v>
      </c>
      <c r="U1007" s="234" t="str">
        <f>IFERROR(tbl_AufmassLos1[[#This Row],[StundenJahr]]*tbl_AufmassLos1[[#This Row],[SVS]],"")</f>
        <v/>
      </c>
      <c r="V1007" s="234" t="str">
        <f>IFERROR(tbl_AufmassLos1[[#This Row],[PreisJahr]]/12,"")</f>
        <v/>
      </c>
    </row>
    <row r="1008" spans="1:22" x14ac:dyDescent="0.2">
      <c r="A1008" s="321" t="s">
        <v>2556</v>
      </c>
      <c r="B1008" s="318">
        <v>709170001</v>
      </c>
      <c r="C1008" s="309" t="s">
        <v>2511</v>
      </c>
      <c r="D1008" s="299" t="s">
        <v>252</v>
      </c>
      <c r="E1008" s="301" t="s">
        <v>1700</v>
      </c>
      <c r="F1008" s="296" t="s">
        <v>2421</v>
      </c>
      <c r="G1008" s="468" t="s">
        <v>722</v>
      </c>
      <c r="H1008" s="301"/>
      <c r="I1008" s="301" t="s">
        <v>2486</v>
      </c>
      <c r="J1008" s="302">
        <v>18.7</v>
      </c>
      <c r="K1008" s="303" t="s">
        <v>452</v>
      </c>
      <c r="L1008" s="312" t="s">
        <v>163</v>
      </c>
      <c r="M1008" s="289" t="s">
        <v>484</v>
      </c>
      <c r="N1008" s="294">
        <v>122.5</v>
      </c>
      <c r="O1008" s="305">
        <v>2.8</v>
      </c>
      <c r="P1008" s="305"/>
      <c r="Q1008" s="463">
        <f>IFERROR(tbl_AufmassLos1[[#This Row],[Fläche_qm]]*tbl_AufmassLos1[[#This Row],[Reinigungs-tageJahr]],"")</f>
        <v>2290.75</v>
      </c>
      <c r="R1008" s="232">
        <f>IFERROR(VLOOKUP(tbl_AufmassLos1[[#This Row],[Reinigungs-gruppe]]&amp;tbl_AufmassLos1[[#This Row],[Reinigungs-tageJahr]],tbl_BasisLos1[],7,FALSE),"")</f>
        <v>0</v>
      </c>
      <c r="S1008" s="463" t="str">
        <f>IFERROR(tbl_AufmassLos1[[#This Row],[Fläche_qm_Jahr]]/tbl_AufmassLos1[[#This Row],[qm Leistung pro Stunde]],"")</f>
        <v/>
      </c>
      <c r="T1008" s="233">
        <f>IFERROR(VLOOKUP(tbl_AufmassLos1[[#This Row],[Reinigungs-gruppe]]&amp;tbl_AufmassLos1[[#This Row],[Reinigungs-tageJahr]],tbl_BasisLos1[],8,FALSE),"")</f>
        <v>0</v>
      </c>
      <c r="U1008" s="234" t="str">
        <f>IFERROR(tbl_AufmassLos1[[#This Row],[StundenJahr]]*tbl_AufmassLos1[[#This Row],[SVS]],"")</f>
        <v/>
      </c>
      <c r="V1008" s="234" t="str">
        <f>IFERROR(tbl_AufmassLos1[[#This Row],[PreisJahr]]/12,"")</f>
        <v/>
      </c>
    </row>
    <row r="1009" spans="1:22" x14ac:dyDescent="0.2">
      <c r="A1009" s="321" t="s">
        <v>2556</v>
      </c>
      <c r="B1009" s="318">
        <v>709170001</v>
      </c>
      <c r="C1009" s="309" t="s">
        <v>2511</v>
      </c>
      <c r="D1009" s="299" t="s">
        <v>252</v>
      </c>
      <c r="E1009" s="301" t="s">
        <v>1701</v>
      </c>
      <c r="F1009" s="296" t="s">
        <v>388</v>
      </c>
      <c r="G1009" s="468" t="s">
        <v>722</v>
      </c>
      <c r="H1009" s="301"/>
      <c r="I1009" s="301" t="s">
        <v>2486</v>
      </c>
      <c r="J1009" s="302">
        <v>50.34</v>
      </c>
      <c r="K1009" s="303" t="s">
        <v>234</v>
      </c>
      <c r="L1009" s="312" t="s">
        <v>163</v>
      </c>
      <c r="M1009" s="289" t="s">
        <v>479</v>
      </c>
      <c r="N1009" s="294">
        <v>49</v>
      </c>
      <c r="O1009" s="305">
        <v>10</v>
      </c>
      <c r="P1009" s="305"/>
      <c r="Q1009" s="463">
        <f>IFERROR(tbl_AufmassLos1[[#This Row],[Fläche_qm]]*tbl_AufmassLos1[[#This Row],[Reinigungs-tageJahr]],"")</f>
        <v>2466.6600000000003</v>
      </c>
      <c r="R1009" s="232">
        <f>IFERROR(VLOOKUP(tbl_AufmassLos1[[#This Row],[Reinigungs-gruppe]]&amp;tbl_AufmassLos1[[#This Row],[Reinigungs-tageJahr]],tbl_BasisLos1[],7,FALSE),"")</f>
        <v>0</v>
      </c>
      <c r="S1009" s="463" t="str">
        <f>IFERROR(tbl_AufmassLos1[[#This Row],[Fläche_qm_Jahr]]/tbl_AufmassLos1[[#This Row],[qm Leistung pro Stunde]],"")</f>
        <v/>
      </c>
      <c r="T1009" s="233">
        <f>IFERROR(VLOOKUP(tbl_AufmassLos1[[#This Row],[Reinigungs-gruppe]]&amp;tbl_AufmassLos1[[#This Row],[Reinigungs-tageJahr]],tbl_BasisLos1[],8,FALSE),"")</f>
        <v>0</v>
      </c>
      <c r="U1009" s="234" t="str">
        <f>IFERROR(tbl_AufmassLos1[[#This Row],[StundenJahr]]*tbl_AufmassLos1[[#This Row],[SVS]],"")</f>
        <v/>
      </c>
      <c r="V1009" s="234" t="str">
        <f>IFERROR(tbl_AufmassLos1[[#This Row],[PreisJahr]]/12,"")</f>
        <v/>
      </c>
    </row>
    <row r="1010" spans="1:22" x14ac:dyDescent="0.2">
      <c r="A1010" s="321" t="s">
        <v>2556</v>
      </c>
      <c r="B1010" s="318">
        <v>709170001</v>
      </c>
      <c r="C1010" s="309" t="s">
        <v>2511</v>
      </c>
      <c r="D1010" s="299" t="s">
        <v>252</v>
      </c>
      <c r="E1010" s="301" t="s">
        <v>354</v>
      </c>
      <c r="F1010" s="296" t="s">
        <v>388</v>
      </c>
      <c r="G1010" s="468" t="s">
        <v>723</v>
      </c>
      <c r="H1010" s="301"/>
      <c r="I1010" s="301" t="s">
        <v>2486</v>
      </c>
      <c r="J1010" s="302">
        <v>17.899999999999999</v>
      </c>
      <c r="K1010" s="303" t="s">
        <v>234</v>
      </c>
      <c r="L1010" s="312" t="s">
        <v>163</v>
      </c>
      <c r="M1010" s="289" t="s">
        <v>479</v>
      </c>
      <c r="N1010" s="294">
        <v>49</v>
      </c>
      <c r="O1010" s="305">
        <v>3.2</v>
      </c>
      <c r="P1010" s="305">
        <v>0.2</v>
      </c>
      <c r="Q1010" s="463">
        <f>IFERROR(tbl_AufmassLos1[[#This Row],[Fläche_qm]]*tbl_AufmassLos1[[#This Row],[Reinigungs-tageJahr]],"")</f>
        <v>877.09999999999991</v>
      </c>
      <c r="R1010" s="232">
        <f>IFERROR(VLOOKUP(tbl_AufmassLos1[[#This Row],[Reinigungs-gruppe]]&amp;tbl_AufmassLos1[[#This Row],[Reinigungs-tageJahr]],tbl_BasisLos1[],7,FALSE),"")</f>
        <v>0</v>
      </c>
      <c r="S1010" s="463" t="str">
        <f>IFERROR(tbl_AufmassLos1[[#This Row],[Fläche_qm_Jahr]]/tbl_AufmassLos1[[#This Row],[qm Leistung pro Stunde]],"")</f>
        <v/>
      </c>
      <c r="T1010" s="233">
        <f>IFERROR(VLOOKUP(tbl_AufmassLos1[[#This Row],[Reinigungs-gruppe]]&amp;tbl_AufmassLos1[[#This Row],[Reinigungs-tageJahr]],tbl_BasisLos1[],8,FALSE),"")</f>
        <v>0</v>
      </c>
      <c r="U1010" s="234" t="str">
        <f>IFERROR(tbl_AufmassLos1[[#This Row],[StundenJahr]]*tbl_AufmassLos1[[#This Row],[SVS]],"")</f>
        <v/>
      </c>
      <c r="V1010" s="234" t="str">
        <f>IFERROR(tbl_AufmassLos1[[#This Row],[PreisJahr]]/12,"")</f>
        <v/>
      </c>
    </row>
    <row r="1011" spans="1:22" x14ac:dyDescent="0.2">
      <c r="A1011" s="321" t="s">
        <v>2556</v>
      </c>
      <c r="B1011" s="318">
        <v>709170001</v>
      </c>
      <c r="C1011" s="309" t="s">
        <v>2511</v>
      </c>
      <c r="D1011" s="299" t="s">
        <v>252</v>
      </c>
      <c r="E1011" s="301" t="s">
        <v>359</v>
      </c>
      <c r="F1011" s="296" t="s">
        <v>410</v>
      </c>
      <c r="G1011" s="468" t="s">
        <v>723</v>
      </c>
      <c r="H1011" s="301"/>
      <c r="I1011" s="301" t="s">
        <v>2486</v>
      </c>
      <c r="J1011" s="302">
        <v>9.73</v>
      </c>
      <c r="K1011" s="303" t="s">
        <v>478</v>
      </c>
      <c r="L1011" s="312" t="s">
        <v>163</v>
      </c>
      <c r="M1011" s="289" t="s">
        <v>484</v>
      </c>
      <c r="N1011" s="294">
        <v>122.5</v>
      </c>
      <c r="O1011" s="305">
        <v>0.9</v>
      </c>
      <c r="P1011" s="305">
        <v>0.2</v>
      </c>
      <c r="Q1011" s="463">
        <f>IFERROR(tbl_AufmassLos1[[#This Row],[Fläche_qm]]*tbl_AufmassLos1[[#This Row],[Reinigungs-tageJahr]],"")</f>
        <v>1191.925</v>
      </c>
      <c r="R1011" s="232">
        <f>IFERROR(VLOOKUP(tbl_AufmassLos1[[#This Row],[Reinigungs-gruppe]]&amp;tbl_AufmassLos1[[#This Row],[Reinigungs-tageJahr]],tbl_BasisLos1[],7,FALSE),"")</f>
        <v>0</v>
      </c>
      <c r="S1011" s="463" t="str">
        <f>IFERROR(tbl_AufmassLos1[[#This Row],[Fläche_qm_Jahr]]/tbl_AufmassLos1[[#This Row],[qm Leistung pro Stunde]],"")</f>
        <v/>
      </c>
      <c r="T1011" s="233">
        <f>IFERROR(VLOOKUP(tbl_AufmassLos1[[#This Row],[Reinigungs-gruppe]]&amp;tbl_AufmassLos1[[#This Row],[Reinigungs-tageJahr]],tbl_BasisLos1[],8,FALSE),"")</f>
        <v>0</v>
      </c>
      <c r="U1011" s="234" t="str">
        <f>IFERROR(tbl_AufmassLos1[[#This Row],[StundenJahr]]*tbl_AufmassLos1[[#This Row],[SVS]],"")</f>
        <v/>
      </c>
      <c r="V1011" s="234" t="str">
        <f>IFERROR(tbl_AufmassLos1[[#This Row],[PreisJahr]]/12,"")</f>
        <v/>
      </c>
    </row>
    <row r="1012" spans="1:22" x14ac:dyDescent="0.2">
      <c r="A1012" s="321" t="s">
        <v>2556</v>
      </c>
      <c r="B1012" s="318">
        <v>709170001</v>
      </c>
      <c r="C1012" s="309" t="s">
        <v>2511</v>
      </c>
      <c r="D1012" s="299" t="s">
        <v>252</v>
      </c>
      <c r="E1012" s="301" t="s">
        <v>355</v>
      </c>
      <c r="F1012" s="296" t="s">
        <v>388</v>
      </c>
      <c r="G1012" s="468" t="s">
        <v>723</v>
      </c>
      <c r="H1012" s="301"/>
      <c r="I1012" s="301" t="s">
        <v>2486</v>
      </c>
      <c r="J1012" s="302">
        <v>17.39</v>
      </c>
      <c r="K1012" s="303" t="s">
        <v>234</v>
      </c>
      <c r="L1012" s="312" t="s">
        <v>163</v>
      </c>
      <c r="M1012" s="289" t="s">
        <v>479</v>
      </c>
      <c r="N1012" s="294">
        <v>49</v>
      </c>
      <c r="O1012" s="305">
        <v>3.2</v>
      </c>
      <c r="P1012" s="305">
        <v>0.2</v>
      </c>
      <c r="Q1012" s="463">
        <f>IFERROR(tbl_AufmassLos1[[#This Row],[Fläche_qm]]*tbl_AufmassLos1[[#This Row],[Reinigungs-tageJahr]],"")</f>
        <v>852.11</v>
      </c>
      <c r="R1012" s="232">
        <f>IFERROR(VLOOKUP(tbl_AufmassLos1[[#This Row],[Reinigungs-gruppe]]&amp;tbl_AufmassLos1[[#This Row],[Reinigungs-tageJahr]],tbl_BasisLos1[],7,FALSE),"")</f>
        <v>0</v>
      </c>
      <c r="S1012" s="463" t="str">
        <f>IFERROR(tbl_AufmassLos1[[#This Row],[Fläche_qm_Jahr]]/tbl_AufmassLos1[[#This Row],[qm Leistung pro Stunde]],"")</f>
        <v/>
      </c>
      <c r="T1012" s="233">
        <f>IFERROR(VLOOKUP(tbl_AufmassLos1[[#This Row],[Reinigungs-gruppe]]&amp;tbl_AufmassLos1[[#This Row],[Reinigungs-tageJahr]],tbl_BasisLos1[],8,FALSE),"")</f>
        <v>0</v>
      </c>
      <c r="U1012" s="234" t="str">
        <f>IFERROR(tbl_AufmassLos1[[#This Row],[StundenJahr]]*tbl_AufmassLos1[[#This Row],[SVS]],"")</f>
        <v/>
      </c>
      <c r="V1012" s="234" t="str">
        <f>IFERROR(tbl_AufmassLos1[[#This Row],[PreisJahr]]/12,"")</f>
        <v/>
      </c>
    </row>
    <row r="1013" spans="1:22" x14ac:dyDescent="0.2">
      <c r="A1013" s="321" t="s">
        <v>2556</v>
      </c>
      <c r="B1013" s="318">
        <v>709170001</v>
      </c>
      <c r="C1013" s="309" t="s">
        <v>2511</v>
      </c>
      <c r="D1013" s="299" t="s">
        <v>252</v>
      </c>
      <c r="E1013" s="301" t="s">
        <v>356</v>
      </c>
      <c r="F1013" s="296" t="s">
        <v>395</v>
      </c>
      <c r="G1013" s="468" t="s">
        <v>723</v>
      </c>
      <c r="H1013" s="301"/>
      <c r="I1013" s="301" t="s">
        <v>2488</v>
      </c>
      <c r="J1013" s="302">
        <v>4.5599999999999996</v>
      </c>
      <c r="K1013" s="303" t="s">
        <v>454</v>
      </c>
      <c r="L1013" s="312" t="s">
        <v>163</v>
      </c>
      <c r="M1013" s="289" t="s">
        <v>481</v>
      </c>
      <c r="N1013" s="294">
        <v>245</v>
      </c>
      <c r="O1013" s="305">
        <v>0</v>
      </c>
      <c r="P1013" s="305"/>
      <c r="Q1013" s="463">
        <f>IFERROR(tbl_AufmassLos1[[#This Row],[Fläche_qm]]*tbl_AufmassLos1[[#This Row],[Reinigungs-tageJahr]],"")</f>
        <v>1117.1999999999998</v>
      </c>
      <c r="R1013" s="232">
        <f>IFERROR(VLOOKUP(tbl_AufmassLos1[[#This Row],[Reinigungs-gruppe]]&amp;tbl_AufmassLos1[[#This Row],[Reinigungs-tageJahr]],tbl_BasisLos1[],7,FALSE),"")</f>
        <v>0</v>
      </c>
      <c r="S1013" s="463" t="str">
        <f>IFERROR(tbl_AufmassLos1[[#This Row],[Fläche_qm_Jahr]]/tbl_AufmassLos1[[#This Row],[qm Leistung pro Stunde]],"")</f>
        <v/>
      </c>
      <c r="T1013" s="233">
        <f>IFERROR(VLOOKUP(tbl_AufmassLos1[[#This Row],[Reinigungs-gruppe]]&amp;tbl_AufmassLos1[[#This Row],[Reinigungs-tageJahr]],tbl_BasisLos1[],8,FALSE),"")</f>
        <v>0</v>
      </c>
      <c r="U1013" s="234" t="str">
        <f>IFERROR(tbl_AufmassLos1[[#This Row],[StundenJahr]]*tbl_AufmassLos1[[#This Row],[SVS]],"")</f>
        <v/>
      </c>
      <c r="V1013" s="234" t="str">
        <f>IFERROR(tbl_AufmassLos1[[#This Row],[PreisJahr]]/12,"")</f>
        <v/>
      </c>
    </row>
    <row r="1014" spans="1:22" x14ac:dyDescent="0.2">
      <c r="A1014" s="321" t="s">
        <v>2556</v>
      </c>
      <c r="B1014" s="318">
        <v>709170001</v>
      </c>
      <c r="C1014" s="309" t="s">
        <v>2511</v>
      </c>
      <c r="D1014" s="299" t="s">
        <v>252</v>
      </c>
      <c r="E1014" s="301" t="s">
        <v>357</v>
      </c>
      <c r="F1014" s="296" t="s">
        <v>388</v>
      </c>
      <c r="G1014" s="468" t="s">
        <v>723</v>
      </c>
      <c r="H1014" s="301"/>
      <c r="I1014" s="301" t="s">
        <v>2486</v>
      </c>
      <c r="J1014" s="302">
        <v>16.97</v>
      </c>
      <c r="K1014" s="303" t="s">
        <v>234</v>
      </c>
      <c r="L1014" s="312" t="s">
        <v>163</v>
      </c>
      <c r="M1014" s="289" t="s">
        <v>479</v>
      </c>
      <c r="N1014" s="294">
        <v>49</v>
      </c>
      <c r="O1014" s="305">
        <v>3.2</v>
      </c>
      <c r="P1014" s="305">
        <v>0.2</v>
      </c>
      <c r="Q1014" s="463">
        <f>IFERROR(tbl_AufmassLos1[[#This Row],[Fläche_qm]]*tbl_AufmassLos1[[#This Row],[Reinigungs-tageJahr]],"")</f>
        <v>831.53</v>
      </c>
      <c r="R1014" s="232">
        <f>IFERROR(VLOOKUP(tbl_AufmassLos1[[#This Row],[Reinigungs-gruppe]]&amp;tbl_AufmassLos1[[#This Row],[Reinigungs-tageJahr]],tbl_BasisLos1[],7,FALSE),"")</f>
        <v>0</v>
      </c>
      <c r="S1014" s="463" t="str">
        <f>IFERROR(tbl_AufmassLos1[[#This Row],[Fläche_qm_Jahr]]/tbl_AufmassLos1[[#This Row],[qm Leistung pro Stunde]],"")</f>
        <v/>
      </c>
      <c r="T1014" s="233">
        <f>IFERROR(VLOOKUP(tbl_AufmassLos1[[#This Row],[Reinigungs-gruppe]]&amp;tbl_AufmassLos1[[#This Row],[Reinigungs-tageJahr]],tbl_BasisLos1[],8,FALSE),"")</f>
        <v>0</v>
      </c>
      <c r="U1014" s="234" t="str">
        <f>IFERROR(tbl_AufmassLos1[[#This Row],[StundenJahr]]*tbl_AufmassLos1[[#This Row],[SVS]],"")</f>
        <v/>
      </c>
      <c r="V1014" s="234" t="str">
        <f>IFERROR(tbl_AufmassLos1[[#This Row],[PreisJahr]]/12,"")</f>
        <v/>
      </c>
    </row>
    <row r="1015" spans="1:22" x14ac:dyDescent="0.2">
      <c r="A1015" s="321" t="s">
        <v>2556</v>
      </c>
      <c r="B1015" s="318">
        <v>709170001</v>
      </c>
      <c r="C1015" s="309" t="s">
        <v>2511</v>
      </c>
      <c r="D1015" s="299" t="s">
        <v>252</v>
      </c>
      <c r="E1015" s="301" t="s">
        <v>358</v>
      </c>
      <c r="F1015" s="296" t="s">
        <v>388</v>
      </c>
      <c r="G1015" s="468" t="s">
        <v>723</v>
      </c>
      <c r="H1015" s="301"/>
      <c r="I1015" s="301" t="s">
        <v>2486</v>
      </c>
      <c r="J1015" s="302">
        <v>18.93</v>
      </c>
      <c r="K1015" s="303" t="s">
        <v>234</v>
      </c>
      <c r="L1015" s="312" t="s">
        <v>163</v>
      </c>
      <c r="M1015" s="289" t="s">
        <v>479</v>
      </c>
      <c r="N1015" s="294">
        <v>49</v>
      </c>
      <c r="O1015" s="305">
        <v>4.0999999999999996</v>
      </c>
      <c r="P1015" s="305">
        <v>0.2</v>
      </c>
      <c r="Q1015" s="463">
        <f>IFERROR(tbl_AufmassLos1[[#This Row],[Fläche_qm]]*tbl_AufmassLos1[[#This Row],[Reinigungs-tageJahr]],"")</f>
        <v>927.56999999999994</v>
      </c>
      <c r="R1015" s="232">
        <f>IFERROR(VLOOKUP(tbl_AufmassLos1[[#This Row],[Reinigungs-gruppe]]&amp;tbl_AufmassLos1[[#This Row],[Reinigungs-tageJahr]],tbl_BasisLos1[],7,FALSE),"")</f>
        <v>0</v>
      </c>
      <c r="S1015" s="463" t="str">
        <f>IFERROR(tbl_AufmassLos1[[#This Row],[Fläche_qm_Jahr]]/tbl_AufmassLos1[[#This Row],[qm Leistung pro Stunde]],"")</f>
        <v/>
      </c>
      <c r="T1015" s="233">
        <f>IFERROR(VLOOKUP(tbl_AufmassLos1[[#This Row],[Reinigungs-gruppe]]&amp;tbl_AufmassLos1[[#This Row],[Reinigungs-tageJahr]],tbl_BasisLos1[],8,FALSE),"")</f>
        <v>0</v>
      </c>
      <c r="U1015" s="234" t="str">
        <f>IFERROR(tbl_AufmassLos1[[#This Row],[StundenJahr]]*tbl_AufmassLos1[[#This Row],[SVS]],"")</f>
        <v/>
      </c>
      <c r="V1015" s="234" t="str">
        <f>IFERROR(tbl_AufmassLos1[[#This Row],[PreisJahr]]/12,"")</f>
        <v/>
      </c>
    </row>
    <row r="1016" spans="1:22" x14ac:dyDescent="0.2">
      <c r="A1016" s="321" t="s">
        <v>2556</v>
      </c>
      <c r="B1016" s="318">
        <v>709170001</v>
      </c>
      <c r="C1016" s="309" t="s">
        <v>2511</v>
      </c>
      <c r="D1016" s="299" t="s">
        <v>257</v>
      </c>
      <c r="E1016" s="301" t="s">
        <v>1908</v>
      </c>
      <c r="F1016" s="296" t="s">
        <v>388</v>
      </c>
      <c r="G1016" s="468" t="s">
        <v>723</v>
      </c>
      <c r="H1016" s="301"/>
      <c r="I1016" s="301" t="s">
        <v>2486</v>
      </c>
      <c r="J1016" s="302">
        <v>17.899999999999999</v>
      </c>
      <c r="K1016" s="303" t="s">
        <v>234</v>
      </c>
      <c r="L1016" s="312" t="s">
        <v>163</v>
      </c>
      <c r="M1016" s="295" t="s">
        <v>479</v>
      </c>
      <c r="N1016" s="294">
        <v>49</v>
      </c>
      <c r="O1016" s="305">
        <v>4.0999999999999996</v>
      </c>
      <c r="P1016" s="305">
        <v>0.2</v>
      </c>
      <c r="Q1016" s="463">
        <f>IFERROR(tbl_AufmassLos1[[#This Row],[Fläche_qm]]*tbl_AufmassLos1[[#This Row],[Reinigungs-tageJahr]],"")</f>
        <v>877.09999999999991</v>
      </c>
      <c r="R1016" s="232">
        <f>IFERROR(VLOOKUP(tbl_AufmassLos1[[#This Row],[Reinigungs-gruppe]]&amp;tbl_AufmassLos1[[#This Row],[Reinigungs-tageJahr]],tbl_BasisLos1[],7,FALSE),"")</f>
        <v>0</v>
      </c>
      <c r="S1016" s="463" t="str">
        <f>IFERROR(tbl_AufmassLos1[[#This Row],[Fläche_qm_Jahr]]/tbl_AufmassLos1[[#This Row],[qm Leistung pro Stunde]],"")</f>
        <v/>
      </c>
      <c r="T1016" s="233">
        <f>IFERROR(VLOOKUP(tbl_AufmassLos1[[#This Row],[Reinigungs-gruppe]]&amp;tbl_AufmassLos1[[#This Row],[Reinigungs-tageJahr]],tbl_BasisLos1[],8,FALSE),"")</f>
        <v>0</v>
      </c>
      <c r="U1016" s="234" t="str">
        <f>IFERROR(tbl_AufmassLos1[[#This Row],[StundenJahr]]*tbl_AufmassLos1[[#This Row],[SVS]],"")</f>
        <v/>
      </c>
      <c r="V1016" s="234" t="str">
        <f>IFERROR(tbl_AufmassLos1[[#This Row],[PreisJahr]]/12,"")</f>
        <v/>
      </c>
    </row>
    <row r="1017" spans="1:22" x14ac:dyDescent="0.2">
      <c r="A1017" s="321" t="s">
        <v>2556</v>
      </c>
      <c r="B1017" s="318">
        <v>709170001</v>
      </c>
      <c r="C1017" s="309" t="s">
        <v>2511</v>
      </c>
      <c r="D1017" s="299" t="s">
        <v>257</v>
      </c>
      <c r="E1017" s="301" t="s">
        <v>1909</v>
      </c>
      <c r="F1017" s="296" t="s">
        <v>388</v>
      </c>
      <c r="G1017" s="468" t="s">
        <v>723</v>
      </c>
      <c r="H1017" s="301"/>
      <c r="I1017" s="301" t="s">
        <v>2486</v>
      </c>
      <c r="J1017" s="302">
        <v>18.899999999999999</v>
      </c>
      <c r="K1017" s="303" t="s">
        <v>234</v>
      </c>
      <c r="L1017" s="312" t="s">
        <v>163</v>
      </c>
      <c r="M1017" s="295" t="s">
        <v>479</v>
      </c>
      <c r="N1017" s="294">
        <v>49</v>
      </c>
      <c r="O1017" s="305">
        <v>4.0999999999999996</v>
      </c>
      <c r="P1017" s="305">
        <v>0.2</v>
      </c>
      <c r="Q1017" s="463">
        <f>IFERROR(tbl_AufmassLos1[[#This Row],[Fläche_qm]]*tbl_AufmassLos1[[#This Row],[Reinigungs-tageJahr]],"")</f>
        <v>926.09999999999991</v>
      </c>
      <c r="R1017" s="232">
        <f>IFERROR(VLOOKUP(tbl_AufmassLos1[[#This Row],[Reinigungs-gruppe]]&amp;tbl_AufmassLos1[[#This Row],[Reinigungs-tageJahr]],tbl_BasisLos1[],7,FALSE),"")</f>
        <v>0</v>
      </c>
      <c r="S1017" s="463" t="str">
        <f>IFERROR(tbl_AufmassLos1[[#This Row],[Fläche_qm_Jahr]]/tbl_AufmassLos1[[#This Row],[qm Leistung pro Stunde]],"")</f>
        <v/>
      </c>
      <c r="T1017" s="233">
        <f>IFERROR(VLOOKUP(tbl_AufmassLos1[[#This Row],[Reinigungs-gruppe]]&amp;tbl_AufmassLos1[[#This Row],[Reinigungs-tageJahr]],tbl_BasisLos1[],8,FALSE),"")</f>
        <v>0</v>
      </c>
      <c r="U1017" s="234" t="str">
        <f>IFERROR(tbl_AufmassLos1[[#This Row],[StundenJahr]]*tbl_AufmassLos1[[#This Row],[SVS]],"")</f>
        <v/>
      </c>
      <c r="V1017" s="234" t="str">
        <f>IFERROR(tbl_AufmassLos1[[#This Row],[PreisJahr]]/12,"")</f>
        <v/>
      </c>
    </row>
    <row r="1018" spans="1:22" x14ac:dyDescent="0.2">
      <c r="A1018" s="321" t="s">
        <v>2556</v>
      </c>
      <c r="B1018" s="318">
        <v>709170001</v>
      </c>
      <c r="C1018" s="309" t="s">
        <v>2511</v>
      </c>
      <c r="D1018" s="299" t="s">
        <v>257</v>
      </c>
      <c r="E1018" s="301" t="s">
        <v>1910</v>
      </c>
      <c r="F1018" s="296" t="s">
        <v>388</v>
      </c>
      <c r="G1018" s="468" t="s">
        <v>723</v>
      </c>
      <c r="H1018" s="301"/>
      <c r="I1018" s="301" t="s">
        <v>2486</v>
      </c>
      <c r="J1018" s="302">
        <v>19</v>
      </c>
      <c r="K1018" s="303" t="s">
        <v>234</v>
      </c>
      <c r="L1018" s="312" t="s">
        <v>163</v>
      </c>
      <c r="M1018" s="289" t="s">
        <v>479</v>
      </c>
      <c r="N1018" s="294">
        <v>49</v>
      </c>
      <c r="O1018" s="305">
        <v>4.0999999999999996</v>
      </c>
      <c r="P1018" s="305">
        <v>0.2</v>
      </c>
      <c r="Q1018" s="463">
        <f>IFERROR(tbl_AufmassLos1[[#This Row],[Fläche_qm]]*tbl_AufmassLos1[[#This Row],[Reinigungs-tageJahr]],"")</f>
        <v>931</v>
      </c>
      <c r="R1018" s="232">
        <f>IFERROR(VLOOKUP(tbl_AufmassLos1[[#This Row],[Reinigungs-gruppe]]&amp;tbl_AufmassLos1[[#This Row],[Reinigungs-tageJahr]],tbl_BasisLos1[],7,FALSE),"")</f>
        <v>0</v>
      </c>
      <c r="S1018" s="463" t="str">
        <f>IFERROR(tbl_AufmassLos1[[#This Row],[Fläche_qm_Jahr]]/tbl_AufmassLos1[[#This Row],[qm Leistung pro Stunde]],"")</f>
        <v/>
      </c>
      <c r="T1018" s="233">
        <f>IFERROR(VLOOKUP(tbl_AufmassLos1[[#This Row],[Reinigungs-gruppe]]&amp;tbl_AufmassLos1[[#This Row],[Reinigungs-tageJahr]],tbl_BasisLos1[],8,FALSE),"")</f>
        <v>0</v>
      </c>
      <c r="U1018" s="234" t="str">
        <f>IFERROR(tbl_AufmassLos1[[#This Row],[StundenJahr]]*tbl_AufmassLos1[[#This Row],[SVS]],"")</f>
        <v/>
      </c>
      <c r="V1018" s="234" t="str">
        <f>IFERROR(tbl_AufmassLos1[[#This Row],[PreisJahr]]/12,"")</f>
        <v/>
      </c>
    </row>
    <row r="1019" spans="1:22" x14ac:dyDescent="0.2">
      <c r="A1019" s="321" t="s">
        <v>2556</v>
      </c>
      <c r="B1019" s="318">
        <v>709170001</v>
      </c>
      <c r="C1019" s="309" t="s">
        <v>2511</v>
      </c>
      <c r="D1019" s="299" t="s">
        <v>257</v>
      </c>
      <c r="E1019" s="301" t="s">
        <v>1911</v>
      </c>
      <c r="F1019" s="296" t="s">
        <v>396</v>
      </c>
      <c r="G1019" s="468" t="s">
        <v>723</v>
      </c>
      <c r="H1019" s="301"/>
      <c r="I1019" s="301" t="s">
        <v>2486</v>
      </c>
      <c r="J1019" s="302">
        <v>18.059999999999999</v>
      </c>
      <c r="K1019" s="303" t="s">
        <v>48</v>
      </c>
      <c r="L1019" s="312" t="s">
        <v>163</v>
      </c>
      <c r="M1019" s="313" t="s">
        <v>250</v>
      </c>
      <c r="N1019" s="294">
        <v>0</v>
      </c>
      <c r="O1019" s="305">
        <v>4.0999999999999996</v>
      </c>
      <c r="P1019" s="305">
        <v>0.2</v>
      </c>
      <c r="Q1019" s="463">
        <f>IFERROR(tbl_AufmassLos1[[#This Row],[Fläche_qm]]*tbl_AufmassLos1[[#This Row],[Reinigungs-tageJahr]],"")</f>
        <v>0</v>
      </c>
      <c r="R1019" s="232">
        <f>IFERROR(VLOOKUP(tbl_AufmassLos1[[#This Row],[Reinigungs-gruppe]]&amp;tbl_AufmassLos1[[#This Row],[Reinigungs-tageJahr]],tbl_BasisLos1[],7,FALSE),"")</f>
        <v>0</v>
      </c>
      <c r="S1019" s="463" t="str">
        <f>IFERROR(tbl_AufmassLos1[[#This Row],[Fläche_qm_Jahr]]/tbl_AufmassLos1[[#This Row],[qm Leistung pro Stunde]],"")</f>
        <v/>
      </c>
      <c r="T1019" s="233">
        <f>IFERROR(VLOOKUP(tbl_AufmassLos1[[#This Row],[Reinigungs-gruppe]]&amp;tbl_AufmassLos1[[#This Row],[Reinigungs-tageJahr]],tbl_BasisLos1[],8,FALSE),"")</f>
        <v>0</v>
      </c>
      <c r="U1019" s="234" t="str">
        <f>IFERROR(tbl_AufmassLos1[[#This Row],[StundenJahr]]*tbl_AufmassLos1[[#This Row],[SVS]],"")</f>
        <v/>
      </c>
      <c r="V1019" s="234" t="str">
        <f>IFERROR(tbl_AufmassLos1[[#This Row],[PreisJahr]]/12,"")</f>
        <v/>
      </c>
    </row>
    <row r="1020" spans="1:22" x14ac:dyDescent="0.2">
      <c r="A1020" s="321" t="s">
        <v>2556</v>
      </c>
      <c r="B1020" s="318">
        <v>709170001</v>
      </c>
      <c r="C1020" s="309" t="s">
        <v>2511</v>
      </c>
      <c r="D1020" s="299" t="s">
        <v>257</v>
      </c>
      <c r="E1020" s="301" t="s">
        <v>1912</v>
      </c>
      <c r="F1020" s="296" t="s">
        <v>388</v>
      </c>
      <c r="G1020" s="468" t="s">
        <v>723</v>
      </c>
      <c r="H1020" s="301"/>
      <c r="I1020" s="301" t="s">
        <v>2486</v>
      </c>
      <c r="J1020" s="302">
        <v>19</v>
      </c>
      <c r="K1020" s="303" t="s">
        <v>234</v>
      </c>
      <c r="L1020" s="312" t="s">
        <v>163</v>
      </c>
      <c r="M1020" s="289" t="s">
        <v>479</v>
      </c>
      <c r="N1020" s="294">
        <v>49</v>
      </c>
      <c r="O1020" s="305">
        <v>4.0999999999999996</v>
      </c>
      <c r="P1020" s="305">
        <v>0.2</v>
      </c>
      <c r="Q1020" s="463">
        <f>IFERROR(tbl_AufmassLos1[[#This Row],[Fläche_qm]]*tbl_AufmassLos1[[#This Row],[Reinigungs-tageJahr]],"")</f>
        <v>931</v>
      </c>
      <c r="R1020" s="232">
        <f>IFERROR(VLOOKUP(tbl_AufmassLos1[[#This Row],[Reinigungs-gruppe]]&amp;tbl_AufmassLos1[[#This Row],[Reinigungs-tageJahr]],tbl_BasisLos1[],7,FALSE),"")</f>
        <v>0</v>
      </c>
      <c r="S1020" s="463" t="str">
        <f>IFERROR(tbl_AufmassLos1[[#This Row],[Fläche_qm_Jahr]]/tbl_AufmassLos1[[#This Row],[qm Leistung pro Stunde]],"")</f>
        <v/>
      </c>
      <c r="T1020" s="233">
        <f>IFERROR(VLOOKUP(tbl_AufmassLos1[[#This Row],[Reinigungs-gruppe]]&amp;tbl_AufmassLos1[[#This Row],[Reinigungs-tageJahr]],tbl_BasisLos1[],8,FALSE),"")</f>
        <v>0</v>
      </c>
      <c r="U1020" s="234" t="str">
        <f>IFERROR(tbl_AufmassLos1[[#This Row],[StundenJahr]]*tbl_AufmassLos1[[#This Row],[SVS]],"")</f>
        <v/>
      </c>
      <c r="V1020" s="234" t="str">
        <f>IFERROR(tbl_AufmassLos1[[#This Row],[PreisJahr]]/12,"")</f>
        <v/>
      </c>
    </row>
    <row r="1021" spans="1:22" x14ac:dyDescent="0.2">
      <c r="A1021" s="321" t="s">
        <v>2556</v>
      </c>
      <c r="B1021" s="318">
        <v>709170001</v>
      </c>
      <c r="C1021" s="309" t="s">
        <v>2511</v>
      </c>
      <c r="D1021" s="299" t="s">
        <v>257</v>
      </c>
      <c r="E1021" s="301" t="s">
        <v>1913</v>
      </c>
      <c r="F1021" s="296" t="s">
        <v>388</v>
      </c>
      <c r="G1021" s="468" t="s">
        <v>723</v>
      </c>
      <c r="H1021" s="301"/>
      <c r="I1021" s="301" t="s">
        <v>2486</v>
      </c>
      <c r="J1021" s="302">
        <v>18.059999999999999</v>
      </c>
      <c r="K1021" s="303" t="s">
        <v>234</v>
      </c>
      <c r="L1021" s="312" t="s">
        <v>163</v>
      </c>
      <c r="M1021" s="289" t="s">
        <v>479</v>
      </c>
      <c r="N1021" s="294">
        <v>49</v>
      </c>
      <c r="O1021" s="305">
        <v>4.0999999999999996</v>
      </c>
      <c r="P1021" s="305">
        <v>0.2</v>
      </c>
      <c r="Q1021" s="463">
        <f>IFERROR(tbl_AufmassLos1[[#This Row],[Fläche_qm]]*tbl_AufmassLos1[[#This Row],[Reinigungs-tageJahr]],"")</f>
        <v>884.93999999999994</v>
      </c>
      <c r="R1021" s="232">
        <f>IFERROR(VLOOKUP(tbl_AufmassLos1[[#This Row],[Reinigungs-gruppe]]&amp;tbl_AufmassLos1[[#This Row],[Reinigungs-tageJahr]],tbl_BasisLos1[],7,FALSE),"")</f>
        <v>0</v>
      </c>
      <c r="S1021" s="463" t="str">
        <f>IFERROR(tbl_AufmassLos1[[#This Row],[Fläche_qm_Jahr]]/tbl_AufmassLos1[[#This Row],[qm Leistung pro Stunde]],"")</f>
        <v/>
      </c>
      <c r="T1021" s="233">
        <f>IFERROR(VLOOKUP(tbl_AufmassLos1[[#This Row],[Reinigungs-gruppe]]&amp;tbl_AufmassLos1[[#This Row],[Reinigungs-tageJahr]],tbl_BasisLos1[],8,FALSE),"")</f>
        <v>0</v>
      </c>
      <c r="U1021" s="234" t="str">
        <f>IFERROR(tbl_AufmassLos1[[#This Row],[StundenJahr]]*tbl_AufmassLos1[[#This Row],[SVS]],"")</f>
        <v/>
      </c>
      <c r="V1021" s="234" t="str">
        <f>IFERROR(tbl_AufmassLos1[[#This Row],[PreisJahr]]/12,"")</f>
        <v/>
      </c>
    </row>
    <row r="1022" spans="1:22" x14ac:dyDescent="0.2">
      <c r="A1022" s="321" t="s">
        <v>2556</v>
      </c>
      <c r="B1022" s="318">
        <v>709170001</v>
      </c>
      <c r="C1022" s="309" t="s">
        <v>2511</v>
      </c>
      <c r="D1022" s="299" t="s">
        <v>257</v>
      </c>
      <c r="E1022" s="301" t="s">
        <v>1914</v>
      </c>
      <c r="F1022" s="296" t="s">
        <v>388</v>
      </c>
      <c r="G1022" s="468" t="s">
        <v>723</v>
      </c>
      <c r="H1022" s="301"/>
      <c r="I1022" s="301" t="s">
        <v>2486</v>
      </c>
      <c r="J1022" s="302">
        <v>18.059999999999999</v>
      </c>
      <c r="K1022" s="303" t="s">
        <v>234</v>
      </c>
      <c r="L1022" s="312" t="s">
        <v>163</v>
      </c>
      <c r="M1022" s="289" t="s">
        <v>479</v>
      </c>
      <c r="N1022" s="294">
        <v>49</v>
      </c>
      <c r="O1022" s="305">
        <v>4.0999999999999996</v>
      </c>
      <c r="P1022" s="305">
        <v>0.2</v>
      </c>
      <c r="Q1022" s="463">
        <f>IFERROR(tbl_AufmassLos1[[#This Row],[Fläche_qm]]*tbl_AufmassLos1[[#This Row],[Reinigungs-tageJahr]],"")</f>
        <v>884.93999999999994</v>
      </c>
      <c r="R1022" s="232">
        <f>IFERROR(VLOOKUP(tbl_AufmassLos1[[#This Row],[Reinigungs-gruppe]]&amp;tbl_AufmassLos1[[#This Row],[Reinigungs-tageJahr]],tbl_BasisLos1[],7,FALSE),"")</f>
        <v>0</v>
      </c>
      <c r="S1022" s="463" t="str">
        <f>IFERROR(tbl_AufmassLos1[[#This Row],[Fläche_qm_Jahr]]/tbl_AufmassLos1[[#This Row],[qm Leistung pro Stunde]],"")</f>
        <v/>
      </c>
      <c r="T1022" s="233">
        <f>IFERROR(VLOOKUP(tbl_AufmassLos1[[#This Row],[Reinigungs-gruppe]]&amp;tbl_AufmassLos1[[#This Row],[Reinigungs-tageJahr]],tbl_BasisLos1[],8,FALSE),"")</f>
        <v>0</v>
      </c>
      <c r="U1022" s="234" t="str">
        <f>IFERROR(tbl_AufmassLos1[[#This Row],[StundenJahr]]*tbl_AufmassLos1[[#This Row],[SVS]],"")</f>
        <v/>
      </c>
      <c r="V1022" s="234" t="str">
        <f>IFERROR(tbl_AufmassLos1[[#This Row],[PreisJahr]]/12,"")</f>
        <v/>
      </c>
    </row>
    <row r="1023" spans="1:22" x14ac:dyDescent="0.2">
      <c r="A1023" s="321" t="s">
        <v>2556</v>
      </c>
      <c r="B1023" s="318">
        <v>709170001</v>
      </c>
      <c r="C1023" s="309" t="s">
        <v>2511</v>
      </c>
      <c r="D1023" s="299" t="s">
        <v>257</v>
      </c>
      <c r="E1023" s="301" t="s">
        <v>1915</v>
      </c>
      <c r="F1023" s="296" t="s">
        <v>388</v>
      </c>
      <c r="G1023" s="468" t="s">
        <v>723</v>
      </c>
      <c r="H1023" s="301"/>
      <c r="I1023" s="301" t="s">
        <v>2486</v>
      </c>
      <c r="J1023" s="302">
        <v>18.059999999999999</v>
      </c>
      <c r="K1023" s="303" t="s">
        <v>234</v>
      </c>
      <c r="L1023" s="312" t="s">
        <v>163</v>
      </c>
      <c r="M1023" s="289" t="s">
        <v>479</v>
      </c>
      <c r="N1023" s="294">
        <v>49</v>
      </c>
      <c r="O1023" s="305">
        <v>4.0999999999999996</v>
      </c>
      <c r="P1023" s="305">
        <v>0.2</v>
      </c>
      <c r="Q1023" s="463">
        <f>IFERROR(tbl_AufmassLos1[[#This Row],[Fläche_qm]]*tbl_AufmassLos1[[#This Row],[Reinigungs-tageJahr]],"")</f>
        <v>884.93999999999994</v>
      </c>
      <c r="R1023" s="232">
        <f>IFERROR(VLOOKUP(tbl_AufmassLos1[[#This Row],[Reinigungs-gruppe]]&amp;tbl_AufmassLos1[[#This Row],[Reinigungs-tageJahr]],tbl_BasisLos1[],7,FALSE),"")</f>
        <v>0</v>
      </c>
      <c r="S1023" s="463" t="str">
        <f>IFERROR(tbl_AufmassLos1[[#This Row],[Fläche_qm_Jahr]]/tbl_AufmassLos1[[#This Row],[qm Leistung pro Stunde]],"")</f>
        <v/>
      </c>
      <c r="T1023" s="233">
        <f>IFERROR(VLOOKUP(tbl_AufmassLos1[[#This Row],[Reinigungs-gruppe]]&amp;tbl_AufmassLos1[[#This Row],[Reinigungs-tageJahr]],tbl_BasisLos1[],8,FALSE),"")</f>
        <v>0</v>
      </c>
      <c r="U1023" s="234" t="str">
        <f>IFERROR(tbl_AufmassLos1[[#This Row],[StundenJahr]]*tbl_AufmassLos1[[#This Row],[SVS]],"")</f>
        <v/>
      </c>
      <c r="V1023" s="234" t="str">
        <f>IFERROR(tbl_AufmassLos1[[#This Row],[PreisJahr]]/12,"")</f>
        <v/>
      </c>
    </row>
    <row r="1024" spans="1:22" x14ac:dyDescent="0.2">
      <c r="A1024" s="321" t="s">
        <v>2556</v>
      </c>
      <c r="B1024" s="318">
        <v>709170001</v>
      </c>
      <c r="C1024" s="309" t="s">
        <v>2511</v>
      </c>
      <c r="D1024" s="299" t="s">
        <v>257</v>
      </c>
      <c r="E1024" s="301" t="s">
        <v>1916</v>
      </c>
      <c r="F1024" s="296" t="s">
        <v>388</v>
      </c>
      <c r="G1024" s="468" t="s">
        <v>723</v>
      </c>
      <c r="H1024" s="301"/>
      <c r="I1024" s="301" t="s">
        <v>2486</v>
      </c>
      <c r="J1024" s="302">
        <v>18.059999999999999</v>
      </c>
      <c r="K1024" s="303" t="s">
        <v>234</v>
      </c>
      <c r="L1024" s="312" t="s">
        <v>163</v>
      </c>
      <c r="M1024" s="289" t="s">
        <v>479</v>
      </c>
      <c r="N1024" s="294">
        <v>49</v>
      </c>
      <c r="O1024" s="305">
        <v>4.0999999999999996</v>
      </c>
      <c r="P1024" s="305">
        <v>0.2</v>
      </c>
      <c r="Q1024" s="463">
        <f>IFERROR(tbl_AufmassLos1[[#This Row],[Fläche_qm]]*tbl_AufmassLos1[[#This Row],[Reinigungs-tageJahr]],"")</f>
        <v>884.93999999999994</v>
      </c>
      <c r="R1024" s="232">
        <f>IFERROR(VLOOKUP(tbl_AufmassLos1[[#This Row],[Reinigungs-gruppe]]&amp;tbl_AufmassLos1[[#This Row],[Reinigungs-tageJahr]],tbl_BasisLos1[],7,FALSE),"")</f>
        <v>0</v>
      </c>
      <c r="S1024" s="463" t="str">
        <f>IFERROR(tbl_AufmassLos1[[#This Row],[Fläche_qm_Jahr]]/tbl_AufmassLos1[[#This Row],[qm Leistung pro Stunde]],"")</f>
        <v/>
      </c>
      <c r="T1024" s="233">
        <f>IFERROR(VLOOKUP(tbl_AufmassLos1[[#This Row],[Reinigungs-gruppe]]&amp;tbl_AufmassLos1[[#This Row],[Reinigungs-tageJahr]],tbl_BasisLos1[],8,FALSE),"")</f>
        <v>0</v>
      </c>
      <c r="U1024" s="234" t="str">
        <f>IFERROR(tbl_AufmassLos1[[#This Row],[StundenJahr]]*tbl_AufmassLos1[[#This Row],[SVS]],"")</f>
        <v/>
      </c>
      <c r="V1024" s="234" t="str">
        <f>IFERROR(tbl_AufmassLos1[[#This Row],[PreisJahr]]/12,"")</f>
        <v/>
      </c>
    </row>
    <row r="1025" spans="1:22" x14ac:dyDescent="0.2">
      <c r="A1025" s="321" t="s">
        <v>2556</v>
      </c>
      <c r="B1025" s="318">
        <v>709170001</v>
      </c>
      <c r="C1025" s="309" t="s">
        <v>2511</v>
      </c>
      <c r="D1025" s="299" t="s">
        <v>257</v>
      </c>
      <c r="E1025" s="301" t="s">
        <v>1917</v>
      </c>
      <c r="F1025" s="296" t="s">
        <v>388</v>
      </c>
      <c r="G1025" s="468" t="s">
        <v>723</v>
      </c>
      <c r="H1025" s="301"/>
      <c r="I1025" s="301" t="s">
        <v>2486</v>
      </c>
      <c r="J1025" s="302">
        <v>17.39</v>
      </c>
      <c r="K1025" s="303" t="s">
        <v>234</v>
      </c>
      <c r="L1025" s="312" t="s">
        <v>163</v>
      </c>
      <c r="M1025" s="289" t="s">
        <v>479</v>
      </c>
      <c r="N1025" s="294">
        <v>49</v>
      </c>
      <c r="O1025" s="305">
        <v>4.0999999999999996</v>
      </c>
      <c r="P1025" s="305">
        <v>0.2</v>
      </c>
      <c r="Q1025" s="463">
        <f>IFERROR(tbl_AufmassLos1[[#This Row],[Fläche_qm]]*tbl_AufmassLos1[[#This Row],[Reinigungs-tageJahr]],"")</f>
        <v>852.11</v>
      </c>
      <c r="R1025" s="232">
        <f>IFERROR(VLOOKUP(tbl_AufmassLos1[[#This Row],[Reinigungs-gruppe]]&amp;tbl_AufmassLos1[[#This Row],[Reinigungs-tageJahr]],tbl_BasisLos1[],7,FALSE),"")</f>
        <v>0</v>
      </c>
      <c r="S1025" s="463" t="str">
        <f>IFERROR(tbl_AufmassLos1[[#This Row],[Fläche_qm_Jahr]]/tbl_AufmassLos1[[#This Row],[qm Leistung pro Stunde]],"")</f>
        <v/>
      </c>
      <c r="T1025" s="233">
        <f>IFERROR(VLOOKUP(tbl_AufmassLos1[[#This Row],[Reinigungs-gruppe]]&amp;tbl_AufmassLos1[[#This Row],[Reinigungs-tageJahr]],tbl_BasisLos1[],8,FALSE),"")</f>
        <v>0</v>
      </c>
      <c r="U1025" s="234" t="str">
        <f>IFERROR(tbl_AufmassLos1[[#This Row],[StundenJahr]]*tbl_AufmassLos1[[#This Row],[SVS]],"")</f>
        <v/>
      </c>
      <c r="V1025" s="234" t="str">
        <f>IFERROR(tbl_AufmassLos1[[#This Row],[PreisJahr]]/12,"")</f>
        <v/>
      </c>
    </row>
    <row r="1026" spans="1:22" x14ac:dyDescent="0.2">
      <c r="A1026" s="321" t="s">
        <v>2556</v>
      </c>
      <c r="B1026" s="318">
        <v>709170001</v>
      </c>
      <c r="C1026" s="309" t="s">
        <v>2511</v>
      </c>
      <c r="D1026" s="299" t="s">
        <v>257</v>
      </c>
      <c r="E1026" s="301" t="s">
        <v>1918</v>
      </c>
      <c r="F1026" s="296" t="s">
        <v>388</v>
      </c>
      <c r="G1026" s="468" t="s">
        <v>723</v>
      </c>
      <c r="H1026" s="301"/>
      <c r="I1026" s="301" t="s">
        <v>2486</v>
      </c>
      <c r="J1026" s="302">
        <v>17.39</v>
      </c>
      <c r="K1026" s="303" t="s">
        <v>234</v>
      </c>
      <c r="L1026" s="312" t="s">
        <v>163</v>
      </c>
      <c r="M1026" s="289" t="s">
        <v>479</v>
      </c>
      <c r="N1026" s="294">
        <v>49</v>
      </c>
      <c r="O1026" s="305">
        <v>4.0999999999999996</v>
      </c>
      <c r="P1026" s="305">
        <v>0.2</v>
      </c>
      <c r="Q1026" s="463">
        <f>IFERROR(tbl_AufmassLos1[[#This Row],[Fläche_qm]]*tbl_AufmassLos1[[#This Row],[Reinigungs-tageJahr]],"")</f>
        <v>852.11</v>
      </c>
      <c r="R1026" s="232">
        <f>IFERROR(VLOOKUP(tbl_AufmassLos1[[#This Row],[Reinigungs-gruppe]]&amp;tbl_AufmassLos1[[#This Row],[Reinigungs-tageJahr]],tbl_BasisLos1[],7,FALSE),"")</f>
        <v>0</v>
      </c>
      <c r="S1026" s="463" t="str">
        <f>IFERROR(tbl_AufmassLos1[[#This Row],[Fläche_qm_Jahr]]/tbl_AufmassLos1[[#This Row],[qm Leistung pro Stunde]],"")</f>
        <v/>
      </c>
      <c r="T1026" s="233">
        <f>IFERROR(VLOOKUP(tbl_AufmassLos1[[#This Row],[Reinigungs-gruppe]]&amp;tbl_AufmassLos1[[#This Row],[Reinigungs-tageJahr]],tbl_BasisLos1[],8,FALSE),"")</f>
        <v>0</v>
      </c>
      <c r="U1026" s="234" t="str">
        <f>IFERROR(tbl_AufmassLos1[[#This Row],[StundenJahr]]*tbl_AufmassLos1[[#This Row],[SVS]],"")</f>
        <v/>
      </c>
      <c r="V1026" s="234" t="str">
        <f>IFERROR(tbl_AufmassLos1[[#This Row],[PreisJahr]]/12,"")</f>
        <v/>
      </c>
    </row>
    <row r="1027" spans="1:22" x14ac:dyDescent="0.2">
      <c r="A1027" s="321" t="s">
        <v>2556</v>
      </c>
      <c r="B1027" s="318">
        <v>709170001</v>
      </c>
      <c r="C1027" s="309" t="s">
        <v>2511</v>
      </c>
      <c r="D1027" s="299" t="s">
        <v>256</v>
      </c>
      <c r="E1027" s="301" t="s">
        <v>1951</v>
      </c>
      <c r="F1027" s="296" t="s">
        <v>2449</v>
      </c>
      <c r="G1027" s="468" t="s">
        <v>723</v>
      </c>
      <c r="H1027" s="301"/>
      <c r="I1027" s="301" t="s">
        <v>2486</v>
      </c>
      <c r="J1027" s="302">
        <v>5.25</v>
      </c>
      <c r="K1027" s="303" t="s">
        <v>48</v>
      </c>
      <c r="L1027" s="312" t="s">
        <v>163</v>
      </c>
      <c r="M1027" s="332" t="s">
        <v>250</v>
      </c>
      <c r="N1027" s="294">
        <v>0</v>
      </c>
      <c r="O1027" s="305">
        <v>0</v>
      </c>
      <c r="P1027" s="305"/>
      <c r="Q1027" s="463">
        <f>IFERROR(tbl_AufmassLos1[[#This Row],[Fläche_qm]]*tbl_AufmassLos1[[#This Row],[Reinigungs-tageJahr]],"")</f>
        <v>0</v>
      </c>
      <c r="R1027" s="232">
        <f>IFERROR(VLOOKUP(tbl_AufmassLos1[[#This Row],[Reinigungs-gruppe]]&amp;tbl_AufmassLos1[[#This Row],[Reinigungs-tageJahr]],tbl_BasisLos1[],7,FALSE),"")</f>
        <v>0</v>
      </c>
      <c r="S1027" s="463" t="str">
        <f>IFERROR(tbl_AufmassLos1[[#This Row],[Fläche_qm_Jahr]]/tbl_AufmassLos1[[#This Row],[qm Leistung pro Stunde]],"")</f>
        <v/>
      </c>
      <c r="T1027" s="233">
        <f>IFERROR(VLOOKUP(tbl_AufmassLos1[[#This Row],[Reinigungs-gruppe]]&amp;tbl_AufmassLos1[[#This Row],[Reinigungs-tageJahr]],tbl_BasisLos1[],8,FALSE),"")</f>
        <v>0</v>
      </c>
      <c r="U1027" s="234" t="str">
        <f>IFERROR(tbl_AufmassLos1[[#This Row],[StundenJahr]]*tbl_AufmassLos1[[#This Row],[SVS]],"")</f>
        <v/>
      </c>
      <c r="V1027" s="234" t="str">
        <f>IFERROR(tbl_AufmassLos1[[#This Row],[PreisJahr]]/12,"")</f>
        <v/>
      </c>
    </row>
    <row r="1028" spans="1:22" x14ac:dyDescent="0.2">
      <c r="A1028" s="321" t="s">
        <v>2556</v>
      </c>
      <c r="B1028" s="318">
        <v>709170001</v>
      </c>
      <c r="C1028" s="309" t="s">
        <v>2511</v>
      </c>
      <c r="D1028" s="299" t="s">
        <v>256</v>
      </c>
      <c r="E1028" s="301" t="s">
        <v>1952</v>
      </c>
      <c r="F1028" s="296" t="s">
        <v>388</v>
      </c>
      <c r="G1028" s="468" t="s">
        <v>723</v>
      </c>
      <c r="H1028" s="301"/>
      <c r="I1028" s="301" t="s">
        <v>2486</v>
      </c>
      <c r="J1028" s="302">
        <v>27.36</v>
      </c>
      <c r="K1028" s="303" t="s">
        <v>234</v>
      </c>
      <c r="L1028" s="312" t="s">
        <v>163</v>
      </c>
      <c r="M1028" s="289" t="s">
        <v>479</v>
      </c>
      <c r="N1028" s="294">
        <v>49</v>
      </c>
      <c r="O1028" s="305">
        <v>3.6</v>
      </c>
      <c r="P1028" s="305"/>
      <c r="Q1028" s="463">
        <f>IFERROR(tbl_AufmassLos1[[#This Row],[Fläche_qm]]*tbl_AufmassLos1[[#This Row],[Reinigungs-tageJahr]],"")</f>
        <v>1340.6399999999999</v>
      </c>
      <c r="R1028" s="232">
        <f>IFERROR(VLOOKUP(tbl_AufmassLos1[[#This Row],[Reinigungs-gruppe]]&amp;tbl_AufmassLos1[[#This Row],[Reinigungs-tageJahr]],tbl_BasisLos1[],7,FALSE),"")</f>
        <v>0</v>
      </c>
      <c r="S1028" s="463" t="str">
        <f>IFERROR(tbl_AufmassLos1[[#This Row],[Fläche_qm_Jahr]]/tbl_AufmassLos1[[#This Row],[qm Leistung pro Stunde]],"")</f>
        <v/>
      </c>
      <c r="T1028" s="233">
        <f>IFERROR(VLOOKUP(tbl_AufmassLos1[[#This Row],[Reinigungs-gruppe]]&amp;tbl_AufmassLos1[[#This Row],[Reinigungs-tageJahr]],tbl_BasisLos1[],8,FALSE),"")</f>
        <v>0</v>
      </c>
      <c r="U1028" s="234" t="str">
        <f>IFERROR(tbl_AufmassLos1[[#This Row],[StundenJahr]]*tbl_AufmassLos1[[#This Row],[SVS]],"")</f>
        <v/>
      </c>
      <c r="V1028" s="234" t="str">
        <f>IFERROR(tbl_AufmassLos1[[#This Row],[PreisJahr]]/12,"")</f>
        <v/>
      </c>
    </row>
    <row r="1029" spans="1:22" x14ac:dyDescent="0.2">
      <c r="A1029" s="321" t="s">
        <v>2556</v>
      </c>
      <c r="B1029" s="318">
        <v>709170001</v>
      </c>
      <c r="C1029" s="309" t="s">
        <v>2511</v>
      </c>
      <c r="D1029" s="299" t="s">
        <v>256</v>
      </c>
      <c r="E1029" s="301" t="s">
        <v>1953</v>
      </c>
      <c r="F1029" s="296" t="s">
        <v>396</v>
      </c>
      <c r="G1029" s="468" t="s">
        <v>723</v>
      </c>
      <c r="H1029" s="301"/>
      <c r="I1029" s="301" t="s">
        <v>2486</v>
      </c>
      <c r="J1029" s="302">
        <v>28.05</v>
      </c>
      <c r="K1029" s="303" t="s">
        <v>48</v>
      </c>
      <c r="L1029" s="312" t="s">
        <v>163</v>
      </c>
      <c r="M1029" s="332" t="s">
        <v>250</v>
      </c>
      <c r="N1029" s="294">
        <v>0</v>
      </c>
      <c r="O1029" s="305">
        <v>0</v>
      </c>
      <c r="P1029" s="305"/>
      <c r="Q1029" s="463">
        <f>IFERROR(tbl_AufmassLos1[[#This Row],[Fläche_qm]]*tbl_AufmassLos1[[#This Row],[Reinigungs-tageJahr]],"")</f>
        <v>0</v>
      </c>
      <c r="R1029" s="232">
        <f>IFERROR(VLOOKUP(tbl_AufmassLos1[[#This Row],[Reinigungs-gruppe]]&amp;tbl_AufmassLos1[[#This Row],[Reinigungs-tageJahr]],tbl_BasisLos1[],7,FALSE),"")</f>
        <v>0</v>
      </c>
      <c r="S1029" s="463" t="str">
        <f>IFERROR(tbl_AufmassLos1[[#This Row],[Fläche_qm_Jahr]]/tbl_AufmassLos1[[#This Row],[qm Leistung pro Stunde]],"")</f>
        <v/>
      </c>
      <c r="T1029" s="233">
        <f>IFERROR(VLOOKUP(tbl_AufmassLos1[[#This Row],[Reinigungs-gruppe]]&amp;tbl_AufmassLos1[[#This Row],[Reinigungs-tageJahr]],tbl_BasisLos1[],8,FALSE),"")</f>
        <v>0</v>
      </c>
      <c r="U1029" s="234" t="str">
        <f>IFERROR(tbl_AufmassLos1[[#This Row],[StundenJahr]]*tbl_AufmassLos1[[#This Row],[SVS]],"")</f>
        <v/>
      </c>
      <c r="V1029" s="234" t="str">
        <f>IFERROR(tbl_AufmassLos1[[#This Row],[PreisJahr]]/12,"")</f>
        <v/>
      </c>
    </row>
    <row r="1030" spans="1:22" x14ac:dyDescent="0.2">
      <c r="A1030" s="321" t="s">
        <v>2556</v>
      </c>
      <c r="B1030" s="318">
        <v>709170001</v>
      </c>
      <c r="C1030" s="309" t="s">
        <v>2511</v>
      </c>
      <c r="D1030" s="299" t="s">
        <v>256</v>
      </c>
      <c r="E1030" s="301" t="s">
        <v>1954</v>
      </c>
      <c r="F1030" s="296" t="s">
        <v>388</v>
      </c>
      <c r="G1030" s="468" t="s">
        <v>723</v>
      </c>
      <c r="H1030" s="301"/>
      <c r="I1030" s="301" t="s">
        <v>2486</v>
      </c>
      <c r="J1030" s="302">
        <v>27.36</v>
      </c>
      <c r="K1030" s="303" t="s">
        <v>234</v>
      </c>
      <c r="L1030" s="312" t="s">
        <v>163</v>
      </c>
      <c r="M1030" s="289" t="s">
        <v>479</v>
      </c>
      <c r="N1030" s="294">
        <v>49</v>
      </c>
      <c r="O1030" s="305">
        <v>3.6</v>
      </c>
      <c r="P1030" s="305"/>
      <c r="Q1030" s="463">
        <f>IFERROR(tbl_AufmassLos1[[#This Row],[Fläche_qm]]*tbl_AufmassLos1[[#This Row],[Reinigungs-tageJahr]],"")</f>
        <v>1340.6399999999999</v>
      </c>
      <c r="R1030" s="232">
        <f>IFERROR(VLOOKUP(tbl_AufmassLos1[[#This Row],[Reinigungs-gruppe]]&amp;tbl_AufmassLos1[[#This Row],[Reinigungs-tageJahr]],tbl_BasisLos1[],7,FALSE),"")</f>
        <v>0</v>
      </c>
      <c r="S1030" s="463" t="str">
        <f>IFERROR(tbl_AufmassLos1[[#This Row],[Fläche_qm_Jahr]]/tbl_AufmassLos1[[#This Row],[qm Leistung pro Stunde]],"")</f>
        <v/>
      </c>
      <c r="T1030" s="233">
        <f>IFERROR(VLOOKUP(tbl_AufmassLos1[[#This Row],[Reinigungs-gruppe]]&amp;tbl_AufmassLos1[[#This Row],[Reinigungs-tageJahr]],tbl_BasisLos1[],8,FALSE),"")</f>
        <v>0</v>
      </c>
      <c r="U1030" s="234" t="str">
        <f>IFERROR(tbl_AufmassLos1[[#This Row],[StundenJahr]]*tbl_AufmassLos1[[#This Row],[SVS]],"")</f>
        <v/>
      </c>
      <c r="V1030" s="234" t="str">
        <f>IFERROR(tbl_AufmassLos1[[#This Row],[PreisJahr]]/12,"")</f>
        <v/>
      </c>
    </row>
    <row r="1031" spans="1:22" x14ac:dyDescent="0.2">
      <c r="A1031" s="321" t="s">
        <v>2556</v>
      </c>
      <c r="B1031" s="318">
        <v>709170001</v>
      </c>
      <c r="C1031" s="309" t="s">
        <v>2511</v>
      </c>
      <c r="D1031" s="299" t="s">
        <v>256</v>
      </c>
      <c r="E1031" s="301" t="s">
        <v>1955</v>
      </c>
      <c r="F1031" s="296" t="s">
        <v>388</v>
      </c>
      <c r="G1031" s="468" t="s">
        <v>723</v>
      </c>
      <c r="H1031" s="301"/>
      <c r="I1031" s="301" t="s">
        <v>2486</v>
      </c>
      <c r="J1031" s="302">
        <v>24</v>
      </c>
      <c r="K1031" s="303" t="s">
        <v>234</v>
      </c>
      <c r="L1031" s="312" t="s">
        <v>163</v>
      </c>
      <c r="M1031" s="289" t="s">
        <v>479</v>
      </c>
      <c r="N1031" s="294">
        <v>49</v>
      </c>
      <c r="O1031" s="305">
        <v>3.6</v>
      </c>
      <c r="P1031" s="305"/>
      <c r="Q1031" s="463">
        <f>IFERROR(tbl_AufmassLos1[[#This Row],[Fläche_qm]]*tbl_AufmassLos1[[#This Row],[Reinigungs-tageJahr]],"")</f>
        <v>1176</v>
      </c>
      <c r="R1031" s="232">
        <f>IFERROR(VLOOKUP(tbl_AufmassLos1[[#This Row],[Reinigungs-gruppe]]&amp;tbl_AufmassLos1[[#This Row],[Reinigungs-tageJahr]],tbl_BasisLos1[],7,FALSE),"")</f>
        <v>0</v>
      </c>
      <c r="S1031" s="463" t="str">
        <f>IFERROR(tbl_AufmassLos1[[#This Row],[Fläche_qm_Jahr]]/tbl_AufmassLos1[[#This Row],[qm Leistung pro Stunde]],"")</f>
        <v/>
      </c>
      <c r="T1031" s="233">
        <f>IFERROR(VLOOKUP(tbl_AufmassLos1[[#This Row],[Reinigungs-gruppe]]&amp;tbl_AufmassLos1[[#This Row],[Reinigungs-tageJahr]],tbl_BasisLos1[],8,FALSE),"")</f>
        <v>0</v>
      </c>
      <c r="U1031" s="234" t="str">
        <f>IFERROR(tbl_AufmassLos1[[#This Row],[StundenJahr]]*tbl_AufmassLos1[[#This Row],[SVS]],"")</f>
        <v/>
      </c>
      <c r="V1031" s="234" t="str">
        <f>IFERROR(tbl_AufmassLos1[[#This Row],[PreisJahr]]/12,"")</f>
        <v/>
      </c>
    </row>
    <row r="1032" spans="1:22" x14ac:dyDescent="0.2">
      <c r="A1032" s="321" t="s">
        <v>2556</v>
      </c>
      <c r="B1032" s="318">
        <v>709170001</v>
      </c>
      <c r="C1032" s="309" t="s">
        <v>2511</v>
      </c>
      <c r="D1032" s="299" t="s">
        <v>256</v>
      </c>
      <c r="E1032" s="301" t="s">
        <v>1956</v>
      </c>
      <c r="F1032" s="296" t="s">
        <v>388</v>
      </c>
      <c r="G1032" s="468" t="s">
        <v>723</v>
      </c>
      <c r="H1032" s="301"/>
      <c r="I1032" s="301" t="s">
        <v>2486</v>
      </c>
      <c r="J1032" s="302">
        <v>25.08</v>
      </c>
      <c r="K1032" s="303" t="s">
        <v>234</v>
      </c>
      <c r="L1032" s="312" t="s">
        <v>163</v>
      </c>
      <c r="M1032" s="289" t="s">
        <v>479</v>
      </c>
      <c r="N1032" s="294">
        <v>49</v>
      </c>
      <c r="O1032" s="305">
        <v>3.6</v>
      </c>
      <c r="P1032" s="305"/>
      <c r="Q1032" s="463">
        <f>IFERROR(tbl_AufmassLos1[[#This Row],[Fläche_qm]]*tbl_AufmassLos1[[#This Row],[Reinigungs-tageJahr]],"")</f>
        <v>1228.9199999999998</v>
      </c>
      <c r="R1032" s="232">
        <f>IFERROR(VLOOKUP(tbl_AufmassLos1[[#This Row],[Reinigungs-gruppe]]&amp;tbl_AufmassLos1[[#This Row],[Reinigungs-tageJahr]],tbl_BasisLos1[],7,FALSE),"")</f>
        <v>0</v>
      </c>
      <c r="S1032" s="463" t="str">
        <f>IFERROR(tbl_AufmassLos1[[#This Row],[Fläche_qm_Jahr]]/tbl_AufmassLos1[[#This Row],[qm Leistung pro Stunde]],"")</f>
        <v/>
      </c>
      <c r="T1032" s="233">
        <f>IFERROR(VLOOKUP(tbl_AufmassLos1[[#This Row],[Reinigungs-gruppe]]&amp;tbl_AufmassLos1[[#This Row],[Reinigungs-tageJahr]],tbl_BasisLos1[],8,FALSE),"")</f>
        <v>0</v>
      </c>
      <c r="U1032" s="234" t="str">
        <f>IFERROR(tbl_AufmassLos1[[#This Row],[StundenJahr]]*tbl_AufmassLos1[[#This Row],[SVS]],"")</f>
        <v/>
      </c>
      <c r="V1032" s="234" t="str">
        <f>IFERROR(tbl_AufmassLos1[[#This Row],[PreisJahr]]/12,"")</f>
        <v/>
      </c>
    </row>
    <row r="1033" spans="1:22" x14ac:dyDescent="0.2">
      <c r="A1033" s="321" t="s">
        <v>2556</v>
      </c>
      <c r="B1033" s="318">
        <v>709170001</v>
      </c>
      <c r="C1033" s="309" t="s">
        <v>2511</v>
      </c>
      <c r="D1033" s="299" t="s">
        <v>256</v>
      </c>
      <c r="E1033" s="301" t="s">
        <v>1957</v>
      </c>
      <c r="F1033" s="296" t="s">
        <v>388</v>
      </c>
      <c r="G1033" s="468" t="s">
        <v>723</v>
      </c>
      <c r="H1033" s="301"/>
      <c r="I1033" s="301" t="s">
        <v>2486</v>
      </c>
      <c r="J1033" s="302">
        <v>19.760000000000002</v>
      </c>
      <c r="K1033" s="303" t="s">
        <v>234</v>
      </c>
      <c r="L1033" s="312" t="s">
        <v>163</v>
      </c>
      <c r="M1033" s="289" t="s">
        <v>479</v>
      </c>
      <c r="N1033" s="294">
        <v>49</v>
      </c>
      <c r="O1033" s="305">
        <v>3.6</v>
      </c>
      <c r="P1033" s="305"/>
      <c r="Q1033" s="463">
        <f>IFERROR(tbl_AufmassLos1[[#This Row],[Fläche_qm]]*tbl_AufmassLos1[[#This Row],[Reinigungs-tageJahr]],"")</f>
        <v>968.24000000000012</v>
      </c>
      <c r="R1033" s="232">
        <f>IFERROR(VLOOKUP(tbl_AufmassLos1[[#This Row],[Reinigungs-gruppe]]&amp;tbl_AufmassLos1[[#This Row],[Reinigungs-tageJahr]],tbl_BasisLos1[],7,FALSE),"")</f>
        <v>0</v>
      </c>
      <c r="S1033" s="463" t="str">
        <f>IFERROR(tbl_AufmassLos1[[#This Row],[Fläche_qm_Jahr]]/tbl_AufmassLos1[[#This Row],[qm Leistung pro Stunde]],"")</f>
        <v/>
      </c>
      <c r="T1033" s="233">
        <f>IFERROR(VLOOKUP(tbl_AufmassLos1[[#This Row],[Reinigungs-gruppe]]&amp;tbl_AufmassLos1[[#This Row],[Reinigungs-tageJahr]],tbl_BasisLos1[],8,FALSE),"")</f>
        <v>0</v>
      </c>
      <c r="U1033" s="234" t="str">
        <f>IFERROR(tbl_AufmassLos1[[#This Row],[StundenJahr]]*tbl_AufmassLos1[[#This Row],[SVS]],"")</f>
        <v/>
      </c>
      <c r="V1033" s="234" t="str">
        <f>IFERROR(tbl_AufmassLos1[[#This Row],[PreisJahr]]/12,"")</f>
        <v/>
      </c>
    </row>
    <row r="1034" spans="1:22" x14ac:dyDescent="0.2">
      <c r="A1034" s="321" t="s">
        <v>2556</v>
      </c>
      <c r="B1034" s="318">
        <v>709170001</v>
      </c>
      <c r="C1034" s="309" t="s">
        <v>2511</v>
      </c>
      <c r="D1034" s="299" t="s">
        <v>256</v>
      </c>
      <c r="E1034" s="301" t="s">
        <v>1958</v>
      </c>
      <c r="F1034" s="296" t="s">
        <v>2452</v>
      </c>
      <c r="G1034" s="468" t="s">
        <v>723</v>
      </c>
      <c r="H1034" s="301"/>
      <c r="I1034" s="301" t="s">
        <v>2486</v>
      </c>
      <c r="J1034" s="302">
        <v>7.2</v>
      </c>
      <c r="K1034" s="303" t="s">
        <v>478</v>
      </c>
      <c r="L1034" s="312" t="s">
        <v>163</v>
      </c>
      <c r="M1034" s="289" t="s">
        <v>484</v>
      </c>
      <c r="N1034" s="294">
        <v>122.5</v>
      </c>
      <c r="O1034" s="305">
        <v>1.2</v>
      </c>
      <c r="P1034" s="305"/>
      <c r="Q1034" s="463">
        <f>IFERROR(tbl_AufmassLos1[[#This Row],[Fläche_qm]]*tbl_AufmassLos1[[#This Row],[Reinigungs-tageJahr]],"")</f>
        <v>882</v>
      </c>
      <c r="R1034" s="232">
        <f>IFERROR(VLOOKUP(tbl_AufmassLos1[[#This Row],[Reinigungs-gruppe]]&amp;tbl_AufmassLos1[[#This Row],[Reinigungs-tageJahr]],tbl_BasisLos1[],7,FALSE),"")</f>
        <v>0</v>
      </c>
      <c r="S1034" s="463" t="str">
        <f>IFERROR(tbl_AufmassLos1[[#This Row],[Fläche_qm_Jahr]]/tbl_AufmassLos1[[#This Row],[qm Leistung pro Stunde]],"")</f>
        <v/>
      </c>
      <c r="T1034" s="233">
        <f>IFERROR(VLOOKUP(tbl_AufmassLos1[[#This Row],[Reinigungs-gruppe]]&amp;tbl_AufmassLos1[[#This Row],[Reinigungs-tageJahr]],tbl_BasisLos1[],8,FALSE),"")</f>
        <v>0</v>
      </c>
      <c r="U1034" s="234" t="str">
        <f>IFERROR(tbl_AufmassLos1[[#This Row],[StundenJahr]]*tbl_AufmassLos1[[#This Row],[SVS]],"")</f>
        <v/>
      </c>
      <c r="V1034" s="234" t="str">
        <f>IFERROR(tbl_AufmassLos1[[#This Row],[PreisJahr]]/12,"")</f>
        <v/>
      </c>
    </row>
    <row r="1035" spans="1:22" x14ac:dyDescent="0.2">
      <c r="A1035" s="321" t="s">
        <v>2556</v>
      </c>
      <c r="B1035" s="318">
        <v>709170001</v>
      </c>
      <c r="C1035" s="309" t="s">
        <v>2511</v>
      </c>
      <c r="D1035" s="299" t="s">
        <v>256</v>
      </c>
      <c r="E1035" s="301" t="s">
        <v>1960</v>
      </c>
      <c r="F1035" s="296" t="s">
        <v>388</v>
      </c>
      <c r="G1035" s="468" t="s">
        <v>723</v>
      </c>
      <c r="H1035" s="301"/>
      <c r="I1035" s="301" t="s">
        <v>2486</v>
      </c>
      <c r="J1035" s="302">
        <v>21</v>
      </c>
      <c r="K1035" s="303" t="s">
        <v>234</v>
      </c>
      <c r="L1035" s="312" t="s">
        <v>163</v>
      </c>
      <c r="M1035" s="289" t="s">
        <v>479</v>
      </c>
      <c r="N1035" s="294">
        <v>49</v>
      </c>
      <c r="O1035" s="305">
        <v>2.4</v>
      </c>
      <c r="P1035" s="305"/>
      <c r="Q1035" s="463">
        <f>IFERROR(tbl_AufmassLos1[[#This Row],[Fläche_qm]]*tbl_AufmassLos1[[#This Row],[Reinigungs-tageJahr]],"")</f>
        <v>1029</v>
      </c>
      <c r="R1035" s="232">
        <f>IFERROR(VLOOKUP(tbl_AufmassLos1[[#This Row],[Reinigungs-gruppe]]&amp;tbl_AufmassLos1[[#This Row],[Reinigungs-tageJahr]],tbl_BasisLos1[],7,FALSE),"")</f>
        <v>0</v>
      </c>
      <c r="S1035" s="463" t="str">
        <f>IFERROR(tbl_AufmassLos1[[#This Row],[Fläche_qm_Jahr]]/tbl_AufmassLos1[[#This Row],[qm Leistung pro Stunde]],"")</f>
        <v/>
      </c>
      <c r="T1035" s="233">
        <f>IFERROR(VLOOKUP(tbl_AufmassLos1[[#This Row],[Reinigungs-gruppe]]&amp;tbl_AufmassLos1[[#This Row],[Reinigungs-tageJahr]],tbl_BasisLos1[],8,FALSE),"")</f>
        <v>0</v>
      </c>
      <c r="U1035" s="234" t="str">
        <f>IFERROR(tbl_AufmassLos1[[#This Row],[StundenJahr]]*tbl_AufmassLos1[[#This Row],[SVS]],"")</f>
        <v/>
      </c>
      <c r="V1035" s="234" t="str">
        <f>IFERROR(tbl_AufmassLos1[[#This Row],[PreisJahr]]/12,"")</f>
        <v/>
      </c>
    </row>
    <row r="1036" spans="1:22" x14ac:dyDescent="0.2">
      <c r="A1036" s="321" t="s">
        <v>2556</v>
      </c>
      <c r="B1036" s="318">
        <v>709170001</v>
      </c>
      <c r="C1036" s="309" t="s">
        <v>2511</v>
      </c>
      <c r="D1036" s="299" t="s">
        <v>256</v>
      </c>
      <c r="E1036" s="301" t="s">
        <v>1961</v>
      </c>
      <c r="F1036" s="296" t="s">
        <v>388</v>
      </c>
      <c r="G1036" s="468" t="s">
        <v>723</v>
      </c>
      <c r="H1036" s="301"/>
      <c r="I1036" s="301" t="s">
        <v>2486</v>
      </c>
      <c r="J1036" s="302">
        <v>14</v>
      </c>
      <c r="K1036" s="303" t="s">
        <v>234</v>
      </c>
      <c r="L1036" s="312" t="s">
        <v>163</v>
      </c>
      <c r="M1036" s="289" t="s">
        <v>479</v>
      </c>
      <c r="N1036" s="294">
        <v>49</v>
      </c>
      <c r="O1036" s="305">
        <v>3.2</v>
      </c>
      <c r="P1036" s="305"/>
      <c r="Q1036" s="463">
        <f>IFERROR(tbl_AufmassLos1[[#This Row],[Fläche_qm]]*tbl_AufmassLos1[[#This Row],[Reinigungs-tageJahr]],"")</f>
        <v>686</v>
      </c>
      <c r="R1036" s="232">
        <f>IFERROR(VLOOKUP(tbl_AufmassLos1[[#This Row],[Reinigungs-gruppe]]&amp;tbl_AufmassLos1[[#This Row],[Reinigungs-tageJahr]],tbl_BasisLos1[],7,FALSE),"")</f>
        <v>0</v>
      </c>
      <c r="S1036" s="463" t="str">
        <f>IFERROR(tbl_AufmassLos1[[#This Row],[Fläche_qm_Jahr]]/tbl_AufmassLos1[[#This Row],[qm Leistung pro Stunde]],"")</f>
        <v/>
      </c>
      <c r="T1036" s="233">
        <f>IFERROR(VLOOKUP(tbl_AufmassLos1[[#This Row],[Reinigungs-gruppe]]&amp;tbl_AufmassLos1[[#This Row],[Reinigungs-tageJahr]],tbl_BasisLos1[],8,FALSE),"")</f>
        <v>0</v>
      </c>
      <c r="U1036" s="234" t="str">
        <f>IFERROR(tbl_AufmassLos1[[#This Row],[StundenJahr]]*tbl_AufmassLos1[[#This Row],[SVS]],"")</f>
        <v/>
      </c>
      <c r="V1036" s="234" t="str">
        <f>IFERROR(tbl_AufmassLos1[[#This Row],[PreisJahr]]/12,"")</f>
        <v/>
      </c>
    </row>
    <row r="1037" spans="1:22" x14ac:dyDescent="0.2">
      <c r="A1037" s="321" t="s">
        <v>2556</v>
      </c>
      <c r="B1037" s="318">
        <v>709170001</v>
      </c>
      <c r="C1037" s="309" t="s">
        <v>2511</v>
      </c>
      <c r="D1037" s="299" t="s">
        <v>256</v>
      </c>
      <c r="E1037" s="301" t="s">
        <v>1962</v>
      </c>
      <c r="F1037" s="296" t="s">
        <v>388</v>
      </c>
      <c r="G1037" s="468" t="s">
        <v>723</v>
      </c>
      <c r="H1037" s="301"/>
      <c r="I1037" s="301" t="s">
        <v>2486</v>
      </c>
      <c r="J1037" s="302">
        <v>27.6</v>
      </c>
      <c r="K1037" s="303" t="s">
        <v>234</v>
      </c>
      <c r="L1037" s="312" t="s">
        <v>163</v>
      </c>
      <c r="M1037" s="289" t="s">
        <v>479</v>
      </c>
      <c r="N1037" s="294">
        <v>49</v>
      </c>
      <c r="O1037" s="305">
        <v>7.2</v>
      </c>
      <c r="P1037" s="305"/>
      <c r="Q1037" s="463">
        <f>IFERROR(tbl_AufmassLos1[[#This Row],[Fläche_qm]]*tbl_AufmassLos1[[#This Row],[Reinigungs-tageJahr]],"")</f>
        <v>1352.4</v>
      </c>
      <c r="R1037" s="232">
        <f>IFERROR(VLOOKUP(tbl_AufmassLos1[[#This Row],[Reinigungs-gruppe]]&amp;tbl_AufmassLos1[[#This Row],[Reinigungs-tageJahr]],tbl_BasisLos1[],7,FALSE),"")</f>
        <v>0</v>
      </c>
      <c r="S1037" s="463" t="str">
        <f>IFERROR(tbl_AufmassLos1[[#This Row],[Fläche_qm_Jahr]]/tbl_AufmassLos1[[#This Row],[qm Leistung pro Stunde]],"")</f>
        <v/>
      </c>
      <c r="T1037" s="233">
        <f>IFERROR(VLOOKUP(tbl_AufmassLos1[[#This Row],[Reinigungs-gruppe]]&amp;tbl_AufmassLos1[[#This Row],[Reinigungs-tageJahr]],tbl_BasisLos1[],8,FALSE),"")</f>
        <v>0</v>
      </c>
      <c r="U1037" s="234" t="str">
        <f>IFERROR(tbl_AufmassLos1[[#This Row],[StundenJahr]]*tbl_AufmassLos1[[#This Row],[SVS]],"")</f>
        <v/>
      </c>
      <c r="V1037" s="234" t="str">
        <f>IFERROR(tbl_AufmassLos1[[#This Row],[PreisJahr]]/12,"")</f>
        <v/>
      </c>
    </row>
    <row r="1038" spans="1:22" x14ac:dyDescent="0.2">
      <c r="A1038" s="321" t="s">
        <v>2556</v>
      </c>
      <c r="B1038" s="318">
        <v>709170001</v>
      </c>
      <c r="C1038" s="309" t="s">
        <v>2511</v>
      </c>
      <c r="D1038" s="299" t="s">
        <v>256</v>
      </c>
      <c r="E1038" s="301" t="s">
        <v>1963</v>
      </c>
      <c r="F1038" s="296" t="s">
        <v>388</v>
      </c>
      <c r="G1038" s="468" t="s">
        <v>723</v>
      </c>
      <c r="H1038" s="301"/>
      <c r="I1038" s="301" t="s">
        <v>2486</v>
      </c>
      <c r="J1038" s="302">
        <v>19.32</v>
      </c>
      <c r="K1038" s="303" t="s">
        <v>234</v>
      </c>
      <c r="L1038" s="312" t="s">
        <v>163</v>
      </c>
      <c r="M1038" s="289" t="s">
        <v>479</v>
      </c>
      <c r="N1038" s="294">
        <v>49</v>
      </c>
      <c r="O1038" s="305">
        <v>4.8</v>
      </c>
      <c r="P1038" s="305"/>
      <c r="Q1038" s="463">
        <f>IFERROR(tbl_AufmassLos1[[#This Row],[Fläche_qm]]*tbl_AufmassLos1[[#This Row],[Reinigungs-tageJahr]],"")</f>
        <v>946.68000000000006</v>
      </c>
      <c r="R1038" s="232">
        <f>IFERROR(VLOOKUP(tbl_AufmassLos1[[#This Row],[Reinigungs-gruppe]]&amp;tbl_AufmassLos1[[#This Row],[Reinigungs-tageJahr]],tbl_BasisLos1[],7,FALSE),"")</f>
        <v>0</v>
      </c>
      <c r="S1038" s="463" t="str">
        <f>IFERROR(tbl_AufmassLos1[[#This Row],[Fläche_qm_Jahr]]/tbl_AufmassLos1[[#This Row],[qm Leistung pro Stunde]],"")</f>
        <v/>
      </c>
      <c r="T1038" s="233">
        <f>IFERROR(VLOOKUP(tbl_AufmassLos1[[#This Row],[Reinigungs-gruppe]]&amp;tbl_AufmassLos1[[#This Row],[Reinigungs-tageJahr]],tbl_BasisLos1[],8,FALSE),"")</f>
        <v>0</v>
      </c>
      <c r="U1038" s="234" t="str">
        <f>IFERROR(tbl_AufmassLos1[[#This Row],[StundenJahr]]*tbl_AufmassLos1[[#This Row],[SVS]],"")</f>
        <v/>
      </c>
      <c r="V1038" s="234" t="str">
        <f>IFERROR(tbl_AufmassLos1[[#This Row],[PreisJahr]]/12,"")</f>
        <v/>
      </c>
    </row>
    <row r="1039" spans="1:22" x14ac:dyDescent="0.2">
      <c r="A1039" s="321" t="s">
        <v>2556</v>
      </c>
      <c r="B1039" s="318">
        <v>709170001</v>
      </c>
      <c r="C1039" s="309" t="s">
        <v>2511</v>
      </c>
      <c r="D1039" s="299" t="s">
        <v>256</v>
      </c>
      <c r="E1039" s="301" t="s">
        <v>1964</v>
      </c>
      <c r="F1039" s="296" t="s">
        <v>2453</v>
      </c>
      <c r="G1039" s="468" t="s">
        <v>723</v>
      </c>
      <c r="H1039" s="301"/>
      <c r="I1039" s="301" t="s">
        <v>2486</v>
      </c>
      <c r="J1039" s="302">
        <v>17.55</v>
      </c>
      <c r="K1039" s="303" t="s">
        <v>234</v>
      </c>
      <c r="L1039" s="312" t="s">
        <v>163</v>
      </c>
      <c r="M1039" s="289" t="s">
        <v>479</v>
      </c>
      <c r="N1039" s="294">
        <v>49</v>
      </c>
      <c r="O1039" s="305">
        <v>4.2</v>
      </c>
      <c r="P1039" s="305"/>
      <c r="Q1039" s="463">
        <f>IFERROR(tbl_AufmassLos1[[#This Row],[Fläche_qm]]*tbl_AufmassLos1[[#This Row],[Reinigungs-tageJahr]],"")</f>
        <v>859.95</v>
      </c>
      <c r="R1039" s="232">
        <f>IFERROR(VLOOKUP(tbl_AufmassLos1[[#This Row],[Reinigungs-gruppe]]&amp;tbl_AufmassLos1[[#This Row],[Reinigungs-tageJahr]],tbl_BasisLos1[],7,FALSE),"")</f>
        <v>0</v>
      </c>
      <c r="S1039" s="463" t="str">
        <f>IFERROR(tbl_AufmassLos1[[#This Row],[Fläche_qm_Jahr]]/tbl_AufmassLos1[[#This Row],[qm Leistung pro Stunde]],"")</f>
        <v/>
      </c>
      <c r="T1039" s="233">
        <f>IFERROR(VLOOKUP(tbl_AufmassLos1[[#This Row],[Reinigungs-gruppe]]&amp;tbl_AufmassLos1[[#This Row],[Reinigungs-tageJahr]],tbl_BasisLos1[],8,FALSE),"")</f>
        <v>0</v>
      </c>
      <c r="U1039" s="234" t="str">
        <f>IFERROR(tbl_AufmassLos1[[#This Row],[StundenJahr]]*tbl_AufmassLos1[[#This Row],[SVS]],"")</f>
        <v/>
      </c>
      <c r="V1039" s="234" t="str">
        <f>IFERROR(tbl_AufmassLos1[[#This Row],[PreisJahr]]/12,"")</f>
        <v/>
      </c>
    </row>
    <row r="1040" spans="1:22" x14ac:dyDescent="0.2">
      <c r="A1040" s="321" t="s">
        <v>2556</v>
      </c>
      <c r="B1040" s="318">
        <v>709170001</v>
      </c>
      <c r="C1040" s="309" t="s">
        <v>2511</v>
      </c>
      <c r="D1040" s="299" t="s">
        <v>256</v>
      </c>
      <c r="E1040" s="301" t="s">
        <v>1969</v>
      </c>
      <c r="F1040" s="296" t="s">
        <v>2455</v>
      </c>
      <c r="G1040" s="468" t="s">
        <v>723</v>
      </c>
      <c r="H1040" s="301"/>
      <c r="I1040" s="301" t="s">
        <v>2486</v>
      </c>
      <c r="J1040" s="302">
        <v>25.52</v>
      </c>
      <c r="K1040" s="303" t="s">
        <v>48</v>
      </c>
      <c r="L1040" s="312" t="s">
        <v>163</v>
      </c>
      <c r="M1040" s="332" t="s">
        <v>250</v>
      </c>
      <c r="N1040" s="294">
        <v>0</v>
      </c>
      <c r="O1040" s="305">
        <v>0</v>
      </c>
      <c r="P1040" s="305"/>
      <c r="Q1040" s="463">
        <f>IFERROR(tbl_AufmassLos1[[#This Row],[Fläche_qm]]*tbl_AufmassLos1[[#This Row],[Reinigungs-tageJahr]],"")</f>
        <v>0</v>
      </c>
      <c r="R1040" s="232">
        <f>IFERROR(VLOOKUP(tbl_AufmassLos1[[#This Row],[Reinigungs-gruppe]]&amp;tbl_AufmassLos1[[#This Row],[Reinigungs-tageJahr]],tbl_BasisLos1[],7,FALSE),"")</f>
        <v>0</v>
      </c>
      <c r="S1040" s="463" t="str">
        <f>IFERROR(tbl_AufmassLos1[[#This Row],[Fläche_qm_Jahr]]/tbl_AufmassLos1[[#This Row],[qm Leistung pro Stunde]],"")</f>
        <v/>
      </c>
      <c r="T1040" s="233">
        <f>IFERROR(VLOOKUP(tbl_AufmassLos1[[#This Row],[Reinigungs-gruppe]]&amp;tbl_AufmassLos1[[#This Row],[Reinigungs-tageJahr]],tbl_BasisLos1[],8,FALSE),"")</f>
        <v>0</v>
      </c>
      <c r="U1040" s="234" t="str">
        <f>IFERROR(tbl_AufmassLos1[[#This Row],[StundenJahr]]*tbl_AufmassLos1[[#This Row],[SVS]],"")</f>
        <v/>
      </c>
      <c r="V1040" s="234" t="str">
        <f>IFERROR(tbl_AufmassLos1[[#This Row],[PreisJahr]]/12,"")</f>
        <v/>
      </c>
    </row>
    <row r="1041" spans="1:22" x14ac:dyDescent="0.2">
      <c r="A1041" s="321" t="s">
        <v>2556</v>
      </c>
      <c r="B1041" s="318">
        <v>709170001</v>
      </c>
      <c r="C1041" s="309" t="s">
        <v>2511</v>
      </c>
      <c r="D1041" s="299" t="s">
        <v>256</v>
      </c>
      <c r="E1041" s="301" t="s">
        <v>1968</v>
      </c>
      <c r="F1041" s="296" t="s">
        <v>2454</v>
      </c>
      <c r="G1041" s="468" t="s">
        <v>723</v>
      </c>
      <c r="H1041" s="301"/>
      <c r="I1041" s="301" t="s">
        <v>2487</v>
      </c>
      <c r="J1041" s="302">
        <v>47.12</v>
      </c>
      <c r="K1041" s="303" t="s">
        <v>234</v>
      </c>
      <c r="L1041" s="312" t="s">
        <v>163</v>
      </c>
      <c r="M1041" s="289" t="s">
        <v>479</v>
      </c>
      <c r="N1041" s="294">
        <v>49</v>
      </c>
      <c r="O1041" s="305">
        <v>6</v>
      </c>
      <c r="P1041" s="305"/>
      <c r="Q1041" s="463">
        <f>IFERROR(tbl_AufmassLos1[[#This Row],[Fläche_qm]]*tbl_AufmassLos1[[#This Row],[Reinigungs-tageJahr]],"")</f>
        <v>2308.8799999999997</v>
      </c>
      <c r="R1041" s="232">
        <f>IFERROR(VLOOKUP(tbl_AufmassLos1[[#This Row],[Reinigungs-gruppe]]&amp;tbl_AufmassLos1[[#This Row],[Reinigungs-tageJahr]],tbl_BasisLos1[],7,FALSE),"")</f>
        <v>0</v>
      </c>
      <c r="S1041" s="463" t="str">
        <f>IFERROR(tbl_AufmassLos1[[#This Row],[Fläche_qm_Jahr]]/tbl_AufmassLos1[[#This Row],[qm Leistung pro Stunde]],"")</f>
        <v/>
      </c>
      <c r="T1041" s="233">
        <f>IFERROR(VLOOKUP(tbl_AufmassLos1[[#This Row],[Reinigungs-gruppe]]&amp;tbl_AufmassLos1[[#This Row],[Reinigungs-tageJahr]],tbl_BasisLos1[],8,FALSE),"")</f>
        <v>0</v>
      </c>
      <c r="U1041" s="234" t="str">
        <f>IFERROR(tbl_AufmassLos1[[#This Row],[StundenJahr]]*tbl_AufmassLos1[[#This Row],[SVS]],"")</f>
        <v/>
      </c>
      <c r="V1041" s="234" t="str">
        <f>IFERROR(tbl_AufmassLos1[[#This Row],[PreisJahr]]/12,"")</f>
        <v/>
      </c>
    </row>
    <row r="1042" spans="1:22" x14ac:dyDescent="0.2">
      <c r="A1042" s="321" t="s">
        <v>2556</v>
      </c>
      <c r="B1042" s="318">
        <v>709170001</v>
      </c>
      <c r="C1042" s="309" t="s">
        <v>2511</v>
      </c>
      <c r="D1042" s="299" t="s">
        <v>256</v>
      </c>
      <c r="E1042" s="301" t="s">
        <v>1970</v>
      </c>
      <c r="F1042" s="296" t="s">
        <v>388</v>
      </c>
      <c r="G1042" s="468" t="s">
        <v>723</v>
      </c>
      <c r="H1042" s="301"/>
      <c r="I1042" s="301" t="s">
        <v>2486</v>
      </c>
      <c r="J1042" s="302">
        <v>24.32</v>
      </c>
      <c r="K1042" s="303" t="s">
        <v>234</v>
      </c>
      <c r="L1042" s="312" t="s">
        <v>163</v>
      </c>
      <c r="M1042" s="289" t="s">
        <v>479</v>
      </c>
      <c r="N1042" s="294">
        <v>49</v>
      </c>
      <c r="O1042" s="305">
        <v>3.6</v>
      </c>
      <c r="P1042" s="305"/>
      <c r="Q1042" s="463">
        <f>IFERROR(tbl_AufmassLos1[[#This Row],[Fläche_qm]]*tbl_AufmassLos1[[#This Row],[Reinigungs-tageJahr]],"")</f>
        <v>1191.68</v>
      </c>
      <c r="R1042" s="232">
        <f>IFERROR(VLOOKUP(tbl_AufmassLos1[[#This Row],[Reinigungs-gruppe]]&amp;tbl_AufmassLos1[[#This Row],[Reinigungs-tageJahr]],tbl_BasisLos1[],7,FALSE),"")</f>
        <v>0</v>
      </c>
      <c r="S1042" s="463" t="str">
        <f>IFERROR(tbl_AufmassLos1[[#This Row],[Fläche_qm_Jahr]]/tbl_AufmassLos1[[#This Row],[qm Leistung pro Stunde]],"")</f>
        <v/>
      </c>
      <c r="T1042" s="233">
        <f>IFERROR(VLOOKUP(tbl_AufmassLos1[[#This Row],[Reinigungs-gruppe]]&amp;tbl_AufmassLos1[[#This Row],[Reinigungs-tageJahr]],tbl_BasisLos1[],8,FALSE),"")</f>
        <v>0</v>
      </c>
      <c r="U1042" s="234" t="str">
        <f>IFERROR(tbl_AufmassLos1[[#This Row],[StundenJahr]]*tbl_AufmassLos1[[#This Row],[SVS]],"")</f>
        <v/>
      </c>
      <c r="V1042" s="234" t="str">
        <f>IFERROR(tbl_AufmassLos1[[#This Row],[PreisJahr]]/12,"")</f>
        <v/>
      </c>
    </row>
    <row r="1043" spans="1:22" x14ac:dyDescent="0.2">
      <c r="A1043" s="321" t="s">
        <v>2556</v>
      </c>
      <c r="B1043" s="318">
        <v>709170001</v>
      </c>
      <c r="C1043" s="309" t="s">
        <v>2511</v>
      </c>
      <c r="D1043" s="299" t="s">
        <v>256</v>
      </c>
      <c r="E1043" s="301" t="s">
        <v>1971</v>
      </c>
      <c r="F1043" s="296" t="s">
        <v>388</v>
      </c>
      <c r="G1043" s="468" t="s">
        <v>723</v>
      </c>
      <c r="H1043" s="301"/>
      <c r="I1043" s="301" t="s">
        <v>2486</v>
      </c>
      <c r="J1043" s="302">
        <v>24.32</v>
      </c>
      <c r="K1043" s="303" t="s">
        <v>234</v>
      </c>
      <c r="L1043" s="312" t="s">
        <v>163</v>
      </c>
      <c r="M1043" s="289" t="s">
        <v>479</v>
      </c>
      <c r="N1043" s="294">
        <v>49</v>
      </c>
      <c r="O1043" s="305">
        <v>3.6</v>
      </c>
      <c r="P1043" s="305"/>
      <c r="Q1043" s="463">
        <f>IFERROR(tbl_AufmassLos1[[#This Row],[Fläche_qm]]*tbl_AufmassLos1[[#This Row],[Reinigungs-tageJahr]],"")</f>
        <v>1191.68</v>
      </c>
      <c r="R1043" s="232">
        <f>IFERROR(VLOOKUP(tbl_AufmassLos1[[#This Row],[Reinigungs-gruppe]]&amp;tbl_AufmassLos1[[#This Row],[Reinigungs-tageJahr]],tbl_BasisLos1[],7,FALSE),"")</f>
        <v>0</v>
      </c>
      <c r="S1043" s="463" t="str">
        <f>IFERROR(tbl_AufmassLos1[[#This Row],[Fläche_qm_Jahr]]/tbl_AufmassLos1[[#This Row],[qm Leistung pro Stunde]],"")</f>
        <v/>
      </c>
      <c r="T1043" s="233">
        <f>IFERROR(VLOOKUP(tbl_AufmassLos1[[#This Row],[Reinigungs-gruppe]]&amp;tbl_AufmassLos1[[#This Row],[Reinigungs-tageJahr]],tbl_BasisLos1[],8,FALSE),"")</f>
        <v>0</v>
      </c>
      <c r="U1043" s="234" t="str">
        <f>IFERROR(tbl_AufmassLos1[[#This Row],[StundenJahr]]*tbl_AufmassLos1[[#This Row],[SVS]],"")</f>
        <v/>
      </c>
      <c r="V1043" s="234" t="str">
        <f>IFERROR(tbl_AufmassLos1[[#This Row],[PreisJahr]]/12,"")</f>
        <v/>
      </c>
    </row>
    <row r="1044" spans="1:22" x14ac:dyDescent="0.2">
      <c r="A1044" s="321" t="s">
        <v>2556</v>
      </c>
      <c r="B1044" s="318">
        <v>709170001</v>
      </c>
      <c r="C1044" s="309" t="s">
        <v>2511</v>
      </c>
      <c r="D1044" s="299" t="s">
        <v>256</v>
      </c>
      <c r="E1044" s="301" t="s">
        <v>1972</v>
      </c>
      <c r="F1044" s="296" t="s">
        <v>388</v>
      </c>
      <c r="G1044" s="468" t="s">
        <v>723</v>
      </c>
      <c r="H1044" s="301"/>
      <c r="I1044" s="301" t="s">
        <v>2486</v>
      </c>
      <c r="J1044" s="302">
        <v>34.96</v>
      </c>
      <c r="K1044" s="303" t="s">
        <v>234</v>
      </c>
      <c r="L1044" s="312" t="s">
        <v>163</v>
      </c>
      <c r="M1044" s="289" t="s">
        <v>479</v>
      </c>
      <c r="N1044" s="294">
        <v>49</v>
      </c>
      <c r="O1044" s="305">
        <v>4.5999999999999996</v>
      </c>
      <c r="P1044" s="305"/>
      <c r="Q1044" s="463">
        <f>IFERROR(tbl_AufmassLos1[[#This Row],[Fläche_qm]]*tbl_AufmassLos1[[#This Row],[Reinigungs-tageJahr]],"")</f>
        <v>1713.04</v>
      </c>
      <c r="R1044" s="232">
        <f>IFERROR(VLOOKUP(tbl_AufmassLos1[[#This Row],[Reinigungs-gruppe]]&amp;tbl_AufmassLos1[[#This Row],[Reinigungs-tageJahr]],tbl_BasisLos1[],7,FALSE),"")</f>
        <v>0</v>
      </c>
      <c r="S1044" s="463" t="str">
        <f>IFERROR(tbl_AufmassLos1[[#This Row],[Fläche_qm_Jahr]]/tbl_AufmassLos1[[#This Row],[qm Leistung pro Stunde]],"")</f>
        <v/>
      </c>
      <c r="T1044" s="233">
        <f>IFERROR(VLOOKUP(tbl_AufmassLos1[[#This Row],[Reinigungs-gruppe]]&amp;tbl_AufmassLos1[[#This Row],[Reinigungs-tageJahr]],tbl_BasisLos1[],8,FALSE),"")</f>
        <v>0</v>
      </c>
      <c r="U1044" s="234" t="str">
        <f>IFERROR(tbl_AufmassLos1[[#This Row],[StundenJahr]]*tbl_AufmassLos1[[#This Row],[SVS]],"")</f>
        <v/>
      </c>
      <c r="V1044" s="234" t="str">
        <f>IFERROR(tbl_AufmassLos1[[#This Row],[PreisJahr]]/12,"")</f>
        <v/>
      </c>
    </row>
    <row r="1045" spans="1:22" x14ac:dyDescent="0.2">
      <c r="A1045" s="321" t="s">
        <v>2556</v>
      </c>
      <c r="B1045" s="318">
        <v>709170001</v>
      </c>
      <c r="C1045" s="309" t="s">
        <v>2511</v>
      </c>
      <c r="D1045" s="299" t="s">
        <v>256</v>
      </c>
      <c r="E1045" s="301" t="s">
        <v>1973</v>
      </c>
      <c r="F1045" s="296" t="s">
        <v>388</v>
      </c>
      <c r="G1045" s="468" t="s">
        <v>723</v>
      </c>
      <c r="H1045" s="301"/>
      <c r="I1045" s="301" t="s">
        <v>2486</v>
      </c>
      <c r="J1045" s="302">
        <v>34.96</v>
      </c>
      <c r="K1045" s="303" t="s">
        <v>234</v>
      </c>
      <c r="L1045" s="312" t="s">
        <v>163</v>
      </c>
      <c r="M1045" s="289" t="s">
        <v>479</v>
      </c>
      <c r="N1045" s="294">
        <v>49</v>
      </c>
      <c r="O1045" s="305">
        <v>4.5999999999999996</v>
      </c>
      <c r="P1045" s="305"/>
      <c r="Q1045" s="463">
        <f>IFERROR(tbl_AufmassLos1[[#This Row],[Fläche_qm]]*tbl_AufmassLos1[[#This Row],[Reinigungs-tageJahr]],"")</f>
        <v>1713.04</v>
      </c>
      <c r="R1045" s="232">
        <f>IFERROR(VLOOKUP(tbl_AufmassLos1[[#This Row],[Reinigungs-gruppe]]&amp;tbl_AufmassLos1[[#This Row],[Reinigungs-tageJahr]],tbl_BasisLos1[],7,FALSE),"")</f>
        <v>0</v>
      </c>
      <c r="S1045" s="463" t="str">
        <f>IFERROR(tbl_AufmassLos1[[#This Row],[Fläche_qm_Jahr]]/tbl_AufmassLos1[[#This Row],[qm Leistung pro Stunde]],"")</f>
        <v/>
      </c>
      <c r="T1045" s="233">
        <f>IFERROR(VLOOKUP(tbl_AufmassLos1[[#This Row],[Reinigungs-gruppe]]&amp;tbl_AufmassLos1[[#This Row],[Reinigungs-tageJahr]],tbl_BasisLos1[],8,FALSE),"")</f>
        <v>0</v>
      </c>
      <c r="U1045" s="234" t="str">
        <f>IFERROR(tbl_AufmassLos1[[#This Row],[StundenJahr]]*tbl_AufmassLos1[[#This Row],[SVS]],"")</f>
        <v/>
      </c>
      <c r="V1045" s="234" t="str">
        <f>IFERROR(tbl_AufmassLos1[[#This Row],[PreisJahr]]/12,"")</f>
        <v/>
      </c>
    </row>
    <row r="1046" spans="1:22" x14ac:dyDescent="0.2">
      <c r="A1046" s="321" t="s">
        <v>2556</v>
      </c>
      <c r="B1046" s="318">
        <v>709170001</v>
      </c>
      <c r="C1046" s="309" t="s">
        <v>2511</v>
      </c>
      <c r="D1046" s="299" t="s">
        <v>256</v>
      </c>
      <c r="E1046" s="301" t="s">
        <v>1974</v>
      </c>
      <c r="F1046" s="296" t="s">
        <v>409</v>
      </c>
      <c r="G1046" s="468" t="s">
        <v>723</v>
      </c>
      <c r="H1046" s="301"/>
      <c r="I1046" s="301" t="s">
        <v>2486</v>
      </c>
      <c r="J1046" s="302">
        <v>32.56</v>
      </c>
      <c r="K1046" s="303" t="s">
        <v>48</v>
      </c>
      <c r="L1046" s="312" t="s">
        <v>163</v>
      </c>
      <c r="M1046" s="332" t="s">
        <v>250</v>
      </c>
      <c r="N1046" s="294">
        <v>0</v>
      </c>
      <c r="O1046" s="305">
        <v>0</v>
      </c>
      <c r="P1046" s="305">
        <v>6.4</v>
      </c>
      <c r="Q1046" s="463">
        <f>IFERROR(tbl_AufmassLos1[[#This Row],[Fläche_qm]]*tbl_AufmassLos1[[#This Row],[Reinigungs-tageJahr]],"")</f>
        <v>0</v>
      </c>
      <c r="R1046" s="232">
        <f>IFERROR(VLOOKUP(tbl_AufmassLos1[[#This Row],[Reinigungs-gruppe]]&amp;tbl_AufmassLos1[[#This Row],[Reinigungs-tageJahr]],tbl_BasisLos1[],7,FALSE),"")</f>
        <v>0</v>
      </c>
      <c r="S1046" s="463" t="str">
        <f>IFERROR(tbl_AufmassLos1[[#This Row],[Fläche_qm_Jahr]]/tbl_AufmassLos1[[#This Row],[qm Leistung pro Stunde]],"")</f>
        <v/>
      </c>
      <c r="T1046" s="233">
        <f>IFERROR(VLOOKUP(tbl_AufmassLos1[[#This Row],[Reinigungs-gruppe]]&amp;tbl_AufmassLos1[[#This Row],[Reinigungs-tageJahr]],tbl_BasisLos1[],8,FALSE),"")</f>
        <v>0</v>
      </c>
      <c r="U1046" s="234" t="str">
        <f>IFERROR(tbl_AufmassLos1[[#This Row],[StundenJahr]]*tbl_AufmassLos1[[#This Row],[SVS]],"")</f>
        <v/>
      </c>
      <c r="V1046" s="234" t="str">
        <f>IFERROR(tbl_AufmassLos1[[#This Row],[PreisJahr]]/12,"")</f>
        <v/>
      </c>
    </row>
    <row r="1047" spans="1:22" x14ac:dyDescent="0.2">
      <c r="A1047" s="321" t="s">
        <v>2556</v>
      </c>
      <c r="B1047" s="318">
        <v>709170001</v>
      </c>
      <c r="C1047" s="309" t="s">
        <v>2511</v>
      </c>
      <c r="D1047" s="299" t="s">
        <v>253</v>
      </c>
      <c r="E1047" s="301" t="s">
        <v>234</v>
      </c>
      <c r="F1047" s="296" t="s">
        <v>2423</v>
      </c>
      <c r="G1047" s="468" t="s">
        <v>723</v>
      </c>
      <c r="H1047" s="301"/>
      <c r="I1047" s="301" t="s">
        <v>2486</v>
      </c>
      <c r="J1047" s="302">
        <v>138.34</v>
      </c>
      <c r="K1047" s="303" t="s">
        <v>459</v>
      </c>
      <c r="L1047" s="312" t="s">
        <v>163</v>
      </c>
      <c r="M1047" s="332" t="s">
        <v>480</v>
      </c>
      <c r="N1047" s="294">
        <v>12</v>
      </c>
      <c r="O1047" s="305">
        <v>0.6</v>
      </c>
      <c r="P1047" s="305"/>
      <c r="Q1047" s="463">
        <f>IFERROR(tbl_AufmassLos1[[#This Row],[Fläche_qm]]*tbl_AufmassLos1[[#This Row],[Reinigungs-tageJahr]],"")</f>
        <v>1660.08</v>
      </c>
      <c r="R1047" s="232">
        <f>IFERROR(VLOOKUP(tbl_AufmassLos1[[#This Row],[Reinigungs-gruppe]]&amp;tbl_AufmassLos1[[#This Row],[Reinigungs-tageJahr]],tbl_BasisLos1[],7,FALSE),"")</f>
        <v>0</v>
      </c>
      <c r="S1047" s="463" t="str">
        <f>IFERROR(tbl_AufmassLos1[[#This Row],[Fläche_qm_Jahr]]/tbl_AufmassLos1[[#This Row],[qm Leistung pro Stunde]],"")</f>
        <v/>
      </c>
      <c r="T1047" s="233">
        <f>IFERROR(VLOOKUP(tbl_AufmassLos1[[#This Row],[Reinigungs-gruppe]]&amp;tbl_AufmassLos1[[#This Row],[Reinigungs-tageJahr]],tbl_BasisLos1[],8,FALSE),"")</f>
        <v>0</v>
      </c>
      <c r="U1047" s="234" t="str">
        <f>IFERROR(tbl_AufmassLos1[[#This Row],[StundenJahr]]*tbl_AufmassLos1[[#This Row],[SVS]],"")</f>
        <v/>
      </c>
      <c r="V1047" s="234" t="str">
        <f>IFERROR(tbl_AufmassLos1[[#This Row],[PreisJahr]]/12,"")</f>
        <v/>
      </c>
    </row>
    <row r="1048" spans="1:22" x14ac:dyDescent="0.2">
      <c r="A1048" s="321" t="s">
        <v>2556</v>
      </c>
      <c r="B1048" s="318">
        <v>709170001</v>
      </c>
      <c r="C1048" s="309" t="s">
        <v>2511</v>
      </c>
      <c r="D1048" s="299" t="s">
        <v>253</v>
      </c>
      <c r="E1048" s="301" t="s">
        <v>1711</v>
      </c>
      <c r="F1048" s="296" t="s">
        <v>2095</v>
      </c>
      <c r="G1048" s="468" t="s">
        <v>723</v>
      </c>
      <c r="H1048" s="301"/>
      <c r="I1048" s="301" t="s">
        <v>2488</v>
      </c>
      <c r="J1048" s="302">
        <v>6</v>
      </c>
      <c r="K1048" s="293" t="s">
        <v>453</v>
      </c>
      <c r="L1048" s="312" t="s">
        <v>163</v>
      </c>
      <c r="M1048" s="289" t="s">
        <v>484</v>
      </c>
      <c r="N1048" s="294">
        <v>122.5</v>
      </c>
      <c r="O1048" s="305">
        <v>0.6</v>
      </c>
      <c r="P1048" s="305"/>
      <c r="Q1048" s="463">
        <f>IFERROR(tbl_AufmassLos1[[#This Row],[Fläche_qm]]*tbl_AufmassLos1[[#This Row],[Reinigungs-tageJahr]],"")</f>
        <v>735</v>
      </c>
      <c r="R1048" s="232">
        <f>IFERROR(VLOOKUP(tbl_AufmassLos1[[#This Row],[Reinigungs-gruppe]]&amp;tbl_AufmassLos1[[#This Row],[Reinigungs-tageJahr]],tbl_BasisLos1[],7,FALSE),"")</f>
        <v>0</v>
      </c>
      <c r="S1048" s="463" t="str">
        <f>IFERROR(tbl_AufmassLos1[[#This Row],[Fläche_qm_Jahr]]/tbl_AufmassLos1[[#This Row],[qm Leistung pro Stunde]],"")</f>
        <v/>
      </c>
      <c r="T1048" s="233">
        <f>IFERROR(VLOOKUP(tbl_AufmassLos1[[#This Row],[Reinigungs-gruppe]]&amp;tbl_AufmassLos1[[#This Row],[Reinigungs-tageJahr]],tbl_BasisLos1[],8,FALSE),"")</f>
        <v>0</v>
      </c>
      <c r="U1048" s="234" t="str">
        <f>IFERROR(tbl_AufmassLos1[[#This Row],[StundenJahr]]*tbl_AufmassLos1[[#This Row],[SVS]],"")</f>
        <v/>
      </c>
      <c r="V1048" s="234" t="str">
        <f>IFERROR(tbl_AufmassLos1[[#This Row],[PreisJahr]]/12,"")</f>
        <v/>
      </c>
    </row>
    <row r="1049" spans="1:22" x14ac:dyDescent="0.2">
      <c r="A1049" s="321" t="s">
        <v>2556</v>
      </c>
      <c r="B1049" s="318">
        <v>709170001</v>
      </c>
      <c r="C1049" s="309" t="s">
        <v>2511</v>
      </c>
      <c r="D1049" s="299" t="s">
        <v>251</v>
      </c>
      <c r="E1049" s="301" t="s">
        <v>1801</v>
      </c>
      <c r="F1049" s="296" t="s">
        <v>388</v>
      </c>
      <c r="G1049" s="468" t="s">
        <v>723</v>
      </c>
      <c r="H1049" s="301"/>
      <c r="I1049" s="301" t="s">
        <v>2486</v>
      </c>
      <c r="J1049" s="302">
        <v>18.25</v>
      </c>
      <c r="K1049" s="303" t="s">
        <v>234</v>
      </c>
      <c r="L1049" s="312" t="s">
        <v>163</v>
      </c>
      <c r="M1049" s="289" t="s">
        <v>479</v>
      </c>
      <c r="N1049" s="294">
        <v>49</v>
      </c>
      <c r="O1049" s="305">
        <v>4</v>
      </c>
      <c r="P1049" s="305">
        <v>0.2</v>
      </c>
      <c r="Q1049" s="463">
        <f>IFERROR(tbl_AufmassLos1[[#This Row],[Fläche_qm]]*tbl_AufmassLos1[[#This Row],[Reinigungs-tageJahr]],"")</f>
        <v>894.25</v>
      </c>
      <c r="R1049" s="232">
        <f>IFERROR(VLOOKUP(tbl_AufmassLos1[[#This Row],[Reinigungs-gruppe]]&amp;tbl_AufmassLos1[[#This Row],[Reinigungs-tageJahr]],tbl_BasisLos1[],7,FALSE),"")</f>
        <v>0</v>
      </c>
      <c r="S1049" s="463" t="str">
        <f>IFERROR(tbl_AufmassLos1[[#This Row],[Fläche_qm_Jahr]]/tbl_AufmassLos1[[#This Row],[qm Leistung pro Stunde]],"")</f>
        <v/>
      </c>
      <c r="T1049" s="233">
        <f>IFERROR(VLOOKUP(tbl_AufmassLos1[[#This Row],[Reinigungs-gruppe]]&amp;tbl_AufmassLos1[[#This Row],[Reinigungs-tageJahr]],tbl_BasisLos1[],8,FALSE),"")</f>
        <v>0</v>
      </c>
      <c r="U1049" s="234" t="str">
        <f>IFERROR(tbl_AufmassLos1[[#This Row],[StundenJahr]]*tbl_AufmassLos1[[#This Row],[SVS]],"")</f>
        <v/>
      </c>
      <c r="V1049" s="234" t="str">
        <f>IFERROR(tbl_AufmassLos1[[#This Row],[PreisJahr]]/12,"")</f>
        <v/>
      </c>
    </row>
    <row r="1050" spans="1:22" x14ac:dyDescent="0.2">
      <c r="A1050" s="321" t="s">
        <v>2556</v>
      </c>
      <c r="B1050" s="318">
        <v>709170001</v>
      </c>
      <c r="C1050" s="309" t="s">
        <v>2511</v>
      </c>
      <c r="D1050" s="299" t="s">
        <v>251</v>
      </c>
      <c r="E1050" s="301" t="s">
        <v>1802</v>
      </c>
      <c r="F1050" s="296" t="s">
        <v>2098</v>
      </c>
      <c r="G1050" s="468" t="s">
        <v>723</v>
      </c>
      <c r="H1050" s="301"/>
      <c r="I1050" s="301" t="s">
        <v>2488</v>
      </c>
      <c r="J1050" s="302">
        <v>6.2</v>
      </c>
      <c r="K1050" s="303" t="s">
        <v>451</v>
      </c>
      <c r="L1050" s="312" t="s">
        <v>163</v>
      </c>
      <c r="M1050" s="289" t="s">
        <v>481</v>
      </c>
      <c r="N1050" s="294">
        <v>245</v>
      </c>
      <c r="O1050" s="305">
        <v>0.6</v>
      </c>
      <c r="P1050" s="305"/>
      <c r="Q1050" s="463">
        <f>IFERROR(tbl_AufmassLos1[[#This Row],[Fläche_qm]]*tbl_AufmassLos1[[#This Row],[Reinigungs-tageJahr]],"")</f>
        <v>1519</v>
      </c>
      <c r="R1050" s="232">
        <f>IFERROR(VLOOKUP(tbl_AufmassLos1[[#This Row],[Reinigungs-gruppe]]&amp;tbl_AufmassLos1[[#This Row],[Reinigungs-tageJahr]],tbl_BasisLos1[],7,FALSE),"")</f>
        <v>0</v>
      </c>
      <c r="S1050" s="463" t="str">
        <f>IFERROR(tbl_AufmassLos1[[#This Row],[Fläche_qm_Jahr]]/tbl_AufmassLos1[[#This Row],[qm Leistung pro Stunde]],"")</f>
        <v/>
      </c>
      <c r="T1050" s="233">
        <f>IFERROR(VLOOKUP(tbl_AufmassLos1[[#This Row],[Reinigungs-gruppe]]&amp;tbl_AufmassLos1[[#This Row],[Reinigungs-tageJahr]],tbl_BasisLos1[],8,FALSE),"")</f>
        <v>0</v>
      </c>
      <c r="U1050" s="234" t="str">
        <f>IFERROR(tbl_AufmassLos1[[#This Row],[StundenJahr]]*tbl_AufmassLos1[[#This Row],[SVS]],"")</f>
        <v/>
      </c>
      <c r="V1050" s="234" t="str">
        <f>IFERROR(tbl_AufmassLos1[[#This Row],[PreisJahr]]/12,"")</f>
        <v/>
      </c>
    </row>
    <row r="1051" spans="1:22" x14ac:dyDescent="0.2">
      <c r="A1051" s="321" t="s">
        <v>2556</v>
      </c>
      <c r="B1051" s="318">
        <v>709170001</v>
      </c>
      <c r="C1051" s="309" t="s">
        <v>2511</v>
      </c>
      <c r="D1051" s="299" t="s">
        <v>251</v>
      </c>
      <c r="E1051" s="301" t="s">
        <v>1803</v>
      </c>
      <c r="F1051" s="296" t="s">
        <v>2446</v>
      </c>
      <c r="G1051" s="468" t="s">
        <v>723</v>
      </c>
      <c r="H1051" s="301"/>
      <c r="I1051" s="301" t="s">
        <v>2488</v>
      </c>
      <c r="J1051" s="302">
        <v>14</v>
      </c>
      <c r="K1051" s="303" t="s">
        <v>451</v>
      </c>
      <c r="L1051" s="312" t="s">
        <v>163</v>
      </c>
      <c r="M1051" s="289" t="s">
        <v>481</v>
      </c>
      <c r="N1051" s="294">
        <v>245</v>
      </c>
      <c r="O1051" s="305">
        <v>0.6</v>
      </c>
      <c r="P1051" s="305"/>
      <c r="Q1051" s="463">
        <f>IFERROR(tbl_AufmassLos1[[#This Row],[Fläche_qm]]*tbl_AufmassLos1[[#This Row],[Reinigungs-tageJahr]],"")</f>
        <v>3430</v>
      </c>
      <c r="R1051" s="232">
        <f>IFERROR(VLOOKUP(tbl_AufmassLos1[[#This Row],[Reinigungs-gruppe]]&amp;tbl_AufmassLos1[[#This Row],[Reinigungs-tageJahr]],tbl_BasisLos1[],7,FALSE),"")</f>
        <v>0</v>
      </c>
      <c r="S1051" s="463" t="str">
        <f>IFERROR(tbl_AufmassLos1[[#This Row],[Fläche_qm_Jahr]]/tbl_AufmassLos1[[#This Row],[qm Leistung pro Stunde]],"")</f>
        <v/>
      </c>
      <c r="T1051" s="233">
        <f>IFERROR(VLOOKUP(tbl_AufmassLos1[[#This Row],[Reinigungs-gruppe]]&amp;tbl_AufmassLos1[[#This Row],[Reinigungs-tageJahr]],tbl_BasisLos1[],8,FALSE),"")</f>
        <v>0</v>
      </c>
      <c r="U1051" s="234" t="str">
        <f>IFERROR(tbl_AufmassLos1[[#This Row],[StundenJahr]]*tbl_AufmassLos1[[#This Row],[SVS]],"")</f>
        <v/>
      </c>
      <c r="V1051" s="234" t="str">
        <f>IFERROR(tbl_AufmassLos1[[#This Row],[PreisJahr]]/12,"")</f>
        <v/>
      </c>
    </row>
    <row r="1052" spans="1:22" x14ac:dyDescent="0.2">
      <c r="A1052" s="321" t="s">
        <v>2556</v>
      </c>
      <c r="B1052" s="318">
        <v>709170001</v>
      </c>
      <c r="C1052" s="309" t="s">
        <v>2511</v>
      </c>
      <c r="D1052" s="299" t="s">
        <v>251</v>
      </c>
      <c r="E1052" s="301" t="s">
        <v>1804</v>
      </c>
      <c r="F1052" s="296" t="s">
        <v>388</v>
      </c>
      <c r="G1052" s="468" t="s">
        <v>723</v>
      </c>
      <c r="H1052" s="301"/>
      <c r="I1052" s="301" t="s">
        <v>2486</v>
      </c>
      <c r="J1052" s="302">
        <v>18.55</v>
      </c>
      <c r="K1052" s="303" t="s">
        <v>234</v>
      </c>
      <c r="L1052" s="312" t="s">
        <v>163</v>
      </c>
      <c r="M1052" s="289" t="s">
        <v>479</v>
      </c>
      <c r="N1052" s="294">
        <v>49</v>
      </c>
      <c r="O1052" s="305">
        <v>4</v>
      </c>
      <c r="P1052" s="305">
        <v>0.2</v>
      </c>
      <c r="Q1052" s="463">
        <f>IFERROR(tbl_AufmassLos1[[#This Row],[Fläche_qm]]*tbl_AufmassLos1[[#This Row],[Reinigungs-tageJahr]],"")</f>
        <v>908.95</v>
      </c>
      <c r="R1052" s="232">
        <f>IFERROR(VLOOKUP(tbl_AufmassLos1[[#This Row],[Reinigungs-gruppe]]&amp;tbl_AufmassLos1[[#This Row],[Reinigungs-tageJahr]],tbl_BasisLos1[],7,FALSE),"")</f>
        <v>0</v>
      </c>
      <c r="S1052" s="463" t="str">
        <f>IFERROR(tbl_AufmassLos1[[#This Row],[Fläche_qm_Jahr]]/tbl_AufmassLos1[[#This Row],[qm Leistung pro Stunde]],"")</f>
        <v/>
      </c>
      <c r="T1052" s="233">
        <f>IFERROR(VLOOKUP(tbl_AufmassLos1[[#This Row],[Reinigungs-gruppe]]&amp;tbl_AufmassLos1[[#This Row],[Reinigungs-tageJahr]],tbl_BasisLos1[],8,FALSE),"")</f>
        <v>0</v>
      </c>
      <c r="U1052" s="234" t="str">
        <f>IFERROR(tbl_AufmassLos1[[#This Row],[StundenJahr]]*tbl_AufmassLos1[[#This Row],[SVS]],"")</f>
        <v/>
      </c>
      <c r="V1052" s="234" t="str">
        <f>IFERROR(tbl_AufmassLos1[[#This Row],[PreisJahr]]/12,"")</f>
        <v/>
      </c>
    </row>
    <row r="1053" spans="1:22" x14ac:dyDescent="0.2">
      <c r="A1053" s="321" t="s">
        <v>2556</v>
      </c>
      <c r="B1053" s="318">
        <v>709170001</v>
      </c>
      <c r="C1053" s="309" t="s">
        <v>2511</v>
      </c>
      <c r="D1053" s="299" t="s">
        <v>251</v>
      </c>
      <c r="E1053" s="301" t="s">
        <v>1805</v>
      </c>
      <c r="F1053" s="296" t="s">
        <v>388</v>
      </c>
      <c r="G1053" s="468" t="s">
        <v>723</v>
      </c>
      <c r="H1053" s="301"/>
      <c r="I1053" s="301" t="s">
        <v>2486</v>
      </c>
      <c r="J1053" s="302">
        <v>17.5</v>
      </c>
      <c r="K1053" s="303" t="s">
        <v>234</v>
      </c>
      <c r="L1053" s="312" t="s">
        <v>163</v>
      </c>
      <c r="M1053" s="289" t="s">
        <v>479</v>
      </c>
      <c r="N1053" s="294">
        <v>49</v>
      </c>
      <c r="O1053" s="305">
        <v>4</v>
      </c>
      <c r="P1053" s="305">
        <v>0.2</v>
      </c>
      <c r="Q1053" s="463">
        <f>IFERROR(tbl_AufmassLos1[[#This Row],[Fläche_qm]]*tbl_AufmassLos1[[#This Row],[Reinigungs-tageJahr]],"")</f>
        <v>857.5</v>
      </c>
      <c r="R1053" s="232">
        <f>IFERROR(VLOOKUP(tbl_AufmassLos1[[#This Row],[Reinigungs-gruppe]]&amp;tbl_AufmassLos1[[#This Row],[Reinigungs-tageJahr]],tbl_BasisLos1[],7,FALSE),"")</f>
        <v>0</v>
      </c>
      <c r="S1053" s="463" t="str">
        <f>IFERROR(tbl_AufmassLos1[[#This Row],[Fläche_qm_Jahr]]/tbl_AufmassLos1[[#This Row],[qm Leistung pro Stunde]],"")</f>
        <v/>
      </c>
      <c r="T1053" s="233">
        <f>IFERROR(VLOOKUP(tbl_AufmassLos1[[#This Row],[Reinigungs-gruppe]]&amp;tbl_AufmassLos1[[#This Row],[Reinigungs-tageJahr]],tbl_BasisLos1[],8,FALSE),"")</f>
        <v>0</v>
      </c>
      <c r="U1053" s="234" t="str">
        <f>IFERROR(tbl_AufmassLos1[[#This Row],[StundenJahr]]*tbl_AufmassLos1[[#This Row],[SVS]],"")</f>
        <v/>
      </c>
      <c r="V1053" s="234" t="str">
        <f>IFERROR(tbl_AufmassLos1[[#This Row],[PreisJahr]]/12,"")</f>
        <v/>
      </c>
    </row>
    <row r="1054" spans="1:22" x14ac:dyDescent="0.2">
      <c r="A1054" s="321" t="s">
        <v>2556</v>
      </c>
      <c r="B1054" s="318">
        <v>709170001</v>
      </c>
      <c r="C1054" s="309" t="s">
        <v>2511</v>
      </c>
      <c r="D1054" s="299" t="s">
        <v>251</v>
      </c>
      <c r="E1054" s="301" t="s">
        <v>1806</v>
      </c>
      <c r="F1054" s="296" t="s">
        <v>388</v>
      </c>
      <c r="G1054" s="468" t="s">
        <v>723</v>
      </c>
      <c r="H1054" s="301"/>
      <c r="I1054" s="301" t="s">
        <v>2486</v>
      </c>
      <c r="J1054" s="302">
        <v>17.5</v>
      </c>
      <c r="K1054" s="303" t="s">
        <v>234</v>
      </c>
      <c r="L1054" s="312" t="s">
        <v>163</v>
      </c>
      <c r="M1054" s="295" t="s">
        <v>479</v>
      </c>
      <c r="N1054" s="294">
        <v>49</v>
      </c>
      <c r="O1054" s="305">
        <v>4</v>
      </c>
      <c r="P1054" s="305">
        <v>0.2</v>
      </c>
      <c r="Q1054" s="463">
        <f>IFERROR(tbl_AufmassLos1[[#This Row],[Fläche_qm]]*tbl_AufmassLos1[[#This Row],[Reinigungs-tageJahr]],"")</f>
        <v>857.5</v>
      </c>
      <c r="R1054" s="232">
        <f>IFERROR(VLOOKUP(tbl_AufmassLos1[[#This Row],[Reinigungs-gruppe]]&amp;tbl_AufmassLos1[[#This Row],[Reinigungs-tageJahr]],tbl_BasisLos1[],7,FALSE),"")</f>
        <v>0</v>
      </c>
      <c r="S1054" s="463" t="str">
        <f>IFERROR(tbl_AufmassLos1[[#This Row],[Fläche_qm_Jahr]]/tbl_AufmassLos1[[#This Row],[qm Leistung pro Stunde]],"")</f>
        <v/>
      </c>
      <c r="T1054" s="233">
        <f>IFERROR(VLOOKUP(tbl_AufmassLos1[[#This Row],[Reinigungs-gruppe]]&amp;tbl_AufmassLos1[[#This Row],[Reinigungs-tageJahr]],tbl_BasisLos1[],8,FALSE),"")</f>
        <v>0</v>
      </c>
      <c r="U1054" s="234" t="str">
        <f>IFERROR(tbl_AufmassLos1[[#This Row],[StundenJahr]]*tbl_AufmassLos1[[#This Row],[SVS]],"")</f>
        <v/>
      </c>
      <c r="V1054" s="234" t="str">
        <f>IFERROR(tbl_AufmassLos1[[#This Row],[PreisJahr]]/12,"")</f>
        <v/>
      </c>
    </row>
    <row r="1055" spans="1:22" x14ac:dyDescent="0.2">
      <c r="A1055" s="321" t="s">
        <v>2556</v>
      </c>
      <c r="B1055" s="318">
        <v>709170001</v>
      </c>
      <c r="C1055" s="309" t="s">
        <v>2511</v>
      </c>
      <c r="D1055" s="299" t="s">
        <v>251</v>
      </c>
      <c r="E1055" s="301" t="s">
        <v>1807</v>
      </c>
      <c r="F1055" s="296" t="s">
        <v>388</v>
      </c>
      <c r="G1055" s="468" t="s">
        <v>723</v>
      </c>
      <c r="H1055" s="301"/>
      <c r="I1055" s="301" t="s">
        <v>2486</v>
      </c>
      <c r="J1055" s="302">
        <v>18.25</v>
      </c>
      <c r="K1055" s="303" t="s">
        <v>234</v>
      </c>
      <c r="L1055" s="312" t="s">
        <v>163</v>
      </c>
      <c r="M1055" s="289" t="s">
        <v>479</v>
      </c>
      <c r="N1055" s="294">
        <v>49</v>
      </c>
      <c r="O1055" s="305">
        <v>4</v>
      </c>
      <c r="P1055" s="305">
        <v>0.2</v>
      </c>
      <c r="Q1055" s="463">
        <f>IFERROR(tbl_AufmassLos1[[#This Row],[Fläche_qm]]*tbl_AufmassLos1[[#This Row],[Reinigungs-tageJahr]],"")</f>
        <v>894.25</v>
      </c>
      <c r="R1055" s="232">
        <f>IFERROR(VLOOKUP(tbl_AufmassLos1[[#This Row],[Reinigungs-gruppe]]&amp;tbl_AufmassLos1[[#This Row],[Reinigungs-tageJahr]],tbl_BasisLos1[],7,FALSE),"")</f>
        <v>0</v>
      </c>
      <c r="S1055" s="463" t="str">
        <f>IFERROR(tbl_AufmassLos1[[#This Row],[Fläche_qm_Jahr]]/tbl_AufmassLos1[[#This Row],[qm Leistung pro Stunde]],"")</f>
        <v/>
      </c>
      <c r="T1055" s="233">
        <f>IFERROR(VLOOKUP(tbl_AufmassLos1[[#This Row],[Reinigungs-gruppe]]&amp;tbl_AufmassLos1[[#This Row],[Reinigungs-tageJahr]],tbl_BasisLos1[],8,FALSE),"")</f>
        <v>0</v>
      </c>
      <c r="U1055" s="234" t="str">
        <f>IFERROR(tbl_AufmassLos1[[#This Row],[StundenJahr]]*tbl_AufmassLos1[[#This Row],[SVS]],"")</f>
        <v/>
      </c>
      <c r="V1055" s="234" t="str">
        <f>IFERROR(tbl_AufmassLos1[[#This Row],[PreisJahr]]/12,"")</f>
        <v/>
      </c>
    </row>
    <row r="1056" spans="1:22" x14ac:dyDescent="0.2">
      <c r="A1056" s="321" t="s">
        <v>2556</v>
      </c>
      <c r="B1056" s="318">
        <v>709170001</v>
      </c>
      <c r="C1056" s="309" t="s">
        <v>2511</v>
      </c>
      <c r="D1056" s="299" t="s">
        <v>251</v>
      </c>
      <c r="E1056" s="301" t="s">
        <v>1808</v>
      </c>
      <c r="F1056" s="296" t="s">
        <v>388</v>
      </c>
      <c r="G1056" s="468" t="s">
        <v>723</v>
      </c>
      <c r="H1056" s="301"/>
      <c r="I1056" s="301" t="s">
        <v>2486</v>
      </c>
      <c r="J1056" s="302">
        <v>18.25</v>
      </c>
      <c r="K1056" s="303" t="s">
        <v>234</v>
      </c>
      <c r="L1056" s="312" t="s">
        <v>163</v>
      </c>
      <c r="M1056" s="289" t="s">
        <v>479</v>
      </c>
      <c r="N1056" s="294">
        <v>49</v>
      </c>
      <c r="O1056" s="305">
        <v>4</v>
      </c>
      <c r="P1056" s="305">
        <v>0.2</v>
      </c>
      <c r="Q1056" s="463">
        <f>IFERROR(tbl_AufmassLos1[[#This Row],[Fläche_qm]]*tbl_AufmassLos1[[#This Row],[Reinigungs-tageJahr]],"")</f>
        <v>894.25</v>
      </c>
      <c r="R1056" s="232">
        <f>IFERROR(VLOOKUP(tbl_AufmassLos1[[#This Row],[Reinigungs-gruppe]]&amp;tbl_AufmassLos1[[#This Row],[Reinigungs-tageJahr]],tbl_BasisLos1[],7,FALSE),"")</f>
        <v>0</v>
      </c>
      <c r="S1056" s="463" t="str">
        <f>IFERROR(tbl_AufmassLos1[[#This Row],[Fläche_qm_Jahr]]/tbl_AufmassLos1[[#This Row],[qm Leistung pro Stunde]],"")</f>
        <v/>
      </c>
      <c r="T1056" s="233">
        <f>IFERROR(VLOOKUP(tbl_AufmassLos1[[#This Row],[Reinigungs-gruppe]]&amp;tbl_AufmassLos1[[#This Row],[Reinigungs-tageJahr]],tbl_BasisLos1[],8,FALSE),"")</f>
        <v>0</v>
      </c>
      <c r="U1056" s="234" t="str">
        <f>IFERROR(tbl_AufmassLos1[[#This Row],[StundenJahr]]*tbl_AufmassLos1[[#This Row],[SVS]],"")</f>
        <v/>
      </c>
      <c r="V1056" s="234" t="str">
        <f>IFERROR(tbl_AufmassLos1[[#This Row],[PreisJahr]]/12,"")</f>
        <v/>
      </c>
    </row>
    <row r="1057" spans="1:22" x14ac:dyDescent="0.2">
      <c r="A1057" s="321" t="s">
        <v>2556</v>
      </c>
      <c r="B1057" s="318">
        <v>709170001</v>
      </c>
      <c r="C1057" s="309" t="s">
        <v>2511</v>
      </c>
      <c r="D1057" s="299" t="s">
        <v>251</v>
      </c>
      <c r="E1057" s="301" t="s">
        <v>1809</v>
      </c>
      <c r="F1057" s="296" t="s">
        <v>388</v>
      </c>
      <c r="G1057" s="468" t="s">
        <v>723</v>
      </c>
      <c r="H1057" s="301"/>
      <c r="I1057" s="301" t="s">
        <v>2486</v>
      </c>
      <c r="J1057" s="302">
        <v>18.25</v>
      </c>
      <c r="K1057" s="303" t="s">
        <v>234</v>
      </c>
      <c r="L1057" s="312" t="s">
        <v>163</v>
      </c>
      <c r="M1057" s="289" t="s">
        <v>479</v>
      </c>
      <c r="N1057" s="294">
        <v>49</v>
      </c>
      <c r="O1057" s="305">
        <v>4</v>
      </c>
      <c r="P1057" s="305">
        <v>0.2</v>
      </c>
      <c r="Q1057" s="463">
        <f>IFERROR(tbl_AufmassLos1[[#This Row],[Fläche_qm]]*tbl_AufmassLos1[[#This Row],[Reinigungs-tageJahr]],"")</f>
        <v>894.25</v>
      </c>
      <c r="R1057" s="232">
        <f>IFERROR(VLOOKUP(tbl_AufmassLos1[[#This Row],[Reinigungs-gruppe]]&amp;tbl_AufmassLos1[[#This Row],[Reinigungs-tageJahr]],tbl_BasisLos1[],7,FALSE),"")</f>
        <v>0</v>
      </c>
      <c r="S1057" s="463" t="str">
        <f>IFERROR(tbl_AufmassLos1[[#This Row],[Fläche_qm_Jahr]]/tbl_AufmassLos1[[#This Row],[qm Leistung pro Stunde]],"")</f>
        <v/>
      </c>
      <c r="T1057" s="233">
        <f>IFERROR(VLOOKUP(tbl_AufmassLos1[[#This Row],[Reinigungs-gruppe]]&amp;tbl_AufmassLos1[[#This Row],[Reinigungs-tageJahr]],tbl_BasisLos1[],8,FALSE),"")</f>
        <v>0</v>
      </c>
      <c r="U1057" s="234" t="str">
        <f>IFERROR(tbl_AufmassLos1[[#This Row],[StundenJahr]]*tbl_AufmassLos1[[#This Row],[SVS]],"")</f>
        <v/>
      </c>
      <c r="V1057" s="234" t="str">
        <f>IFERROR(tbl_AufmassLos1[[#This Row],[PreisJahr]]/12,"")</f>
        <v/>
      </c>
    </row>
    <row r="1058" spans="1:22" x14ac:dyDescent="0.2">
      <c r="A1058" s="321" t="s">
        <v>2556</v>
      </c>
      <c r="B1058" s="318">
        <v>709170001</v>
      </c>
      <c r="C1058" s="309" t="s">
        <v>2511</v>
      </c>
      <c r="D1058" s="299" t="s">
        <v>251</v>
      </c>
      <c r="E1058" s="301" t="s">
        <v>1810</v>
      </c>
      <c r="F1058" s="296" t="s">
        <v>388</v>
      </c>
      <c r="G1058" s="468" t="s">
        <v>723</v>
      </c>
      <c r="H1058" s="301"/>
      <c r="I1058" s="301" t="s">
        <v>2486</v>
      </c>
      <c r="J1058" s="302">
        <v>18.25</v>
      </c>
      <c r="K1058" s="303" t="s">
        <v>234</v>
      </c>
      <c r="L1058" s="312" t="s">
        <v>163</v>
      </c>
      <c r="M1058" s="289" t="s">
        <v>479</v>
      </c>
      <c r="N1058" s="294">
        <v>49</v>
      </c>
      <c r="O1058" s="305">
        <v>4</v>
      </c>
      <c r="P1058" s="305">
        <v>0.2</v>
      </c>
      <c r="Q1058" s="463">
        <f>IFERROR(tbl_AufmassLos1[[#This Row],[Fläche_qm]]*tbl_AufmassLos1[[#This Row],[Reinigungs-tageJahr]],"")</f>
        <v>894.25</v>
      </c>
      <c r="R1058" s="232">
        <f>IFERROR(VLOOKUP(tbl_AufmassLos1[[#This Row],[Reinigungs-gruppe]]&amp;tbl_AufmassLos1[[#This Row],[Reinigungs-tageJahr]],tbl_BasisLos1[],7,FALSE),"")</f>
        <v>0</v>
      </c>
      <c r="S1058" s="463" t="str">
        <f>IFERROR(tbl_AufmassLos1[[#This Row],[Fläche_qm_Jahr]]/tbl_AufmassLos1[[#This Row],[qm Leistung pro Stunde]],"")</f>
        <v/>
      </c>
      <c r="T1058" s="233">
        <f>IFERROR(VLOOKUP(tbl_AufmassLos1[[#This Row],[Reinigungs-gruppe]]&amp;tbl_AufmassLos1[[#This Row],[Reinigungs-tageJahr]],tbl_BasisLos1[],8,FALSE),"")</f>
        <v>0</v>
      </c>
      <c r="U1058" s="234" t="str">
        <f>IFERROR(tbl_AufmassLos1[[#This Row],[StundenJahr]]*tbl_AufmassLos1[[#This Row],[SVS]],"")</f>
        <v/>
      </c>
      <c r="V1058" s="234" t="str">
        <f>IFERROR(tbl_AufmassLos1[[#This Row],[PreisJahr]]/12,"")</f>
        <v/>
      </c>
    </row>
    <row r="1059" spans="1:22" x14ac:dyDescent="0.2">
      <c r="A1059" s="321" t="s">
        <v>2556</v>
      </c>
      <c r="B1059" s="318">
        <v>709170001</v>
      </c>
      <c r="C1059" s="309" t="s">
        <v>2511</v>
      </c>
      <c r="D1059" s="299" t="s">
        <v>253</v>
      </c>
      <c r="E1059" s="301" t="s">
        <v>1712</v>
      </c>
      <c r="F1059" s="296" t="s">
        <v>2429</v>
      </c>
      <c r="G1059" s="468" t="s">
        <v>723</v>
      </c>
      <c r="H1059" s="301"/>
      <c r="I1059" s="301" t="s">
        <v>2488</v>
      </c>
      <c r="J1059" s="302">
        <v>6.16</v>
      </c>
      <c r="K1059" s="293" t="s">
        <v>453</v>
      </c>
      <c r="L1059" s="312" t="s">
        <v>163</v>
      </c>
      <c r="M1059" s="289" t="s">
        <v>484</v>
      </c>
      <c r="N1059" s="294">
        <v>122.5</v>
      </c>
      <c r="O1059" s="305">
        <v>0.6</v>
      </c>
      <c r="P1059" s="305"/>
      <c r="Q1059" s="463">
        <f>IFERROR(tbl_AufmassLos1[[#This Row],[Fläche_qm]]*tbl_AufmassLos1[[#This Row],[Reinigungs-tageJahr]],"")</f>
        <v>754.6</v>
      </c>
      <c r="R1059" s="232">
        <f>IFERROR(VLOOKUP(tbl_AufmassLos1[[#This Row],[Reinigungs-gruppe]]&amp;tbl_AufmassLos1[[#This Row],[Reinigungs-tageJahr]],tbl_BasisLos1[],7,FALSE),"")</f>
        <v>0</v>
      </c>
      <c r="S1059" s="463" t="str">
        <f>IFERROR(tbl_AufmassLos1[[#This Row],[Fläche_qm_Jahr]]/tbl_AufmassLos1[[#This Row],[qm Leistung pro Stunde]],"")</f>
        <v/>
      </c>
      <c r="T1059" s="233">
        <f>IFERROR(VLOOKUP(tbl_AufmassLos1[[#This Row],[Reinigungs-gruppe]]&amp;tbl_AufmassLos1[[#This Row],[Reinigungs-tageJahr]],tbl_BasisLos1[],8,FALSE),"")</f>
        <v>0</v>
      </c>
      <c r="U1059" s="234" t="str">
        <f>IFERROR(tbl_AufmassLos1[[#This Row],[StundenJahr]]*tbl_AufmassLos1[[#This Row],[SVS]],"")</f>
        <v/>
      </c>
      <c r="V1059" s="234" t="str">
        <f>IFERROR(tbl_AufmassLos1[[#This Row],[PreisJahr]]/12,"")</f>
        <v/>
      </c>
    </row>
    <row r="1060" spans="1:22" x14ac:dyDescent="0.2">
      <c r="A1060" s="321" t="s">
        <v>2556</v>
      </c>
      <c r="B1060" s="318">
        <v>709170001</v>
      </c>
      <c r="C1060" s="309" t="s">
        <v>2511</v>
      </c>
      <c r="D1060" s="299" t="s">
        <v>251</v>
      </c>
      <c r="E1060" s="301" t="s">
        <v>1811</v>
      </c>
      <c r="F1060" s="296" t="s">
        <v>388</v>
      </c>
      <c r="G1060" s="468" t="s">
        <v>723</v>
      </c>
      <c r="H1060" s="301"/>
      <c r="I1060" s="301" t="s">
        <v>2486</v>
      </c>
      <c r="J1060" s="302">
        <v>18.25</v>
      </c>
      <c r="K1060" s="303" t="s">
        <v>234</v>
      </c>
      <c r="L1060" s="312" t="s">
        <v>163</v>
      </c>
      <c r="M1060" s="289" t="s">
        <v>479</v>
      </c>
      <c r="N1060" s="294">
        <v>49</v>
      </c>
      <c r="O1060" s="305">
        <v>4</v>
      </c>
      <c r="P1060" s="305">
        <v>0.2</v>
      </c>
      <c r="Q1060" s="463">
        <f>IFERROR(tbl_AufmassLos1[[#This Row],[Fläche_qm]]*tbl_AufmassLos1[[#This Row],[Reinigungs-tageJahr]],"")</f>
        <v>894.25</v>
      </c>
      <c r="R1060" s="232">
        <f>IFERROR(VLOOKUP(tbl_AufmassLos1[[#This Row],[Reinigungs-gruppe]]&amp;tbl_AufmassLos1[[#This Row],[Reinigungs-tageJahr]],tbl_BasisLos1[],7,FALSE),"")</f>
        <v>0</v>
      </c>
      <c r="S1060" s="463" t="str">
        <f>IFERROR(tbl_AufmassLos1[[#This Row],[Fläche_qm_Jahr]]/tbl_AufmassLos1[[#This Row],[qm Leistung pro Stunde]],"")</f>
        <v/>
      </c>
      <c r="T1060" s="233">
        <f>IFERROR(VLOOKUP(tbl_AufmassLos1[[#This Row],[Reinigungs-gruppe]]&amp;tbl_AufmassLos1[[#This Row],[Reinigungs-tageJahr]],tbl_BasisLos1[],8,FALSE),"")</f>
        <v>0</v>
      </c>
      <c r="U1060" s="234" t="str">
        <f>IFERROR(tbl_AufmassLos1[[#This Row],[StundenJahr]]*tbl_AufmassLos1[[#This Row],[SVS]],"")</f>
        <v/>
      </c>
      <c r="V1060" s="234" t="str">
        <f>IFERROR(tbl_AufmassLos1[[#This Row],[PreisJahr]]/12,"")</f>
        <v/>
      </c>
    </row>
    <row r="1061" spans="1:22" x14ac:dyDescent="0.2">
      <c r="A1061" s="321" t="s">
        <v>2556</v>
      </c>
      <c r="B1061" s="318">
        <v>709170001</v>
      </c>
      <c r="C1061" s="309" t="s">
        <v>2511</v>
      </c>
      <c r="D1061" s="299" t="s">
        <v>251</v>
      </c>
      <c r="E1061" s="301" t="s">
        <v>1812</v>
      </c>
      <c r="F1061" s="296" t="s">
        <v>388</v>
      </c>
      <c r="G1061" s="468" t="s">
        <v>723</v>
      </c>
      <c r="H1061" s="301"/>
      <c r="I1061" s="301" t="s">
        <v>2486</v>
      </c>
      <c r="J1061" s="302">
        <v>18.25</v>
      </c>
      <c r="K1061" s="303" t="s">
        <v>234</v>
      </c>
      <c r="L1061" s="312" t="s">
        <v>163</v>
      </c>
      <c r="M1061" s="289" t="s">
        <v>479</v>
      </c>
      <c r="N1061" s="294">
        <v>49</v>
      </c>
      <c r="O1061" s="305">
        <v>4</v>
      </c>
      <c r="P1061" s="305">
        <v>0.2</v>
      </c>
      <c r="Q1061" s="463">
        <f>IFERROR(tbl_AufmassLos1[[#This Row],[Fläche_qm]]*tbl_AufmassLos1[[#This Row],[Reinigungs-tageJahr]],"")</f>
        <v>894.25</v>
      </c>
      <c r="R1061" s="232">
        <f>IFERROR(VLOOKUP(tbl_AufmassLos1[[#This Row],[Reinigungs-gruppe]]&amp;tbl_AufmassLos1[[#This Row],[Reinigungs-tageJahr]],tbl_BasisLos1[],7,FALSE),"")</f>
        <v>0</v>
      </c>
      <c r="S1061" s="463" t="str">
        <f>IFERROR(tbl_AufmassLos1[[#This Row],[Fläche_qm_Jahr]]/tbl_AufmassLos1[[#This Row],[qm Leistung pro Stunde]],"")</f>
        <v/>
      </c>
      <c r="T1061" s="233">
        <f>IFERROR(VLOOKUP(tbl_AufmassLos1[[#This Row],[Reinigungs-gruppe]]&amp;tbl_AufmassLos1[[#This Row],[Reinigungs-tageJahr]],tbl_BasisLos1[],8,FALSE),"")</f>
        <v>0</v>
      </c>
      <c r="U1061" s="234" t="str">
        <f>IFERROR(tbl_AufmassLos1[[#This Row],[StundenJahr]]*tbl_AufmassLos1[[#This Row],[SVS]],"")</f>
        <v/>
      </c>
      <c r="V1061" s="234" t="str">
        <f>IFERROR(tbl_AufmassLos1[[#This Row],[PreisJahr]]/12,"")</f>
        <v/>
      </c>
    </row>
    <row r="1062" spans="1:22" x14ac:dyDescent="0.2">
      <c r="A1062" s="321" t="s">
        <v>2556</v>
      </c>
      <c r="B1062" s="318">
        <v>709170001</v>
      </c>
      <c r="C1062" s="309" t="s">
        <v>2511</v>
      </c>
      <c r="D1062" s="299" t="s">
        <v>251</v>
      </c>
      <c r="E1062" s="301" t="s">
        <v>1813</v>
      </c>
      <c r="F1062" s="296" t="s">
        <v>388</v>
      </c>
      <c r="G1062" s="468" t="s">
        <v>723</v>
      </c>
      <c r="H1062" s="301"/>
      <c r="I1062" s="301" t="s">
        <v>2486</v>
      </c>
      <c r="J1062" s="302">
        <v>18.25</v>
      </c>
      <c r="K1062" s="303" t="s">
        <v>234</v>
      </c>
      <c r="L1062" s="312" t="s">
        <v>163</v>
      </c>
      <c r="M1062" s="289" t="s">
        <v>479</v>
      </c>
      <c r="N1062" s="294">
        <v>49</v>
      </c>
      <c r="O1062" s="305">
        <v>4</v>
      </c>
      <c r="P1062" s="305">
        <v>0.2</v>
      </c>
      <c r="Q1062" s="463">
        <f>IFERROR(tbl_AufmassLos1[[#This Row],[Fläche_qm]]*tbl_AufmassLos1[[#This Row],[Reinigungs-tageJahr]],"")</f>
        <v>894.25</v>
      </c>
      <c r="R1062" s="232">
        <f>IFERROR(VLOOKUP(tbl_AufmassLos1[[#This Row],[Reinigungs-gruppe]]&amp;tbl_AufmassLos1[[#This Row],[Reinigungs-tageJahr]],tbl_BasisLos1[],7,FALSE),"")</f>
        <v>0</v>
      </c>
      <c r="S1062" s="463" t="str">
        <f>IFERROR(tbl_AufmassLos1[[#This Row],[Fläche_qm_Jahr]]/tbl_AufmassLos1[[#This Row],[qm Leistung pro Stunde]],"")</f>
        <v/>
      </c>
      <c r="T1062" s="233">
        <f>IFERROR(VLOOKUP(tbl_AufmassLos1[[#This Row],[Reinigungs-gruppe]]&amp;tbl_AufmassLos1[[#This Row],[Reinigungs-tageJahr]],tbl_BasisLos1[],8,FALSE),"")</f>
        <v>0</v>
      </c>
      <c r="U1062" s="234" t="str">
        <f>IFERROR(tbl_AufmassLos1[[#This Row],[StundenJahr]]*tbl_AufmassLos1[[#This Row],[SVS]],"")</f>
        <v/>
      </c>
      <c r="V1062" s="234" t="str">
        <f>IFERROR(tbl_AufmassLos1[[#This Row],[PreisJahr]]/12,"")</f>
        <v/>
      </c>
    </row>
    <row r="1063" spans="1:22" x14ac:dyDescent="0.2">
      <c r="A1063" s="321" t="s">
        <v>2556</v>
      </c>
      <c r="B1063" s="318">
        <v>709170001</v>
      </c>
      <c r="C1063" s="309" t="s">
        <v>2511</v>
      </c>
      <c r="D1063" s="299" t="s">
        <v>251</v>
      </c>
      <c r="E1063" s="301" t="s">
        <v>1814</v>
      </c>
      <c r="F1063" s="296" t="s">
        <v>388</v>
      </c>
      <c r="G1063" s="468" t="s">
        <v>723</v>
      </c>
      <c r="H1063" s="301"/>
      <c r="I1063" s="301" t="s">
        <v>2486</v>
      </c>
      <c r="J1063" s="302">
        <v>18.25</v>
      </c>
      <c r="K1063" s="303" t="s">
        <v>234</v>
      </c>
      <c r="L1063" s="312" t="s">
        <v>163</v>
      </c>
      <c r="M1063" s="289" t="s">
        <v>479</v>
      </c>
      <c r="N1063" s="294">
        <v>49</v>
      </c>
      <c r="O1063" s="305">
        <v>4</v>
      </c>
      <c r="P1063" s="305">
        <v>0.2</v>
      </c>
      <c r="Q1063" s="463">
        <f>IFERROR(tbl_AufmassLos1[[#This Row],[Fläche_qm]]*tbl_AufmassLos1[[#This Row],[Reinigungs-tageJahr]],"")</f>
        <v>894.25</v>
      </c>
      <c r="R1063" s="232">
        <f>IFERROR(VLOOKUP(tbl_AufmassLos1[[#This Row],[Reinigungs-gruppe]]&amp;tbl_AufmassLos1[[#This Row],[Reinigungs-tageJahr]],tbl_BasisLos1[],7,FALSE),"")</f>
        <v>0</v>
      </c>
      <c r="S1063" s="463" t="str">
        <f>IFERROR(tbl_AufmassLos1[[#This Row],[Fläche_qm_Jahr]]/tbl_AufmassLos1[[#This Row],[qm Leistung pro Stunde]],"")</f>
        <v/>
      </c>
      <c r="T1063" s="233">
        <f>IFERROR(VLOOKUP(tbl_AufmassLos1[[#This Row],[Reinigungs-gruppe]]&amp;tbl_AufmassLos1[[#This Row],[Reinigungs-tageJahr]],tbl_BasisLos1[],8,FALSE),"")</f>
        <v>0</v>
      </c>
      <c r="U1063" s="234" t="str">
        <f>IFERROR(tbl_AufmassLos1[[#This Row],[StundenJahr]]*tbl_AufmassLos1[[#This Row],[SVS]],"")</f>
        <v/>
      </c>
      <c r="V1063" s="234" t="str">
        <f>IFERROR(tbl_AufmassLos1[[#This Row],[PreisJahr]]/12,"")</f>
        <v/>
      </c>
    </row>
    <row r="1064" spans="1:22" x14ac:dyDescent="0.2">
      <c r="A1064" s="321" t="s">
        <v>2556</v>
      </c>
      <c r="B1064" s="318">
        <v>709170001</v>
      </c>
      <c r="C1064" s="309" t="s">
        <v>2511</v>
      </c>
      <c r="D1064" s="299" t="s">
        <v>251</v>
      </c>
      <c r="E1064" s="301" t="s">
        <v>1815</v>
      </c>
      <c r="F1064" s="296" t="s">
        <v>388</v>
      </c>
      <c r="G1064" s="468" t="s">
        <v>723</v>
      </c>
      <c r="H1064" s="301"/>
      <c r="I1064" s="301" t="s">
        <v>2486</v>
      </c>
      <c r="J1064" s="302">
        <v>17.5</v>
      </c>
      <c r="K1064" s="303" t="s">
        <v>234</v>
      </c>
      <c r="L1064" s="312" t="s">
        <v>163</v>
      </c>
      <c r="M1064" s="289" t="s">
        <v>479</v>
      </c>
      <c r="N1064" s="294">
        <v>49</v>
      </c>
      <c r="O1064" s="305">
        <v>4</v>
      </c>
      <c r="P1064" s="305">
        <v>0.2</v>
      </c>
      <c r="Q1064" s="463">
        <f>IFERROR(tbl_AufmassLos1[[#This Row],[Fläche_qm]]*tbl_AufmassLos1[[#This Row],[Reinigungs-tageJahr]],"")</f>
        <v>857.5</v>
      </c>
      <c r="R1064" s="232">
        <f>IFERROR(VLOOKUP(tbl_AufmassLos1[[#This Row],[Reinigungs-gruppe]]&amp;tbl_AufmassLos1[[#This Row],[Reinigungs-tageJahr]],tbl_BasisLos1[],7,FALSE),"")</f>
        <v>0</v>
      </c>
      <c r="S1064" s="463" t="str">
        <f>IFERROR(tbl_AufmassLos1[[#This Row],[Fläche_qm_Jahr]]/tbl_AufmassLos1[[#This Row],[qm Leistung pro Stunde]],"")</f>
        <v/>
      </c>
      <c r="T1064" s="233">
        <f>IFERROR(VLOOKUP(tbl_AufmassLos1[[#This Row],[Reinigungs-gruppe]]&amp;tbl_AufmassLos1[[#This Row],[Reinigungs-tageJahr]],tbl_BasisLos1[],8,FALSE),"")</f>
        <v>0</v>
      </c>
      <c r="U1064" s="234" t="str">
        <f>IFERROR(tbl_AufmassLos1[[#This Row],[StundenJahr]]*tbl_AufmassLos1[[#This Row],[SVS]],"")</f>
        <v/>
      </c>
      <c r="V1064" s="234" t="str">
        <f>IFERROR(tbl_AufmassLos1[[#This Row],[PreisJahr]]/12,"")</f>
        <v/>
      </c>
    </row>
    <row r="1065" spans="1:22" x14ac:dyDescent="0.2">
      <c r="A1065" s="321" t="s">
        <v>2556</v>
      </c>
      <c r="B1065" s="318">
        <v>709170001</v>
      </c>
      <c r="C1065" s="309" t="s">
        <v>2511</v>
      </c>
      <c r="D1065" s="299" t="s">
        <v>251</v>
      </c>
      <c r="E1065" s="301" t="s">
        <v>1816</v>
      </c>
      <c r="F1065" s="296" t="s">
        <v>388</v>
      </c>
      <c r="G1065" s="468" t="s">
        <v>723</v>
      </c>
      <c r="H1065" s="301"/>
      <c r="I1065" s="301" t="s">
        <v>2486</v>
      </c>
      <c r="J1065" s="302">
        <v>17.5</v>
      </c>
      <c r="K1065" s="303" t="s">
        <v>234</v>
      </c>
      <c r="L1065" s="312" t="s">
        <v>163</v>
      </c>
      <c r="M1065" s="289" t="s">
        <v>479</v>
      </c>
      <c r="N1065" s="294">
        <v>49</v>
      </c>
      <c r="O1065" s="305">
        <v>4</v>
      </c>
      <c r="P1065" s="305">
        <v>0.2</v>
      </c>
      <c r="Q1065" s="463">
        <f>IFERROR(tbl_AufmassLos1[[#This Row],[Fläche_qm]]*tbl_AufmassLos1[[#This Row],[Reinigungs-tageJahr]],"")</f>
        <v>857.5</v>
      </c>
      <c r="R1065" s="232">
        <f>IFERROR(VLOOKUP(tbl_AufmassLos1[[#This Row],[Reinigungs-gruppe]]&amp;tbl_AufmassLos1[[#This Row],[Reinigungs-tageJahr]],tbl_BasisLos1[],7,FALSE),"")</f>
        <v>0</v>
      </c>
      <c r="S1065" s="463" t="str">
        <f>IFERROR(tbl_AufmassLos1[[#This Row],[Fläche_qm_Jahr]]/tbl_AufmassLos1[[#This Row],[qm Leistung pro Stunde]],"")</f>
        <v/>
      </c>
      <c r="T1065" s="233">
        <f>IFERROR(VLOOKUP(tbl_AufmassLos1[[#This Row],[Reinigungs-gruppe]]&amp;tbl_AufmassLos1[[#This Row],[Reinigungs-tageJahr]],tbl_BasisLos1[],8,FALSE),"")</f>
        <v>0</v>
      </c>
      <c r="U1065" s="234" t="str">
        <f>IFERROR(tbl_AufmassLos1[[#This Row],[StundenJahr]]*tbl_AufmassLos1[[#This Row],[SVS]],"")</f>
        <v/>
      </c>
      <c r="V1065" s="234" t="str">
        <f>IFERROR(tbl_AufmassLos1[[#This Row],[PreisJahr]]/12,"")</f>
        <v/>
      </c>
    </row>
    <row r="1066" spans="1:22" x14ac:dyDescent="0.2">
      <c r="A1066" s="321" t="s">
        <v>2556</v>
      </c>
      <c r="B1066" s="318">
        <v>709170001</v>
      </c>
      <c r="C1066" s="309" t="s">
        <v>2511</v>
      </c>
      <c r="D1066" s="299" t="s">
        <v>251</v>
      </c>
      <c r="E1066" s="301" t="s">
        <v>1817</v>
      </c>
      <c r="F1066" s="296" t="s">
        <v>415</v>
      </c>
      <c r="G1066" s="468" t="s">
        <v>723</v>
      </c>
      <c r="H1066" s="301"/>
      <c r="I1066" s="301" t="s">
        <v>2486</v>
      </c>
      <c r="J1066" s="302">
        <v>3.04</v>
      </c>
      <c r="K1066" s="303" t="s">
        <v>48</v>
      </c>
      <c r="L1066" s="312" t="s">
        <v>163</v>
      </c>
      <c r="M1066" s="332" t="s">
        <v>250</v>
      </c>
      <c r="N1066" s="294">
        <v>0</v>
      </c>
      <c r="O1066" s="305">
        <v>0</v>
      </c>
      <c r="P1066" s="305"/>
      <c r="Q1066" s="463">
        <f>IFERROR(tbl_AufmassLos1[[#This Row],[Fläche_qm]]*tbl_AufmassLos1[[#This Row],[Reinigungs-tageJahr]],"")</f>
        <v>0</v>
      </c>
      <c r="R1066" s="232">
        <f>IFERROR(VLOOKUP(tbl_AufmassLos1[[#This Row],[Reinigungs-gruppe]]&amp;tbl_AufmassLos1[[#This Row],[Reinigungs-tageJahr]],tbl_BasisLos1[],7,FALSE),"")</f>
        <v>0</v>
      </c>
      <c r="S1066" s="463" t="str">
        <f>IFERROR(tbl_AufmassLos1[[#This Row],[Fläche_qm_Jahr]]/tbl_AufmassLos1[[#This Row],[qm Leistung pro Stunde]],"")</f>
        <v/>
      </c>
      <c r="T1066" s="233">
        <f>IFERROR(VLOOKUP(tbl_AufmassLos1[[#This Row],[Reinigungs-gruppe]]&amp;tbl_AufmassLos1[[#This Row],[Reinigungs-tageJahr]],tbl_BasisLos1[],8,FALSE),"")</f>
        <v>0</v>
      </c>
      <c r="U1066" s="234" t="str">
        <f>IFERROR(tbl_AufmassLos1[[#This Row],[StundenJahr]]*tbl_AufmassLos1[[#This Row],[SVS]],"")</f>
        <v/>
      </c>
      <c r="V1066" s="234" t="str">
        <f>IFERROR(tbl_AufmassLos1[[#This Row],[PreisJahr]]/12,"")</f>
        <v/>
      </c>
    </row>
    <row r="1067" spans="1:22" x14ac:dyDescent="0.2">
      <c r="A1067" s="321" t="s">
        <v>2556</v>
      </c>
      <c r="B1067" s="318">
        <v>709170001</v>
      </c>
      <c r="C1067" s="309" t="s">
        <v>2511</v>
      </c>
      <c r="D1067" s="299" t="s">
        <v>251</v>
      </c>
      <c r="E1067" s="301" t="s">
        <v>1818</v>
      </c>
      <c r="F1067" s="296" t="s">
        <v>395</v>
      </c>
      <c r="G1067" s="468" t="s">
        <v>723</v>
      </c>
      <c r="H1067" s="301"/>
      <c r="I1067" s="301" t="s">
        <v>2488</v>
      </c>
      <c r="J1067" s="302">
        <v>6.65</v>
      </c>
      <c r="K1067" s="303" t="s">
        <v>454</v>
      </c>
      <c r="L1067" s="312" t="s">
        <v>163</v>
      </c>
      <c r="M1067" s="289" t="s">
        <v>481</v>
      </c>
      <c r="N1067" s="294">
        <v>245</v>
      </c>
      <c r="O1067" s="305">
        <v>4</v>
      </c>
      <c r="P1067" s="305"/>
      <c r="Q1067" s="463">
        <f>IFERROR(tbl_AufmassLos1[[#This Row],[Fläche_qm]]*tbl_AufmassLos1[[#This Row],[Reinigungs-tageJahr]],"")</f>
        <v>1629.25</v>
      </c>
      <c r="R1067" s="232">
        <f>IFERROR(VLOOKUP(tbl_AufmassLos1[[#This Row],[Reinigungs-gruppe]]&amp;tbl_AufmassLos1[[#This Row],[Reinigungs-tageJahr]],tbl_BasisLos1[],7,FALSE),"")</f>
        <v>0</v>
      </c>
      <c r="S1067" s="463" t="str">
        <f>IFERROR(tbl_AufmassLos1[[#This Row],[Fläche_qm_Jahr]]/tbl_AufmassLos1[[#This Row],[qm Leistung pro Stunde]],"")</f>
        <v/>
      </c>
      <c r="T1067" s="233">
        <f>IFERROR(VLOOKUP(tbl_AufmassLos1[[#This Row],[Reinigungs-gruppe]]&amp;tbl_AufmassLos1[[#This Row],[Reinigungs-tageJahr]],tbl_BasisLos1[],8,FALSE),"")</f>
        <v>0</v>
      </c>
      <c r="U1067" s="234" t="str">
        <f>IFERROR(tbl_AufmassLos1[[#This Row],[StundenJahr]]*tbl_AufmassLos1[[#This Row],[SVS]],"")</f>
        <v/>
      </c>
      <c r="V1067" s="234" t="str">
        <f>IFERROR(tbl_AufmassLos1[[#This Row],[PreisJahr]]/12,"")</f>
        <v/>
      </c>
    </row>
    <row r="1068" spans="1:22" x14ac:dyDescent="0.2">
      <c r="A1068" s="321" t="s">
        <v>2556</v>
      </c>
      <c r="B1068" s="318">
        <v>709170001</v>
      </c>
      <c r="C1068" s="309" t="s">
        <v>2511</v>
      </c>
      <c r="D1068" s="299" t="s">
        <v>251</v>
      </c>
      <c r="E1068" s="301" t="s">
        <v>1819</v>
      </c>
      <c r="F1068" s="296" t="s">
        <v>388</v>
      </c>
      <c r="G1068" s="468" t="s">
        <v>723</v>
      </c>
      <c r="H1068" s="301"/>
      <c r="I1068" s="301" t="s">
        <v>2486</v>
      </c>
      <c r="J1068" s="302">
        <v>18.55</v>
      </c>
      <c r="K1068" s="303" t="s">
        <v>234</v>
      </c>
      <c r="L1068" s="312" t="s">
        <v>163</v>
      </c>
      <c r="M1068" s="289" t="s">
        <v>479</v>
      </c>
      <c r="N1068" s="294">
        <v>49</v>
      </c>
      <c r="O1068" s="305">
        <v>4</v>
      </c>
      <c r="P1068" s="305">
        <v>0.2</v>
      </c>
      <c r="Q1068" s="463">
        <f>IFERROR(tbl_AufmassLos1[[#This Row],[Fläche_qm]]*tbl_AufmassLos1[[#This Row],[Reinigungs-tageJahr]],"")</f>
        <v>908.95</v>
      </c>
      <c r="R1068" s="232">
        <f>IFERROR(VLOOKUP(tbl_AufmassLos1[[#This Row],[Reinigungs-gruppe]]&amp;tbl_AufmassLos1[[#This Row],[Reinigungs-tageJahr]],tbl_BasisLos1[],7,FALSE),"")</f>
        <v>0</v>
      </c>
      <c r="S1068" s="463" t="str">
        <f>IFERROR(tbl_AufmassLos1[[#This Row],[Fläche_qm_Jahr]]/tbl_AufmassLos1[[#This Row],[qm Leistung pro Stunde]],"")</f>
        <v/>
      </c>
      <c r="T1068" s="233">
        <f>IFERROR(VLOOKUP(tbl_AufmassLos1[[#This Row],[Reinigungs-gruppe]]&amp;tbl_AufmassLos1[[#This Row],[Reinigungs-tageJahr]],tbl_BasisLos1[],8,FALSE),"")</f>
        <v>0</v>
      </c>
      <c r="U1068" s="234" t="str">
        <f>IFERROR(tbl_AufmassLos1[[#This Row],[StundenJahr]]*tbl_AufmassLos1[[#This Row],[SVS]],"")</f>
        <v/>
      </c>
      <c r="V1068" s="234" t="str">
        <f>IFERROR(tbl_AufmassLos1[[#This Row],[PreisJahr]]/12,"")</f>
        <v/>
      </c>
    </row>
    <row r="1069" spans="1:22" x14ac:dyDescent="0.2">
      <c r="A1069" s="321" t="s">
        <v>2556</v>
      </c>
      <c r="B1069" s="318">
        <v>709170001</v>
      </c>
      <c r="C1069" s="309" t="s">
        <v>2511</v>
      </c>
      <c r="D1069" s="299" t="s">
        <v>251</v>
      </c>
      <c r="E1069" s="301" t="s">
        <v>1820</v>
      </c>
      <c r="F1069" s="296" t="s">
        <v>388</v>
      </c>
      <c r="G1069" s="468" t="s">
        <v>723</v>
      </c>
      <c r="H1069" s="301"/>
      <c r="I1069" s="301" t="s">
        <v>2486</v>
      </c>
      <c r="J1069" s="302">
        <v>18.62</v>
      </c>
      <c r="K1069" s="303" t="s">
        <v>234</v>
      </c>
      <c r="L1069" s="312" t="s">
        <v>163</v>
      </c>
      <c r="M1069" s="289" t="s">
        <v>479</v>
      </c>
      <c r="N1069" s="294">
        <v>49</v>
      </c>
      <c r="O1069" s="305">
        <v>4</v>
      </c>
      <c r="P1069" s="305">
        <v>0.2</v>
      </c>
      <c r="Q1069" s="463">
        <f>IFERROR(tbl_AufmassLos1[[#This Row],[Fläche_qm]]*tbl_AufmassLos1[[#This Row],[Reinigungs-tageJahr]],"")</f>
        <v>912.38</v>
      </c>
      <c r="R1069" s="232">
        <f>IFERROR(VLOOKUP(tbl_AufmassLos1[[#This Row],[Reinigungs-gruppe]]&amp;tbl_AufmassLos1[[#This Row],[Reinigungs-tageJahr]],tbl_BasisLos1[],7,FALSE),"")</f>
        <v>0</v>
      </c>
      <c r="S1069" s="463" t="str">
        <f>IFERROR(tbl_AufmassLos1[[#This Row],[Fläche_qm_Jahr]]/tbl_AufmassLos1[[#This Row],[qm Leistung pro Stunde]],"")</f>
        <v/>
      </c>
      <c r="T1069" s="233">
        <f>IFERROR(VLOOKUP(tbl_AufmassLos1[[#This Row],[Reinigungs-gruppe]]&amp;tbl_AufmassLos1[[#This Row],[Reinigungs-tageJahr]],tbl_BasisLos1[],8,FALSE),"")</f>
        <v>0</v>
      </c>
      <c r="U1069" s="234" t="str">
        <f>IFERROR(tbl_AufmassLos1[[#This Row],[StundenJahr]]*tbl_AufmassLos1[[#This Row],[SVS]],"")</f>
        <v/>
      </c>
      <c r="V1069" s="234" t="str">
        <f>IFERROR(tbl_AufmassLos1[[#This Row],[PreisJahr]]/12,"")</f>
        <v/>
      </c>
    </row>
    <row r="1070" spans="1:22" x14ac:dyDescent="0.2">
      <c r="A1070" s="321" t="s">
        <v>2556</v>
      </c>
      <c r="B1070" s="318">
        <v>709170001</v>
      </c>
      <c r="C1070" s="309" t="s">
        <v>2511</v>
      </c>
      <c r="D1070" s="299" t="s">
        <v>253</v>
      </c>
      <c r="E1070" s="301" t="s">
        <v>1713</v>
      </c>
      <c r="F1070" s="296" t="s">
        <v>385</v>
      </c>
      <c r="G1070" s="468" t="s">
        <v>723</v>
      </c>
      <c r="H1070" s="301"/>
      <c r="I1070" s="301" t="s">
        <v>2486</v>
      </c>
      <c r="J1070" s="302">
        <v>6.53</v>
      </c>
      <c r="K1070" s="303" t="s">
        <v>48</v>
      </c>
      <c r="L1070" s="312" t="s">
        <v>163</v>
      </c>
      <c r="M1070" s="332" t="s">
        <v>250</v>
      </c>
      <c r="N1070" s="294">
        <v>0</v>
      </c>
      <c r="O1070" s="305">
        <v>0.6</v>
      </c>
      <c r="P1070" s="305"/>
      <c r="Q1070" s="463">
        <f>IFERROR(tbl_AufmassLos1[[#This Row],[Fläche_qm]]*tbl_AufmassLos1[[#This Row],[Reinigungs-tageJahr]],"")</f>
        <v>0</v>
      </c>
      <c r="R1070" s="232">
        <f>IFERROR(VLOOKUP(tbl_AufmassLos1[[#This Row],[Reinigungs-gruppe]]&amp;tbl_AufmassLos1[[#This Row],[Reinigungs-tageJahr]],tbl_BasisLos1[],7,FALSE),"")</f>
        <v>0</v>
      </c>
      <c r="S1070" s="463" t="str">
        <f>IFERROR(tbl_AufmassLos1[[#This Row],[Fläche_qm_Jahr]]/tbl_AufmassLos1[[#This Row],[qm Leistung pro Stunde]],"")</f>
        <v/>
      </c>
      <c r="T1070" s="233">
        <f>IFERROR(VLOOKUP(tbl_AufmassLos1[[#This Row],[Reinigungs-gruppe]]&amp;tbl_AufmassLos1[[#This Row],[Reinigungs-tageJahr]],tbl_BasisLos1[],8,FALSE),"")</f>
        <v>0</v>
      </c>
      <c r="U1070" s="234" t="str">
        <f>IFERROR(tbl_AufmassLos1[[#This Row],[StundenJahr]]*tbl_AufmassLos1[[#This Row],[SVS]],"")</f>
        <v/>
      </c>
      <c r="V1070" s="234" t="str">
        <f>IFERROR(tbl_AufmassLos1[[#This Row],[PreisJahr]]/12,"")</f>
        <v/>
      </c>
    </row>
    <row r="1071" spans="1:22" x14ac:dyDescent="0.2">
      <c r="A1071" s="321" t="s">
        <v>2556</v>
      </c>
      <c r="B1071" s="318">
        <v>709170001</v>
      </c>
      <c r="C1071" s="309" t="s">
        <v>2511</v>
      </c>
      <c r="D1071" s="299" t="s">
        <v>251</v>
      </c>
      <c r="E1071" s="301" t="s">
        <v>1821</v>
      </c>
      <c r="F1071" s="296" t="s">
        <v>388</v>
      </c>
      <c r="G1071" s="468" t="s">
        <v>723</v>
      </c>
      <c r="H1071" s="301"/>
      <c r="I1071" s="301" t="s">
        <v>2486</v>
      </c>
      <c r="J1071" s="302">
        <v>18</v>
      </c>
      <c r="K1071" s="303" t="s">
        <v>234</v>
      </c>
      <c r="L1071" s="312" t="s">
        <v>163</v>
      </c>
      <c r="M1071" s="289" t="s">
        <v>479</v>
      </c>
      <c r="N1071" s="294">
        <v>49</v>
      </c>
      <c r="O1071" s="305">
        <v>4</v>
      </c>
      <c r="P1071" s="305">
        <v>0.2</v>
      </c>
      <c r="Q1071" s="463">
        <f>IFERROR(tbl_AufmassLos1[[#This Row],[Fläche_qm]]*tbl_AufmassLos1[[#This Row],[Reinigungs-tageJahr]],"")</f>
        <v>882</v>
      </c>
      <c r="R1071" s="232">
        <f>IFERROR(VLOOKUP(tbl_AufmassLos1[[#This Row],[Reinigungs-gruppe]]&amp;tbl_AufmassLos1[[#This Row],[Reinigungs-tageJahr]],tbl_BasisLos1[],7,FALSE),"")</f>
        <v>0</v>
      </c>
      <c r="S1071" s="463" t="str">
        <f>IFERROR(tbl_AufmassLos1[[#This Row],[Fläche_qm_Jahr]]/tbl_AufmassLos1[[#This Row],[qm Leistung pro Stunde]],"")</f>
        <v/>
      </c>
      <c r="T1071" s="233">
        <f>IFERROR(VLOOKUP(tbl_AufmassLos1[[#This Row],[Reinigungs-gruppe]]&amp;tbl_AufmassLos1[[#This Row],[Reinigungs-tageJahr]],tbl_BasisLos1[],8,FALSE),"")</f>
        <v>0</v>
      </c>
      <c r="U1071" s="234" t="str">
        <f>IFERROR(tbl_AufmassLos1[[#This Row],[StundenJahr]]*tbl_AufmassLos1[[#This Row],[SVS]],"")</f>
        <v/>
      </c>
      <c r="V1071" s="234" t="str">
        <f>IFERROR(tbl_AufmassLos1[[#This Row],[PreisJahr]]/12,"")</f>
        <v/>
      </c>
    </row>
    <row r="1072" spans="1:22" x14ac:dyDescent="0.2">
      <c r="A1072" s="321" t="s">
        <v>2556</v>
      </c>
      <c r="B1072" s="318">
        <v>709170001</v>
      </c>
      <c r="C1072" s="309" t="s">
        <v>2511</v>
      </c>
      <c r="D1072" s="299" t="s">
        <v>251</v>
      </c>
      <c r="E1072" s="301" t="s">
        <v>1822</v>
      </c>
      <c r="F1072" s="296" t="s">
        <v>380</v>
      </c>
      <c r="G1072" s="468" t="s">
        <v>723</v>
      </c>
      <c r="H1072" s="301"/>
      <c r="I1072" s="301" t="s">
        <v>2486</v>
      </c>
      <c r="J1072" s="302">
        <v>69.08</v>
      </c>
      <c r="K1072" s="303" t="s">
        <v>459</v>
      </c>
      <c r="L1072" s="312" t="s">
        <v>163</v>
      </c>
      <c r="M1072" s="289" t="s">
        <v>479</v>
      </c>
      <c r="N1072" s="294">
        <v>49</v>
      </c>
      <c r="O1072" s="305">
        <v>0</v>
      </c>
      <c r="P1072" s="305">
        <v>5.5</v>
      </c>
      <c r="Q1072" s="463">
        <f>IFERROR(tbl_AufmassLos1[[#This Row],[Fläche_qm]]*tbl_AufmassLos1[[#This Row],[Reinigungs-tageJahr]],"")</f>
        <v>3384.92</v>
      </c>
      <c r="R1072" s="232">
        <f>IFERROR(VLOOKUP(tbl_AufmassLos1[[#This Row],[Reinigungs-gruppe]]&amp;tbl_AufmassLos1[[#This Row],[Reinigungs-tageJahr]],tbl_BasisLos1[],7,FALSE),"")</f>
        <v>0</v>
      </c>
      <c r="S1072" s="463" t="str">
        <f>IFERROR(tbl_AufmassLos1[[#This Row],[Fläche_qm_Jahr]]/tbl_AufmassLos1[[#This Row],[qm Leistung pro Stunde]],"")</f>
        <v/>
      </c>
      <c r="T1072" s="233">
        <f>IFERROR(VLOOKUP(tbl_AufmassLos1[[#This Row],[Reinigungs-gruppe]]&amp;tbl_AufmassLos1[[#This Row],[Reinigungs-tageJahr]],tbl_BasisLos1[],8,FALSE),"")</f>
        <v>0</v>
      </c>
      <c r="U1072" s="234" t="str">
        <f>IFERROR(tbl_AufmassLos1[[#This Row],[StundenJahr]]*tbl_AufmassLos1[[#This Row],[SVS]],"")</f>
        <v/>
      </c>
      <c r="V1072" s="234" t="str">
        <f>IFERROR(tbl_AufmassLos1[[#This Row],[PreisJahr]]/12,"")</f>
        <v/>
      </c>
    </row>
    <row r="1073" spans="1:22" x14ac:dyDescent="0.2">
      <c r="A1073" s="321" t="s">
        <v>2556</v>
      </c>
      <c r="B1073" s="318">
        <v>709170001</v>
      </c>
      <c r="C1073" s="309" t="s">
        <v>2511</v>
      </c>
      <c r="D1073" s="299" t="s">
        <v>251</v>
      </c>
      <c r="E1073" s="301" t="s">
        <v>1823</v>
      </c>
      <c r="F1073" s="296" t="s">
        <v>388</v>
      </c>
      <c r="G1073" s="468" t="s">
        <v>723</v>
      </c>
      <c r="H1073" s="301"/>
      <c r="I1073" s="301" t="s">
        <v>2486</v>
      </c>
      <c r="J1073" s="302">
        <v>31.3</v>
      </c>
      <c r="K1073" s="303" t="s">
        <v>234</v>
      </c>
      <c r="L1073" s="312" t="s">
        <v>163</v>
      </c>
      <c r="M1073" s="289" t="s">
        <v>479</v>
      </c>
      <c r="N1073" s="294">
        <v>49</v>
      </c>
      <c r="O1073" s="305">
        <v>10</v>
      </c>
      <c r="P1073" s="305">
        <v>0.2</v>
      </c>
      <c r="Q1073" s="463">
        <f>IFERROR(tbl_AufmassLos1[[#This Row],[Fläche_qm]]*tbl_AufmassLos1[[#This Row],[Reinigungs-tageJahr]],"")</f>
        <v>1533.7</v>
      </c>
      <c r="R1073" s="232">
        <f>IFERROR(VLOOKUP(tbl_AufmassLos1[[#This Row],[Reinigungs-gruppe]]&amp;tbl_AufmassLos1[[#This Row],[Reinigungs-tageJahr]],tbl_BasisLos1[],7,FALSE),"")</f>
        <v>0</v>
      </c>
      <c r="S1073" s="463" t="str">
        <f>IFERROR(tbl_AufmassLos1[[#This Row],[Fläche_qm_Jahr]]/tbl_AufmassLos1[[#This Row],[qm Leistung pro Stunde]],"")</f>
        <v/>
      </c>
      <c r="T1073" s="233">
        <f>IFERROR(VLOOKUP(tbl_AufmassLos1[[#This Row],[Reinigungs-gruppe]]&amp;tbl_AufmassLos1[[#This Row],[Reinigungs-tageJahr]],tbl_BasisLos1[],8,FALSE),"")</f>
        <v>0</v>
      </c>
      <c r="U1073" s="234" t="str">
        <f>IFERROR(tbl_AufmassLos1[[#This Row],[StundenJahr]]*tbl_AufmassLos1[[#This Row],[SVS]],"")</f>
        <v/>
      </c>
      <c r="V1073" s="234" t="str">
        <f>IFERROR(tbl_AufmassLos1[[#This Row],[PreisJahr]]/12,"")</f>
        <v/>
      </c>
    </row>
    <row r="1074" spans="1:22" x14ac:dyDescent="0.2">
      <c r="A1074" s="321" t="s">
        <v>2556</v>
      </c>
      <c r="B1074" s="318">
        <v>709170001</v>
      </c>
      <c r="C1074" s="309" t="s">
        <v>2511</v>
      </c>
      <c r="D1074" s="299" t="s">
        <v>251</v>
      </c>
      <c r="E1074" s="301" t="s">
        <v>1824</v>
      </c>
      <c r="F1074" s="296" t="s">
        <v>388</v>
      </c>
      <c r="G1074" s="468" t="s">
        <v>723</v>
      </c>
      <c r="H1074" s="301"/>
      <c r="I1074" s="301" t="s">
        <v>2486</v>
      </c>
      <c r="J1074" s="302">
        <v>23.55</v>
      </c>
      <c r="K1074" s="303" t="s">
        <v>234</v>
      </c>
      <c r="L1074" s="312" t="s">
        <v>163</v>
      </c>
      <c r="M1074" s="289" t="s">
        <v>479</v>
      </c>
      <c r="N1074" s="294">
        <v>49</v>
      </c>
      <c r="O1074" s="305">
        <v>5.6</v>
      </c>
      <c r="P1074" s="305">
        <v>0.2</v>
      </c>
      <c r="Q1074" s="463">
        <f>IFERROR(tbl_AufmassLos1[[#This Row],[Fläche_qm]]*tbl_AufmassLos1[[#This Row],[Reinigungs-tageJahr]],"")</f>
        <v>1153.95</v>
      </c>
      <c r="R1074" s="232">
        <f>IFERROR(VLOOKUP(tbl_AufmassLos1[[#This Row],[Reinigungs-gruppe]]&amp;tbl_AufmassLos1[[#This Row],[Reinigungs-tageJahr]],tbl_BasisLos1[],7,FALSE),"")</f>
        <v>0</v>
      </c>
      <c r="S1074" s="463" t="str">
        <f>IFERROR(tbl_AufmassLos1[[#This Row],[Fläche_qm_Jahr]]/tbl_AufmassLos1[[#This Row],[qm Leistung pro Stunde]],"")</f>
        <v/>
      </c>
      <c r="T1074" s="233">
        <f>IFERROR(VLOOKUP(tbl_AufmassLos1[[#This Row],[Reinigungs-gruppe]]&amp;tbl_AufmassLos1[[#This Row],[Reinigungs-tageJahr]],tbl_BasisLos1[],8,FALSE),"")</f>
        <v>0</v>
      </c>
      <c r="U1074" s="234" t="str">
        <f>IFERROR(tbl_AufmassLos1[[#This Row],[StundenJahr]]*tbl_AufmassLos1[[#This Row],[SVS]],"")</f>
        <v/>
      </c>
      <c r="V1074" s="234" t="str">
        <f>IFERROR(tbl_AufmassLos1[[#This Row],[PreisJahr]]/12,"")</f>
        <v/>
      </c>
    </row>
    <row r="1075" spans="1:22" x14ac:dyDescent="0.2">
      <c r="A1075" s="321" t="s">
        <v>2556</v>
      </c>
      <c r="B1075" s="318">
        <v>709170001</v>
      </c>
      <c r="C1075" s="309" t="s">
        <v>2511</v>
      </c>
      <c r="D1075" s="299" t="s">
        <v>251</v>
      </c>
      <c r="E1075" s="301" t="s">
        <v>1825</v>
      </c>
      <c r="F1075" s="296" t="s">
        <v>410</v>
      </c>
      <c r="G1075" s="468" t="s">
        <v>723</v>
      </c>
      <c r="H1075" s="301"/>
      <c r="I1075" s="301" t="s">
        <v>2488</v>
      </c>
      <c r="J1075" s="302">
        <v>6.2</v>
      </c>
      <c r="K1075" s="303" t="s">
        <v>478</v>
      </c>
      <c r="L1075" s="312" t="s">
        <v>163</v>
      </c>
      <c r="M1075" s="289" t="s">
        <v>484</v>
      </c>
      <c r="N1075" s="294">
        <v>122.5</v>
      </c>
      <c r="O1075" s="305">
        <v>0</v>
      </c>
      <c r="P1075" s="305"/>
      <c r="Q1075" s="463">
        <f>IFERROR(tbl_AufmassLos1[[#This Row],[Fläche_qm]]*tbl_AufmassLos1[[#This Row],[Reinigungs-tageJahr]],"")</f>
        <v>759.5</v>
      </c>
      <c r="R1075" s="232">
        <f>IFERROR(VLOOKUP(tbl_AufmassLos1[[#This Row],[Reinigungs-gruppe]]&amp;tbl_AufmassLos1[[#This Row],[Reinigungs-tageJahr]],tbl_BasisLos1[],7,FALSE),"")</f>
        <v>0</v>
      </c>
      <c r="S1075" s="463" t="str">
        <f>IFERROR(tbl_AufmassLos1[[#This Row],[Fläche_qm_Jahr]]/tbl_AufmassLos1[[#This Row],[qm Leistung pro Stunde]],"")</f>
        <v/>
      </c>
      <c r="T1075" s="233">
        <f>IFERROR(VLOOKUP(tbl_AufmassLos1[[#This Row],[Reinigungs-gruppe]]&amp;tbl_AufmassLos1[[#This Row],[Reinigungs-tageJahr]],tbl_BasisLos1[],8,FALSE),"")</f>
        <v>0</v>
      </c>
      <c r="U1075" s="234" t="str">
        <f>IFERROR(tbl_AufmassLos1[[#This Row],[StundenJahr]]*tbl_AufmassLos1[[#This Row],[SVS]],"")</f>
        <v/>
      </c>
      <c r="V1075" s="234" t="str">
        <f>IFERROR(tbl_AufmassLos1[[#This Row],[PreisJahr]]/12,"")</f>
        <v/>
      </c>
    </row>
    <row r="1076" spans="1:22" x14ac:dyDescent="0.2">
      <c r="A1076" s="321" t="s">
        <v>2556</v>
      </c>
      <c r="B1076" s="318">
        <v>709170001</v>
      </c>
      <c r="C1076" s="309" t="s">
        <v>2511</v>
      </c>
      <c r="D1076" s="299" t="s">
        <v>251</v>
      </c>
      <c r="E1076" s="301" t="s">
        <v>1826</v>
      </c>
      <c r="F1076" s="296" t="s">
        <v>2447</v>
      </c>
      <c r="G1076" s="468" t="s">
        <v>723</v>
      </c>
      <c r="H1076" s="301"/>
      <c r="I1076" s="301" t="s">
        <v>2488</v>
      </c>
      <c r="J1076" s="302">
        <v>13.32</v>
      </c>
      <c r="K1076" s="303" t="s">
        <v>451</v>
      </c>
      <c r="L1076" s="312" t="s">
        <v>163</v>
      </c>
      <c r="M1076" s="289" t="s">
        <v>481</v>
      </c>
      <c r="N1076" s="294">
        <v>245</v>
      </c>
      <c r="O1076" s="305">
        <v>0.6</v>
      </c>
      <c r="P1076" s="305"/>
      <c r="Q1076" s="463">
        <f>IFERROR(tbl_AufmassLos1[[#This Row],[Fläche_qm]]*tbl_AufmassLos1[[#This Row],[Reinigungs-tageJahr]],"")</f>
        <v>3263.4</v>
      </c>
      <c r="R1076" s="232">
        <f>IFERROR(VLOOKUP(tbl_AufmassLos1[[#This Row],[Reinigungs-gruppe]]&amp;tbl_AufmassLos1[[#This Row],[Reinigungs-tageJahr]],tbl_BasisLos1[],7,FALSE),"")</f>
        <v>0</v>
      </c>
      <c r="S1076" s="463" t="str">
        <f>IFERROR(tbl_AufmassLos1[[#This Row],[Fläche_qm_Jahr]]/tbl_AufmassLos1[[#This Row],[qm Leistung pro Stunde]],"")</f>
        <v/>
      </c>
      <c r="T1076" s="233">
        <f>IFERROR(VLOOKUP(tbl_AufmassLos1[[#This Row],[Reinigungs-gruppe]]&amp;tbl_AufmassLos1[[#This Row],[Reinigungs-tageJahr]],tbl_BasisLos1[],8,FALSE),"")</f>
        <v>0</v>
      </c>
      <c r="U1076" s="234" t="str">
        <f>IFERROR(tbl_AufmassLos1[[#This Row],[StundenJahr]]*tbl_AufmassLos1[[#This Row],[SVS]],"")</f>
        <v/>
      </c>
      <c r="V1076" s="234" t="str">
        <f>IFERROR(tbl_AufmassLos1[[#This Row],[PreisJahr]]/12,"")</f>
        <v/>
      </c>
    </row>
    <row r="1077" spans="1:22" x14ac:dyDescent="0.2">
      <c r="A1077" s="321" t="s">
        <v>2556</v>
      </c>
      <c r="B1077" s="318">
        <v>709170001</v>
      </c>
      <c r="C1077" s="309" t="s">
        <v>2511</v>
      </c>
      <c r="D1077" s="299" t="s">
        <v>251</v>
      </c>
      <c r="E1077" s="301" t="s">
        <v>1827</v>
      </c>
      <c r="F1077" s="296" t="s">
        <v>388</v>
      </c>
      <c r="G1077" s="468" t="s">
        <v>723</v>
      </c>
      <c r="H1077" s="301"/>
      <c r="I1077" s="301" t="s">
        <v>2486</v>
      </c>
      <c r="J1077" s="302">
        <v>23.7</v>
      </c>
      <c r="K1077" s="303" t="s">
        <v>234</v>
      </c>
      <c r="L1077" s="312" t="s">
        <v>163</v>
      </c>
      <c r="M1077" s="289" t="s">
        <v>479</v>
      </c>
      <c r="N1077" s="294">
        <v>49</v>
      </c>
      <c r="O1077" s="305">
        <v>4.2</v>
      </c>
      <c r="P1077" s="305">
        <v>0.2</v>
      </c>
      <c r="Q1077" s="463">
        <f>IFERROR(tbl_AufmassLos1[[#This Row],[Fläche_qm]]*tbl_AufmassLos1[[#This Row],[Reinigungs-tageJahr]],"")</f>
        <v>1161.3</v>
      </c>
      <c r="R1077" s="232">
        <f>IFERROR(VLOOKUP(tbl_AufmassLos1[[#This Row],[Reinigungs-gruppe]]&amp;tbl_AufmassLos1[[#This Row],[Reinigungs-tageJahr]],tbl_BasisLos1[],7,FALSE),"")</f>
        <v>0</v>
      </c>
      <c r="S1077" s="463" t="str">
        <f>IFERROR(tbl_AufmassLos1[[#This Row],[Fläche_qm_Jahr]]/tbl_AufmassLos1[[#This Row],[qm Leistung pro Stunde]],"")</f>
        <v/>
      </c>
      <c r="T1077" s="233">
        <f>IFERROR(VLOOKUP(tbl_AufmassLos1[[#This Row],[Reinigungs-gruppe]]&amp;tbl_AufmassLos1[[#This Row],[Reinigungs-tageJahr]],tbl_BasisLos1[],8,FALSE),"")</f>
        <v>0</v>
      </c>
      <c r="U1077" s="234" t="str">
        <f>IFERROR(tbl_AufmassLos1[[#This Row],[StundenJahr]]*tbl_AufmassLos1[[#This Row],[SVS]],"")</f>
        <v/>
      </c>
      <c r="V1077" s="234" t="str">
        <f>IFERROR(tbl_AufmassLos1[[#This Row],[PreisJahr]]/12,"")</f>
        <v/>
      </c>
    </row>
    <row r="1078" spans="1:22" x14ac:dyDescent="0.2">
      <c r="A1078" s="321" t="s">
        <v>2556</v>
      </c>
      <c r="B1078" s="318">
        <v>709170001</v>
      </c>
      <c r="C1078" s="309" t="s">
        <v>2511</v>
      </c>
      <c r="D1078" s="299" t="s">
        <v>251</v>
      </c>
      <c r="E1078" s="301" t="s">
        <v>1828</v>
      </c>
      <c r="F1078" s="296" t="s">
        <v>388</v>
      </c>
      <c r="G1078" s="468" t="s">
        <v>723</v>
      </c>
      <c r="H1078" s="301"/>
      <c r="I1078" s="301" t="s">
        <v>2486</v>
      </c>
      <c r="J1078" s="302">
        <v>15.4</v>
      </c>
      <c r="K1078" s="303" t="s">
        <v>234</v>
      </c>
      <c r="L1078" s="312" t="s">
        <v>163</v>
      </c>
      <c r="M1078" s="289" t="s">
        <v>479</v>
      </c>
      <c r="N1078" s="294">
        <v>49</v>
      </c>
      <c r="O1078" s="305">
        <v>3.2</v>
      </c>
      <c r="P1078" s="305">
        <v>0.2</v>
      </c>
      <c r="Q1078" s="463">
        <f>IFERROR(tbl_AufmassLos1[[#This Row],[Fläche_qm]]*tbl_AufmassLos1[[#This Row],[Reinigungs-tageJahr]],"")</f>
        <v>754.6</v>
      </c>
      <c r="R1078" s="232">
        <f>IFERROR(VLOOKUP(tbl_AufmassLos1[[#This Row],[Reinigungs-gruppe]]&amp;tbl_AufmassLos1[[#This Row],[Reinigungs-tageJahr]],tbl_BasisLos1[],7,FALSE),"")</f>
        <v>0</v>
      </c>
      <c r="S1078" s="463" t="str">
        <f>IFERROR(tbl_AufmassLos1[[#This Row],[Fläche_qm_Jahr]]/tbl_AufmassLos1[[#This Row],[qm Leistung pro Stunde]],"")</f>
        <v/>
      </c>
      <c r="T1078" s="233">
        <f>IFERROR(VLOOKUP(tbl_AufmassLos1[[#This Row],[Reinigungs-gruppe]]&amp;tbl_AufmassLos1[[#This Row],[Reinigungs-tageJahr]],tbl_BasisLos1[],8,FALSE),"")</f>
        <v>0</v>
      </c>
      <c r="U1078" s="234" t="str">
        <f>IFERROR(tbl_AufmassLos1[[#This Row],[StundenJahr]]*tbl_AufmassLos1[[#This Row],[SVS]],"")</f>
        <v/>
      </c>
      <c r="V1078" s="234" t="str">
        <f>IFERROR(tbl_AufmassLos1[[#This Row],[PreisJahr]]/12,"")</f>
        <v/>
      </c>
    </row>
    <row r="1079" spans="1:22" x14ac:dyDescent="0.2">
      <c r="A1079" s="321" t="s">
        <v>2556</v>
      </c>
      <c r="B1079" s="318">
        <v>709170001</v>
      </c>
      <c r="C1079" s="309" t="s">
        <v>2511</v>
      </c>
      <c r="D1079" s="299" t="s">
        <v>251</v>
      </c>
      <c r="E1079" s="301" t="s">
        <v>1829</v>
      </c>
      <c r="F1079" s="296" t="s">
        <v>388</v>
      </c>
      <c r="G1079" s="468" t="s">
        <v>723</v>
      </c>
      <c r="H1079" s="301"/>
      <c r="I1079" s="301" t="s">
        <v>2486</v>
      </c>
      <c r="J1079" s="302">
        <v>18.45</v>
      </c>
      <c r="K1079" s="303" t="s">
        <v>234</v>
      </c>
      <c r="L1079" s="312" t="s">
        <v>163</v>
      </c>
      <c r="M1079" s="289" t="s">
        <v>479</v>
      </c>
      <c r="N1079" s="294">
        <v>49</v>
      </c>
      <c r="O1079" s="305">
        <v>4</v>
      </c>
      <c r="P1079" s="305"/>
      <c r="Q1079" s="463">
        <f>IFERROR(tbl_AufmassLos1[[#This Row],[Fläche_qm]]*tbl_AufmassLos1[[#This Row],[Reinigungs-tageJahr]],"")</f>
        <v>904.05</v>
      </c>
      <c r="R1079" s="232">
        <f>IFERROR(VLOOKUP(tbl_AufmassLos1[[#This Row],[Reinigungs-gruppe]]&amp;tbl_AufmassLos1[[#This Row],[Reinigungs-tageJahr]],tbl_BasisLos1[],7,FALSE),"")</f>
        <v>0</v>
      </c>
      <c r="S1079" s="463" t="str">
        <f>IFERROR(tbl_AufmassLos1[[#This Row],[Fläche_qm_Jahr]]/tbl_AufmassLos1[[#This Row],[qm Leistung pro Stunde]],"")</f>
        <v/>
      </c>
      <c r="T1079" s="233">
        <f>IFERROR(VLOOKUP(tbl_AufmassLos1[[#This Row],[Reinigungs-gruppe]]&amp;tbl_AufmassLos1[[#This Row],[Reinigungs-tageJahr]],tbl_BasisLos1[],8,FALSE),"")</f>
        <v>0</v>
      </c>
      <c r="U1079" s="234" t="str">
        <f>IFERROR(tbl_AufmassLos1[[#This Row],[StundenJahr]]*tbl_AufmassLos1[[#This Row],[SVS]],"")</f>
        <v/>
      </c>
      <c r="V1079" s="234" t="str">
        <f>IFERROR(tbl_AufmassLos1[[#This Row],[PreisJahr]]/12,"")</f>
        <v/>
      </c>
    </row>
    <row r="1080" spans="1:22" x14ac:dyDescent="0.2">
      <c r="A1080" s="321" t="s">
        <v>2556</v>
      </c>
      <c r="B1080" s="318">
        <v>709170001</v>
      </c>
      <c r="C1080" s="309" t="s">
        <v>2511</v>
      </c>
      <c r="D1080" s="299" t="s">
        <v>251</v>
      </c>
      <c r="E1080" s="301" t="s">
        <v>1830</v>
      </c>
      <c r="F1080" s="296" t="s">
        <v>388</v>
      </c>
      <c r="G1080" s="468" t="s">
        <v>723</v>
      </c>
      <c r="H1080" s="301"/>
      <c r="I1080" s="301" t="s">
        <v>2486</v>
      </c>
      <c r="J1080" s="302">
        <v>18.350000000000001</v>
      </c>
      <c r="K1080" s="303" t="s">
        <v>234</v>
      </c>
      <c r="L1080" s="312" t="s">
        <v>163</v>
      </c>
      <c r="M1080" s="289" t="s">
        <v>479</v>
      </c>
      <c r="N1080" s="294">
        <v>49</v>
      </c>
      <c r="O1080" s="305">
        <v>3.2</v>
      </c>
      <c r="P1080" s="305">
        <v>0.2</v>
      </c>
      <c r="Q1080" s="463">
        <f>IFERROR(tbl_AufmassLos1[[#This Row],[Fläche_qm]]*tbl_AufmassLos1[[#This Row],[Reinigungs-tageJahr]],"")</f>
        <v>899.15000000000009</v>
      </c>
      <c r="R1080" s="232">
        <f>IFERROR(VLOOKUP(tbl_AufmassLos1[[#This Row],[Reinigungs-gruppe]]&amp;tbl_AufmassLos1[[#This Row],[Reinigungs-tageJahr]],tbl_BasisLos1[],7,FALSE),"")</f>
        <v>0</v>
      </c>
      <c r="S1080" s="463" t="str">
        <f>IFERROR(tbl_AufmassLos1[[#This Row],[Fläche_qm_Jahr]]/tbl_AufmassLos1[[#This Row],[qm Leistung pro Stunde]],"")</f>
        <v/>
      </c>
      <c r="T1080" s="233">
        <f>IFERROR(VLOOKUP(tbl_AufmassLos1[[#This Row],[Reinigungs-gruppe]]&amp;tbl_AufmassLos1[[#This Row],[Reinigungs-tageJahr]],tbl_BasisLos1[],8,FALSE),"")</f>
        <v>0</v>
      </c>
      <c r="U1080" s="234" t="str">
        <f>IFERROR(tbl_AufmassLos1[[#This Row],[StundenJahr]]*tbl_AufmassLos1[[#This Row],[SVS]],"")</f>
        <v/>
      </c>
      <c r="V1080" s="234" t="str">
        <f>IFERROR(tbl_AufmassLos1[[#This Row],[PreisJahr]]/12,"")</f>
        <v/>
      </c>
    </row>
    <row r="1081" spans="1:22" x14ac:dyDescent="0.2">
      <c r="A1081" s="321" t="s">
        <v>2556</v>
      </c>
      <c r="B1081" s="318">
        <v>709170001</v>
      </c>
      <c r="C1081" s="309" t="s">
        <v>2511</v>
      </c>
      <c r="D1081" s="299" t="s">
        <v>253</v>
      </c>
      <c r="E1081" s="301" t="s">
        <v>1714</v>
      </c>
      <c r="F1081" s="296" t="s">
        <v>396</v>
      </c>
      <c r="G1081" s="468" t="s">
        <v>723</v>
      </c>
      <c r="H1081" s="301"/>
      <c r="I1081" s="301" t="s">
        <v>2486</v>
      </c>
      <c r="J1081" s="302">
        <v>17.5</v>
      </c>
      <c r="K1081" s="303" t="s">
        <v>48</v>
      </c>
      <c r="L1081" s="312" t="s">
        <v>163</v>
      </c>
      <c r="M1081" s="332" t="s">
        <v>250</v>
      </c>
      <c r="N1081" s="294">
        <v>0</v>
      </c>
      <c r="O1081" s="305">
        <v>0.6</v>
      </c>
      <c r="P1081" s="305"/>
      <c r="Q1081" s="463">
        <f>IFERROR(tbl_AufmassLos1[[#This Row],[Fläche_qm]]*tbl_AufmassLos1[[#This Row],[Reinigungs-tageJahr]],"")</f>
        <v>0</v>
      </c>
      <c r="R1081" s="232">
        <f>IFERROR(VLOOKUP(tbl_AufmassLos1[[#This Row],[Reinigungs-gruppe]]&amp;tbl_AufmassLos1[[#This Row],[Reinigungs-tageJahr]],tbl_BasisLos1[],7,FALSE),"")</f>
        <v>0</v>
      </c>
      <c r="S1081" s="463" t="str">
        <f>IFERROR(tbl_AufmassLos1[[#This Row],[Fläche_qm_Jahr]]/tbl_AufmassLos1[[#This Row],[qm Leistung pro Stunde]],"")</f>
        <v/>
      </c>
      <c r="T1081" s="233">
        <f>IFERROR(VLOOKUP(tbl_AufmassLos1[[#This Row],[Reinigungs-gruppe]]&amp;tbl_AufmassLos1[[#This Row],[Reinigungs-tageJahr]],tbl_BasisLos1[],8,FALSE),"")</f>
        <v>0</v>
      </c>
      <c r="U1081" s="234" t="str">
        <f>IFERROR(tbl_AufmassLos1[[#This Row],[StundenJahr]]*tbl_AufmassLos1[[#This Row],[SVS]],"")</f>
        <v/>
      </c>
      <c r="V1081" s="234" t="str">
        <f>IFERROR(tbl_AufmassLos1[[#This Row],[PreisJahr]]/12,"")</f>
        <v/>
      </c>
    </row>
    <row r="1082" spans="1:22" x14ac:dyDescent="0.2">
      <c r="A1082" s="321" t="s">
        <v>2556</v>
      </c>
      <c r="B1082" s="318">
        <v>709170001</v>
      </c>
      <c r="C1082" s="309" t="s">
        <v>2511</v>
      </c>
      <c r="D1082" s="299" t="s">
        <v>251</v>
      </c>
      <c r="E1082" s="301" t="s">
        <v>1831</v>
      </c>
      <c r="F1082" s="296" t="s">
        <v>388</v>
      </c>
      <c r="G1082" s="468" t="s">
        <v>723</v>
      </c>
      <c r="H1082" s="301"/>
      <c r="I1082" s="301" t="s">
        <v>2486</v>
      </c>
      <c r="J1082" s="302">
        <v>22.15</v>
      </c>
      <c r="K1082" s="303" t="s">
        <v>234</v>
      </c>
      <c r="L1082" s="312" t="s">
        <v>163</v>
      </c>
      <c r="M1082" s="289" t="s">
        <v>479</v>
      </c>
      <c r="N1082" s="294">
        <v>49</v>
      </c>
      <c r="O1082" s="305">
        <v>4</v>
      </c>
      <c r="P1082" s="305">
        <v>0.2</v>
      </c>
      <c r="Q1082" s="463">
        <f>IFERROR(tbl_AufmassLos1[[#This Row],[Fläche_qm]]*tbl_AufmassLos1[[#This Row],[Reinigungs-tageJahr]],"")</f>
        <v>1085.3499999999999</v>
      </c>
      <c r="R1082" s="232">
        <f>IFERROR(VLOOKUP(tbl_AufmassLos1[[#This Row],[Reinigungs-gruppe]]&amp;tbl_AufmassLos1[[#This Row],[Reinigungs-tageJahr]],tbl_BasisLos1[],7,FALSE),"")</f>
        <v>0</v>
      </c>
      <c r="S1082" s="463" t="str">
        <f>IFERROR(tbl_AufmassLos1[[#This Row],[Fläche_qm_Jahr]]/tbl_AufmassLos1[[#This Row],[qm Leistung pro Stunde]],"")</f>
        <v/>
      </c>
      <c r="T1082" s="233">
        <f>IFERROR(VLOOKUP(tbl_AufmassLos1[[#This Row],[Reinigungs-gruppe]]&amp;tbl_AufmassLos1[[#This Row],[Reinigungs-tageJahr]],tbl_BasisLos1[],8,FALSE),"")</f>
        <v>0</v>
      </c>
      <c r="U1082" s="234" t="str">
        <f>IFERROR(tbl_AufmassLos1[[#This Row],[StundenJahr]]*tbl_AufmassLos1[[#This Row],[SVS]],"")</f>
        <v/>
      </c>
      <c r="V1082" s="234" t="str">
        <f>IFERROR(tbl_AufmassLos1[[#This Row],[PreisJahr]]/12,"")</f>
        <v/>
      </c>
    </row>
    <row r="1083" spans="1:22" x14ac:dyDescent="0.2">
      <c r="A1083" s="321" t="s">
        <v>2556</v>
      </c>
      <c r="B1083" s="318">
        <v>709170001</v>
      </c>
      <c r="C1083" s="309" t="s">
        <v>2511</v>
      </c>
      <c r="D1083" s="299" t="s">
        <v>251</v>
      </c>
      <c r="E1083" s="301" t="s">
        <v>1832</v>
      </c>
      <c r="F1083" s="296" t="s">
        <v>388</v>
      </c>
      <c r="G1083" s="468" t="s">
        <v>723</v>
      </c>
      <c r="H1083" s="301"/>
      <c r="I1083" s="301" t="s">
        <v>2486</v>
      </c>
      <c r="J1083" s="302">
        <v>18.899999999999999</v>
      </c>
      <c r="K1083" s="303" t="s">
        <v>234</v>
      </c>
      <c r="L1083" s="312" t="s">
        <v>163</v>
      </c>
      <c r="M1083" s="289" t="s">
        <v>479</v>
      </c>
      <c r="N1083" s="294">
        <v>49</v>
      </c>
      <c r="O1083" s="305">
        <v>4.8</v>
      </c>
      <c r="P1083" s="305">
        <v>0.2</v>
      </c>
      <c r="Q1083" s="463">
        <f>IFERROR(tbl_AufmassLos1[[#This Row],[Fläche_qm]]*tbl_AufmassLos1[[#This Row],[Reinigungs-tageJahr]],"")</f>
        <v>926.09999999999991</v>
      </c>
      <c r="R1083" s="232">
        <f>IFERROR(VLOOKUP(tbl_AufmassLos1[[#This Row],[Reinigungs-gruppe]]&amp;tbl_AufmassLos1[[#This Row],[Reinigungs-tageJahr]],tbl_BasisLos1[],7,FALSE),"")</f>
        <v>0</v>
      </c>
      <c r="S1083" s="463" t="str">
        <f>IFERROR(tbl_AufmassLos1[[#This Row],[Fläche_qm_Jahr]]/tbl_AufmassLos1[[#This Row],[qm Leistung pro Stunde]],"")</f>
        <v/>
      </c>
      <c r="T1083" s="233">
        <f>IFERROR(VLOOKUP(tbl_AufmassLos1[[#This Row],[Reinigungs-gruppe]]&amp;tbl_AufmassLos1[[#This Row],[Reinigungs-tageJahr]],tbl_BasisLos1[],8,FALSE),"")</f>
        <v>0</v>
      </c>
      <c r="U1083" s="234" t="str">
        <f>IFERROR(tbl_AufmassLos1[[#This Row],[StundenJahr]]*tbl_AufmassLos1[[#This Row],[SVS]],"")</f>
        <v/>
      </c>
      <c r="V1083" s="234" t="str">
        <f>IFERROR(tbl_AufmassLos1[[#This Row],[PreisJahr]]/12,"")</f>
        <v/>
      </c>
    </row>
    <row r="1084" spans="1:22" x14ac:dyDescent="0.2">
      <c r="A1084" s="321" t="s">
        <v>2556</v>
      </c>
      <c r="B1084" s="318">
        <v>709170001</v>
      </c>
      <c r="C1084" s="309" t="s">
        <v>2511</v>
      </c>
      <c r="D1084" s="299" t="s">
        <v>251</v>
      </c>
      <c r="E1084" s="301" t="s">
        <v>1833</v>
      </c>
      <c r="F1084" s="296" t="s">
        <v>388</v>
      </c>
      <c r="G1084" s="468" t="s">
        <v>723</v>
      </c>
      <c r="H1084" s="301"/>
      <c r="I1084" s="301" t="s">
        <v>2486</v>
      </c>
      <c r="J1084" s="302">
        <v>19</v>
      </c>
      <c r="K1084" s="303" t="s">
        <v>234</v>
      </c>
      <c r="L1084" s="312" t="s">
        <v>163</v>
      </c>
      <c r="M1084" s="295" t="s">
        <v>479</v>
      </c>
      <c r="N1084" s="294">
        <v>49</v>
      </c>
      <c r="O1084" s="305">
        <v>4</v>
      </c>
      <c r="P1084" s="305">
        <v>0.2</v>
      </c>
      <c r="Q1084" s="463">
        <f>IFERROR(tbl_AufmassLos1[[#This Row],[Fläche_qm]]*tbl_AufmassLos1[[#This Row],[Reinigungs-tageJahr]],"")</f>
        <v>931</v>
      </c>
      <c r="R1084" s="232">
        <f>IFERROR(VLOOKUP(tbl_AufmassLos1[[#This Row],[Reinigungs-gruppe]]&amp;tbl_AufmassLos1[[#This Row],[Reinigungs-tageJahr]],tbl_BasisLos1[],7,FALSE),"")</f>
        <v>0</v>
      </c>
      <c r="S1084" s="463" t="str">
        <f>IFERROR(tbl_AufmassLos1[[#This Row],[Fläche_qm_Jahr]]/tbl_AufmassLos1[[#This Row],[qm Leistung pro Stunde]],"")</f>
        <v/>
      </c>
      <c r="T1084" s="233">
        <f>IFERROR(VLOOKUP(tbl_AufmassLos1[[#This Row],[Reinigungs-gruppe]]&amp;tbl_AufmassLos1[[#This Row],[Reinigungs-tageJahr]],tbl_BasisLos1[],8,FALSE),"")</f>
        <v>0</v>
      </c>
      <c r="U1084" s="234" t="str">
        <f>IFERROR(tbl_AufmassLos1[[#This Row],[StundenJahr]]*tbl_AufmassLos1[[#This Row],[SVS]],"")</f>
        <v/>
      </c>
      <c r="V1084" s="234" t="str">
        <f>IFERROR(tbl_AufmassLos1[[#This Row],[PreisJahr]]/12,"")</f>
        <v/>
      </c>
    </row>
    <row r="1085" spans="1:22" x14ac:dyDescent="0.2">
      <c r="A1085" s="321" t="s">
        <v>2556</v>
      </c>
      <c r="B1085" s="318">
        <v>709170001</v>
      </c>
      <c r="C1085" s="309" t="s">
        <v>2511</v>
      </c>
      <c r="D1085" s="299" t="s">
        <v>251</v>
      </c>
      <c r="E1085" s="301" t="s">
        <v>1834</v>
      </c>
      <c r="F1085" s="296" t="s">
        <v>417</v>
      </c>
      <c r="G1085" s="468" t="s">
        <v>723</v>
      </c>
      <c r="H1085" s="301"/>
      <c r="I1085" s="301" t="s">
        <v>2486</v>
      </c>
      <c r="J1085" s="302">
        <v>22.15</v>
      </c>
      <c r="K1085" s="303" t="s">
        <v>450</v>
      </c>
      <c r="L1085" s="312" t="s">
        <v>163</v>
      </c>
      <c r="M1085" s="289" t="s">
        <v>484</v>
      </c>
      <c r="N1085" s="294">
        <v>122.5</v>
      </c>
      <c r="O1085" s="305">
        <v>4</v>
      </c>
      <c r="P1085" s="305">
        <v>0.2</v>
      </c>
      <c r="Q1085" s="463">
        <f>IFERROR(tbl_AufmassLos1[[#This Row],[Fläche_qm]]*tbl_AufmassLos1[[#This Row],[Reinigungs-tageJahr]],"")</f>
        <v>2713.375</v>
      </c>
      <c r="R1085" s="232">
        <f>IFERROR(VLOOKUP(tbl_AufmassLos1[[#This Row],[Reinigungs-gruppe]]&amp;tbl_AufmassLos1[[#This Row],[Reinigungs-tageJahr]],tbl_BasisLos1[],7,FALSE),"")</f>
        <v>0</v>
      </c>
      <c r="S1085" s="463" t="str">
        <f>IFERROR(tbl_AufmassLos1[[#This Row],[Fläche_qm_Jahr]]/tbl_AufmassLos1[[#This Row],[qm Leistung pro Stunde]],"")</f>
        <v/>
      </c>
      <c r="T1085" s="233">
        <f>IFERROR(VLOOKUP(tbl_AufmassLos1[[#This Row],[Reinigungs-gruppe]]&amp;tbl_AufmassLos1[[#This Row],[Reinigungs-tageJahr]],tbl_BasisLos1[],8,FALSE),"")</f>
        <v>0</v>
      </c>
      <c r="U1085" s="234" t="str">
        <f>IFERROR(tbl_AufmassLos1[[#This Row],[StundenJahr]]*tbl_AufmassLos1[[#This Row],[SVS]],"")</f>
        <v/>
      </c>
      <c r="V1085" s="234" t="str">
        <f>IFERROR(tbl_AufmassLos1[[#This Row],[PreisJahr]]/12,"")</f>
        <v/>
      </c>
    </row>
    <row r="1086" spans="1:22" x14ac:dyDescent="0.2">
      <c r="A1086" s="321" t="s">
        <v>2556</v>
      </c>
      <c r="B1086" s="318">
        <v>709170001</v>
      </c>
      <c r="C1086" s="309" t="s">
        <v>2511</v>
      </c>
      <c r="D1086" s="299" t="s">
        <v>251</v>
      </c>
      <c r="E1086" s="301" t="s">
        <v>1835</v>
      </c>
      <c r="F1086" s="296" t="s">
        <v>388</v>
      </c>
      <c r="G1086" s="468" t="s">
        <v>723</v>
      </c>
      <c r="H1086" s="301"/>
      <c r="I1086" s="301" t="s">
        <v>2486</v>
      </c>
      <c r="J1086" s="302">
        <v>22</v>
      </c>
      <c r="K1086" s="303" t="s">
        <v>234</v>
      </c>
      <c r="L1086" s="312" t="s">
        <v>163</v>
      </c>
      <c r="M1086" s="295" t="s">
        <v>479</v>
      </c>
      <c r="N1086" s="294">
        <v>49</v>
      </c>
      <c r="O1086" s="305">
        <v>4</v>
      </c>
      <c r="P1086" s="305">
        <v>0.2</v>
      </c>
      <c r="Q1086" s="463">
        <f>IFERROR(tbl_AufmassLos1[[#This Row],[Fläche_qm]]*tbl_AufmassLos1[[#This Row],[Reinigungs-tageJahr]],"")</f>
        <v>1078</v>
      </c>
      <c r="R1086" s="232">
        <f>IFERROR(VLOOKUP(tbl_AufmassLos1[[#This Row],[Reinigungs-gruppe]]&amp;tbl_AufmassLos1[[#This Row],[Reinigungs-tageJahr]],tbl_BasisLos1[],7,FALSE),"")</f>
        <v>0</v>
      </c>
      <c r="S1086" s="463" t="str">
        <f>IFERROR(tbl_AufmassLos1[[#This Row],[Fläche_qm_Jahr]]/tbl_AufmassLos1[[#This Row],[qm Leistung pro Stunde]],"")</f>
        <v/>
      </c>
      <c r="T1086" s="233">
        <f>IFERROR(VLOOKUP(tbl_AufmassLos1[[#This Row],[Reinigungs-gruppe]]&amp;tbl_AufmassLos1[[#This Row],[Reinigungs-tageJahr]],tbl_BasisLos1[],8,FALSE),"")</f>
        <v>0</v>
      </c>
      <c r="U1086" s="234" t="str">
        <f>IFERROR(tbl_AufmassLos1[[#This Row],[StundenJahr]]*tbl_AufmassLos1[[#This Row],[SVS]],"")</f>
        <v/>
      </c>
      <c r="V1086" s="234" t="str">
        <f>IFERROR(tbl_AufmassLos1[[#This Row],[PreisJahr]]/12,"")</f>
        <v/>
      </c>
    </row>
    <row r="1087" spans="1:22" x14ac:dyDescent="0.2">
      <c r="A1087" s="321" t="s">
        <v>2556</v>
      </c>
      <c r="B1087" s="318">
        <v>709170001</v>
      </c>
      <c r="C1087" s="309" t="s">
        <v>2511</v>
      </c>
      <c r="D1087" s="299" t="s">
        <v>251</v>
      </c>
      <c r="E1087" s="301" t="s">
        <v>1836</v>
      </c>
      <c r="F1087" s="296" t="s">
        <v>388</v>
      </c>
      <c r="G1087" s="468" t="s">
        <v>723</v>
      </c>
      <c r="H1087" s="301"/>
      <c r="I1087" s="301" t="s">
        <v>2486</v>
      </c>
      <c r="J1087" s="302">
        <v>18.899999999999999</v>
      </c>
      <c r="K1087" s="303" t="s">
        <v>234</v>
      </c>
      <c r="L1087" s="312" t="s">
        <v>163</v>
      </c>
      <c r="M1087" s="295" t="s">
        <v>479</v>
      </c>
      <c r="N1087" s="294">
        <v>49</v>
      </c>
      <c r="O1087" s="305">
        <v>4.8</v>
      </c>
      <c r="P1087" s="305">
        <v>0.2</v>
      </c>
      <c r="Q1087" s="463">
        <f>IFERROR(tbl_AufmassLos1[[#This Row],[Fläche_qm]]*tbl_AufmassLos1[[#This Row],[Reinigungs-tageJahr]],"")</f>
        <v>926.09999999999991</v>
      </c>
      <c r="R1087" s="232">
        <f>IFERROR(VLOOKUP(tbl_AufmassLos1[[#This Row],[Reinigungs-gruppe]]&amp;tbl_AufmassLos1[[#This Row],[Reinigungs-tageJahr]],tbl_BasisLos1[],7,FALSE),"")</f>
        <v>0</v>
      </c>
      <c r="S1087" s="463" t="str">
        <f>IFERROR(tbl_AufmassLos1[[#This Row],[Fläche_qm_Jahr]]/tbl_AufmassLos1[[#This Row],[qm Leistung pro Stunde]],"")</f>
        <v/>
      </c>
      <c r="T1087" s="233">
        <f>IFERROR(VLOOKUP(tbl_AufmassLos1[[#This Row],[Reinigungs-gruppe]]&amp;tbl_AufmassLos1[[#This Row],[Reinigungs-tageJahr]],tbl_BasisLos1[],8,FALSE),"")</f>
        <v>0</v>
      </c>
      <c r="U1087" s="234" t="str">
        <f>IFERROR(tbl_AufmassLos1[[#This Row],[StundenJahr]]*tbl_AufmassLos1[[#This Row],[SVS]],"")</f>
        <v/>
      </c>
      <c r="V1087" s="234" t="str">
        <f>IFERROR(tbl_AufmassLos1[[#This Row],[PreisJahr]]/12,"")</f>
        <v/>
      </c>
    </row>
    <row r="1088" spans="1:22" x14ac:dyDescent="0.2">
      <c r="A1088" s="321" t="s">
        <v>2556</v>
      </c>
      <c r="B1088" s="318">
        <v>709170001</v>
      </c>
      <c r="C1088" s="309" t="s">
        <v>2511</v>
      </c>
      <c r="D1088" s="299" t="s">
        <v>251</v>
      </c>
      <c r="E1088" s="301" t="s">
        <v>1837</v>
      </c>
      <c r="F1088" s="296" t="s">
        <v>388</v>
      </c>
      <c r="G1088" s="468" t="s">
        <v>723</v>
      </c>
      <c r="H1088" s="301"/>
      <c r="I1088" s="301" t="s">
        <v>2487</v>
      </c>
      <c r="J1088" s="302">
        <v>23.22</v>
      </c>
      <c r="K1088" s="303" t="s">
        <v>234</v>
      </c>
      <c r="L1088" s="312" t="s">
        <v>163</v>
      </c>
      <c r="M1088" s="289" t="s">
        <v>479</v>
      </c>
      <c r="N1088" s="294">
        <v>49</v>
      </c>
      <c r="O1088" s="305">
        <v>4.8</v>
      </c>
      <c r="P1088" s="305">
        <v>0.2</v>
      </c>
      <c r="Q1088" s="463">
        <f>IFERROR(tbl_AufmassLos1[[#This Row],[Fläche_qm]]*tbl_AufmassLos1[[#This Row],[Reinigungs-tageJahr]],"")</f>
        <v>1137.78</v>
      </c>
      <c r="R1088" s="232">
        <f>IFERROR(VLOOKUP(tbl_AufmassLos1[[#This Row],[Reinigungs-gruppe]]&amp;tbl_AufmassLos1[[#This Row],[Reinigungs-tageJahr]],tbl_BasisLos1[],7,FALSE),"")</f>
        <v>0</v>
      </c>
      <c r="S1088" s="463" t="str">
        <f>IFERROR(tbl_AufmassLos1[[#This Row],[Fläche_qm_Jahr]]/tbl_AufmassLos1[[#This Row],[qm Leistung pro Stunde]],"")</f>
        <v/>
      </c>
      <c r="T1088" s="233">
        <f>IFERROR(VLOOKUP(tbl_AufmassLos1[[#This Row],[Reinigungs-gruppe]]&amp;tbl_AufmassLos1[[#This Row],[Reinigungs-tageJahr]],tbl_BasisLos1[],8,FALSE),"")</f>
        <v>0</v>
      </c>
      <c r="U1088" s="234" t="str">
        <f>IFERROR(tbl_AufmassLos1[[#This Row],[StundenJahr]]*tbl_AufmassLos1[[#This Row],[SVS]],"")</f>
        <v/>
      </c>
      <c r="V1088" s="234" t="str">
        <f>IFERROR(tbl_AufmassLos1[[#This Row],[PreisJahr]]/12,"")</f>
        <v/>
      </c>
    </row>
    <row r="1089" spans="1:22" x14ac:dyDescent="0.2">
      <c r="A1089" s="321" t="s">
        <v>2556</v>
      </c>
      <c r="B1089" s="318">
        <v>709170001</v>
      </c>
      <c r="C1089" s="309" t="s">
        <v>2511</v>
      </c>
      <c r="D1089" s="299" t="s">
        <v>251</v>
      </c>
      <c r="E1089" s="301" t="s">
        <v>1838</v>
      </c>
      <c r="F1089" s="296" t="s">
        <v>388</v>
      </c>
      <c r="G1089" s="468" t="s">
        <v>723</v>
      </c>
      <c r="H1089" s="301"/>
      <c r="I1089" s="301" t="s">
        <v>2486</v>
      </c>
      <c r="J1089" s="302">
        <v>22.15</v>
      </c>
      <c r="K1089" s="303" t="s">
        <v>234</v>
      </c>
      <c r="L1089" s="312" t="s">
        <v>163</v>
      </c>
      <c r="M1089" s="289" t="s">
        <v>479</v>
      </c>
      <c r="N1089" s="294">
        <v>49</v>
      </c>
      <c r="O1089" s="305">
        <v>4</v>
      </c>
      <c r="P1089" s="305">
        <v>0.2</v>
      </c>
      <c r="Q1089" s="463">
        <f>IFERROR(tbl_AufmassLos1[[#This Row],[Fläche_qm]]*tbl_AufmassLos1[[#This Row],[Reinigungs-tageJahr]],"")</f>
        <v>1085.3499999999999</v>
      </c>
      <c r="R1089" s="232">
        <f>IFERROR(VLOOKUP(tbl_AufmassLos1[[#This Row],[Reinigungs-gruppe]]&amp;tbl_AufmassLos1[[#This Row],[Reinigungs-tageJahr]],tbl_BasisLos1[],7,FALSE),"")</f>
        <v>0</v>
      </c>
      <c r="S1089" s="463" t="str">
        <f>IFERROR(tbl_AufmassLos1[[#This Row],[Fläche_qm_Jahr]]/tbl_AufmassLos1[[#This Row],[qm Leistung pro Stunde]],"")</f>
        <v/>
      </c>
      <c r="T1089" s="233">
        <f>IFERROR(VLOOKUP(tbl_AufmassLos1[[#This Row],[Reinigungs-gruppe]]&amp;tbl_AufmassLos1[[#This Row],[Reinigungs-tageJahr]],tbl_BasisLos1[],8,FALSE),"")</f>
        <v>0</v>
      </c>
      <c r="U1089" s="234" t="str">
        <f>IFERROR(tbl_AufmassLos1[[#This Row],[StundenJahr]]*tbl_AufmassLos1[[#This Row],[SVS]],"")</f>
        <v/>
      </c>
      <c r="V1089" s="234" t="str">
        <f>IFERROR(tbl_AufmassLos1[[#This Row],[PreisJahr]]/12,"")</f>
        <v/>
      </c>
    </row>
    <row r="1090" spans="1:22" x14ac:dyDescent="0.2">
      <c r="A1090" s="321" t="s">
        <v>2556</v>
      </c>
      <c r="B1090" s="318">
        <v>709170001</v>
      </c>
      <c r="C1090" s="309" t="s">
        <v>2511</v>
      </c>
      <c r="D1090" s="299" t="s">
        <v>251</v>
      </c>
      <c r="E1090" s="301" t="s">
        <v>1839</v>
      </c>
      <c r="F1090" s="296" t="s">
        <v>388</v>
      </c>
      <c r="G1090" s="468" t="s">
        <v>723</v>
      </c>
      <c r="H1090" s="301"/>
      <c r="I1090" s="301" t="s">
        <v>2487</v>
      </c>
      <c r="J1090" s="302">
        <v>35.299999999999997</v>
      </c>
      <c r="K1090" s="303" t="s">
        <v>234</v>
      </c>
      <c r="L1090" s="312" t="s">
        <v>163</v>
      </c>
      <c r="M1090" s="289" t="s">
        <v>479</v>
      </c>
      <c r="N1090" s="294">
        <v>49</v>
      </c>
      <c r="O1090" s="305">
        <v>7.2</v>
      </c>
      <c r="P1090" s="305">
        <v>0.2</v>
      </c>
      <c r="Q1090" s="463">
        <f>IFERROR(tbl_AufmassLos1[[#This Row],[Fläche_qm]]*tbl_AufmassLos1[[#This Row],[Reinigungs-tageJahr]],"")</f>
        <v>1729.6999999999998</v>
      </c>
      <c r="R1090" s="232">
        <f>IFERROR(VLOOKUP(tbl_AufmassLos1[[#This Row],[Reinigungs-gruppe]]&amp;tbl_AufmassLos1[[#This Row],[Reinigungs-tageJahr]],tbl_BasisLos1[],7,FALSE),"")</f>
        <v>0</v>
      </c>
      <c r="S1090" s="463" t="str">
        <f>IFERROR(tbl_AufmassLos1[[#This Row],[Fläche_qm_Jahr]]/tbl_AufmassLos1[[#This Row],[qm Leistung pro Stunde]],"")</f>
        <v/>
      </c>
      <c r="T1090" s="233">
        <f>IFERROR(VLOOKUP(tbl_AufmassLos1[[#This Row],[Reinigungs-gruppe]]&amp;tbl_AufmassLos1[[#This Row],[Reinigungs-tageJahr]],tbl_BasisLos1[],8,FALSE),"")</f>
        <v>0</v>
      </c>
      <c r="U1090" s="234" t="str">
        <f>IFERROR(tbl_AufmassLos1[[#This Row],[StundenJahr]]*tbl_AufmassLos1[[#This Row],[SVS]],"")</f>
        <v/>
      </c>
      <c r="V1090" s="234" t="str">
        <f>IFERROR(tbl_AufmassLos1[[#This Row],[PreisJahr]]/12,"")</f>
        <v/>
      </c>
    </row>
    <row r="1091" spans="1:22" x14ac:dyDescent="0.2">
      <c r="A1091" s="321" t="s">
        <v>2556</v>
      </c>
      <c r="B1091" s="318">
        <v>709170001</v>
      </c>
      <c r="C1091" s="309" t="s">
        <v>2511</v>
      </c>
      <c r="D1091" s="299" t="s">
        <v>252</v>
      </c>
      <c r="E1091" s="301" t="s">
        <v>1840</v>
      </c>
      <c r="F1091" s="296" t="s">
        <v>380</v>
      </c>
      <c r="G1091" s="468" t="s">
        <v>723</v>
      </c>
      <c r="H1091" s="301"/>
      <c r="I1091" s="301" t="s">
        <v>2486</v>
      </c>
      <c r="J1091" s="302">
        <v>40.090000000000003</v>
      </c>
      <c r="K1091" s="303" t="s">
        <v>452</v>
      </c>
      <c r="L1091" s="312" t="s">
        <v>163</v>
      </c>
      <c r="M1091" s="289" t="s">
        <v>484</v>
      </c>
      <c r="N1091" s="294">
        <v>122.5</v>
      </c>
      <c r="O1091" s="305">
        <v>2</v>
      </c>
      <c r="P1091" s="305">
        <v>5.6</v>
      </c>
      <c r="Q1091" s="463">
        <f>IFERROR(tbl_AufmassLos1[[#This Row],[Fläche_qm]]*tbl_AufmassLos1[[#This Row],[Reinigungs-tageJahr]],"")</f>
        <v>4911.0250000000005</v>
      </c>
      <c r="R1091" s="232">
        <f>IFERROR(VLOOKUP(tbl_AufmassLos1[[#This Row],[Reinigungs-gruppe]]&amp;tbl_AufmassLos1[[#This Row],[Reinigungs-tageJahr]],tbl_BasisLos1[],7,FALSE),"")</f>
        <v>0</v>
      </c>
      <c r="S1091" s="463" t="str">
        <f>IFERROR(tbl_AufmassLos1[[#This Row],[Fläche_qm_Jahr]]/tbl_AufmassLos1[[#This Row],[qm Leistung pro Stunde]],"")</f>
        <v/>
      </c>
      <c r="T1091" s="233">
        <f>IFERROR(VLOOKUP(tbl_AufmassLos1[[#This Row],[Reinigungs-gruppe]]&amp;tbl_AufmassLos1[[#This Row],[Reinigungs-tageJahr]],tbl_BasisLos1[],8,FALSE),"")</f>
        <v>0</v>
      </c>
      <c r="U1091" s="234" t="str">
        <f>IFERROR(tbl_AufmassLos1[[#This Row],[StundenJahr]]*tbl_AufmassLos1[[#This Row],[SVS]],"")</f>
        <v/>
      </c>
      <c r="V1091" s="234" t="str">
        <f>IFERROR(tbl_AufmassLos1[[#This Row],[PreisJahr]]/12,"")</f>
        <v/>
      </c>
    </row>
    <row r="1092" spans="1:22" x14ac:dyDescent="0.2">
      <c r="A1092" s="321" t="s">
        <v>2556</v>
      </c>
      <c r="B1092" s="318">
        <v>709170001</v>
      </c>
      <c r="C1092" s="309" t="s">
        <v>2511</v>
      </c>
      <c r="D1092" s="299" t="s">
        <v>253</v>
      </c>
      <c r="E1092" s="301" t="s">
        <v>1715</v>
      </c>
      <c r="F1092" s="296" t="s">
        <v>2430</v>
      </c>
      <c r="G1092" s="468" t="s">
        <v>723</v>
      </c>
      <c r="H1092" s="301"/>
      <c r="I1092" s="301" t="s">
        <v>2486</v>
      </c>
      <c r="J1092" s="302">
        <v>16.37</v>
      </c>
      <c r="K1092" s="303" t="s">
        <v>453</v>
      </c>
      <c r="L1092" s="312" t="s">
        <v>163</v>
      </c>
      <c r="M1092" s="289" t="s">
        <v>484</v>
      </c>
      <c r="N1092" s="294">
        <v>122.5</v>
      </c>
      <c r="O1092" s="305">
        <v>0.6</v>
      </c>
      <c r="P1092" s="305"/>
      <c r="Q1092" s="463">
        <f>IFERROR(tbl_AufmassLos1[[#This Row],[Fläche_qm]]*tbl_AufmassLos1[[#This Row],[Reinigungs-tageJahr]],"")</f>
        <v>2005.325</v>
      </c>
      <c r="R1092" s="232">
        <f>IFERROR(VLOOKUP(tbl_AufmassLos1[[#This Row],[Reinigungs-gruppe]]&amp;tbl_AufmassLos1[[#This Row],[Reinigungs-tageJahr]],tbl_BasisLos1[],7,FALSE),"")</f>
        <v>0</v>
      </c>
      <c r="S1092" s="463" t="str">
        <f>IFERROR(tbl_AufmassLos1[[#This Row],[Fläche_qm_Jahr]]/tbl_AufmassLos1[[#This Row],[qm Leistung pro Stunde]],"")</f>
        <v/>
      </c>
      <c r="T1092" s="233">
        <f>IFERROR(VLOOKUP(tbl_AufmassLos1[[#This Row],[Reinigungs-gruppe]]&amp;tbl_AufmassLos1[[#This Row],[Reinigungs-tageJahr]],tbl_BasisLos1[],8,FALSE),"")</f>
        <v>0</v>
      </c>
      <c r="U1092" s="234" t="str">
        <f>IFERROR(tbl_AufmassLos1[[#This Row],[StundenJahr]]*tbl_AufmassLos1[[#This Row],[SVS]],"")</f>
        <v/>
      </c>
      <c r="V1092" s="234" t="str">
        <f>IFERROR(tbl_AufmassLos1[[#This Row],[PreisJahr]]/12,"")</f>
        <v/>
      </c>
    </row>
    <row r="1093" spans="1:22" x14ac:dyDescent="0.2">
      <c r="A1093" s="321" t="s">
        <v>2556</v>
      </c>
      <c r="B1093" s="318">
        <v>709170001</v>
      </c>
      <c r="C1093" s="309" t="s">
        <v>2511</v>
      </c>
      <c r="D1093" s="299" t="s">
        <v>252</v>
      </c>
      <c r="E1093" s="301" t="s">
        <v>1841</v>
      </c>
      <c r="F1093" s="296" t="s">
        <v>388</v>
      </c>
      <c r="G1093" s="468" t="s">
        <v>723</v>
      </c>
      <c r="H1093" s="301"/>
      <c r="I1093" s="301" t="s">
        <v>2486</v>
      </c>
      <c r="J1093" s="302">
        <v>22.53</v>
      </c>
      <c r="K1093" s="303" t="s">
        <v>234</v>
      </c>
      <c r="L1093" s="312" t="s">
        <v>163</v>
      </c>
      <c r="M1093" s="289" t="s">
        <v>479</v>
      </c>
      <c r="N1093" s="294">
        <v>49</v>
      </c>
      <c r="O1093" s="305">
        <v>3.2</v>
      </c>
      <c r="P1093" s="305">
        <v>0.2</v>
      </c>
      <c r="Q1093" s="463">
        <f>IFERROR(tbl_AufmassLos1[[#This Row],[Fläche_qm]]*tbl_AufmassLos1[[#This Row],[Reinigungs-tageJahr]],"")</f>
        <v>1103.97</v>
      </c>
      <c r="R1093" s="232">
        <f>IFERROR(VLOOKUP(tbl_AufmassLos1[[#This Row],[Reinigungs-gruppe]]&amp;tbl_AufmassLos1[[#This Row],[Reinigungs-tageJahr]],tbl_BasisLos1[],7,FALSE),"")</f>
        <v>0</v>
      </c>
      <c r="S1093" s="463" t="str">
        <f>IFERROR(tbl_AufmassLos1[[#This Row],[Fläche_qm_Jahr]]/tbl_AufmassLos1[[#This Row],[qm Leistung pro Stunde]],"")</f>
        <v/>
      </c>
      <c r="T1093" s="233">
        <f>IFERROR(VLOOKUP(tbl_AufmassLos1[[#This Row],[Reinigungs-gruppe]]&amp;tbl_AufmassLos1[[#This Row],[Reinigungs-tageJahr]],tbl_BasisLos1[],8,FALSE),"")</f>
        <v>0</v>
      </c>
      <c r="U1093" s="234" t="str">
        <f>IFERROR(tbl_AufmassLos1[[#This Row],[StundenJahr]]*tbl_AufmassLos1[[#This Row],[SVS]],"")</f>
        <v/>
      </c>
      <c r="V1093" s="234" t="str">
        <f>IFERROR(tbl_AufmassLos1[[#This Row],[PreisJahr]]/12,"")</f>
        <v/>
      </c>
    </row>
    <row r="1094" spans="1:22" x14ac:dyDescent="0.2">
      <c r="A1094" s="321" t="s">
        <v>2556</v>
      </c>
      <c r="B1094" s="318">
        <v>709170001</v>
      </c>
      <c r="C1094" s="309" t="s">
        <v>2511</v>
      </c>
      <c r="D1094" s="299" t="s">
        <v>252</v>
      </c>
      <c r="E1094" s="301" t="s">
        <v>1842</v>
      </c>
      <c r="F1094" s="296" t="s">
        <v>388</v>
      </c>
      <c r="G1094" s="468" t="s">
        <v>723</v>
      </c>
      <c r="H1094" s="301"/>
      <c r="I1094" s="301" t="s">
        <v>2486</v>
      </c>
      <c r="J1094" s="302">
        <v>24.06</v>
      </c>
      <c r="K1094" s="303" t="s">
        <v>234</v>
      </c>
      <c r="L1094" s="312" t="s">
        <v>163</v>
      </c>
      <c r="M1094" s="289" t="s">
        <v>479</v>
      </c>
      <c r="N1094" s="294">
        <v>49</v>
      </c>
      <c r="O1094" s="305">
        <v>3.2</v>
      </c>
      <c r="P1094" s="305">
        <v>0.2</v>
      </c>
      <c r="Q1094" s="463">
        <f>IFERROR(tbl_AufmassLos1[[#This Row],[Fläche_qm]]*tbl_AufmassLos1[[#This Row],[Reinigungs-tageJahr]],"")</f>
        <v>1178.9399999999998</v>
      </c>
      <c r="R1094" s="232">
        <f>IFERROR(VLOOKUP(tbl_AufmassLos1[[#This Row],[Reinigungs-gruppe]]&amp;tbl_AufmassLos1[[#This Row],[Reinigungs-tageJahr]],tbl_BasisLos1[],7,FALSE),"")</f>
        <v>0</v>
      </c>
      <c r="S1094" s="463" t="str">
        <f>IFERROR(tbl_AufmassLos1[[#This Row],[Fläche_qm_Jahr]]/tbl_AufmassLos1[[#This Row],[qm Leistung pro Stunde]],"")</f>
        <v/>
      </c>
      <c r="T1094" s="233">
        <f>IFERROR(VLOOKUP(tbl_AufmassLos1[[#This Row],[Reinigungs-gruppe]]&amp;tbl_AufmassLos1[[#This Row],[Reinigungs-tageJahr]],tbl_BasisLos1[],8,FALSE),"")</f>
        <v>0</v>
      </c>
      <c r="U1094" s="234" t="str">
        <f>IFERROR(tbl_AufmassLos1[[#This Row],[StundenJahr]]*tbl_AufmassLos1[[#This Row],[SVS]],"")</f>
        <v/>
      </c>
      <c r="V1094" s="234" t="str">
        <f>IFERROR(tbl_AufmassLos1[[#This Row],[PreisJahr]]/12,"")</f>
        <v/>
      </c>
    </row>
    <row r="1095" spans="1:22" x14ac:dyDescent="0.2">
      <c r="A1095" s="321" t="s">
        <v>2556</v>
      </c>
      <c r="B1095" s="318">
        <v>709170001</v>
      </c>
      <c r="C1095" s="309" t="s">
        <v>2511</v>
      </c>
      <c r="D1095" s="299" t="s">
        <v>252</v>
      </c>
      <c r="E1095" s="301" t="s">
        <v>1843</v>
      </c>
      <c r="F1095" s="296" t="s">
        <v>388</v>
      </c>
      <c r="G1095" s="468" t="s">
        <v>723</v>
      </c>
      <c r="H1095" s="301"/>
      <c r="I1095" s="301" t="s">
        <v>2486</v>
      </c>
      <c r="J1095" s="302">
        <v>18.43</v>
      </c>
      <c r="K1095" s="303" t="s">
        <v>234</v>
      </c>
      <c r="L1095" s="312" t="s">
        <v>163</v>
      </c>
      <c r="M1095" s="289" t="s">
        <v>479</v>
      </c>
      <c r="N1095" s="294">
        <v>49</v>
      </c>
      <c r="O1095" s="305">
        <v>4</v>
      </c>
      <c r="P1095" s="305">
        <v>0.2</v>
      </c>
      <c r="Q1095" s="463">
        <f>IFERROR(tbl_AufmassLos1[[#This Row],[Fläche_qm]]*tbl_AufmassLos1[[#This Row],[Reinigungs-tageJahr]],"")</f>
        <v>903.06999999999994</v>
      </c>
      <c r="R1095" s="232">
        <f>IFERROR(VLOOKUP(tbl_AufmassLos1[[#This Row],[Reinigungs-gruppe]]&amp;tbl_AufmassLos1[[#This Row],[Reinigungs-tageJahr]],tbl_BasisLos1[],7,FALSE),"")</f>
        <v>0</v>
      </c>
      <c r="S1095" s="463" t="str">
        <f>IFERROR(tbl_AufmassLos1[[#This Row],[Fläche_qm_Jahr]]/tbl_AufmassLos1[[#This Row],[qm Leistung pro Stunde]],"")</f>
        <v/>
      </c>
      <c r="T1095" s="233">
        <f>IFERROR(VLOOKUP(tbl_AufmassLos1[[#This Row],[Reinigungs-gruppe]]&amp;tbl_AufmassLos1[[#This Row],[Reinigungs-tageJahr]],tbl_BasisLos1[],8,FALSE),"")</f>
        <v>0</v>
      </c>
      <c r="U1095" s="234" t="str">
        <f>IFERROR(tbl_AufmassLos1[[#This Row],[StundenJahr]]*tbl_AufmassLos1[[#This Row],[SVS]],"")</f>
        <v/>
      </c>
      <c r="V1095" s="234" t="str">
        <f>IFERROR(tbl_AufmassLos1[[#This Row],[PreisJahr]]/12,"")</f>
        <v/>
      </c>
    </row>
    <row r="1096" spans="1:22" x14ac:dyDescent="0.2">
      <c r="A1096" s="321" t="s">
        <v>2556</v>
      </c>
      <c r="B1096" s="318">
        <v>709170001</v>
      </c>
      <c r="C1096" s="309" t="s">
        <v>2511</v>
      </c>
      <c r="D1096" s="299" t="s">
        <v>252</v>
      </c>
      <c r="E1096" s="301" t="s">
        <v>1844</v>
      </c>
      <c r="F1096" s="296" t="s">
        <v>388</v>
      </c>
      <c r="G1096" s="468" t="s">
        <v>723</v>
      </c>
      <c r="H1096" s="301"/>
      <c r="I1096" s="301" t="s">
        <v>2486</v>
      </c>
      <c r="J1096" s="302">
        <v>25.09</v>
      </c>
      <c r="K1096" s="303" t="s">
        <v>234</v>
      </c>
      <c r="L1096" s="312" t="s">
        <v>163</v>
      </c>
      <c r="M1096" s="289" t="s">
        <v>479</v>
      </c>
      <c r="N1096" s="294">
        <v>49</v>
      </c>
      <c r="O1096" s="305">
        <v>3.2</v>
      </c>
      <c r="P1096" s="305">
        <v>0.2</v>
      </c>
      <c r="Q1096" s="463">
        <f>IFERROR(tbl_AufmassLos1[[#This Row],[Fläche_qm]]*tbl_AufmassLos1[[#This Row],[Reinigungs-tageJahr]],"")</f>
        <v>1229.4100000000001</v>
      </c>
      <c r="R1096" s="232">
        <f>IFERROR(VLOOKUP(tbl_AufmassLos1[[#This Row],[Reinigungs-gruppe]]&amp;tbl_AufmassLos1[[#This Row],[Reinigungs-tageJahr]],tbl_BasisLos1[],7,FALSE),"")</f>
        <v>0</v>
      </c>
      <c r="S1096" s="463" t="str">
        <f>IFERROR(tbl_AufmassLos1[[#This Row],[Fläche_qm_Jahr]]/tbl_AufmassLos1[[#This Row],[qm Leistung pro Stunde]],"")</f>
        <v/>
      </c>
      <c r="T1096" s="233">
        <f>IFERROR(VLOOKUP(tbl_AufmassLos1[[#This Row],[Reinigungs-gruppe]]&amp;tbl_AufmassLos1[[#This Row],[Reinigungs-tageJahr]],tbl_BasisLos1[],8,FALSE),"")</f>
        <v>0</v>
      </c>
      <c r="U1096" s="234" t="str">
        <f>IFERROR(tbl_AufmassLos1[[#This Row],[StundenJahr]]*tbl_AufmassLos1[[#This Row],[SVS]],"")</f>
        <v/>
      </c>
      <c r="V1096" s="234" t="str">
        <f>IFERROR(tbl_AufmassLos1[[#This Row],[PreisJahr]]/12,"")</f>
        <v/>
      </c>
    </row>
    <row r="1097" spans="1:22" x14ac:dyDescent="0.2">
      <c r="A1097" s="321" t="s">
        <v>2556</v>
      </c>
      <c r="B1097" s="318">
        <v>709170001</v>
      </c>
      <c r="C1097" s="309" t="s">
        <v>2511</v>
      </c>
      <c r="D1097" s="299" t="s">
        <v>252</v>
      </c>
      <c r="E1097" s="301" t="s">
        <v>1845</v>
      </c>
      <c r="F1097" s="296" t="s">
        <v>388</v>
      </c>
      <c r="G1097" s="468" t="s">
        <v>723</v>
      </c>
      <c r="H1097" s="301"/>
      <c r="I1097" s="301" t="s">
        <v>2486</v>
      </c>
      <c r="J1097" s="302">
        <v>19.46</v>
      </c>
      <c r="K1097" s="303" t="s">
        <v>234</v>
      </c>
      <c r="L1097" s="312" t="s">
        <v>163</v>
      </c>
      <c r="M1097" s="289" t="s">
        <v>479</v>
      </c>
      <c r="N1097" s="294">
        <v>49</v>
      </c>
      <c r="O1097" s="305">
        <v>7.2</v>
      </c>
      <c r="P1097" s="305">
        <v>0.2</v>
      </c>
      <c r="Q1097" s="463">
        <f>IFERROR(tbl_AufmassLos1[[#This Row],[Fläche_qm]]*tbl_AufmassLos1[[#This Row],[Reinigungs-tageJahr]],"")</f>
        <v>953.54000000000008</v>
      </c>
      <c r="R1097" s="232">
        <f>IFERROR(VLOOKUP(tbl_AufmassLos1[[#This Row],[Reinigungs-gruppe]]&amp;tbl_AufmassLos1[[#This Row],[Reinigungs-tageJahr]],tbl_BasisLos1[],7,FALSE),"")</f>
        <v>0</v>
      </c>
      <c r="S1097" s="463" t="str">
        <f>IFERROR(tbl_AufmassLos1[[#This Row],[Fläche_qm_Jahr]]/tbl_AufmassLos1[[#This Row],[qm Leistung pro Stunde]],"")</f>
        <v/>
      </c>
      <c r="T1097" s="233">
        <f>IFERROR(VLOOKUP(tbl_AufmassLos1[[#This Row],[Reinigungs-gruppe]]&amp;tbl_AufmassLos1[[#This Row],[Reinigungs-tageJahr]],tbl_BasisLos1[],8,FALSE),"")</f>
        <v>0</v>
      </c>
      <c r="U1097" s="234" t="str">
        <f>IFERROR(tbl_AufmassLos1[[#This Row],[StundenJahr]]*tbl_AufmassLos1[[#This Row],[SVS]],"")</f>
        <v/>
      </c>
      <c r="V1097" s="234" t="str">
        <f>IFERROR(tbl_AufmassLos1[[#This Row],[PreisJahr]]/12,"")</f>
        <v/>
      </c>
    </row>
    <row r="1098" spans="1:22" x14ac:dyDescent="0.2">
      <c r="A1098" s="321" t="s">
        <v>2556</v>
      </c>
      <c r="B1098" s="318">
        <v>709170001</v>
      </c>
      <c r="C1098" s="309" t="s">
        <v>2511</v>
      </c>
      <c r="D1098" s="299" t="s">
        <v>252</v>
      </c>
      <c r="E1098" s="301" t="s">
        <v>1846</v>
      </c>
      <c r="F1098" s="296" t="s">
        <v>380</v>
      </c>
      <c r="G1098" s="468" t="s">
        <v>723</v>
      </c>
      <c r="H1098" s="301"/>
      <c r="I1098" s="301" t="s">
        <v>2486</v>
      </c>
      <c r="J1098" s="302">
        <v>67.599999999999994</v>
      </c>
      <c r="K1098" s="303" t="s">
        <v>452</v>
      </c>
      <c r="L1098" s="312" t="s">
        <v>163</v>
      </c>
      <c r="M1098" s="289" t="s">
        <v>484</v>
      </c>
      <c r="N1098" s="294">
        <v>122.5</v>
      </c>
      <c r="O1098" s="305">
        <v>1.8</v>
      </c>
      <c r="P1098" s="305"/>
      <c r="Q1098" s="463">
        <f>IFERROR(tbl_AufmassLos1[[#This Row],[Fläche_qm]]*tbl_AufmassLos1[[#This Row],[Reinigungs-tageJahr]],"")</f>
        <v>8281</v>
      </c>
      <c r="R1098" s="232">
        <f>IFERROR(VLOOKUP(tbl_AufmassLos1[[#This Row],[Reinigungs-gruppe]]&amp;tbl_AufmassLos1[[#This Row],[Reinigungs-tageJahr]],tbl_BasisLos1[],7,FALSE),"")</f>
        <v>0</v>
      </c>
      <c r="S1098" s="463" t="str">
        <f>IFERROR(tbl_AufmassLos1[[#This Row],[Fläche_qm_Jahr]]/tbl_AufmassLos1[[#This Row],[qm Leistung pro Stunde]],"")</f>
        <v/>
      </c>
      <c r="T1098" s="233">
        <f>IFERROR(VLOOKUP(tbl_AufmassLos1[[#This Row],[Reinigungs-gruppe]]&amp;tbl_AufmassLos1[[#This Row],[Reinigungs-tageJahr]],tbl_BasisLos1[],8,FALSE),"")</f>
        <v>0</v>
      </c>
      <c r="U1098" s="234" t="str">
        <f>IFERROR(tbl_AufmassLos1[[#This Row],[StundenJahr]]*tbl_AufmassLos1[[#This Row],[SVS]],"")</f>
        <v/>
      </c>
      <c r="V1098" s="234" t="str">
        <f>IFERROR(tbl_AufmassLos1[[#This Row],[PreisJahr]]/12,"")</f>
        <v/>
      </c>
    </row>
    <row r="1099" spans="1:22" x14ac:dyDescent="0.2">
      <c r="A1099" s="321" t="s">
        <v>2556</v>
      </c>
      <c r="B1099" s="318">
        <v>709170001</v>
      </c>
      <c r="C1099" s="309" t="s">
        <v>2511</v>
      </c>
      <c r="D1099" s="299" t="s">
        <v>252</v>
      </c>
      <c r="E1099" s="301" t="s">
        <v>1847</v>
      </c>
      <c r="F1099" s="296" t="s">
        <v>388</v>
      </c>
      <c r="G1099" s="468" t="s">
        <v>723</v>
      </c>
      <c r="H1099" s="301"/>
      <c r="I1099" s="301" t="s">
        <v>2486</v>
      </c>
      <c r="J1099" s="302">
        <v>24.58</v>
      </c>
      <c r="K1099" s="303" t="s">
        <v>234</v>
      </c>
      <c r="L1099" s="312" t="s">
        <v>163</v>
      </c>
      <c r="M1099" s="289" t="s">
        <v>479</v>
      </c>
      <c r="N1099" s="294">
        <v>49</v>
      </c>
      <c r="O1099" s="305">
        <v>3.2</v>
      </c>
      <c r="P1099" s="305">
        <v>0.2</v>
      </c>
      <c r="Q1099" s="463">
        <f>IFERROR(tbl_AufmassLos1[[#This Row],[Fläche_qm]]*tbl_AufmassLos1[[#This Row],[Reinigungs-tageJahr]],"")</f>
        <v>1204.4199999999998</v>
      </c>
      <c r="R1099" s="232">
        <f>IFERROR(VLOOKUP(tbl_AufmassLos1[[#This Row],[Reinigungs-gruppe]]&amp;tbl_AufmassLos1[[#This Row],[Reinigungs-tageJahr]],tbl_BasisLos1[],7,FALSE),"")</f>
        <v>0</v>
      </c>
      <c r="S1099" s="463" t="str">
        <f>IFERROR(tbl_AufmassLos1[[#This Row],[Fläche_qm_Jahr]]/tbl_AufmassLos1[[#This Row],[qm Leistung pro Stunde]],"")</f>
        <v/>
      </c>
      <c r="T1099" s="233">
        <f>IFERROR(VLOOKUP(tbl_AufmassLos1[[#This Row],[Reinigungs-gruppe]]&amp;tbl_AufmassLos1[[#This Row],[Reinigungs-tageJahr]],tbl_BasisLos1[],8,FALSE),"")</f>
        <v>0</v>
      </c>
      <c r="U1099" s="234" t="str">
        <f>IFERROR(tbl_AufmassLos1[[#This Row],[StundenJahr]]*tbl_AufmassLos1[[#This Row],[SVS]],"")</f>
        <v/>
      </c>
      <c r="V1099" s="234" t="str">
        <f>IFERROR(tbl_AufmassLos1[[#This Row],[PreisJahr]]/12,"")</f>
        <v/>
      </c>
    </row>
    <row r="1100" spans="1:22" x14ac:dyDescent="0.2">
      <c r="A1100" s="321" t="s">
        <v>2556</v>
      </c>
      <c r="B1100" s="318">
        <v>709170001</v>
      </c>
      <c r="C1100" s="309" t="s">
        <v>2511</v>
      </c>
      <c r="D1100" s="299" t="s">
        <v>252</v>
      </c>
      <c r="E1100" s="301" t="s">
        <v>1847</v>
      </c>
      <c r="F1100" s="296" t="s">
        <v>386</v>
      </c>
      <c r="G1100" s="468" t="s">
        <v>723</v>
      </c>
      <c r="H1100" s="301"/>
      <c r="I1100" s="301" t="s">
        <v>2486</v>
      </c>
      <c r="J1100" s="302">
        <v>6.2</v>
      </c>
      <c r="K1100" s="303" t="s">
        <v>48</v>
      </c>
      <c r="L1100" s="312" t="s">
        <v>163</v>
      </c>
      <c r="M1100" s="332" t="s">
        <v>250</v>
      </c>
      <c r="N1100" s="294">
        <v>0</v>
      </c>
      <c r="O1100" s="305">
        <v>0</v>
      </c>
      <c r="P1100" s="305"/>
      <c r="Q1100" s="463">
        <f>IFERROR(tbl_AufmassLos1[[#This Row],[Fläche_qm]]*tbl_AufmassLos1[[#This Row],[Reinigungs-tageJahr]],"")</f>
        <v>0</v>
      </c>
      <c r="R1100" s="232">
        <f>IFERROR(VLOOKUP(tbl_AufmassLos1[[#This Row],[Reinigungs-gruppe]]&amp;tbl_AufmassLos1[[#This Row],[Reinigungs-tageJahr]],tbl_BasisLos1[],7,FALSE),"")</f>
        <v>0</v>
      </c>
      <c r="S1100" s="463" t="str">
        <f>IFERROR(tbl_AufmassLos1[[#This Row],[Fläche_qm_Jahr]]/tbl_AufmassLos1[[#This Row],[qm Leistung pro Stunde]],"")</f>
        <v/>
      </c>
      <c r="T1100" s="233">
        <f>IFERROR(VLOOKUP(tbl_AufmassLos1[[#This Row],[Reinigungs-gruppe]]&amp;tbl_AufmassLos1[[#This Row],[Reinigungs-tageJahr]],tbl_BasisLos1[],8,FALSE),"")</f>
        <v>0</v>
      </c>
      <c r="U1100" s="234" t="str">
        <f>IFERROR(tbl_AufmassLos1[[#This Row],[StundenJahr]]*tbl_AufmassLos1[[#This Row],[SVS]],"")</f>
        <v/>
      </c>
      <c r="V1100" s="234" t="str">
        <f>IFERROR(tbl_AufmassLos1[[#This Row],[PreisJahr]]/12,"")</f>
        <v/>
      </c>
    </row>
    <row r="1101" spans="1:22" x14ac:dyDescent="0.2">
      <c r="A1101" s="321" t="s">
        <v>2556</v>
      </c>
      <c r="B1101" s="318">
        <v>709170001</v>
      </c>
      <c r="C1101" s="309" t="s">
        <v>2511</v>
      </c>
      <c r="D1101" s="299" t="s">
        <v>252</v>
      </c>
      <c r="E1101" s="301" t="s">
        <v>1848</v>
      </c>
      <c r="F1101" s="296" t="s">
        <v>388</v>
      </c>
      <c r="G1101" s="468" t="s">
        <v>723</v>
      </c>
      <c r="H1101" s="301"/>
      <c r="I1101" s="301" t="s">
        <v>2486</v>
      </c>
      <c r="J1101" s="302">
        <v>18.93</v>
      </c>
      <c r="K1101" s="303" t="s">
        <v>234</v>
      </c>
      <c r="L1101" s="312" t="s">
        <v>163</v>
      </c>
      <c r="M1101" s="289" t="s">
        <v>479</v>
      </c>
      <c r="N1101" s="294">
        <v>49</v>
      </c>
      <c r="O1101" s="305">
        <v>3.2</v>
      </c>
      <c r="P1101" s="305">
        <v>0.2</v>
      </c>
      <c r="Q1101" s="463">
        <f>IFERROR(tbl_AufmassLos1[[#This Row],[Fläche_qm]]*tbl_AufmassLos1[[#This Row],[Reinigungs-tageJahr]],"")</f>
        <v>927.56999999999994</v>
      </c>
      <c r="R1101" s="232">
        <f>IFERROR(VLOOKUP(tbl_AufmassLos1[[#This Row],[Reinigungs-gruppe]]&amp;tbl_AufmassLos1[[#This Row],[Reinigungs-tageJahr]],tbl_BasisLos1[],7,FALSE),"")</f>
        <v>0</v>
      </c>
      <c r="S1101" s="463" t="str">
        <f>IFERROR(tbl_AufmassLos1[[#This Row],[Fläche_qm_Jahr]]/tbl_AufmassLos1[[#This Row],[qm Leistung pro Stunde]],"")</f>
        <v/>
      </c>
      <c r="T1101" s="233">
        <f>IFERROR(VLOOKUP(tbl_AufmassLos1[[#This Row],[Reinigungs-gruppe]]&amp;tbl_AufmassLos1[[#This Row],[Reinigungs-tageJahr]],tbl_BasisLos1[],8,FALSE),"")</f>
        <v>0</v>
      </c>
      <c r="U1101" s="234" t="str">
        <f>IFERROR(tbl_AufmassLos1[[#This Row],[StundenJahr]]*tbl_AufmassLos1[[#This Row],[SVS]],"")</f>
        <v/>
      </c>
      <c r="V1101" s="234" t="str">
        <f>IFERROR(tbl_AufmassLos1[[#This Row],[PreisJahr]]/12,"")</f>
        <v/>
      </c>
    </row>
    <row r="1102" spans="1:22" x14ac:dyDescent="0.2">
      <c r="A1102" s="321" t="s">
        <v>2556</v>
      </c>
      <c r="B1102" s="318">
        <v>709170001</v>
      </c>
      <c r="C1102" s="309" t="s">
        <v>2511</v>
      </c>
      <c r="D1102" s="299" t="s">
        <v>252</v>
      </c>
      <c r="E1102" s="301" t="s">
        <v>1848</v>
      </c>
      <c r="F1102" s="296" t="s">
        <v>388</v>
      </c>
      <c r="G1102" s="468" t="s">
        <v>723</v>
      </c>
      <c r="H1102" s="301"/>
      <c r="I1102" s="301" t="s">
        <v>2486</v>
      </c>
      <c r="J1102" s="302">
        <v>18.41</v>
      </c>
      <c r="K1102" s="303" t="s">
        <v>234</v>
      </c>
      <c r="L1102" s="312" t="s">
        <v>163</v>
      </c>
      <c r="M1102" s="289" t="s">
        <v>479</v>
      </c>
      <c r="N1102" s="294">
        <v>49</v>
      </c>
      <c r="O1102" s="305">
        <v>4.0999999999999996</v>
      </c>
      <c r="P1102" s="305">
        <v>0.2</v>
      </c>
      <c r="Q1102" s="463">
        <f>IFERROR(tbl_AufmassLos1[[#This Row],[Fläche_qm]]*tbl_AufmassLos1[[#This Row],[Reinigungs-tageJahr]],"")</f>
        <v>902.09</v>
      </c>
      <c r="R1102" s="232">
        <f>IFERROR(VLOOKUP(tbl_AufmassLos1[[#This Row],[Reinigungs-gruppe]]&amp;tbl_AufmassLos1[[#This Row],[Reinigungs-tageJahr]],tbl_BasisLos1[],7,FALSE),"")</f>
        <v>0</v>
      </c>
      <c r="S1102" s="463" t="str">
        <f>IFERROR(tbl_AufmassLos1[[#This Row],[Fläche_qm_Jahr]]/tbl_AufmassLos1[[#This Row],[qm Leistung pro Stunde]],"")</f>
        <v/>
      </c>
      <c r="T1102" s="233">
        <f>IFERROR(VLOOKUP(tbl_AufmassLos1[[#This Row],[Reinigungs-gruppe]]&amp;tbl_AufmassLos1[[#This Row],[Reinigungs-tageJahr]],tbl_BasisLos1[],8,FALSE),"")</f>
        <v>0</v>
      </c>
      <c r="U1102" s="234" t="str">
        <f>IFERROR(tbl_AufmassLos1[[#This Row],[StundenJahr]]*tbl_AufmassLos1[[#This Row],[SVS]],"")</f>
        <v/>
      </c>
      <c r="V1102" s="234" t="str">
        <f>IFERROR(tbl_AufmassLos1[[#This Row],[PreisJahr]]/12,"")</f>
        <v/>
      </c>
    </row>
    <row r="1103" spans="1:22" x14ac:dyDescent="0.2">
      <c r="A1103" s="321" t="s">
        <v>2556</v>
      </c>
      <c r="B1103" s="318">
        <v>709170001</v>
      </c>
      <c r="C1103" s="309" t="s">
        <v>2511</v>
      </c>
      <c r="D1103" s="299" t="s">
        <v>252</v>
      </c>
      <c r="E1103" s="301" t="s">
        <v>1849</v>
      </c>
      <c r="F1103" s="296" t="s">
        <v>388</v>
      </c>
      <c r="G1103" s="468" t="s">
        <v>723</v>
      </c>
      <c r="H1103" s="301"/>
      <c r="I1103" s="301" t="s">
        <v>2486</v>
      </c>
      <c r="J1103" s="302">
        <v>15.36</v>
      </c>
      <c r="K1103" s="303" t="s">
        <v>234</v>
      </c>
      <c r="L1103" s="312" t="s">
        <v>163</v>
      </c>
      <c r="M1103" s="289" t="s">
        <v>479</v>
      </c>
      <c r="N1103" s="294">
        <v>49</v>
      </c>
      <c r="O1103" s="305">
        <v>2.1</v>
      </c>
      <c r="P1103" s="305">
        <v>0.2</v>
      </c>
      <c r="Q1103" s="463">
        <f>IFERROR(tbl_AufmassLos1[[#This Row],[Fläche_qm]]*tbl_AufmassLos1[[#This Row],[Reinigungs-tageJahr]],"")</f>
        <v>752.64</v>
      </c>
      <c r="R1103" s="232">
        <f>IFERROR(VLOOKUP(tbl_AufmassLos1[[#This Row],[Reinigungs-gruppe]]&amp;tbl_AufmassLos1[[#This Row],[Reinigungs-tageJahr]],tbl_BasisLos1[],7,FALSE),"")</f>
        <v>0</v>
      </c>
      <c r="S1103" s="463" t="str">
        <f>IFERROR(tbl_AufmassLos1[[#This Row],[Fläche_qm_Jahr]]/tbl_AufmassLos1[[#This Row],[qm Leistung pro Stunde]],"")</f>
        <v/>
      </c>
      <c r="T1103" s="233">
        <f>IFERROR(VLOOKUP(tbl_AufmassLos1[[#This Row],[Reinigungs-gruppe]]&amp;tbl_AufmassLos1[[#This Row],[Reinigungs-tageJahr]],tbl_BasisLos1[],8,FALSE),"")</f>
        <v>0</v>
      </c>
      <c r="U1103" s="234" t="str">
        <f>IFERROR(tbl_AufmassLos1[[#This Row],[StundenJahr]]*tbl_AufmassLos1[[#This Row],[SVS]],"")</f>
        <v/>
      </c>
      <c r="V1103" s="234" t="str">
        <f>IFERROR(tbl_AufmassLos1[[#This Row],[PreisJahr]]/12,"")</f>
        <v/>
      </c>
    </row>
    <row r="1104" spans="1:22" x14ac:dyDescent="0.2">
      <c r="A1104" s="321" t="s">
        <v>2556</v>
      </c>
      <c r="B1104" s="318">
        <v>709170001</v>
      </c>
      <c r="C1104" s="309" t="s">
        <v>2511</v>
      </c>
      <c r="D1104" s="299" t="s">
        <v>252</v>
      </c>
      <c r="E1104" s="301" t="s">
        <v>1849</v>
      </c>
      <c r="F1104" s="296" t="s">
        <v>388</v>
      </c>
      <c r="G1104" s="468" t="s">
        <v>723</v>
      </c>
      <c r="H1104" s="301"/>
      <c r="I1104" s="301" t="s">
        <v>2486</v>
      </c>
      <c r="J1104" s="302">
        <v>31.71</v>
      </c>
      <c r="K1104" s="303" t="s">
        <v>234</v>
      </c>
      <c r="L1104" s="312" t="s">
        <v>163</v>
      </c>
      <c r="M1104" s="289" t="s">
        <v>479</v>
      </c>
      <c r="N1104" s="294">
        <v>49</v>
      </c>
      <c r="O1104" s="305">
        <v>10.9</v>
      </c>
      <c r="P1104" s="305">
        <v>0.2</v>
      </c>
      <c r="Q1104" s="463">
        <f>IFERROR(tbl_AufmassLos1[[#This Row],[Fläche_qm]]*tbl_AufmassLos1[[#This Row],[Reinigungs-tageJahr]],"")</f>
        <v>1553.79</v>
      </c>
      <c r="R1104" s="232">
        <f>IFERROR(VLOOKUP(tbl_AufmassLos1[[#This Row],[Reinigungs-gruppe]]&amp;tbl_AufmassLos1[[#This Row],[Reinigungs-tageJahr]],tbl_BasisLos1[],7,FALSE),"")</f>
        <v>0</v>
      </c>
      <c r="S1104" s="463" t="str">
        <f>IFERROR(tbl_AufmassLos1[[#This Row],[Fläche_qm_Jahr]]/tbl_AufmassLos1[[#This Row],[qm Leistung pro Stunde]],"")</f>
        <v/>
      </c>
      <c r="T1104" s="233">
        <f>IFERROR(VLOOKUP(tbl_AufmassLos1[[#This Row],[Reinigungs-gruppe]]&amp;tbl_AufmassLos1[[#This Row],[Reinigungs-tageJahr]],tbl_BasisLos1[],8,FALSE),"")</f>
        <v>0</v>
      </c>
      <c r="U1104" s="234" t="str">
        <f>IFERROR(tbl_AufmassLos1[[#This Row],[StundenJahr]]*tbl_AufmassLos1[[#This Row],[SVS]],"")</f>
        <v/>
      </c>
      <c r="V1104" s="234" t="str">
        <f>IFERROR(tbl_AufmassLos1[[#This Row],[PreisJahr]]/12,"")</f>
        <v/>
      </c>
    </row>
    <row r="1105" spans="1:22" x14ac:dyDescent="0.2">
      <c r="A1105" s="321" t="s">
        <v>2556</v>
      </c>
      <c r="B1105" s="318">
        <v>709170001</v>
      </c>
      <c r="C1105" s="309" t="s">
        <v>2511</v>
      </c>
      <c r="D1105" s="299" t="s">
        <v>252</v>
      </c>
      <c r="E1105" s="301" t="s">
        <v>1850</v>
      </c>
      <c r="F1105" s="296" t="s">
        <v>380</v>
      </c>
      <c r="G1105" s="468" t="s">
        <v>723</v>
      </c>
      <c r="H1105" s="301"/>
      <c r="I1105" s="301" t="s">
        <v>2486</v>
      </c>
      <c r="J1105" s="302">
        <v>103.58</v>
      </c>
      <c r="K1105" s="303" t="s">
        <v>452</v>
      </c>
      <c r="L1105" s="312" t="s">
        <v>163</v>
      </c>
      <c r="M1105" s="289" t="s">
        <v>484</v>
      </c>
      <c r="N1105" s="294">
        <v>122.5</v>
      </c>
      <c r="O1105" s="305">
        <v>0</v>
      </c>
      <c r="P1105" s="305"/>
      <c r="Q1105" s="463">
        <f>IFERROR(tbl_AufmassLos1[[#This Row],[Fläche_qm]]*tbl_AufmassLos1[[#This Row],[Reinigungs-tageJahr]],"")</f>
        <v>12688.55</v>
      </c>
      <c r="R1105" s="232">
        <f>IFERROR(VLOOKUP(tbl_AufmassLos1[[#This Row],[Reinigungs-gruppe]]&amp;tbl_AufmassLos1[[#This Row],[Reinigungs-tageJahr]],tbl_BasisLos1[],7,FALSE),"")</f>
        <v>0</v>
      </c>
      <c r="S1105" s="463" t="str">
        <f>IFERROR(tbl_AufmassLos1[[#This Row],[Fläche_qm_Jahr]]/tbl_AufmassLos1[[#This Row],[qm Leistung pro Stunde]],"")</f>
        <v/>
      </c>
      <c r="T1105" s="233">
        <f>IFERROR(VLOOKUP(tbl_AufmassLos1[[#This Row],[Reinigungs-gruppe]]&amp;tbl_AufmassLos1[[#This Row],[Reinigungs-tageJahr]],tbl_BasisLos1[],8,FALSE),"")</f>
        <v>0</v>
      </c>
      <c r="U1105" s="234" t="str">
        <f>IFERROR(tbl_AufmassLos1[[#This Row],[StundenJahr]]*tbl_AufmassLos1[[#This Row],[SVS]],"")</f>
        <v/>
      </c>
      <c r="V1105" s="234" t="str">
        <f>IFERROR(tbl_AufmassLos1[[#This Row],[PreisJahr]]/12,"")</f>
        <v/>
      </c>
    </row>
    <row r="1106" spans="1:22" x14ac:dyDescent="0.2">
      <c r="A1106" s="321" t="s">
        <v>2556</v>
      </c>
      <c r="B1106" s="318">
        <v>709170001</v>
      </c>
      <c r="C1106" s="309" t="s">
        <v>2511</v>
      </c>
      <c r="D1106" s="299" t="s">
        <v>253</v>
      </c>
      <c r="E1106" s="301" t="s">
        <v>1716</v>
      </c>
      <c r="F1106" s="296" t="s">
        <v>396</v>
      </c>
      <c r="G1106" s="468" t="s">
        <v>723</v>
      </c>
      <c r="H1106" s="301"/>
      <c r="I1106" s="301" t="s">
        <v>2486</v>
      </c>
      <c r="J1106" s="302">
        <v>18.25</v>
      </c>
      <c r="K1106" s="303" t="s">
        <v>48</v>
      </c>
      <c r="L1106" s="312" t="s">
        <v>163</v>
      </c>
      <c r="M1106" s="332" t="s">
        <v>250</v>
      </c>
      <c r="N1106" s="294">
        <v>0</v>
      </c>
      <c r="O1106" s="305">
        <v>0.6</v>
      </c>
      <c r="P1106" s="305"/>
      <c r="Q1106" s="463">
        <f>IFERROR(tbl_AufmassLos1[[#This Row],[Fläche_qm]]*tbl_AufmassLos1[[#This Row],[Reinigungs-tageJahr]],"")</f>
        <v>0</v>
      </c>
      <c r="R1106" s="232">
        <f>IFERROR(VLOOKUP(tbl_AufmassLos1[[#This Row],[Reinigungs-gruppe]]&amp;tbl_AufmassLos1[[#This Row],[Reinigungs-tageJahr]],tbl_BasisLos1[],7,FALSE),"")</f>
        <v>0</v>
      </c>
      <c r="S1106" s="463" t="str">
        <f>IFERROR(tbl_AufmassLos1[[#This Row],[Fläche_qm_Jahr]]/tbl_AufmassLos1[[#This Row],[qm Leistung pro Stunde]],"")</f>
        <v/>
      </c>
      <c r="T1106" s="233">
        <f>IFERROR(VLOOKUP(tbl_AufmassLos1[[#This Row],[Reinigungs-gruppe]]&amp;tbl_AufmassLos1[[#This Row],[Reinigungs-tageJahr]],tbl_BasisLos1[],8,FALSE),"")</f>
        <v>0</v>
      </c>
      <c r="U1106" s="234" t="str">
        <f>IFERROR(tbl_AufmassLos1[[#This Row],[StundenJahr]]*tbl_AufmassLos1[[#This Row],[SVS]],"")</f>
        <v/>
      </c>
      <c r="V1106" s="234" t="str">
        <f>IFERROR(tbl_AufmassLos1[[#This Row],[PreisJahr]]/12,"")</f>
        <v/>
      </c>
    </row>
    <row r="1107" spans="1:22" x14ac:dyDescent="0.2">
      <c r="A1107" s="321" t="s">
        <v>2556</v>
      </c>
      <c r="B1107" s="318">
        <v>709170001</v>
      </c>
      <c r="C1107" s="309" t="s">
        <v>2511</v>
      </c>
      <c r="D1107" s="299" t="s">
        <v>252</v>
      </c>
      <c r="E1107" s="301" t="s">
        <v>1851</v>
      </c>
      <c r="F1107" s="296" t="s">
        <v>388</v>
      </c>
      <c r="G1107" s="468" t="s">
        <v>723</v>
      </c>
      <c r="H1107" s="301"/>
      <c r="I1107" s="301" t="s">
        <v>2486</v>
      </c>
      <c r="J1107" s="302">
        <v>31.71</v>
      </c>
      <c r="K1107" s="303" t="s">
        <v>234</v>
      </c>
      <c r="L1107" s="312" t="s">
        <v>163</v>
      </c>
      <c r="M1107" s="289" t="s">
        <v>479</v>
      </c>
      <c r="N1107" s="294">
        <v>49</v>
      </c>
      <c r="O1107" s="305">
        <v>6.6</v>
      </c>
      <c r="P1107" s="305">
        <v>0.2</v>
      </c>
      <c r="Q1107" s="463">
        <f>IFERROR(tbl_AufmassLos1[[#This Row],[Fläche_qm]]*tbl_AufmassLos1[[#This Row],[Reinigungs-tageJahr]],"")</f>
        <v>1553.79</v>
      </c>
      <c r="R1107" s="232">
        <f>IFERROR(VLOOKUP(tbl_AufmassLos1[[#This Row],[Reinigungs-gruppe]]&amp;tbl_AufmassLos1[[#This Row],[Reinigungs-tageJahr]],tbl_BasisLos1[],7,FALSE),"")</f>
        <v>0</v>
      </c>
      <c r="S1107" s="463" t="str">
        <f>IFERROR(tbl_AufmassLos1[[#This Row],[Fläche_qm_Jahr]]/tbl_AufmassLos1[[#This Row],[qm Leistung pro Stunde]],"")</f>
        <v/>
      </c>
      <c r="T1107" s="233">
        <f>IFERROR(VLOOKUP(tbl_AufmassLos1[[#This Row],[Reinigungs-gruppe]]&amp;tbl_AufmassLos1[[#This Row],[Reinigungs-tageJahr]],tbl_BasisLos1[],8,FALSE),"")</f>
        <v>0</v>
      </c>
      <c r="U1107" s="234" t="str">
        <f>IFERROR(tbl_AufmassLos1[[#This Row],[StundenJahr]]*tbl_AufmassLos1[[#This Row],[SVS]],"")</f>
        <v/>
      </c>
      <c r="V1107" s="234" t="str">
        <f>IFERROR(tbl_AufmassLos1[[#This Row],[PreisJahr]]/12,"")</f>
        <v/>
      </c>
    </row>
    <row r="1108" spans="1:22" x14ac:dyDescent="0.2">
      <c r="A1108" s="321" t="s">
        <v>2556</v>
      </c>
      <c r="B1108" s="318">
        <v>709170001</v>
      </c>
      <c r="C1108" s="309" t="s">
        <v>2511</v>
      </c>
      <c r="D1108" s="299" t="s">
        <v>252</v>
      </c>
      <c r="E1108" s="301" t="s">
        <v>1852</v>
      </c>
      <c r="F1108" s="296" t="s">
        <v>2098</v>
      </c>
      <c r="G1108" s="468" t="s">
        <v>723</v>
      </c>
      <c r="H1108" s="301"/>
      <c r="I1108" s="301" t="s">
        <v>2488</v>
      </c>
      <c r="J1108" s="302">
        <v>6.2</v>
      </c>
      <c r="K1108" s="303" t="s">
        <v>451</v>
      </c>
      <c r="L1108" s="312" t="s">
        <v>163</v>
      </c>
      <c r="M1108" s="289" t="s">
        <v>481</v>
      </c>
      <c r="N1108" s="294">
        <v>245</v>
      </c>
      <c r="O1108" s="305">
        <v>0</v>
      </c>
      <c r="P1108" s="305"/>
      <c r="Q1108" s="463">
        <f>IFERROR(tbl_AufmassLos1[[#This Row],[Fläche_qm]]*tbl_AufmassLos1[[#This Row],[Reinigungs-tageJahr]],"")</f>
        <v>1519</v>
      </c>
      <c r="R1108" s="232">
        <f>IFERROR(VLOOKUP(tbl_AufmassLos1[[#This Row],[Reinigungs-gruppe]]&amp;tbl_AufmassLos1[[#This Row],[Reinigungs-tageJahr]],tbl_BasisLos1[],7,FALSE),"")</f>
        <v>0</v>
      </c>
      <c r="S1108" s="463" t="str">
        <f>IFERROR(tbl_AufmassLos1[[#This Row],[Fläche_qm_Jahr]]/tbl_AufmassLos1[[#This Row],[qm Leistung pro Stunde]],"")</f>
        <v/>
      </c>
      <c r="T1108" s="233">
        <f>IFERROR(VLOOKUP(tbl_AufmassLos1[[#This Row],[Reinigungs-gruppe]]&amp;tbl_AufmassLos1[[#This Row],[Reinigungs-tageJahr]],tbl_BasisLos1[],8,FALSE),"")</f>
        <v>0</v>
      </c>
      <c r="U1108" s="234" t="str">
        <f>IFERROR(tbl_AufmassLos1[[#This Row],[StundenJahr]]*tbl_AufmassLos1[[#This Row],[SVS]],"")</f>
        <v/>
      </c>
      <c r="V1108" s="234" t="str">
        <f>IFERROR(tbl_AufmassLos1[[#This Row],[PreisJahr]]/12,"")</f>
        <v/>
      </c>
    </row>
    <row r="1109" spans="1:22" x14ac:dyDescent="0.2">
      <c r="A1109" s="321" t="s">
        <v>2556</v>
      </c>
      <c r="B1109" s="318">
        <v>709170001</v>
      </c>
      <c r="C1109" s="309" t="s">
        <v>2511</v>
      </c>
      <c r="D1109" s="299" t="s">
        <v>252</v>
      </c>
      <c r="E1109" s="301" t="s">
        <v>1853</v>
      </c>
      <c r="F1109" s="296" t="s">
        <v>394</v>
      </c>
      <c r="G1109" s="468" t="s">
        <v>723</v>
      </c>
      <c r="H1109" s="301"/>
      <c r="I1109" s="301" t="s">
        <v>2488</v>
      </c>
      <c r="J1109" s="302">
        <v>14</v>
      </c>
      <c r="K1109" s="303" t="s">
        <v>451</v>
      </c>
      <c r="L1109" s="312" t="s">
        <v>163</v>
      </c>
      <c r="M1109" s="289" t="s">
        <v>481</v>
      </c>
      <c r="N1109" s="294">
        <v>245</v>
      </c>
      <c r="O1109" s="305">
        <v>0.6</v>
      </c>
      <c r="P1109" s="305"/>
      <c r="Q1109" s="463">
        <f>IFERROR(tbl_AufmassLos1[[#This Row],[Fläche_qm]]*tbl_AufmassLos1[[#This Row],[Reinigungs-tageJahr]],"")</f>
        <v>3430</v>
      </c>
      <c r="R1109" s="232">
        <f>IFERROR(VLOOKUP(tbl_AufmassLos1[[#This Row],[Reinigungs-gruppe]]&amp;tbl_AufmassLos1[[#This Row],[Reinigungs-tageJahr]],tbl_BasisLos1[],7,FALSE),"")</f>
        <v>0</v>
      </c>
      <c r="S1109" s="463" t="str">
        <f>IFERROR(tbl_AufmassLos1[[#This Row],[Fläche_qm_Jahr]]/tbl_AufmassLos1[[#This Row],[qm Leistung pro Stunde]],"")</f>
        <v/>
      </c>
      <c r="T1109" s="233">
        <f>IFERROR(VLOOKUP(tbl_AufmassLos1[[#This Row],[Reinigungs-gruppe]]&amp;tbl_AufmassLos1[[#This Row],[Reinigungs-tageJahr]],tbl_BasisLos1[],8,FALSE),"")</f>
        <v>0</v>
      </c>
      <c r="U1109" s="234" t="str">
        <f>IFERROR(tbl_AufmassLos1[[#This Row],[StundenJahr]]*tbl_AufmassLos1[[#This Row],[SVS]],"")</f>
        <v/>
      </c>
      <c r="V1109" s="234" t="str">
        <f>IFERROR(tbl_AufmassLos1[[#This Row],[PreisJahr]]/12,"")</f>
        <v/>
      </c>
    </row>
    <row r="1110" spans="1:22" x14ac:dyDescent="0.2">
      <c r="A1110" s="321" t="s">
        <v>2556</v>
      </c>
      <c r="B1110" s="318">
        <v>709170001</v>
      </c>
      <c r="C1110" s="309" t="s">
        <v>2511</v>
      </c>
      <c r="D1110" s="299" t="s">
        <v>252</v>
      </c>
      <c r="E1110" s="301" t="s">
        <v>1854</v>
      </c>
      <c r="F1110" s="296" t="s">
        <v>388</v>
      </c>
      <c r="G1110" s="468" t="s">
        <v>723</v>
      </c>
      <c r="H1110" s="301"/>
      <c r="I1110" s="301" t="s">
        <v>2486</v>
      </c>
      <c r="J1110" s="302">
        <v>18.53</v>
      </c>
      <c r="K1110" s="303" t="s">
        <v>234</v>
      </c>
      <c r="L1110" s="312" t="s">
        <v>163</v>
      </c>
      <c r="M1110" s="289" t="s">
        <v>479</v>
      </c>
      <c r="N1110" s="294">
        <v>49</v>
      </c>
      <c r="O1110" s="305">
        <v>4.8</v>
      </c>
      <c r="P1110" s="305">
        <v>0.2</v>
      </c>
      <c r="Q1110" s="463">
        <f>IFERROR(tbl_AufmassLos1[[#This Row],[Fläche_qm]]*tbl_AufmassLos1[[#This Row],[Reinigungs-tageJahr]],"")</f>
        <v>907.97</v>
      </c>
      <c r="R1110" s="232">
        <f>IFERROR(VLOOKUP(tbl_AufmassLos1[[#This Row],[Reinigungs-gruppe]]&amp;tbl_AufmassLos1[[#This Row],[Reinigungs-tageJahr]],tbl_BasisLos1[],7,FALSE),"")</f>
        <v>0</v>
      </c>
      <c r="S1110" s="463" t="str">
        <f>IFERROR(tbl_AufmassLos1[[#This Row],[Fläche_qm_Jahr]]/tbl_AufmassLos1[[#This Row],[qm Leistung pro Stunde]],"")</f>
        <v/>
      </c>
      <c r="T1110" s="233">
        <f>IFERROR(VLOOKUP(tbl_AufmassLos1[[#This Row],[Reinigungs-gruppe]]&amp;tbl_AufmassLos1[[#This Row],[Reinigungs-tageJahr]],tbl_BasisLos1[],8,FALSE),"")</f>
        <v>0</v>
      </c>
      <c r="U1110" s="234" t="str">
        <f>IFERROR(tbl_AufmassLos1[[#This Row],[StundenJahr]]*tbl_AufmassLos1[[#This Row],[SVS]],"")</f>
        <v/>
      </c>
      <c r="V1110" s="234" t="str">
        <f>IFERROR(tbl_AufmassLos1[[#This Row],[PreisJahr]]/12,"")</f>
        <v/>
      </c>
    </row>
    <row r="1111" spans="1:22" x14ac:dyDescent="0.2">
      <c r="A1111" s="321" t="s">
        <v>2556</v>
      </c>
      <c r="B1111" s="318">
        <v>709170001</v>
      </c>
      <c r="C1111" s="309" t="s">
        <v>2511</v>
      </c>
      <c r="D1111" s="299" t="s">
        <v>252</v>
      </c>
      <c r="E1111" s="301" t="s">
        <v>1855</v>
      </c>
      <c r="F1111" s="296" t="s">
        <v>388</v>
      </c>
      <c r="G1111" s="468" t="s">
        <v>723</v>
      </c>
      <c r="H1111" s="301"/>
      <c r="I1111" s="301" t="s">
        <v>2486</v>
      </c>
      <c r="J1111" s="302">
        <v>17.25</v>
      </c>
      <c r="K1111" s="303" t="s">
        <v>234</v>
      </c>
      <c r="L1111" s="312" t="s">
        <v>163</v>
      </c>
      <c r="M1111" s="289" t="s">
        <v>479</v>
      </c>
      <c r="N1111" s="294">
        <v>49</v>
      </c>
      <c r="O1111" s="305">
        <v>4.0999999999999996</v>
      </c>
      <c r="P1111" s="305">
        <v>0.2</v>
      </c>
      <c r="Q1111" s="463">
        <f>IFERROR(tbl_AufmassLos1[[#This Row],[Fläche_qm]]*tbl_AufmassLos1[[#This Row],[Reinigungs-tageJahr]],"")</f>
        <v>845.25</v>
      </c>
      <c r="R1111" s="232">
        <f>IFERROR(VLOOKUP(tbl_AufmassLos1[[#This Row],[Reinigungs-gruppe]]&amp;tbl_AufmassLos1[[#This Row],[Reinigungs-tageJahr]],tbl_BasisLos1[],7,FALSE),"")</f>
        <v>0</v>
      </c>
      <c r="S1111" s="463" t="str">
        <f>IFERROR(tbl_AufmassLos1[[#This Row],[Fläche_qm_Jahr]]/tbl_AufmassLos1[[#This Row],[qm Leistung pro Stunde]],"")</f>
        <v/>
      </c>
      <c r="T1111" s="233">
        <f>IFERROR(VLOOKUP(tbl_AufmassLos1[[#This Row],[Reinigungs-gruppe]]&amp;tbl_AufmassLos1[[#This Row],[Reinigungs-tageJahr]],tbl_BasisLos1[],8,FALSE),"")</f>
        <v>0</v>
      </c>
      <c r="U1111" s="234" t="str">
        <f>IFERROR(tbl_AufmassLos1[[#This Row],[StundenJahr]]*tbl_AufmassLos1[[#This Row],[SVS]],"")</f>
        <v/>
      </c>
      <c r="V1111" s="234" t="str">
        <f>IFERROR(tbl_AufmassLos1[[#This Row],[PreisJahr]]/12,"")</f>
        <v/>
      </c>
    </row>
    <row r="1112" spans="1:22" x14ac:dyDescent="0.2">
      <c r="A1112" s="321" t="s">
        <v>2556</v>
      </c>
      <c r="B1112" s="318">
        <v>709170001</v>
      </c>
      <c r="C1112" s="309" t="s">
        <v>2511</v>
      </c>
      <c r="D1112" s="299" t="s">
        <v>252</v>
      </c>
      <c r="E1112" s="301" t="s">
        <v>1856</v>
      </c>
      <c r="F1112" s="296" t="s">
        <v>388</v>
      </c>
      <c r="G1112" s="468" t="s">
        <v>723</v>
      </c>
      <c r="H1112" s="301"/>
      <c r="I1112" s="301" t="s">
        <v>2486</v>
      </c>
      <c r="J1112" s="302">
        <v>17.25</v>
      </c>
      <c r="K1112" s="303" t="s">
        <v>234</v>
      </c>
      <c r="L1112" s="312" t="s">
        <v>163</v>
      </c>
      <c r="M1112" s="289" t="s">
        <v>479</v>
      </c>
      <c r="N1112" s="294">
        <v>49</v>
      </c>
      <c r="O1112" s="305">
        <v>4.8</v>
      </c>
      <c r="P1112" s="305">
        <v>0.2</v>
      </c>
      <c r="Q1112" s="463">
        <f>IFERROR(tbl_AufmassLos1[[#This Row],[Fläche_qm]]*tbl_AufmassLos1[[#This Row],[Reinigungs-tageJahr]],"")</f>
        <v>845.25</v>
      </c>
      <c r="R1112" s="232">
        <f>IFERROR(VLOOKUP(tbl_AufmassLos1[[#This Row],[Reinigungs-gruppe]]&amp;tbl_AufmassLos1[[#This Row],[Reinigungs-tageJahr]],tbl_BasisLos1[],7,FALSE),"")</f>
        <v>0</v>
      </c>
      <c r="S1112" s="463" t="str">
        <f>IFERROR(tbl_AufmassLos1[[#This Row],[Fläche_qm_Jahr]]/tbl_AufmassLos1[[#This Row],[qm Leistung pro Stunde]],"")</f>
        <v/>
      </c>
      <c r="T1112" s="233">
        <f>IFERROR(VLOOKUP(tbl_AufmassLos1[[#This Row],[Reinigungs-gruppe]]&amp;tbl_AufmassLos1[[#This Row],[Reinigungs-tageJahr]],tbl_BasisLos1[],8,FALSE),"")</f>
        <v>0</v>
      </c>
      <c r="U1112" s="234" t="str">
        <f>IFERROR(tbl_AufmassLos1[[#This Row],[StundenJahr]]*tbl_AufmassLos1[[#This Row],[SVS]],"")</f>
        <v/>
      </c>
      <c r="V1112" s="234" t="str">
        <f>IFERROR(tbl_AufmassLos1[[#This Row],[PreisJahr]]/12,"")</f>
        <v/>
      </c>
    </row>
    <row r="1113" spans="1:22" x14ac:dyDescent="0.2">
      <c r="A1113" s="321" t="s">
        <v>2556</v>
      </c>
      <c r="B1113" s="318">
        <v>709170001</v>
      </c>
      <c r="C1113" s="309" t="s">
        <v>2511</v>
      </c>
      <c r="D1113" s="299" t="s">
        <v>252</v>
      </c>
      <c r="E1113" s="301" t="s">
        <v>1857</v>
      </c>
      <c r="F1113" s="296" t="s">
        <v>388</v>
      </c>
      <c r="G1113" s="468" t="s">
        <v>723</v>
      </c>
      <c r="H1113" s="301"/>
      <c r="I1113" s="301" t="s">
        <v>2486</v>
      </c>
      <c r="J1113" s="302">
        <v>18.079999999999998</v>
      </c>
      <c r="K1113" s="303" t="s">
        <v>234</v>
      </c>
      <c r="L1113" s="312" t="s">
        <v>163</v>
      </c>
      <c r="M1113" s="289" t="s">
        <v>479</v>
      </c>
      <c r="N1113" s="294">
        <v>49</v>
      </c>
      <c r="O1113" s="305">
        <v>4.0999999999999996</v>
      </c>
      <c r="P1113" s="305">
        <v>0.2</v>
      </c>
      <c r="Q1113" s="463">
        <f>IFERROR(tbl_AufmassLos1[[#This Row],[Fläche_qm]]*tbl_AufmassLos1[[#This Row],[Reinigungs-tageJahr]],"")</f>
        <v>885.92</v>
      </c>
      <c r="R1113" s="232">
        <f>IFERROR(VLOOKUP(tbl_AufmassLos1[[#This Row],[Reinigungs-gruppe]]&amp;tbl_AufmassLos1[[#This Row],[Reinigungs-tageJahr]],tbl_BasisLos1[],7,FALSE),"")</f>
        <v>0</v>
      </c>
      <c r="S1113" s="463" t="str">
        <f>IFERROR(tbl_AufmassLos1[[#This Row],[Fläche_qm_Jahr]]/tbl_AufmassLos1[[#This Row],[qm Leistung pro Stunde]],"")</f>
        <v/>
      </c>
      <c r="T1113" s="233">
        <f>IFERROR(VLOOKUP(tbl_AufmassLos1[[#This Row],[Reinigungs-gruppe]]&amp;tbl_AufmassLos1[[#This Row],[Reinigungs-tageJahr]],tbl_BasisLos1[],8,FALSE),"")</f>
        <v>0</v>
      </c>
      <c r="U1113" s="234" t="str">
        <f>IFERROR(tbl_AufmassLos1[[#This Row],[StundenJahr]]*tbl_AufmassLos1[[#This Row],[SVS]],"")</f>
        <v/>
      </c>
      <c r="V1113" s="234" t="str">
        <f>IFERROR(tbl_AufmassLos1[[#This Row],[PreisJahr]]/12,"")</f>
        <v/>
      </c>
    </row>
    <row r="1114" spans="1:22" x14ac:dyDescent="0.2">
      <c r="A1114" s="321" t="s">
        <v>2556</v>
      </c>
      <c r="B1114" s="318">
        <v>709170001</v>
      </c>
      <c r="C1114" s="309" t="s">
        <v>2511</v>
      </c>
      <c r="D1114" s="299" t="s">
        <v>252</v>
      </c>
      <c r="E1114" s="301" t="s">
        <v>1858</v>
      </c>
      <c r="F1114" s="296" t="s">
        <v>388</v>
      </c>
      <c r="G1114" s="468" t="s">
        <v>723</v>
      </c>
      <c r="H1114" s="301"/>
      <c r="I1114" s="301" t="s">
        <v>2486</v>
      </c>
      <c r="J1114" s="302">
        <v>18.079999999999998</v>
      </c>
      <c r="K1114" s="303" t="s">
        <v>234</v>
      </c>
      <c r="L1114" s="312" t="s">
        <v>163</v>
      </c>
      <c r="M1114" s="289" t="s">
        <v>479</v>
      </c>
      <c r="N1114" s="294">
        <v>49</v>
      </c>
      <c r="O1114" s="305">
        <v>4.0999999999999996</v>
      </c>
      <c r="P1114" s="305">
        <v>0.2</v>
      </c>
      <c r="Q1114" s="463">
        <f>IFERROR(tbl_AufmassLos1[[#This Row],[Fläche_qm]]*tbl_AufmassLos1[[#This Row],[Reinigungs-tageJahr]],"")</f>
        <v>885.92</v>
      </c>
      <c r="R1114" s="232">
        <f>IFERROR(VLOOKUP(tbl_AufmassLos1[[#This Row],[Reinigungs-gruppe]]&amp;tbl_AufmassLos1[[#This Row],[Reinigungs-tageJahr]],tbl_BasisLos1[],7,FALSE),"")</f>
        <v>0</v>
      </c>
      <c r="S1114" s="463" t="str">
        <f>IFERROR(tbl_AufmassLos1[[#This Row],[Fläche_qm_Jahr]]/tbl_AufmassLos1[[#This Row],[qm Leistung pro Stunde]],"")</f>
        <v/>
      </c>
      <c r="T1114" s="233">
        <f>IFERROR(VLOOKUP(tbl_AufmassLos1[[#This Row],[Reinigungs-gruppe]]&amp;tbl_AufmassLos1[[#This Row],[Reinigungs-tageJahr]],tbl_BasisLos1[],8,FALSE),"")</f>
        <v>0</v>
      </c>
      <c r="U1114" s="234" t="str">
        <f>IFERROR(tbl_AufmassLos1[[#This Row],[StundenJahr]]*tbl_AufmassLos1[[#This Row],[SVS]],"")</f>
        <v/>
      </c>
      <c r="V1114" s="234" t="str">
        <f>IFERROR(tbl_AufmassLos1[[#This Row],[PreisJahr]]/12,"")</f>
        <v/>
      </c>
    </row>
    <row r="1115" spans="1:22" x14ac:dyDescent="0.2">
      <c r="A1115" s="321" t="s">
        <v>2556</v>
      </c>
      <c r="B1115" s="318">
        <v>709170001</v>
      </c>
      <c r="C1115" s="309" t="s">
        <v>2511</v>
      </c>
      <c r="D1115" s="299" t="s">
        <v>252</v>
      </c>
      <c r="E1115" s="301" t="s">
        <v>1859</v>
      </c>
      <c r="F1115" s="296" t="s">
        <v>388</v>
      </c>
      <c r="G1115" s="468" t="s">
        <v>723</v>
      </c>
      <c r="H1115" s="301"/>
      <c r="I1115" s="301" t="s">
        <v>2486</v>
      </c>
      <c r="J1115" s="302">
        <v>18.079999999999998</v>
      </c>
      <c r="K1115" s="303" t="s">
        <v>234</v>
      </c>
      <c r="L1115" s="312" t="s">
        <v>163</v>
      </c>
      <c r="M1115" s="289" t="s">
        <v>479</v>
      </c>
      <c r="N1115" s="294">
        <v>49</v>
      </c>
      <c r="O1115" s="305">
        <v>4.0999999999999996</v>
      </c>
      <c r="P1115" s="305">
        <v>0.2</v>
      </c>
      <c r="Q1115" s="463">
        <f>IFERROR(tbl_AufmassLos1[[#This Row],[Fläche_qm]]*tbl_AufmassLos1[[#This Row],[Reinigungs-tageJahr]],"")</f>
        <v>885.92</v>
      </c>
      <c r="R1115" s="232">
        <f>IFERROR(VLOOKUP(tbl_AufmassLos1[[#This Row],[Reinigungs-gruppe]]&amp;tbl_AufmassLos1[[#This Row],[Reinigungs-tageJahr]],tbl_BasisLos1[],7,FALSE),"")</f>
        <v>0</v>
      </c>
      <c r="S1115" s="463" t="str">
        <f>IFERROR(tbl_AufmassLos1[[#This Row],[Fläche_qm_Jahr]]/tbl_AufmassLos1[[#This Row],[qm Leistung pro Stunde]],"")</f>
        <v/>
      </c>
      <c r="T1115" s="233">
        <f>IFERROR(VLOOKUP(tbl_AufmassLos1[[#This Row],[Reinigungs-gruppe]]&amp;tbl_AufmassLos1[[#This Row],[Reinigungs-tageJahr]],tbl_BasisLos1[],8,FALSE),"")</f>
        <v>0</v>
      </c>
      <c r="U1115" s="234" t="str">
        <f>IFERROR(tbl_AufmassLos1[[#This Row],[StundenJahr]]*tbl_AufmassLos1[[#This Row],[SVS]],"")</f>
        <v/>
      </c>
      <c r="V1115" s="234" t="str">
        <f>IFERROR(tbl_AufmassLos1[[#This Row],[PreisJahr]]/12,"")</f>
        <v/>
      </c>
    </row>
    <row r="1116" spans="1:22" x14ac:dyDescent="0.2">
      <c r="A1116" s="321" t="s">
        <v>2556</v>
      </c>
      <c r="B1116" s="318">
        <v>709170001</v>
      </c>
      <c r="C1116" s="309" t="s">
        <v>2511</v>
      </c>
      <c r="D1116" s="299" t="s">
        <v>252</v>
      </c>
      <c r="E1116" s="301" t="s">
        <v>1860</v>
      </c>
      <c r="F1116" s="296" t="s">
        <v>388</v>
      </c>
      <c r="G1116" s="468" t="s">
        <v>723</v>
      </c>
      <c r="H1116" s="301"/>
      <c r="I1116" s="301" t="s">
        <v>2486</v>
      </c>
      <c r="J1116" s="302">
        <v>18.079999999999998</v>
      </c>
      <c r="K1116" s="303" t="s">
        <v>234</v>
      </c>
      <c r="L1116" s="312" t="s">
        <v>163</v>
      </c>
      <c r="M1116" s="289" t="s">
        <v>479</v>
      </c>
      <c r="N1116" s="294">
        <v>49</v>
      </c>
      <c r="O1116" s="305">
        <v>4.0999999999999996</v>
      </c>
      <c r="P1116" s="305">
        <v>0.2</v>
      </c>
      <c r="Q1116" s="463">
        <f>IFERROR(tbl_AufmassLos1[[#This Row],[Fläche_qm]]*tbl_AufmassLos1[[#This Row],[Reinigungs-tageJahr]],"")</f>
        <v>885.92</v>
      </c>
      <c r="R1116" s="232">
        <f>IFERROR(VLOOKUP(tbl_AufmassLos1[[#This Row],[Reinigungs-gruppe]]&amp;tbl_AufmassLos1[[#This Row],[Reinigungs-tageJahr]],tbl_BasisLos1[],7,FALSE),"")</f>
        <v>0</v>
      </c>
      <c r="S1116" s="463" t="str">
        <f>IFERROR(tbl_AufmassLos1[[#This Row],[Fläche_qm_Jahr]]/tbl_AufmassLos1[[#This Row],[qm Leistung pro Stunde]],"")</f>
        <v/>
      </c>
      <c r="T1116" s="233">
        <f>IFERROR(VLOOKUP(tbl_AufmassLos1[[#This Row],[Reinigungs-gruppe]]&amp;tbl_AufmassLos1[[#This Row],[Reinigungs-tageJahr]],tbl_BasisLos1[],8,FALSE),"")</f>
        <v>0</v>
      </c>
      <c r="U1116" s="234" t="str">
        <f>IFERROR(tbl_AufmassLos1[[#This Row],[StundenJahr]]*tbl_AufmassLos1[[#This Row],[SVS]],"")</f>
        <v/>
      </c>
      <c r="V1116" s="234" t="str">
        <f>IFERROR(tbl_AufmassLos1[[#This Row],[PreisJahr]]/12,"")</f>
        <v/>
      </c>
    </row>
    <row r="1117" spans="1:22" x14ac:dyDescent="0.2">
      <c r="A1117" s="321" t="s">
        <v>2556</v>
      </c>
      <c r="B1117" s="318">
        <v>709170001</v>
      </c>
      <c r="C1117" s="309" t="s">
        <v>2511</v>
      </c>
      <c r="D1117" s="299" t="s">
        <v>253</v>
      </c>
      <c r="E1117" s="301" t="s">
        <v>1717</v>
      </c>
      <c r="F1117" s="296" t="s">
        <v>2431</v>
      </c>
      <c r="G1117" s="468" t="s">
        <v>723</v>
      </c>
      <c r="H1117" s="301"/>
      <c r="I1117" s="301" t="s">
        <v>2486</v>
      </c>
      <c r="J1117" s="302">
        <v>89.08</v>
      </c>
      <c r="K1117" s="303" t="s">
        <v>48</v>
      </c>
      <c r="L1117" s="312" t="s">
        <v>163</v>
      </c>
      <c r="M1117" s="332" t="s">
        <v>250</v>
      </c>
      <c r="N1117" s="294">
        <v>0</v>
      </c>
      <c r="O1117" s="305">
        <v>0.6</v>
      </c>
      <c r="P1117" s="305"/>
      <c r="Q1117" s="463">
        <f>IFERROR(tbl_AufmassLos1[[#This Row],[Fläche_qm]]*tbl_AufmassLos1[[#This Row],[Reinigungs-tageJahr]],"")</f>
        <v>0</v>
      </c>
      <c r="R1117" s="232">
        <f>IFERROR(VLOOKUP(tbl_AufmassLos1[[#This Row],[Reinigungs-gruppe]]&amp;tbl_AufmassLos1[[#This Row],[Reinigungs-tageJahr]],tbl_BasisLos1[],7,FALSE),"")</f>
        <v>0</v>
      </c>
      <c r="S1117" s="463" t="str">
        <f>IFERROR(tbl_AufmassLos1[[#This Row],[Fläche_qm_Jahr]]/tbl_AufmassLos1[[#This Row],[qm Leistung pro Stunde]],"")</f>
        <v/>
      </c>
      <c r="T1117" s="233">
        <f>IFERROR(VLOOKUP(tbl_AufmassLos1[[#This Row],[Reinigungs-gruppe]]&amp;tbl_AufmassLos1[[#This Row],[Reinigungs-tageJahr]],tbl_BasisLos1[],8,FALSE),"")</f>
        <v>0</v>
      </c>
      <c r="U1117" s="234" t="str">
        <f>IFERROR(tbl_AufmassLos1[[#This Row],[StundenJahr]]*tbl_AufmassLos1[[#This Row],[SVS]],"")</f>
        <v/>
      </c>
      <c r="V1117" s="234" t="str">
        <f>IFERROR(tbl_AufmassLos1[[#This Row],[PreisJahr]]/12,"")</f>
        <v/>
      </c>
    </row>
    <row r="1118" spans="1:22" x14ac:dyDescent="0.2">
      <c r="A1118" s="321" t="s">
        <v>2556</v>
      </c>
      <c r="B1118" s="318">
        <v>709170001</v>
      </c>
      <c r="C1118" s="309" t="s">
        <v>2511</v>
      </c>
      <c r="D1118" s="299" t="s">
        <v>252</v>
      </c>
      <c r="E1118" s="301" t="s">
        <v>1861</v>
      </c>
      <c r="F1118" s="296" t="s">
        <v>388</v>
      </c>
      <c r="G1118" s="468" t="s">
        <v>723</v>
      </c>
      <c r="H1118" s="301"/>
      <c r="I1118" s="301" t="s">
        <v>2486</v>
      </c>
      <c r="J1118" s="302">
        <v>18.079999999999998</v>
      </c>
      <c r="K1118" s="303" t="s">
        <v>234</v>
      </c>
      <c r="L1118" s="312" t="s">
        <v>163</v>
      </c>
      <c r="M1118" s="289" t="s">
        <v>479</v>
      </c>
      <c r="N1118" s="294">
        <v>49</v>
      </c>
      <c r="O1118" s="305">
        <v>4.0999999999999996</v>
      </c>
      <c r="P1118" s="305">
        <v>0.2</v>
      </c>
      <c r="Q1118" s="463">
        <f>IFERROR(tbl_AufmassLos1[[#This Row],[Fläche_qm]]*tbl_AufmassLos1[[#This Row],[Reinigungs-tageJahr]],"")</f>
        <v>885.92</v>
      </c>
      <c r="R1118" s="232">
        <f>IFERROR(VLOOKUP(tbl_AufmassLos1[[#This Row],[Reinigungs-gruppe]]&amp;tbl_AufmassLos1[[#This Row],[Reinigungs-tageJahr]],tbl_BasisLos1[],7,FALSE),"")</f>
        <v>0</v>
      </c>
      <c r="S1118" s="463" t="str">
        <f>IFERROR(tbl_AufmassLos1[[#This Row],[Fläche_qm_Jahr]]/tbl_AufmassLos1[[#This Row],[qm Leistung pro Stunde]],"")</f>
        <v/>
      </c>
      <c r="T1118" s="233">
        <f>IFERROR(VLOOKUP(tbl_AufmassLos1[[#This Row],[Reinigungs-gruppe]]&amp;tbl_AufmassLos1[[#This Row],[Reinigungs-tageJahr]],tbl_BasisLos1[],8,FALSE),"")</f>
        <v>0</v>
      </c>
      <c r="U1118" s="234" t="str">
        <f>IFERROR(tbl_AufmassLos1[[#This Row],[StundenJahr]]*tbl_AufmassLos1[[#This Row],[SVS]],"")</f>
        <v/>
      </c>
      <c r="V1118" s="234" t="str">
        <f>IFERROR(tbl_AufmassLos1[[#This Row],[PreisJahr]]/12,"")</f>
        <v/>
      </c>
    </row>
    <row r="1119" spans="1:22" x14ac:dyDescent="0.2">
      <c r="A1119" s="321" t="s">
        <v>2556</v>
      </c>
      <c r="B1119" s="318">
        <v>709170001</v>
      </c>
      <c r="C1119" s="309" t="s">
        <v>2511</v>
      </c>
      <c r="D1119" s="299" t="s">
        <v>252</v>
      </c>
      <c r="E1119" s="301" t="s">
        <v>1862</v>
      </c>
      <c r="F1119" s="296" t="s">
        <v>388</v>
      </c>
      <c r="G1119" s="468" t="s">
        <v>723</v>
      </c>
      <c r="H1119" s="301"/>
      <c r="I1119" s="301" t="s">
        <v>2486</v>
      </c>
      <c r="J1119" s="302">
        <v>18.079999999999998</v>
      </c>
      <c r="K1119" s="303" t="s">
        <v>234</v>
      </c>
      <c r="L1119" s="312" t="s">
        <v>163</v>
      </c>
      <c r="M1119" s="289" t="s">
        <v>479</v>
      </c>
      <c r="N1119" s="294">
        <v>49</v>
      </c>
      <c r="O1119" s="305">
        <v>4.0999999999999996</v>
      </c>
      <c r="P1119" s="305">
        <v>0.2</v>
      </c>
      <c r="Q1119" s="463">
        <f>IFERROR(tbl_AufmassLos1[[#This Row],[Fläche_qm]]*tbl_AufmassLos1[[#This Row],[Reinigungs-tageJahr]],"")</f>
        <v>885.92</v>
      </c>
      <c r="R1119" s="232">
        <f>IFERROR(VLOOKUP(tbl_AufmassLos1[[#This Row],[Reinigungs-gruppe]]&amp;tbl_AufmassLos1[[#This Row],[Reinigungs-tageJahr]],tbl_BasisLos1[],7,FALSE),"")</f>
        <v>0</v>
      </c>
      <c r="S1119" s="463" t="str">
        <f>IFERROR(tbl_AufmassLos1[[#This Row],[Fläche_qm_Jahr]]/tbl_AufmassLos1[[#This Row],[qm Leistung pro Stunde]],"")</f>
        <v/>
      </c>
      <c r="T1119" s="233">
        <f>IFERROR(VLOOKUP(tbl_AufmassLos1[[#This Row],[Reinigungs-gruppe]]&amp;tbl_AufmassLos1[[#This Row],[Reinigungs-tageJahr]],tbl_BasisLos1[],8,FALSE),"")</f>
        <v>0</v>
      </c>
      <c r="U1119" s="234" t="str">
        <f>IFERROR(tbl_AufmassLos1[[#This Row],[StundenJahr]]*tbl_AufmassLos1[[#This Row],[SVS]],"")</f>
        <v/>
      </c>
      <c r="V1119" s="234" t="str">
        <f>IFERROR(tbl_AufmassLos1[[#This Row],[PreisJahr]]/12,"")</f>
        <v/>
      </c>
    </row>
    <row r="1120" spans="1:22" x14ac:dyDescent="0.2">
      <c r="A1120" s="321" t="s">
        <v>2556</v>
      </c>
      <c r="B1120" s="318">
        <v>709170001</v>
      </c>
      <c r="C1120" s="309" t="s">
        <v>2511</v>
      </c>
      <c r="D1120" s="299" t="s">
        <v>252</v>
      </c>
      <c r="E1120" s="301" t="s">
        <v>1863</v>
      </c>
      <c r="F1120" s="296" t="s">
        <v>419</v>
      </c>
      <c r="G1120" s="468" t="s">
        <v>723</v>
      </c>
      <c r="H1120" s="301"/>
      <c r="I1120" s="301" t="s">
        <v>2486</v>
      </c>
      <c r="J1120" s="302">
        <v>35.799999999999997</v>
      </c>
      <c r="K1120" s="303" t="s">
        <v>464</v>
      </c>
      <c r="L1120" s="312" t="s">
        <v>163</v>
      </c>
      <c r="M1120" s="289" t="s">
        <v>479</v>
      </c>
      <c r="N1120" s="294">
        <v>49</v>
      </c>
      <c r="O1120" s="305">
        <v>10</v>
      </c>
      <c r="P1120" s="305">
        <v>0.2</v>
      </c>
      <c r="Q1120" s="463">
        <f>IFERROR(tbl_AufmassLos1[[#This Row],[Fläche_qm]]*tbl_AufmassLos1[[#This Row],[Reinigungs-tageJahr]],"")</f>
        <v>1754.1999999999998</v>
      </c>
      <c r="R1120" s="232">
        <f>IFERROR(VLOOKUP(tbl_AufmassLos1[[#This Row],[Reinigungs-gruppe]]&amp;tbl_AufmassLos1[[#This Row],[Reinigungs-tageJahr]],tbl_BasisLos1[],7,FALSE),"")</f>
        <v>0</v>
      </c>
      <c r="S1120" s="463" t="str">
        <f>IFERROR(tbl_AufmassLos1[[#This Row],[Fläche_qm_Jahr]]/tbl_AufmassLos1[[#This Row],[qm Leistung pro Stunde]],"")</f>
        <v/>
      </c>
      <c r="T1120" s="233">
        <f>IFERROR(VLOOKUP(tbl_AufmassLos1[[#This Row],[Reinigungs-gruppe]]&amp;tbl_AufmassLos1[[#This Row],[Reinigungs-tageJahr]],tbl_BasisLos1[],8,FALSE),"")</f>
        <v>0</v>
      </c>
      <c r="U1120" s="234" t="str">
        <f>IFERROR(tbl_AufmassLos1[[#This Row],[StundenJahr]]*tbl_AufmassLos1[[#This Row],[SVS]],"")</f>
        <v/>
      </c>
      <c r="V1120" s="234" t="str">
        <f>IFERROR(tbl_AufmassLos1[[#This Row],[PreisJahr]]/12,"")</f>
        <v/>
      </c>
    </row>
    <row r="1121" spans="1:22" x14ac:dyDescent="0.2">
      <c r="A1121" s="321" t="s">
        <v>2556</v>
      </c>
      <c r="B1121" s="318">
        <v>709170001</v>
      </c>
      <c r="C1121" s="309" t="s">
        <v>2511</v>
      </c>
      <c r="D1121" s="299" t="s">
        <v>252</v>
      </c>
      <c r="E1121" s="301" t="s">
        <v>1864</v>
      </c>
      <c r="F1121" s="296" t="s">
        <v>388</v>
      </c>
      <c r="G1121" s="468" t="s">
        <v>723</v>
      </c>
      <c r="H1121" s="301"/>
      <c r="I1121" s="301" t="s">
        <v>2486</v>
      </c>
      <c r="J1121" s="302">
        <v>24</v>
      </c>
      <c r="K1121" s="303" t="s">
        <v>234</v>
      </c>
      <c r="L1121" s="312" t="s">
        <v>163</v>
      </c>
      <c r="M1121" s="289" t="s">
        <v>479</v>
      </c>
      <c r="N1121" s="294">
        <v>49</v>
      </c>
      <c r="O1121" s="305">
        <v>7.5</v>
      </c>
      <c r="P1121" s="305">
        <v>0.2</v>
      </c>
      <c r="Q1121" s="463">
        <f>IFERROR(tbl_AufmassLos1[[#This Row],[Fläche_qm]]*tbl_AufmassLos1[[#This Row],[Reinigungs-tageJahr]],"")</f>
        <v>1176</v>
      </c>
      <c r="R1121" s="232">
        <f>IFERROR(VLOOKUP(tbl_AufmassLos1[[#This Row],[Reinigungs-gruppe]]&amp;tbl_AufmassLos1[[#This Row],[Reinigungs-tageJahr]],tbl_BasisLos1[],7,FALSE),"")</f>
        <v>0</v>
      </c>
      <c r="S1121" s="463" t="str">
        <f>IFERROR(tbl_AufmassLos1[[#This Row],[Fläche_qm_Jahr]]/tbl_AufmassLos1[[#This Row],[qm Leistung pro Stunde]],"")</f>
        <v/>
      </c>
      <c r="T1121" s="233">
        <f>IFERROR(VLOOKUP(tbl_AufmassLos1[[#This Row],[Reinigungs-gruppe]]&amp;tbl_AufmassLos1[[#This Row],[Reinigungs-tageJahr]],tbl_BasisLos1[],8,FALSE),"")</f>
        <v>0</v>
      </c>
      <c r="U1121" s="234" t="str">
        <f>IFERROR(tbl_AufmassLos1[[#This Row],[StundenJahr]]*tbl_AufmassLos1[[#This Row],[SVS]],"")</f>
        <v/>
      </c>
      <c r="V1121" s="234" t="str">
        <f>IFERROR(tbl_AufmassLos1[[#This Row],[PreisJahr]]/12,"")</f>
        <v/>
      </c>
    </row>
    <row r="1122" spans="1:22" x14ac:dyDescent="0.2">
      <c r="A1122" s="321" t="s">
        <v>2556</v>
      </c>
      <c r="B1122" s="318">
        <v>709170001</v>
      </c>
      <c r="C1122" s="309" t="s">
        <v>2511</v>
      </c>
      <c r="D1122" s="299" t="s">
        <v>252</v>
      </c>
      <c r="E1122" s="301" t="s">
        <v>1865</v>
      </c>
      <c r="F1122" s="296" t="s">
        <v>397</v>
      </c>
      <c r="G1122" s="468" t="s">
        <v>723</v>
      </c>
      <c r="H1122" s="301"/>
      <c r="I1122" s="301" t="s">
        <v>2486</v>
      </c>
      <c r="J1122" s="302">
        <v>12</v>
      </c>
      <c r="K1122" s="303" t="s">
        <v>48</v>
      </c>
      <c r="L1122" s="312" t="s">
        <v>163</v>
      </c>
      <c r="M1122" s="332" t="s">
        <v>250</v>
      </c>
      <c r="N1122" s="294">
        <v>0</v>
      </c>
      <c r="O1122" s="305">
        <v>2.5</v>
      </c>
      <c r="P1122" s="305">
        <v>0.2</v>
      </c>
      <c r="Q1122" s="463">
        <f>IFERROR(tbl_AufmassLos1[[#This Row],[Fläche_qm]]*tbl_AufmassLos1[[#This Row],[Reinigungs-tageJahr]],"")</f>
        <v>0</v>
      </c>
      <c r="R1122" s="232">
        <f>IFERROR(VLOOKUP(tbl_AufmassLos1[[#This Row],[Reinigungs-gruppe]]&amp;tbl_AufmassLos1[[#This Row],[Reinigungs-tageJahr]],tbl_BasisLos1[],7,FALSE),"")</f>
        <v>0</v>
      </c>
      <c r="S1122" s="463" t="str">
        <f>IFERROR(tbl_AufmassLos1[[#This Row],[Fläche_qm_Jahr]]/tbl_AufmassLos1[[#This Row],[qm Leistung pro Stunde]],"")</f>
        <v/>
      </c>
      <c r="T1122" s="233">
        <f>IFERROR(VLOOKUP(tbl_AufmassLos1[[#This Row],[Reinigungs-gruppe]]&amp;tbl_AufmassLos1[[#This Row],[Reinigungs-tageJahr]],tbl_BasisLos1[],8,FALSE),"")</f>
        <v>0</v>
      </c>
      <c r="U1122" s="234" t="str">
        <f>IFERROR(tbl_AufmassLos1[[#This Row],[StundenJahr]]*tbl_AufmassLos1[[#This Row],[SVS]],"")</f>
        <v/>
      </c>
      <c r="V1122" s="234" t="str">
        <f>IFERROR(tbl_AufmassLos1[[#This Row],[PreisJahr]]/12,"")</f>
        <v/>
      </c>
    </row>
    <row r="1123" spans="1:22" x14ac:dyDescent="0.2">
      <c r="A1123" s="321" t="s">
        <v>2556</v>
      </c>
      <c r="B1123" s="318">
        <v>709170001</v>
      </c>
      <c r="C1123" s="309" t="s">
        <v>2511</v>
      </c>
      <c r="D1123" s="299" t="s">
        <v>252</v>
      </c>
      <c r="E1123" s="301" t="s">
        <v>1866</v>
      </c>
      <c r="F1123" s="296" t="s">
        <v>415</v>
      </c>
      <c r="G1123" s="468" t="s">
        <v>723</v>
      </c>
      <c r="H1123" s="301"/>
      <c r="I1123" s="301" t="s">
        <v>2488</v>
      </c>
      <c r="J1123" s="302">
        <v>3.04</v>
      </c>
      <c r="K1123" s="303" t="s">
        <v>48</v>
      </c>
      <c r="L1123" s="312" t="s">
        <v>163</v>
      </c>
      <c r="M1123" s="332" t="s">
        <v>250</v>
      </c>
      <c r="N1123" s="294">
        <v>0</v>
      </c>
      <c r="O1123" s="305">
        <v>0</v>
      </c>
      <c r="P1123" s="305"/>
      <c r="Q1123" s="463">
        <f>IFERROR(tbl_AufmassLos1[[#This Row],[Fläche_qm]]*tbl_AufmassLos1[[#This Row],[Reinigungs-tageJahr]],"")</f>
        <v>0</v>
      </c>
      <c r="R1123" s="232">
        <f>IFERROR(VLOOKUP(tbl_AufmassLos1[[#This Row],[Reinigungs-gruppe]]&amp;tbl_AufmassLos1[[#This Row],[Reinigungs-tageJahr]],tbl_BasisLos1[],7,FALSE),"")</f>
        <v>0</v>
      </c>
      <c r="S1123" s="463" t="str">
        <f>IFERROR(tbl_AufmassLos1[[#This Row],[Fläche_qm_Jahr]]/tbl_AufmassLos1[[#This Row],[qm Leistung pro Stunde]],"")</f>
        <v/>
      </c>
      <c r="T1123" s="233">
        <f>IFERROR(VLOOKUP(tbl_AufmassLos1[[#This Row],[Reinigungs-gruppe]]&amp;tbl_AufmassLos1[[#This Row],[Reinigungs-tageJahr]],tbl_BasisLos1[],8,FALSE),"")</f>
        <v>0</v>
      </c>
      <c r="U1123" s="234" t="str">
        <f>IFERROR(tbl_AufmassLos1[[#This Row],[StundenJahr]]*tbl_AufmassLos1[[#This Row],[SVS]],"")</f>
        <v/>
      </c>
      <c r="V1123" s="234" t="str">
        <f>IFERROR(tbl_AufmassLos1[[#This Row],[PreisJahr]]/12,"")</f>
        <v/>
      </c>
    </row>
    <row r="1124" spans="1:22" x14ac:dyDescent="0.2">
      <c r="A1124" s="321" t="s">
        <v>2556</v>
      </c>
      <c r="B1124" s="318">
        <v>709170001</v>
      </c>
      <c r="C1124" s="309" t="s">
        <v>2511</v>
      </c>
      <c r="D1124" s="299" t="s">
        <v>252</v>
      </c>
      <c r="E1124" s="301" t="s">
        <v>1867</v>
      </c>
      <c r="F1124" s="296" t="s">
        <v>395</v>
      </c>
      <c r="G1124" s="468" t="s">
        <v>723</v>
      </c>
      <c r="H1124" s="301"/>
      <c r="I1124" s="301" t="s">
        <v>2488</v>
      </c>
      <c r="J1124" s="302">
        <v>6.65</v>
      </c>
      <c r="K1124" s="303" t="s">
        <v>454</v>
      </c>
      <c r="L1124" s="312" t="s">
        <v>163</v>
      </c>
      <c r="M1124" s="289" t="s">
        <v>481</v>
      </c>
      <c r="N1124" s="294">
        <v>245</v>
      </c>
      <c r="O1124" s="305">
        <v>0.3</v>
      </c>
      <c r="P1124" s="305"/>
      <c r="Q1124" s="463">
        <f>IFERROR(tbl_AufmassLos1[[#This Row],[Fläche_qm]]*tbl_AufmassLos1[[#This Row],[Reinigungs-tageJahr]],"")</f>
        <v>1629.25</v>
      </c>
      <c r="R1124" s="232">
        <f>IFERROR(VLOOKUP(tbl_AufmassLos1[[#This Row],[Reinigungs-gruppe]]&amp;tbl_AufmassLos1[[#This Row],[Reinigungs-tageJahr]],tbl_BasisLos1[],7,FALSE),"")</f>
        <v>0</v>
      </c>
      <c r="S1124" s="463" t="str">
        <f>IFERROR(tbl_AufmassLos1[[#This Row],[Fläche_qm_Jahr]]/tbl_AufmassLos1[[#This Row],[qm Leistung pro Stunde]],"")</f>
        <v/>
      </c>
      <c r="T1124" s="233">
        <f>IFERROR(VLOOKUP(tbl_AufmassLos1[[#This Row],[Reinigungs-gruppe]]&amp;tbl_AufmassLos1[[#This Row],[Reinigungs-tageJahr]],tbl_BasisLos1[],8,FALSE),"")</f>
        <v>0</v>
      </c>
      <c r="U1124" s="234" t="str">
        <f>IFERROR(tbl_AufmassLos1[[#This Row],[StundenJahr]]*tbl_AufmassLos1[[#This Row],[SVS]],"")</f>
        <v/>
      </c>
      <c r="V1124" s="234" t="str">
        <f>IFERROR(tbl_AufmassLos1[[#This Row],[PreisJahr]]/12,"")</f>
        <v/>
      </c>
    </row>
    <row r="1125" spans="1:22" x14ac:dyDescent="0.2">
      <c r="A1125" s="321" t="s">
        <v>2556</v>
      </c>
      <c r="B1125" s="318">
        <v>709170001</v>
      </c>
      <c r="C1125" s="309" t="s">
        <v>2511</v>
      </c>
      <c r="D1125" s="299" t="s">
        <v>252</v>
      </c>
      <c r="E1125" s="301" t="s">
        <v>1868</v>
      </c>
      <c r="F1125" s="296" t="s">
        <v>388</v>
      </c>
      <c r="G1125" s="468" t="s">
        <v>723</v>
      </c>
      <c r="H1125" s="301"/>
      <c r="I1125" s="301" t="s">
        <v>2486</v>
      </c>
      <c r="J1125" s="302">
        <v>18.53</v>
      </c>
      <c r="K1125" s="303" t="s">
        <v>234</v>
      </c>
      <c r="L1125" s="312" t="s">
        <v>163</v>
      </c>
      <c r="M1125" s="289" t="s">
        <v>479</v>
      </c>
      <c r="N1125" s="294">
        <v>49</v>
      </c>
      <c r="O1125" s="305">
        <v>3.6</v>
      </c>
      <c r="P1125" s="305">
        <v>0.2</v>
      </c>
      <c r="Q1125" s="463">
        <f>IFERROR(tbl_AufmassLos1[[#This Row],[Fläche_qm]]*tbl_AufmassLos1[[#This Row],[Reinigungs-tageJahr]],"")</f>
        <v>907.97</v>
      </c>
      <c r="R1125" s="232">
        <f>IFERROR(VLOOKUP(tbl_AufmassLos1[[#This Row],[Reinigungs-gruppe]]&amp;tbl_AufmassLos1[[#This Row],[Reinigungs-tageJahr]],tbl_BasisLos1[],7,FALSE),"")</f>
        <v>0</v>
      </c>
      <c r="S1125" s="463" t="str">
        <f>IFERROR(tbl_AufmassLos1[[#This Row],[Fläche_qm_Jahr]]/tbl_AufmassLos1[[#This Row],[qm Leistung pro Stunde]],"")</f>
        <v/>
      </c>
      <c r="T1125" s="233">
        <f>IFERROR(VLOOKUP(tbl_AufmassLos1[[#This Row],[Reinigungs-gruppe]]&amp;tbl_AufmassLos1[[#This Row],[Reinigungs-tageJahr]],tbl_BasisLos1[],8,FALSE),"")</f>
        <v>0</v>
      </c>
      <c r="U1125" s="234" t="str">
        <f>IFERROR(tbl_AufmassLos1[[#This Row],[StundenJahr]]*tbl_AufmassLos1[[#This Row],[SVS]],"")</f>
        <v/>
      </c>
      <c r="V1125" s="234" t="str">
        <f>IFERROR(tbl_AufmassLos1[[#This Row],[PreisJahr]]/12,"")</f>
        <v/>
      </c>
    </row>
    <row r="1126" spans="1:22" x14ac:dyDescent="0.2">
      <c r="A1126" s="321" t="s">
        <v>2556</v>
      </c>
      <c r="B1126" s="318">
        <v>709170001</v>
      </c>
      <c r="C1126" s="309" t="s">
        <v>2511</v>
      </c>
      <c r="D1126" s="299" t="s">
        <v>252</v>
      </c>
      <c r="E1126" s="301" t="s">
        <v>1869</v>
      </c>
      <c r="F1126" s="296" t="s">
        <v>388</v>
      </c>
      <c r="G1126" s="468" t="s">
        <v>723</v>
      </c>
      <c r="H1126" s="301"/>
      <c r="I1126" s="301" t="s">
        <v>2486</v>
      </c>
      <c r="J1126" s="302">
        <v>18.52</v>
      </c>
      <c r="K1126" s="303" t="s">
        <v>234</v>
      </c>
      <c r="L1126" s="312" t="s">
        <v>163</v>
      </c>
      <c r="M1126" s="289" t="s">
        <v>479</v>
      </c>
      <c r="N1126" s="294">
        <v>49</v>
      </c>
      <c r="O1126" s="305">
        <v>4.0999999999999996</v>
      </c>
      <c r="P1126" s="305">
        <v>0.2</v>
      </c>
      <c r="Q1126" s="463">
        <f>IFERROR(tbl_AufmassLos1[[#This Row],[Fläche_qm]]*tbl_AufmassLos1[[#This Row],[Reinigungs-tageJahr]],"")</f>
        <v>907.48</v>
      </c>
      <c r="R1126" s="232">
        <f>IFERROR(VLOOKUP(tbl_AufmassLos1[[#This Row],[Reinigungs-gruppe]]&amp;tbl_AufmassLos1[[#This Row],[Reinigungs-tageJahr]],tbl_BasisLos1[],7,FALSE),"")</f>
        <v>0</v>
      </c>
      <c r="S1126" s="463" t="str">
        <f>IFERROR(tbl_AufmassLos1[[#This Row],[Fläche_qm_Jahr]]/tbl_AufmassLos1[[#This Row],[qm Leistung pro Stunde]],"")</f>
        <v/>
      </c>
      <c r="T1126" s="233">
        <f>IFERROR(VLOOKUP(tbl_AufmassLos1[[#This Row],[Reinigungs-gruppe]]&amp;tbl_AufmassLos1[[#This Row],[Reinigungs-tageJahr]],tbl_BasisLos1[],8,FALSE),"")</f>
        <v>0</v>
      </c>
      <c r="U1126" s="234" t="str">
        <f>IFERROR(tbl_AufmassLos1[[#This Row],[StundenJahr]]*tbl_AufmassLos1[[#This Row],[SVS]],"")</f>
        <v/>
      </c>
      <c r="V1126" s="234" t="str">
        <f>IFERROR(tbl_AufmassLos1[[#This Row],[PreisJahr]]/12,"")</f>
        <v/>
      </c>
    </row>
    <row r="1127" spans="1:22" x14ac:dyDescent="0.2">
      <c r="A1127" s="321" t="s">
        <v>2556</v>
      </c>
      <c r="B1127" s="318">
        <v>709170001</v>
      </c>
      <c r="C1127" s="309" t="s">
        <v>2511</v>
      </c>
      <c r="D1127" s="299" t="s">
        <v>252</v>
      </c>
      <c r="E1127" s="301" t="s">
        <v>1870</v>
      </c>
      <c r="F1127" s="296" t="s">
        <v>388</v>
      </c>
      <c r="G1127" s="468" t="s">
        <v>723</v>
      </c>
      <c r="H1127" s="301"/>
      <c r="I1127" s="301" t="s">
        <v>2486</v>
      </c>
      <c r="J1127" s="302">
        <v>17.96</v>
      </c>
      <c r="K1127" s="303" t="s">
        <v>234</v>
      </c>
      <c r="L1127" s="312" t="s">
        <v>163</v>
      </c>
      <c r="M1127" s="289" t="s">
        <v>479</v>
      </c>
      <c r="N1127" s="294">
        <v>49</v>
      </c>
      <c r="O1127" s="305">
        <v>3.6</v>
      </c>
      <c r="P1127" s="305">
        <v>0.2</v>
      </c>
      <c r="Q1127" s="463">
        <f>IFERROR(tbl_AufmassLos1[[#This Row],[Fläche_qm]]*tbl_AufmassLos1[[#This Row],[Reinigungs-tageJahr]],"")</f>
        <v>880.04000000000008</v>
      </c>
      <c r="R1127" s="232">
        <f>IFERROR(VLOOKUP(tbl_AufmassLos1[[#This Row],[Reinigungs-gruppe]]&amp;tbl_AufmassLos1[[#This Row],[Reinigungs-tageJahr]],tbl_BasisLos1[],7,FALSE),"")</f>
        <v>0</v>
      </c>
      <c r="S1127" s="463" t="str">
        <f>IFERROR(tbl_AufmassLos1[[#This Row],[Fläche_qm_Jahr]]/tbl_AufmassLos1[[#This Row],[qm Leistung pro Stunde]],"")</f>
        <v/>
      </c>
      <c r="T1127" s="233">
        <f>IFERROR(VLOOKUP(tbl_AufmassLos1[[#This Row],[Reinigungs-gruppe]]&amp;tbl_AufmassLos1[[#This Row],[Reinigungs-tageJahr]],tbl_BasisLos1[],8,FALSE),"")</f>
        <v>0</v>
      </c>
      <c r="U1127" s="234" t="str">
        <f>IFERROR(tbl_AufmassLos1[[#This Row],[StundenJahr]]*tbl_AufmassLos1[[#This Row],[SVS]],"")</f>
        <v/>
      </c>
      <c r="V1127" s="234" t="str">
        <f>IFERROR(tbl_AufmassLos1[[#This Row],[PreisJahr]]/12,"")</f>
        <v/>
      </c>
    </row>
    <row r="1128" spans="1:22" x14ac:dyDescent="0.2">
      <c r="A1128" s="321" t="s">
        <v>2556</v>
      </c>
      <c r="B1128" s="318">
        <v>709170001</v>
      </c>
      <c r="C1128" s="309" t="s">
        <v>2511</v>
      </c>
      <c r="D1128" s="299" t="s">
        <v>253</v>
      </c>
      <c r="E1128" s="301" t="s">
        <v>1718</v>
      </c>
      <c r="F1128" s="296" t="s">
        <v>396</v>
      </c>
      <c r="G1128" s="468" t="s">
        <v>723</v>
      </c>
      <c r="H1128" s="301"/>
      <c r="I1128" s="301" t="s">
        <v>2486</v>
      </c>
      <c r="J1128" s="302">
        <v>18.25</v>
      </c>
      <c r="K1128" s="303" t="s">
        <v>48</v>
      </c>
      <c r="L1128" s="312" t="s">
        <v>163</v>
      </c>
      <c r="M1128" s="332" t="s">
        <v>250</v>
      </c>
      <c r="N1128" s="294">
        <v>0</v>
      </c>
      <c r="O1128" s="305">
        <v>0.6</v>
      </c>
      <c r="P1128" s="305"/>
      <c r="Q1128" s="463">
        <f>IFERROR(tbl_AufmassLos1[[#This Row],[Fläche_qm]]*tbl_AufmassLos1[[#This Row],[Reinigungs-tageJahr]],"")</f>
        <v>0</v>
      </c>
      <c r="R1128" s="232">
        <f>IFERROR(VLOOKUP(tbl_AufmassLos1[[#This Row],[Reinigungs-gruppe]]&amp;tbl_AufmassLos1[[#This Row],[Reinigungs-tageJahr]],tbl_BasisLos1[],7,FALSE),"")</f>
        <v>0</v>
      </c>
      <c r="S1128" s="463" t="str">
        <f>IFERROR(tbl_AufmassLos1[[#This Row],[Fläche_qm_Jahr]]/tbl_AufmassLos1[[#This Row],[qm Leistung pro Stunde]],"")</f>
        <v/>
      </c>
      <c r="T1128" s="233">
        <f>IFERROR(VLOOKUP(tbl_AufmassLos1[[#This Row],[Reinigungs-gruppe]]&amp;tbl_AufmassLos1[[#This Row],[Reinigungs-tageJahr]],tbl_BasisLos1[],8,FALSE),"")</f>
        <v>0</v>
      </c>
      <c r="U1128" s="234" t="str">
        <f>IFERROR(tbl_AufmassLos1[[#This Row],[StundenJahr]]*tbl_AufmassLos1[[#This Row],[SVS]],"")</f>
        <v/>
      </c>
      <c r="V1128" s="234" t="str">
        <f>IFERROR(tbl_AufmassLos1[[#This Row],[PreisJahr]]/12,"")</f>
        <v/>
      </c>
    </row>
    <row r="1129" spans="1:22" x14ac:dyDescent="0.2">
      <c r="A1129" s="321" t="s">
        <v>2556</v>
      </c>
      <c r="B1129" s="318">
        <v>709170001</v>
      </c>
      <c r="C1129" s="309" t="s">
        <v>2511</v>
      </c>
      <c r="D1129" s="299" t="s">
        <v>252</v>
      </c>
      <c r="E1129" s="301" t="s">
        <v>1871</v>
      </c>
      <c r="F1129" s="296" t="s">
        <v>388</v>
      </c>
      <c r="G1129" s="468" t="s">
        <v>723</v>
      </c>
      <c r="H1129" s="301"/>
      <c r="I1129" s="301" t="s">
        <v>2487</v>
      </c>
      <c r="J1129" s="302">
        <v>31.32</v>
      </c>
      <c r="K1129" s="303" t="s">
        <v>234</v>
      </c>
      <c r="L1129" s="312" t="s">
        <v>163</v>
      </c>
      <c r="M1129" s="289" t="s">
        <v>479</v>
      </c>
      <c r="N1129" s="294">
        <v>49</v>
      </c>
      <c r="O1129" s="305">
        <v>10</v>
      </c>
      <c r="P1129" s="305">
        <v>0.2</v>
      </c>
      <c r="Q1129" s="463">
        <f>IFERROR(tbl_AufmassLos1[[#This Row],[Fläche_qm]]*tbl_AufmassLos1[[#This Row],[Reinigungs-tageJahr]],"")</f>
        <v>1534.68</v>
      </c>
      <c r="R1129" s="232">
        <f>IFERROR(VLOOKUP(tbl_AufmassLos1[[#This Row],[Reinigungs-gruppe]]&amp;tbl_AufmassLos1[[#This Row],[Reinigungs-tageJahr]],tbl_BasisLos1[],7,FALSE),"")</f>
        <v>0</v>
      </c>
      <c r="S1129" s="463" t="str">
        <f>IFERROR(tbl_AufmassLos1[[#This Row],[Fläche_qm_Jahr]]/tbl_AufmassLos1[[#This Row],[qm Leistung pro Stunde]],"")</f>
        <v/>
      </c>
      <c r="T1129" s="233">
        <f>IFERROR(VLOOKUP(tbl_AufmassLos1[[#This Row],[Reinigungs-gruppe]]&amp;tbl_AufmassLos1[[#This Row],[Reinigungs-tageJahr]],tbl_BasisLos1[],8,FALSE),"")</f>
        <v>0</v>
      </c>
      <c r="U1129" s="234" t="str">
        <f>IFERROR(tbl_AufmassLos1[[#This Row],[StundenJahr]]*tbl_AufmassLos1[[#This Row],[SVS]],"")</f>
        <v/>
      </c>
      <c r="V1129" s="234" t="str">
        <f>IFERROR(tbl_AufmassLos1[[#This Row],[PreisJahr]]/12,"")</f>
        <v/>
      </c>
    </row>
    <row r="1130" spans="1:22" x14ac:dyDescent="0.2">
      <c r="A1130" s="321" t="s">
        <v>2556</v>
      </c>
      <c r="B1130" s="318">
        <v>709170001</v>
      </c>
      <c r="C1130" s="309" t="s">
        <v>2511</v>
      </c>
      <c r="D1130" s="299" t="s">
        <v>252</v>
      </c>
      <c r="E1130" s="301" t="s">
        <v>1872</v>
      </c>
      <c r="F1130" s="296" t="s">
        <v>380</v>
      </c>
      <c r="G1130" s="468" t="s">
        <v>723</v>
      </c>
      <c r="H1130" s="301"/>
      <c r="I1130" s="301" t="s">
        <v>2486</v>
      </c>
      <c r="J1130" s="302">
        <v>69.08</v>
      </c>
      <c r="K1130" s="303" t="s">
        <v>459</v>
      </c>
      <c r="L1130" s="312" t="s">
        <v>163</v>
      </c>
      <c r="M1130" s="289" t="s">
        <v>479</v>
      </c>
      <c r="N1130" s="294">
        <v>49</v>
      </c>
      <c r="O1130" s="305">
        <v>0</v>
      </c>
      <c r="P1130" s="305"/>
      <c r="Q1130" s="463">
        <f>IFERROR(tbl_AufmassLos1[[#This Row],[Fläche_qm]]*tbl_AufmassLos1[[#This Row],[Reinigungs-tageJahr]],"")</f>
        <v>3384.92</v>
      </c>
      <c r="R1130" s="232">
        <f>IFERROR(VLOOKUP(tbl_AufmassLos1[[#This Row],[Reinigungs-gruppe]]&amp;tbl_AufmassLos1[[#This Row],[Reinigungs-tageJahr]],tbl_BasisLos1[],7,FALSE),"")</f>
        <v>0</v>
      </c>
      <c r="S1130" s="463" t="str">
        <f>IFERROR(tbl_AufmassLos1[[#This Row],[Fläche_qm_Jahr]]/tbl_AufmassLos1[[#This Row],[qm Leistung pro Stunde]],"")</f>
        <v/>
      </c>
      <c r="T1130" s="233">
        <f>IFERROR(VLOOKUP(tbl_AufmassLos1[[#This Row],[Reinigungs-gruppe]]&amp;tbl_AufmassLos1[[#This Row],[Reinigungs-tageJahr]],tbl_BasisLos1[],8,FALSE),"")</f>
        <v>0</v>
      </c>
      <c r="U1130" s="234" t="str">
        <f>IFERROR(tbl_AufmassLos1[[#This Row],[StundenJahr]]*tbl_AufmassLos1[[#This Row],[SVS]],"")</f>
        <v/>
      </c>
      <c r="V1130" s="234" t="str">
        <f>IFERROR(tbl_AufmassLos1[[#This Row],[PreisJahr]]/12,"")</f>
        <v/>
      </c>
    </row>
    <row r="1131" spans="1:22" x14ac:dyDescent="0.2">
      <c r="A1131" s="321" t="s">
        <v>2556</v>
      </c>
      <c r="B1131" s="318">
        <v>709170001</v>
      </c>
      <c r="C1131" s="309" t="s">
        <v>2511</v>
      </c>
      <c r="D1131" s="299" t="s">
        <v>252</v>
      </c>
      <c r="E1131" s="301" t="s">
        <v>1873</v>
      </c>
      <c r="F1131" s="296" t="s">
        <v>388</v>
      </c>
      <c r="G1131" s="468" t="s">
        <v>723</v>
      </c>
      <c r="H1131" s="301"/>
      <c r="I1131" s="301" t="s">
        <v>2486</v>
      </c>
      <c r="J1131" s="302">
        <v>17.79</v>
      </c>
      <c r="K1131" s="303" t="s">
        <v>234</v>
      </c>
      <c r="L1131" s="312" t="s">
        <v>163</v>
      </c>
      <c r="M1131" s="289" t="s">
        <v>479</v>
      </c>
      <c r="N1131" s="294">
        <v>49</v>
      </c>
      <c r="O1131" s="305">
        <v>4.0999999999999996</v>
      </c>
      <c r="P1131" s="305">
        <v>0.2</v>
      </c>
      <c r="Q1131" s="463">
        <f>IFERROR(tbl_AufmassLos1[[#This Row],[Fläche_qm]]*tbl_AufmassLos1[[#This Row],[Reinigungs-tageJahr]],"")</f>
        <v>871.70999999999992</v>
      </c>
      <c r="R1131" s="232">
        <f>IFERROR(VLOOKUP(tbl_AufmassLos1[[#This Row],[Reinigungs-gruppe]]&amp;tbl_AufmassLos1[[#This Row],[Reinigungs-tageJahr]],tbl_BasisLos1[],7,FALSE),"")</f>
        <v>0</v>
      </c>
      <c r="S1131" s="463" t="str">
        <f>IFERROR(tbl_AufmassLos1[[#This Row],[Fläche_qm_Jahr]]/tbl_AufmassLos1[[#This Row],[qm Leistung pro Stunde]],"")</f>
        <v/>
      </c>
      <c r="T1131" s="233">
        <f>IFERROR(VLOOKUP(tbl_AufmassLos1[[#This Row],[Reinigungs-gruppe]]&amp;tbl_AufmassLos1[[#This Row],[Reinigungs-tageJahr]],tbl_BasisLos1[],8,FALSE),"")</f>
        <v>0</v>
      </c>
      <c r="U1131" s="234" t="str">
        <f>IFERROR(tbl_AufmassLos1[[#This Row],[StundenJahr]]*tbl_AufmassLos1[[#This Row],[SVS]],"")</f>
        <v/>
      </c>
      <c r="V1131" s="234" t="str">
        <f>IFERROR(tbl_AufmassLos1[[#This Row],[PreisJahr]]/12,"")</f>
        <v/>
      </c>
    </row>
    <row r="1132" spans="1:22" x14ac:dyDescent="0.2">
      <c r="A1132" s="321" t="s">
        <v>2556</v>
      </c>
      <c r="B1132" s="318">
        <v>709170001</v>
      </c>
      <c r="C1132" s="309" t="s">
        <v>2511</v>
      </c>
      <c r="D1132" s="299" t="s">
        <v>252</v>
      </c>
      <c r="E1132" s="301" t="s">
        <v>1874</v>
      </c>
      <c r="F1132" s="296" t="s">
        <v>410</v>
      </c>
      <c r="G1132" s="468" t="s">
        <v>723</v>
      </c>
      <c r="H1132" s="301"/>
      <c r="I1132" s="301" t="s">
        <v>2488</v>
      </c>
      <c r="J1132" s="302">
        <v>6.2</v>
      </c>
      <c r="K1132" s="303" t="s">
        <v>478</v>
      </c>
      <c r="L1132" s="312" t="s">
        <v>163</v>
      </c>
      <c r="M1132" s="295" t="s">
        <v>484</v>
      </c>
      <c r="N1132" s="294">
        <v>122.5</v>
      </c>
      <c r="O1132" s="305">
        <v>0</v>
      </c>
      <c r="P1132" s="305"/>
      <c r="Q1132" s="463">
        <f>IFERROR(tbl_AufmassLos1[[#This Row],[Fläche_qm]]*tbl_AufmassLos1[[#This Row],[Reinigungs-tageJahr]],"")</f>
        <v>759.5</v>
      </c>
      <c r="R1132" s="232">
        <f>IFERROR(VLOOKUP(tbl_AufmassLos1[[#This Row],[Reinigungs-gruppe]]&amp;tbl_AufmassLos1[[#This Row],[Reinigungs-tageJahr]],tbl_BasisLos1[],7,FALSE),"")</f>
        <v>0</v>
      </c>
      <c r="S1132" s="463" t="str">
        <f>IFERROR(tbl_AufmassLos1[[#This Row],[Fläche_qm_Jahr]]/tbl_AufmassLos1[[#This Row],[qm Leistung pro Stunde]],"")</f>
        <v/>
      </c>
      <c r="T1132" s="233">
        <f>IFERROR(VLOOKUP(tbl_AufmassLos1[[#This Row],[Reinigungs-gruppe]]&amp;tbl_AufmassLos1[[#This Row],[Reinigungs-tageJahr]],tbl_BasisLos1[],8,FALSE),"")</f>
        <v>0</v>
      </c>
      <c r="U1132" s="234" t="str">
        <f>IFERROR(tbl_AufmassLos1[[#This Row],[StundenJahr]]*tbl_AufmassLos1[[#This Row],[SVS]],"")</f>
        <v/>
      </c>
      <c r="V1132" s="234" t="str">
        <f>IFERROR(tbl_AufmassLos1[[#This Row],[PreisJahr]]/12,"")</f>
        <v/>
      </c>
    </row>
    <row r="1133" spans="1:22" x14ac:dyDescent="0.2">
      <c r="A1133" s="321" t="s">
        <v>2556</v>
      </c>
      <c r="B1133" s="318">
        <v>709170001</v>
      </c>
      <c r="C1133" s="309" t="s">
        <v>2511</v>
      </c>
      <c r="D1133" s="299" t="s">
        <v>252</v>
      </c>
      <c r="E1133" s="301" t="s">
        <v>1875</v>
      </c>
      <c r="F1133" s="296" t="s">
        <v>393</v>
      </c>
      <c r="G1133" s="468" t="s">
        <v>723</v>
      </c>
      <c r="H1133" s="301"/>
      <c r="I1133" s="301" t="s">
        <v>2488</v>
      </c>
      <c r="J1133" s="302">
        <v>13.32</v>
      </c>
      <c r="K1133" s="303" t="s">
        <v>451</v>
      </c>
      <c r="L1133" s="312" t="s">
        <v>163</v>
      </c>
      <c r="M1133" s="289" t="s">
        <v>481</v>
      </c>
      <c r="N1133" s="294">
        <v>245</v>
      </c>
      <c r="O1133" s="305">
        <v>0.6</v>
      </c>
      <c r="P1133" s="305"/>
      <c r="Q1133" s="463">
        <f>IFERROR(tbl_AufmassLos1[[#This Row],[Fläche_qm]]*tbl_AufmassLos1[[#This Row],[Reinigungs-tageJahr]],"")</f>
        <v>3263.4</v>
      </c>
      <c r="R1133" s="232">
        <f>IFERROR(VLOOKUP(tbl_AufmassLos1[[#This Row],[Reinigungs-gruppe]]&amp;tbl_AufmassLos1[[#This Row],[Reinigungs-tageJahr]],tbl_BasisLos1[],7,FALSE),"")</f>
        <v>0</v>
      </c>
      <c r="S1133" s="463" t="str">
        <f>IFERROR(tbl_AufmassLos1[[#This Row],[Fläche_qm_Jahr]]/tbl_AufmassLos1[[#This Row],[qm Leistung pro Stunde]],"")</f>
        <v/>
      </c>
      <c r="T1133" s="233">
        <f>IFERROR(VLOOKUP(tbl_AufmassLos1[[#This Row],[Reinigungs-gruppe]]&amp;tbl_AufmassLos1[[#This Row],[Reinigungs-tageJahr]],tbl_BasisLos1[],8,FALSE),"")</f>
        <v>0</v>
      </c>
      <c r="U1133" s="234" t="str">
        <f>IFERROR(tbl_AufmassLos1[[#This Row],[StundenJahr]]*tbl_AufmassLos1[[#This Row],[SVS]],"")</f>
        <v/>
      </c>
      <c r="V1133" s="234" t="str">
        <f>IFERROR(tbl_AufmassLos1[[#This Row],[PreisJahr]]/12,"")</f>
        <v/>
      </c>
    </row>
    <row r="1134" spans="1:22" x14ac:dyDescent="0.2">
      <c r="A1134" s="321" t="s">
        <v>2556</v>
      </c>
      <c r="B1134" s="318">
        <v>709170001</v>
      </c>
      <c r="C1134" s="309" t="s">
        <v>2511</v>
      </c>
      <c r="D1134" s="299" t="s">
        <v>252</v>
      </c>
      <c r="E1134" s="301" t="s">
        <v>1876</v>
      </c>
      <c r="F1134" s="296" t="s">
        <v>388</v>
      </c>
      <c r="G1134" s="468" t="s">
        <v>723</v>
      </c>
      <c r="H1134" s="301"/>
      <c r="I1134" s="301" t="s">
        <v>2486</v>
      </c>
      <c r="J1134" s="302">
        <v>31.48</v>
      </c>
      <c r="K1134" s="303" t="s">
        <v>234</v>
      </c>
      <c r="L1134" s="312" t="s">
        <v>163</v>
      </c>
      <c r="M1134" s="289" t="s">
        <v>479</v>
      </c>
      <c r="N1134" s="294">
        <v>49</v>
      </c>
      <c r="O1134" s="305">
        <v>6.1</v>
      </c>
      <c r="P1134" s="305">
        <v>0.2</v>
      </c>
      <c r="Q1134" s="463">
        <f>IFERROR(tbl_AufmassLos1[[#This Row],[Fläche_qm]]*tbl_AufmassLos1[[#This Row],[Reinigungs-tageJahr]],"")</f>
        <v>1542.52</v>
      </c>
      <c r="R1134" s="232">
        <f>IFERROR(VLOOKUP(tbl_AufmassLos1[[#This Row],[Reinigungs-gruppe]]&amp;tbl_AufmassLos1[[#This Row],[Reinigungs-tageJahr]],tbl_BasisLos1[],7,FALSE),"")</f>
        <v>0</v>
      </c>
      <c r="S1134" s="463" t="str">
        <f>IFERROR(tbl_AufmassLos1[[#This Row],[Fläche_qm_Jahr]]/tbl_AufmassLos1[[#This Row],[qm Leistung pro Stunde]],"")</f>
        <v/>
      </c>
      <c r="T1134" s="233">
        <f>IFERROR(VLOOKUP(tbl_AufmassLos1[[#This Row],[Reinigungs-gruppe]]&amp;tbl_AufmassLos1[[#This Row],[Reinigungs-tageJahr]],tbl_BasisLos1[],8,FALSE),"")</f>
        <v>0</v>
      </c>
      <c r="U1134" s="234" t="str">
        <f>IFERROR(tbl_AufmassLos1[[#This Row],[StundenJahr]]*tbl_AufmassLos1[[#This Row],[SVS]],"")</f>
        <v/>
      </c>
      <c r="V1134" s="234" t="str">
        <f>IFERROR(tbl_AufmassLos1[[#This Row],[PreisJahr]]/12,"")</f>
        <v/>
      </c>
    </row>
    <row r="1135" spans="1:22" x14ac:dyDescent="0.2">
      <c r="A1135" s="321" t="s">
        <v>2556</v>
      </c>
      <c r="B1135" s="318">
        <v>709170001</v>
      </c>
      <c r="C1135" s="309" t="s">
        <v>2511</v>
      </c>
      <c r="D1135" s="299" t="s">
        <v>252</v>
      </c>
      <c r="E1135" s="301" t="s">
        <v>1877</v>
      </c>
      <c r="F1135" s="296" t="s">
        <v>397</v>
      </c>
      <c r="G1135" s="468" t="s">
        <v>723</v>
      </c>
      <c r="H1135" s="301"/>
      <c r="I1135" s="301" t="s">
        <v>2486</v>
      </c>
      <c r="J1135" s="302">
        <v>16.87</v>
      </c>
      <c r="K1135" s="303" t="s">
        <v>48</v>
      </c>
      <c r="L1135" s="312" t="s">
        <v>163</v>
      </c>
      <c r="M1135" s="332" t="s">
        <v>250</v>
      </c>
      <c r="N1135" s="294">
        <v>0</v>
      </c>
      <c r="O1135" s="305">
        <v>3.2</v>
      </c>
      <c r="P1135" s="305">
        <v>0.2</v>
      </c>
      <c r="Q1135" s="463">
        <f>IFERROR(tbl_AufmassLos1[[#This Row],[Fläche_qm]]*tbl_AufmassLos1[[#This Row],[Reinigungs-tageJahr]],"")</f>
        <v>0</v>
      </c>
      <c r="R1135" s="232">
        <f>IFERROR(VLOOKUP(tbl_AufmassLos1[[#This Row],[Reinigungs-gruppe]]&amp;tbl_AufmassLos1[[#This Row],[Reinigungs-tageJahr]],tbl_BasisLos1[],7,FALSE),"")</f>
        <v>0</v>
      </c>
      <c r="S1135" s="463" t="str">
        <f>IFERROR(tbl_AufmassLos1[[#This Row],[Fläche_qm_Jahr]]/tbl_AufmassLos1[[#This Row],[qm Leistung pro Stunde]],"")</f>
        <v/>
      </c>
      <c r="T1135" s="233">
        <f>IFERROR(VLOOKUP(tbl_AufmassLos1[[#This Row],[Reinigungs-gruppe]]&amp;tbl_AufmassLos1[[#This Row],[Reinigungs-tageJahr]],tbl_BasisLos1[],8,FALSE),"")</f>
        <v>0</v>
      </c>
      <c r="U1135" s="234" t="str">
        <f>IFERROR(tbl_AufmassLos1[[#This Row],[StundenJahr]]*tbl_AufmassLos1[[#This Row],[SVS]],"")</f>
        <v/>
      </c>
      <c r="V1135" s="234" t="str">
        <f>IFERROR(tbl_AufmassLos1[[#This Row],[PreisJahr]]/12,"")</f>
        <v/>
      </c>
    </row>
    <row r="1136" spans="1:22" x14ac:dyDescent="0.2">
      <c r="A1136" s="321" t="s">
        <v>2556</v>
      </c>
      <c r="B1136" s="318">
        <v>709170001</v>
      </c>
      <c r="C1136" s="309" t="s">
        <v>2511</v>
      </c>
      <c r="D1136" s="299" t="s">
        <v>252</v>
      </c>
      <c r="E1136" s="301" t="s">
        <v>1878</v>
      </c>
      <c r="F1136" s="296" t="s">
        <v>388</v>
      </c>
      <c r="G1136" s="468" t="s">
        <v>723</v>
      </c>
      <c r="H1136" s="301"/>
      <c r="I1136" s="301" t="s">
        <v>2486</v>
      </c>
      <c r="J1136" s="302">
        <v>24.59</v>
      </c>
      <c r="K1136" s="303" t="s">
        <v>234</v>
      </c>
      <c r="L1136" s="312" t="s">
        <v>163</v>
      </c>
      <c r="M1136" s="289" t="s">
        <v>479</v>
      </c>
      <c r="N1136" s="294">
        <v>49</v>
      </c>
      <c r="O1136" s="305">
        <v>5.7</v>
      </c>
      <c r="P1136" s="305">
        <v>0.2</v>
      </c>
      <c r="Q1136" s="463">
        <f>IFERROR(tbl_AufmassLos1[[#This Row],[Fläche_qm]]*tbl_AufmassLos1[[#This Row],[Reinigungs-tageJahr]],"")</f>
        <v>1204.9100000000001</v>
      </c>
      <c r="R1136" s="232">
        <f>IFERROR(VLOOKUP(tbl_AufmassLos1[[#This Row],[Reinigungs-gruppe]]&amp;tbl_AufmassLos1[[#This Row],[Reinigungs-tageJahr]],tbl_BasisLos1[],7,FALSE),"")</f>
        <v>0</v>
      </c>
      <c r="S1136" s="463" t="str">
        <f>IFERROR(tbl_AufmassLos1[[#This Row],[Fläche_qm_Jahr]]/tbl_AufmassLos1[[#This Row],[qm Leistung pro Stunde]],"")</f>
        <v/>
      </c>
      <c r="T1136" s="233">
        <f>IFERROR(VLOOKUP(tbl_AufmassLos1[[#This Row],[Reinigungs-gruppe]]&amp;tbl_AufmassLos1[[#This Row],[Reinigungs-tageJahr]],tbl_BasisLos1[],8,FALSE),"")</f>
        <v>0</v>
      </c>
      <c r="U1136" s="234" t="str">
        <f>IFERROR(tbl_AufmassLos1[[#This Row],[StundenJahr]]*tbl_AufmassLos1[[#This Row],[SVS]],"")</f>
        <v/>
      </c>
      <c r="V1136" s="234" t="str">
        <f>IFERROR(tbl_AufmassLos1[[#This Row],[PreisJahr]]/12,"")</f>
        <v/>
      </c>
    </row>
    <row r="1137" spans="1:22" x14ac:dyDescent="0.2">
      <c r="A1137" s="321" t="s">
        <v>2556</v>
      </c>
      <c r="B1137" s="318">
        <v>709170001</v>
      </c>
      <c r="C1137" s="309" t="s">
        <v>2511</v>
      </c>
      <c r="D1137" s="299" t="s">
        <v>252</v>
      </c>
      <c r="E1137" s="301" t="s">
        <v>1879</v>
      </c>
      <c r="F1137" s="296" t="s">
        <v>388</v>
      </c>
      <c r="G1137" s="468" t="s">
        <v>723</v>
      </c>
      <c r="H1137" s="301"/>
      <c r="I1137" s="301" t="s">
        <v>2486</v>
      </c>
      <c r="J1137" s="302">
        <v>20.8</v>
      </c>
      <c r="K1137" s="303" t="s">
        <v>234</v>
      </c>
      <c r="L1137" s="312" t="s">
        <v>163</v>
      </c>
      <c r="M1137" s="289" t="s">
        <v>479</v>
      </c>
      <c r="N1137" s="294">
        <v>49</v>
      </c>
      <c r="O1137" s="305">
        <v>4.0999999999999996</v>
      </c>
      <c r="P1137" s="305">
        <v>0.2</v>
      </c>
      <c r="Q1137" s="463">
        <f>IFERROR(tbl_AufmassLos1[[#This Row],[Fläche_qm]]*tbl_AufmassLos1[[#This Row],[Reinigungs-tageJahr]],"")</f>
        <v>1019.2</v>
      </c>
      <c r="R1137" s="232">
        <f>IFERROR(VLOOKUP(tbl_AufmassLos1[[#This Row],[Reinigungs-gruppe]]&amp;tbl_AufmassLos1[[#This Row],[Reinigungs-tageJahr]],tbl_BasisLos1[],7,FALSE),"")</f>
        <v>0</v>
      </c>
      <c r="S1137" s="463" t="str">
        <f>IFERROR(tbl_AufmassLos1[[#This Row],[Fläche_qm_Jahr]]/tbl_AufmassLos1[[#This Row],[qm Leistung pro Stunde]],"")</f>
        <v/>
      </c>
      <c r="T1137" s="233">
        <f>IFERROR(VLOOKUP(tbl_AufmassLos1[[#This Row],[Reinigungs-gruppe]]&amp;tbl_AufmassLos1[[#This Row],[Reinigungs-tageJahr]],tbl_BasisLos1[],8,FALSE),"")</f>
        <v>0</v>
      </c>
      <c r="U1137" s="234" t="str">
        <f>IFERROR(tbl_AufmassLos1[[#This Row],[StundenJahr]]*tbl_AufmassLos1[[#This Row],[SVS]],"")</f>
        <v/>
      </c>
      <c r="V1137" s="234" t="str">
        <f>IFERROR(tbl_AufmassLos1[[#This Row],[PreisJahr]]/12,"")</f>
        <v/>
      </c>
    </row>
    <row r="1138" spans="1:22" x14ac:dyDescent="0.2">
      <c r="A1138" s="321" t="s">
        <v>2556</v>
      </c>
      <c r="B1138" s="318">
        <v>709170001</v>
      </c>
      <c r="C1138" s="309" t="s">
        <v>2511</v>
      </c>
      <c r="D1138" s="299" t="s">
        <v>252</v>
      </c>
      <c r="E1138" s="301" t="s">
        <v>1880</v>
      </c>
      <c r="F1138" s="296" t="s">
        <v>388</v>
      </c>
      <c r="G1138" s="468" t="s">
        <v>723</v>
      </c>
      <c r="H1138" s="301"/>
      <c r="I1138" s="301" t="s">
        <v>2486</v>
      </c>
      <c r="J1138" s="302">
        <v>38.06</v>
      </c>
      <c r="K1138" s="303" t="s">
        <v>234</v>
      </c>
      <c r="L1138" s="312" t="s">
        <v>163</v>
      </c>
      <c r="M1138" s="295" t="s">
        <v>479</v>
      </c>
      <c r="N1138" s="294">
        <v>49</v>
      </c>
      <c r="O1138" s="305">
        <v>8</v>
      </c>
      <c r="P1138" s="305">
        <v>0.2</v>
      </c>
      <c r="Q1138" s="463">
        <f>IFERROR(tbl_AufmassLos1[[#This Row],[Fläche_qm]]*tbl_AufmassLos1[[#This Row],[Reinigungs-tageJahr]],"")</f>
        <v>1864.94</v>
      </c>
      <c r="R1138" s="232">
        <f>IFERROR(VLOOKUP(tbl_AufmassLos1[[#This Row],[Reinigungs-gruppe]]&amp;tbl_AufmassLos1[[#This Row],[Reinigungs-tageJahr]],tbl_BasisLos1[],7,FALSE),"")</f>
        <v>0</v>
      </c>
      <c r="S1138" s="463" t="str">
        <f>IFERROR(tbl_AufmassLos1[[#This Row],[Fläche_qm_Jahr]]/tbl_AufmassLos1[[#This Row],[qm Leistung pro Stunde]],"")</f>
        <v/>
      </c>
      <c r="T1138" s="233">
        <f>IFERROR(VLOOKUP(tbl_AufmassLos1[[#This Row],[Reinigungs-gruppe]]&amp;tbl_AufmassLos1[[#This Row],[Reinigungs-tageJahr]],tbl_BasisLos1[],8,FALSE),"")</f>
        <v>0</v>
      </c>
      <c r="U1138" s="234" t="str">
        <f>IFERROR(tbl_AufmassLos1[[#This Row],[StundenJahr]]*tbl_AufmassLos1[[#This Row],[SVS]],"")</f>
        <v/>
      </c>
      <c r="V1138" s="234" t="str">
        <f>IFERROR(tbl_AufmassLos1[[#This Row],[PreisJahr]]/12,"")</f>
        <v/>
      </c>
    </row>
    <row r="1139" spans="1:22" x14ac:dyDescent="0.2">
      <c r="A1139" s="321" t="s">
        <v>2556</v>
      </c>
      <c r="B1139" s="318">
        <v>709170001</v>
      </c>
      <c r="C1139" s="309" t="s">
        <v>2511</v>
      </c>
      <c r="D1139" s="299" t="s">
        <v>253</v>
      </c>
      <c r="E1139" s="301" t="s">
        <v>1719</v>
      </c>
      <c r="F1139" s="296" t="s">
        <v>396</v>
      </c>
      <c r="G1139" s="468" t="s">
        <v>723</v>
      </c>
      <c r="H1139" s="301"/>
      <c r="I1139" s="301" t="s">
        <v>2486</v>
      </c>
      <c r="J1139" s="302">
        <v>18.25</v>
      </c>
      <c r="K1139" s="303" t="s">
        <v>48</v>
      </c>
      <c r="L1139" s="312" t="s">
        <v>163</v>
      </c>
      <c r="M1139" s="332" t="s">
        <v>250</v>
      </c>
      <c r="N1139" s="294">
        <v>0</v>
      </c>
      <c r="O1139" s="305">
        <v>0.6</v>
      </c>
      <c r="P1139" s="305"/>
      <c r="Q1139" s="463">
        <f>IFERROR(tbl_AufmassLos1[[#This Row],[Fläche_qm]]*tbl_AufmassLos1[[#This Row],[Reinigungs-tageJahr]],"")</f>
        <v>0</v>
      </c>
      <c r="R1139" s="232">
        <f>IFERROR(VLOOKUP(tbl_AufmassLos1[[#This Row],[Reinigungs-gruppe]]&amp;tbl_AufmassLos1[[#This Row],[Reinigungs-tageJahr]],tbl_BasisLos1[],7,FALSE),"")</f>
        <v>0</v>
      </c>
      <c r="S1139" s="463" t="str">
        <f>IFERROR(tbl_AufmassLos1[[#This Row],[Fläche_qm_Jahr]]/tbl_AufmassLos1[[#This Row],[qm Leistung pro Stunde]],"")</f>
        <v/>
      </c>
      <c r="T1139" s="233">
        <f>IFERROR(VLOOKUP(tbl_AufmassLos1[[#This Row],[Reinigungs-gruppe]]&amp;tbl_AufmassLos1[[#This Row],[Reinigungs-tageJahr]],tbl_BasisLos1[],8,FALSE),"")</f>
        <v>0</v>
      </c>
      <c r="U1139" s="234" t="str">
        <f>IFERROR(tbl_AufmassLos1[[#This Row],[StundenJahr]]*tbl_AufmassLos1[[#This Row],[SVS]],"")</f>
        <v/>
      </c>
      <c r="V1139" s="234" t="str">
        <f>IFERROR(tbl_AufmassLos1[[#This Row],[PreisJahr]]/12,"")</f>
        <v/>
      </c>
    </row>
    <row r="1140" spans="1:22" x14ac:dyDescent="0.2">
      <c r="A1140" s="321" t="s">
        <v>2556</v>
      </c>
      <c r="B1140" s="318">
        <v>709170001</v>
      </c>
      <c r="C1140" s="309" t="s">
        <v>2511</v>
      </c>
      <c r="D1140" s="299" t="s">
        <v>252</v>
      </c>
      <c r="E1140" s="301" t="s">
        <v>1881</v>
      </c>
      <c r="F1140" s="296" t="s">
        <v>388</v>
      </c>
      <c r="G1140" s="468" t="s">
        <v>723</v>
      </c>
      <c r="H1140" s="301"/>
      <c r="I1140" s="301" t="s">
        <v>2486</v>
      </c>
      <c r="J1140" s="302">
        <v>17.02</v>
      </c>
      <c r="K1140" s="303" t="s">
        <v>234</v>
      </c>
      <c r="L1140" s="312" t="s">
        <v>163</v>
      </c>
      <c r="M1140" s="289" t="s">
        <v>479</v>
      </c>
      <c r="N1140" s="294">
        <v>49</v>
      </c>
      <c r="O1140" s="305">
        <v>4.0999999999999996</v>
      </c>
      <c r="P1140" s="305">
        <v>0.2</v>
      </c>
      <c r="Q1140" s="463">
        <f>IFERROR(tbl_AufmassLos1[[#This Row],[Fläche_qm]]*tbl_AufmassLos1[[#This Row],[Reinigungs-tageJahr]],"")</f>
        <v>833.98</v>
      </c>
      <c r="R1140" s="232">
        <f>IFERROR(VLOOKUP(tbl_AufmassLos1[[#This Row],[Reinigungs-gruppe]]&amp;tbl_AufmassLos1[[#This Row],[Reinigungs-tageJahr]],tbl_BasisLos1[],7,FALSE),"")</f>
        <v>0</v>
      </c>
      <c r="S1140" s="463" t="str">
        <f>IFERROR(tbl_AufmassLos1[[#This Row],[Fläche_qm_Jahr]]/tbl_AufmassLos1[[#This Row],[qm Leistung pro Stunde]],"")</f>
        <v/>
      </c>
      <c r="T1140" s="233">
        <f>IFERROR(VLOOKUP(tbl_AufmassLos1[[#This Row],[Reinigungs-gruppe]]&amp;tbl_AufmassLos1[[#This Row],[Reinigungs-tageJahr]],tbl_BasisLos1[],8,FALSE),"")</f>
        <v>0</v>
      </c>
      <c r="U1140" s="234" t="str">
        <f>IFERROR(tbl_AufmassLos1[[#This Row],[StundenJahr]]*tbl_AufmassLos1[[#This Row],[SVS]],"")</f>
        <v/>
      </c>
      <c r="V1140" s="234" t="str">
        <f>IFERROR(tbl_AufmassLos1[[#This Row],[PreisJahr]]/12,"")</f>
        <v/>
      </c>
    </row>
    <row r="1141" spans="1:22" x14ac:dyDescent="0.2">
      <c r="A1141" s="321" t="s">
        <v>2556</v>
      </c>
      <c r="B1141" s="318">
        <v>709170001</v>
      </c>
      <c r="C1141" s="309" t="s">
        <v>2511</v>
      </c>
      <c r="D1141" s="299" t="s">
        <v>252</v>
      </c>
      <c r="E1141" s="301" t="s">
        <v>1882</v>
      </c>
      <c r="F1141" s="296" t="s">
        <v>388</v>
      </c>
      <c r="G1141" s="468" t="s">
        <v>723</v>
      </c>
      <c r="H1141" s="301"/>
      <c r="I1141" s="301" t="s">
        <v>2486</v>
      </c>
      <c r="J1141" s="302">
        <v>21.88</v>
      </c>
      <c r="K1141" s="303" t="s">
        <v>234</v>
      </c>
      <c r="L1141" s="312" t="s">
        <v>163</v>
      </c>
      <c r="M1141" s="289" t="s">
        <v>479</v>
      </c>
      <c r="N1141" s="294">
        <v>49</v>
      </c>
      <c r="O1141" s="305">
        <v>4</v>
      </c>
      <c r="P1141" s="305">
        <v>0.2</v>
      </c>
      <c r="Q1141" s="463">
        <f>IFERROR(tbl_AufmassLos1[[#This Row],[Fläche_qm]]*tbl_AufmassLos1[[#This Row],[Reinigungs-tageJahr]],"")</f>
        <v>1072.1199999999999</v>
      </c>
      <c r="R1141" s="232">
        <f>IFERROR(VLOOKUP(tbl_AufmassLos1[[#This Row],[Reinigungs-gruppe]]&amp;tbl_AufmassLos1[[#This Row],[Reinigungs-tageJahr]],tbl_BasisLos1[],7,FALSE),"")</f>
        <v>0</v>
      </c>
      <c r="S1141" s="463" t="str">
        <f>IFERROR(tbl_AufmassLos1[[#This Row],[Fläche_qm_Jahr]]/tbl_AufmassLos1[[#This Row],[qm Leistung pro Stunde]],"")</f>
        <v/>
      </c>
      <c r="T1141" s="233">
        <f>IFERROR(VLOOKUP(tbl_AufmassLos1[[#This Row],[Reinigungs-gruppe]]&amp;tbl_AufmassLos1[[#This Row],[Reinigungs-tageJahr]],tbl_BasisLos1[],8,FALSE),"")</f>
        <v>0</v>
      </c>
      <c r="U1141" s="234" t="str">
        <f>IFERROR(tbl_AufmassLos1[[#This Row],[StundenJahr]]*tbl_AufmassLos1[[#This Row],[SVS]],"")</f>
        <v/>
      </c>
      <c r="V1141" s="234" t="str">
        <f>IFERROR(tbl_AufmassLos1[[#This Row],[PreisJahr]]/12,"")</f>
        <v/>
      </c>
    </row>
    <row r="1142" spans="1:22" x14ac:dyDescent="0.2">
      <c r="A1142" s="321" t="s">
        <v>2556</v>
      </c>
      <c r="B1142" s="318">
        <v>709170001</v>
      </c>
      <c r="C1142" s="309" t="s">
        <v>2511</v>
      </c>
      <c r="D1142" s="299" t="s">
        <v>252</v>
      </c>
      <c r="E1142" s="301" t="s">
        <v>1883</v>
      </c>
      <c r="F1142" s="296" t="s">
        <v>388</v>
      </c>
      <c r="G1142" s="468" t="s">
        <v>723</v>
      </c>
      <c r="H1142" s="301"/>
      <c r="I1142" s="301" t="s">
        <v>2486</v>
      </c>
      <c r="J1142" s="302">
        <v>19.18</v>
      </c>
      <c r="K1142" s="303" t="s">
        <v>234</v>
      </c>
      <c r="L1142" s="312" t="s">
        <v>163</v>
      </c>
      <c r="M1142" s="289" t="s">
        <v>479</v>
      </c>
      <c r="N1142" s="294">
        <v>49</v>
      </c>
      <c r="O1142" s="305">
        <v>4.8</v>
      </c>
      <c r="P1142" s="305">
        <v>0.2</v>
      </c>
      <c r="Q1142" s="463">
        <f>IFERROR(tbl_AufmassLos1[[#This Row],[Fläche_qm]]*tbl_AufmassLos1[[#This Row],[Reinigungs-tageJahr]],"")</f>
        <v>939.81999999999994</v>
      </c>
      <c r="R1142" s="232">
        <f>IFERROR(VLOOKUP(tbl_AufmassLos1[[#This Row],[Reinigungs-gruppe]]&amp;tbl_AufmassLos1[[#This Row],[Reinigungs-tageJahr]],tbl_BasisLos1[],7,FALSE),"")</f>
        <v>0</v>
      </c>
      <c r="S1142" s="463" t="str">
        <f>IFERROR(tbl_AufmassLos1[[#This Row],[Fläche_qm_Jahr]]/tbl_AufmassLos1[[#This Row],[qm Leistung pro Stunde]],"")</f>
        <v/>
      </c>
      <c r="T1142" s="233">
        <f>IFERROR(VLOOKUP(tbl_AufmassLos1[[#This Row],[Reinigungs-gruppe]]&amp;tbl_AufmassLos1[[#This Row],[Reinigungs-tageJahr]],tbl_BasisLos1[],8,FALSE),"")</f>
        <v>0</v>
      </c>
      <c r="U1142" s="234" t="str">
        <f>IFERROR(tbl_AufmassLos1[[#This Row],[StundenJahr]]*tbl_AufmassLos1[[#This Row],[SVS]],"")</f>
        <v/>
      </c>
      <c r="V1142" s="234" t="str">
        <f>IFERROR(tbl_AufmassLos1[[#This Row],[PreisJahr]]/12,"")</f>
        <v/>
      </c>
    </row>
    <row r="1143" spans="1:22" x14ac:dyDescent="0.2">
      <c r="A1143" s="321" t="s">
        <v>2556</v>
      </c>
      <c r="B1143" s="318">
        <v>709170001</v>
      </c>
      <c r="C1143" s="309" t="s">
        <v>2511</v>
      </c>
      <c r="D1143" s="299" t="s">
        <v>252</v>
      </c>
      <c r="E1143" s="301" t="s">
        <v>1884</v>
      </c>
      <c r="F1143" s="296" t="s">
        <v>388</v>
      </c>
      <c r="G1143" s="468" t="s">
        <v>723</v>
      </c>
      <c r="H1143" s="301"/>
      <c r="I1143" s="301" t="s">
        <v>2486</v>
      </c>
      <c r="J1143" s="302">
        <v>22.27</v>
      </c>
      <c r="K1143" s="303" t="s">
        <v>234</v>
      </c>
      <c r="L1143" s="312" t="s">
        <v>163</v>
      </c>
      <c r="M1143" s="289" t="s">
        <v>479</v>
      </c>
      <c r="N1143" s="294">
        <v>49</v>
      </c>
      <c r="O1143" s="305">
        <v>4</v>
      </c>
      <c r="P1143" s="305">
        <v>0.2</v>
      </c>
      <c r="Q1143" s="463">
        <f>IFERROR(tbl_AufmassLos1[[#This Row],[Fläche_qm]]*tbl_AufmassLos1[[#This Row],[Reinigungs-tageJahr]],"")</f>
        <v>1091.23</v>
      </c>
      <c r="R1143" s="232">
        <f>IFERROR(VLOOKUP(tbl_AufmassLos1[[#This Row],[Reinigungs-gruppe]]&amp;tbl_AufmassLos1[[#This Row],[Reinigungs-tageJahr]],tbl_BasisLos1[],7,FALSE),"")</f>
        <v>0</v>
      </c>
      <c r="S1143" s="463" t="str">
        <f>IFERROR(tbl_AufmassLos1[[#This Row],[Fläche_qm_Jahr]]/tbl_AufmassLos1[[#This Row],[qm Leistung pro Stunde]],"")</f>
        <v/>
      </c>
      <c r="T1143" s="233">
        <f>IFERROR(VLOOKUP(tbl_AufmassLos1[[#This Row],[Reinigungs-gruppe]]&amp;tbl_AufmassLos1[[#This Row],[Reinigungs-tageJahr]],tbl_BasisLos1[],8,FALSE),"")</f>
        <v>0</v>
      </c>
      <c r="U1143" s="234" t="str">
        <f>IFERROR(tbl_AufmassLos1[[#This Row],[StundenJahr]]*tbl_AufmassLos1[[#This Row],[SVS]],"")</f>
        <v/>
      </c>
      <c r="V1143" s="234" t="str">
        <f>IFERROR(tbl_AufmassLos1[[#This Row],[PreisJahr]]/12,"")</f>
        <v/>
      </c>
    </row>
    <row r="1144" spans="1:22" x14ac:dyDescent="0.2">
      <c r="A1144" s="321" t="s">
        <v>2556</v>
      </c>
      <c r="B1144" s="318">
        <v>709170001</v>
      </c>
      <c r="C1144" s="309" t="s">
        <v>2511</v>
      </c>
      <c r="D1144" s="299" t="s">
        <v>257</v>
      </c>
      <c r="E1144" s="301" t="s">
        <v>1885</v>
      </c>
      <c r="F1144" s="296" t="s">
        <v>380</v>
      </c>
      <c r="G1144" s="468" t="s">
        <v>723</v>
      </c>
      <c r="H1144" s="301"/>
      <c r="I1144" s="301" t="s">
        <v>2486</v>
      </c>
      <c r="J1144" s="302">
        <v>107.69</v>
      </c>
      <c r="K1144" s="303" t="s">
        <v>452</v>
      </c>
      <c r="L1144" s="312" t="s">
        <v>163</v>
      </c>
      <c r="M1144" s="289" t="s">
        <v>484</v>
      </c>
      <c r="N1144" s="294">
        <v>122.5</v>
      </c>
      <c r="O1144" s="305">
        <v>1.8</v>
      </c>
      <c r="P1144" s="305"/>
      <c r="Q1144" s="463">
        <f>IFERROR(tbl_AufmassLos1[[#This Row],[Fläche_qm]]*tbl_AufmassLos1[[#This Row],[Reinigungs-tageJahr]],"")</f>
        <v>13192.025</v>
      </c>
      <c r="R1144" s="232">
        <f>IFERROR(VLOOKUP(tbl_AufmassLos1[[#This Row],[Reinigungs-gruppe]]&amp;tbl_AufmassLos1[[#This Row],[Reinigungs-tageJahr]],tbl_BasisLos1[],7,FALSE),"")</f>
        <v>0</v>
      </c>
      <c r="S1144" s="463" t="str">
        <f>IFERROR(tbl_AufmassLos1[[#This Row],[Fläche_qm_Jahr]]/tbl_AufmassLos1[[#This Row],[qm Leistung pro Stunde]],"")</f>
        <v/>
      </c>
      <c r="T1144" s="233">
        <f>IFERROR(VLOOKUP(tbl_AufmassLos1[[#This Row],[Reinigungs-gruppe]]&amp;tbl_AufmassLos1[[#This Row],[Reinigungs-tageJahr]],tbl_BasisLos1[],8,FALSE),"")</f>
        <v>0</v>
      </c>
      <c r="U1144" s="234" t="str">
        <f>IFERROR(tbl_AufmassLos1[[#This Row],[StundenJahr]]*tbl_AufmassLos1[[#This Row],[SVS]],"")</f>
        <v/>
      </c>
      <c r="V1144" s="234" t="str">
        <f>IFERROR(tbl_AufmassLos1[[#This Row],[PreisJahr]]/12,"")</f>
        <v/>
      </c>
    </row>
    <row r="1145" spans="1:22" x14ac:dyDescent="0.2">
      <c r="A1145" s="321" t="s">
        <v>2556</v>
      </c>
      <c r="B1145" s="318">
        <v>709170001</v>
      </c>
      <c r="C1145" s="309" t="s">
        <v>2511</v>
      </c>
      <c r="D1145" s="299" t="s">
        <v>257</v>
      </c>
      <c r="E1145" s="301" t="s">
        <v>1886</v>
      </c>
      <c r="F1145" s="296" t="s">
        <v>388</v>
      </c>
      <c r="G1145" s="468" t="s">
        <v>723</v>
      </c>
      <c r="H1145" s="301"/>
      <c r="I1145" s="301" t="s">
        <v>2486</v>
      </c>
      <c r="J1145" s="302">
        <v>23.55</v>
      </c>
      <c r="K1145" s="303" t="s">
        <v>234</v>
      </c>
      <c r="L1145" s="312" t="s">
        <v>163</v>
      </c>
      <c r="M1145" s="289" t="s">
        <v>479</v>
      </c>
      <c r="N1145" s="294">
        <v>49</v>
      </c>
      <c r="O1145" s="305">
        <v>1.8</v>
      </c>
      <c r="P1145" s="305">
        <v>0.2</v>
      </c>
      <c r="Q1145" s="463">
        <f>IFERROR(tbl_AufmassLos1[[#This Row],[Fläche_qm]]*tbl_AufmassLos1[[#This Row],[Reinigungs-tageJahr]],"")</f>
        <v>1153.95</v>
      </c>
      <c r="R1145" s="232">
        <f>IFERROR(VLOOKUP(tbl_AufmassLos1[[#This Row],[Reinigungs-gruppe]]&amp;tbl_AufmassLos1[[#This Row],[Reinigungs-tageJahr]],tbl_BasisLos1[],7,FALSE),"")</f>
        <v>0</v>
      </c>
      <c r="S1145" s="463" t="str">
        <f>IFERROR(tbl_AufmassLos1[[#This Row],[Fläche_qm_Jahr]]/tbl_AufmassLos1[[#This Row],[qm Leistung pro Stunde]],"")</f>
        <v/>
      </c>
      <c r="T1145" s="233">
        <f>IFERROR(VLOOKUP(tbl_AufmassLos1[[#This Row],[Reinigungs-gruppe]]&amp;tbl_AufmassLos1[[#This Row],[Reinigungs-tageJahr]],tbl_BasisLos1[],8,FALSE),"")</f>
        <v>0</v>
      </c>
      <c r="U1145" s="234" t="str">
        <f>IFERROR(tbl_AufmassLos1[[#This Row],[StundenJahr]]*tbl_AufmassLos1[[#This Row],[SVS]],"")</f>
        <v/>
      </c>
      <c r="V1145" s="234" t="str">
        <f>IFERROR(tbl_AufmassLos1[[#This Row],[PreisJahr]]/12,"")</f>
        <v/>
      </c>
    </row>
    <row r="1146" spans="1:22" x14ac:dyDescent="0.2">
      <c r="A1146" s="321" t="s">
        <v>2556</v>
      </c>
      <c r="B1146" s="318">
        <v>709170001</v>
      </c>
      <c r="C1146" s="309" t="s">
        <v>2511</v>
      </c>
      <c r="D1146" s="299" t="s">
        <v>257</v>
      </c>
      <c r="E1146" s="301" t="s">
        <v>1887</v>
      </c>
      <c r="F1146" s="296" t="s">
        <v>388</v>
      </c>
      <c r="G1146" s="468" t="s">
        <v>723</v>
      </c>
      <c r="H1146" s="301"/>
      <c r="I1146" s="301" t="s">
        <v>2486</v>
      </c>
      <c r="J1146" s="302">
        <v>24.58</v>
      </c>
      <c r="K1146" s="303" t="s">
        <v>234</v>
      </c>
      <c r="L1146" s="312" t="s">
        <v>163</v>
      </c>
      <c r="M1146" s="289" t="s">
        <v>479</v>
      </c>
      <c r="N1146" s="294">
        <v>49</v>
      </c>
      <c r="O1146" s="305">
        <v>3.4</v>
      </c>
      <c r="P1146" s="305">
        <v>0.2</v>
      </c>
      <c r="Q1146" s="463">
        <f>IFERROR(tbl_AufmassLos1[[#This Row],[Fläche_qm]]*tbl_AufmassLos1[[#This Row],[Reinigungs-tageJahr]],"")</f>
        <v>1204.4199999999998</v>
      </c>
      <c r="R1146" s="232">
        <f>IFERROR(VLOOKUP(tbl_AufmassLos1[[#This Row],[Reinigungs-gruppe]]&amp;tbl_AufmassLos1[[#This Row],[Reinigungs-tageJahr]],tbl_BasisLos1[],7,FALSE),"")</f>
        <v>0</v>
      </c>
      <c r="S1146" s="463" t="str">
        <f>IFERROR(tbl_AufmassLos1[[#This Row],[Fläche_qm_Jahr]]/tbl_AufmassLos1[[#This Row],[qm Leistung pro Stunde]],"")</f>
        <v/>
      </c>
      <c r="T1146" s="233">
        <f>IFERROR(VLOOKUP(tbl_AufmassLos1[[#This Row],[Reinigungs-gruppe]]&amp;tbl_AufmassLos1[[#This Row],[Reinigungs-tageJahr]],tbl_BasisLos1[],8,FALSE),"")</f>
        <v>0</v>
      </c>
      <c r="U1146" s="234" t="str">
        <f>IFERROR(tbl_AufmassLos1[[#This Row],[StundenJahr]]*tbl_AufmassLos1[[#This Row],[SVS]],"")</f>
        <v/>
      </c>
      <c r="V1146" s="234" t="str">
        <f>IFERROR(tbl_AufmassLos1[[#This Row],[PreisJahr]]/12,"")</f>
        <v/>
      </c>
    </row>
    <row r="1147" spans="1:22" x14ac:dyDescent="0.2">
      <c r="A1147" s="321" t="s">
        <v>2556</v>
      </c>
      <c r="B1147" s="318">
        <v>709170001</v>
      </c>
      <c r="C1147" s="309" t="s">
        <v>2511</v>
      </c>
      <c r="D1147" s="299" t="s">
        <v>257</v>
      </c>
      <c r="E1147" s="301" t="s">
        <v>1888</v>
      </c>
      <c r="F1147" s="296" t="s">
        <v>388</v>
      </c>
      <c r="G1147" s="468" t="s">
        <v>723</v>
      </c>
      <c r="H1147" s="301"/>
      <c r="I1147" s="301" t="s">
        <v>2486</v>
      </c>
      <c r="J1147" s="302">
        <v>18.940000000000001</v>
      </c>
      <c r="K1147" s="303" t="s">
        <v>234</v>
      </c>
      <c r="L1147" s="312" t="s">
        <v>163</v>
      </c>
      <c r="M1147" s="289" t="s">
        <v>479</v>
      </c>
      <c r="N1147" s="294">
        <v>49</v>
      </c>
      <c r="O1147" s="305">
        <v>4.8</v>
      </c>
      <c r="P1147" s="305">
        <v>0.2</v>
      </c>
      <c r="Q1147" s="463">
        <f>IFERROR(tbl_AufmassLos1[[#This Row],[Fläche_qm]]*tbl_AufmassLos1[[#This Row],[Reinigungs-tageJahr]],"")</f>
        <v>928.06000000000006</v>
      </c>
      <c r="R1147" s="232">
        <f>IFERROR(VLOOKUP(tbl_AufmassLos1[[#This Row],[Reinigungs-gruppe]]&amp;tbl_AufmassLos1[[#This Row],[Reinigungs-tageJahr]],tbl_BasisLos1[],7,FALSE),"")</f>
        <v>0</v>
      </c>
      <c r="S1147" s="463" t="str">
        <f>IFERROR(tbl_AufmassLos1[[#This Row],[Fläche_qm_Jahr]]/tbl_AufmassLos1[[#This Row],[qm Leistung pro Stunde]],"")</f>
        <v/>
      </c>
      <c r="T1147" s="233">
        <f>IFERROR(VLOOKUP(tbl_AufmassLos1[[#This Row],[Reinigungs-gruppe]]&amp;tbl_AufmassLos1[[#This Row],[Reinigungs-tageJahr]],tbl_BasisLos1[],8,FALSE),"")</f>
        <v>0</v>
      </c>
      <c r="U1147" s="234" t="str">
        <f>IFERROR(tbl_AufmassLos1[[#This Row],[StundenJahr]]*tbl_AufmassLos1[[#This Row],[SVS]],"")</f>
        <v/>
      </c>
      <c r="V1147" s="234" t="str">
        <f>IFERROR(tbl_AufmassLos1[[#This Row],[PreisJahr]]/12,"")</f>
        <v/>
      </c>
    </row>
    <row r="1148" spans="1:22" x14ac:dyDescent="0.2">
      <c r="A1148" s="321" t="s">
        <v>2556</v>
      </c>
      <c r="B1148" s="318">
        <v>709170001</v>
      </c>
      <c r="C1148" s="309" t="s">
        <v>2511</v>
      </c>
      <c r="D1148" s="299" t="s">
        <v>257</v>
      </c>
      <c r="E1148" s="301" t="s">
        <v>1889</v>
      </c>
      <c r="F1148" s="296" t="s">
        <v>388</v>
      </c>
      <c r="G1148" s="468" t="s">
        <v>723</v>
      </c>
      <c r="H1148" s="301"/>
      <c r="I1148" s="301" t="s">
        <v>2486</v>
      </c>
      <c r="J1148" s="302">
        <v>25.09</v>
      </c>
      <c r="K1148" s="303" t="s">
        <v>234</v>
      </c>
      <c r="L1148" s="312" t="s">
        <v>163</v>
      </c>
      <c r="M1148" s="295" t="s">
        <v>479</v>
      </c>
      <c r="N1148" s="294">
        <v>49</v>
      </c>
      <c r="O1148" s="305">
        <v>3.4</v>
      </c>
      <c r="P1148" s="305">
        <v>0.2</v>
      </c>
      <c r="Q1148" s="463">
        <f>IFERROR(tbl_AufmassLos1[[#This Row],[Fläche_qm]]*tbl_AufmassLos1[[#This Row],[Reinigungs-tageJahr]],"")</f>
        <v>1229.4100000000001</v>
      </c>
      <c r="R1148" s="232">
        <f>IFERROR(VLOOKUP(tbl_AufmassLos1[[#This Row],[Reinigungs-gruppe]]&amp;tbl_AufmassLos1[[#This Row],[Reinigungs-tageJahr]],tbl_BasisLos1[],7,FALSE),"")</f>
        <v>0</v>
      </c>
      <c r="S1148" s="463" t="str">
        <f>IFERROR(tbl_AufmassLos1[[#This Row],[Fläche_qm_Jahr]]/tbl_AufmassLos1[[#This Row],[qm Leistung pro Stunde]],"")</f>
        <v/>
      </c>
      <c r="T1148" s="233">
        <f>IFERROR(VLOOKUP(tbl_AufmassLos1[[#This Row],[Reinigungs-gruppe]]&amp;tbl_AufmassLos1[[#This Row],[Reinigungs-tageJahr]],tbl_BasisLos1[],8,FALSE),"")</f>
        <v>0</v>
      </c>
      <c r="U1148" s="234" t="str">
        <f>IFERROR(tbl_AufmassLos1[[#This Row],[StundenJahr]]*tbl_AufmassLos1[[#This Row],[SVS]],"")</f>
        <v/>
      </c>
      <c r="V1148" s="234" t="str">
        <f>IFERROR(tbl_AufmassLos1[[#This Row],[PreisJahr]]/12,"")</f>
        <v/>
      </c>
    </row>
    <row r="1149" spans="1:22" x14ac:dyDescent="0.2">
      <c r="A1149" s="321" t="s">
        <v>2556</v>
      </c>
      <c r="B1149" s="318">
        <v>709170001</v>
      </c>
      <c r="C1149" s="309" t="s">
        <v>2511</v>
      </c>
      <c r="D1149" s="299" t="s">
        <v>257</v>
      </c>
      <c r="E1149" s="301" t="s">
        <v>1890</v>
      </c>
      <c r="F1149" s="296" t="s">
        <v>388</v>
      </c>
      <c r="G1149" s="468" t="s">
        <v>723</v>
      </c>
      <c r="H1149" s="301"/>
      <c r="I1149" s="301" t="s">
        <v>2486</v>
      </c>
      <c r="J1149" s="302">
        <v>25.6</v>
      </c>
      <c r="K1149" s="303" t="s">
        <v>234</v>
      </c>
      <c r="L1149" s="312" t="s">
        <v>163</v>
      </c>
      <c r="M1149" s="289" t="s">
        <v>479</v>
      </c>
      <c r="N1149" s="294">
        <v>49</v>
      </c>
      <c r="O1149" s="305">
        <v>8</v>
      </c>
      <c r="P1149" s="305">
        <v>0.2</v>
      </c>
      <c r="Q1149" s="463">
        <f>IFERROR(tbl_AufmassLos1[[#This Row],[Fläche_qm]]*tbl_AufmassLos1[[#This Row],[Reinigungs-tageJahr]],"")</f>
        <v>1254.4000000000001</v>
      </c>
      <c r="R1149" s="232">
        <f>IFERROR(VLOOKUP(tbl_AufmassLos1[[#This Row],[Reinigungs-gruppe]]&amp;tbl_AufmassLos1[[#This Row],[Reinigungs-tageJahr]],tbl_BasisLos1[],7,FALSE),"")</f>
        <v>0</v>
      </c>
      <c r="S1149" s="463" t="str">
        <f>IFERROR(tbl_AufmassLos1[[#This Row],[Fläche_qm_Jahr]]/tbl_AufmassLos1[[#This Row],[qm Leistung pro Stunde]],"")</f>
        <v/>
      </c>
      <c r="T1149" s="233">
        <f>IFERROR(VLOOKUP(tbl_AufmassLos1[[#This Row],[Reinigungs-gruppe]]&amp;tbl_AufmassLos1[[#This Row],[Reinigungs-tageJahr]],tbl_BasisLos1[],8,FALSE),"")</f>
        <v>0</v>
      </c>
      <c r="U1149" s="234" t="str">
        <f>IFERROR(tbl_AufmassLos1[[#This Row],[StundenJahr]]*tbl_AufmassLos1[[#This Row],[SVS]],"")</f>
        <v/>
      </c>
      <c r="V1149" s="234" t="str">
        <f>IFERROR(tbl_AufmassLos1[[#This Row],[PreisJahr]]/12,"")</f>
        <v/>
      </c>
    </row>
    <row r="1150" spans="1:22" x14ac:dyDescent="0.2">
      <c r="A1150" s="321" t="s">
        <v>2556</v>
      </c>
      <c r="B1150" s="318">
        <v>709170001</v>
      </c>
      <c r="C1150" s="309" t="s">
        <v>2511</v>
      </c>
      <c r="D1150" s="299" t="s">
        <v>253</v>
      </c>
      <c r="E1150" s="301" t="s">
        <v>1720</v>
      </c>
      <c r="F1150" s="296" t="s">
        <v>396</v>
      </c>
      <c r="G1150" s="468" t="s">
        <v>723</v>
      </c>
      <c r="H1150" s="301"/>
      <c r="I1150" s="301" t="s">
        <v>2486</v>
      </c>
      <c r="J1150" s="302">
        <v>18.25</v>
      </c>
      <c r="K1150" s="303" t="s">
        <v>48</v>
      </c>
      <c r="L1150" s="312" t="s">
        <v>163</v>
      </c>
      <c r="M1150" s="332" t="s">
        <v>250</v>
      </c>
      <c r="N1150" s="294">
        <v>0</v>
      </c>
      <c r="O1150" s="305">
        <v>0.6</v>
      </c>
      <c r="P1150" s="305"/>
      <c r="Q1150" s="463">
        <f>IFERROR(tbl_AufmassLos1[[#This Row],[Fläche_qm]]*tbl_AufmassLos1[[#This Row],[Reinigungs-tageJahr]],"")</f>
        <v>0</v>
      </c>
      <c r="R1150" s="232">
        <f>IFERROR(VLOOKUP(tbl_AufmassLos1[[#This Row],[Reinigungs-gruppe]]&amp;tbl_AufmassLos1[[#This Row],[Reinigungs-tageJahr]],tbl_BasisLos1[],7,FALSE),"")</f>
        <v>0</v>
      </c>
      <c r="S1150" s="463" t="str">
        <f>IFERROR(tbl_AufmassLos1[[#This Row],[Fläche_qm_Jahr]]/tbl_AufmassLos1[[#This Row],[qm Leistung pro Stunde]],"")</f>
        <v/>
      </c>
      <c r="T1150" s="233">
        <f>IFERROR(VLOOKUP(tbl_AufmassLos1[[#This Row],[Reinigungs-gruppe]]&amp;tbl_AufmassLos1[[#This Row],[Reinigungs-tageJahr]],tbl_BasisLos1[],8,FALSE),"")</f>
        <v>0</v>
      </c>
      <c r="U1150" s="234" t="str">
        <f>IFERROR(tbl_AufmassLos1[[#This Row],[StundenJahr]]*tbl_AufmassLos1[[#This Row],[SVS]],"")</f>
        <v/>
      </c>
      <c r="V1150" s="234" t="str">
        <f>IFERROR(tbl_AufmassLos1[[#This Row],[PreisJahr]]/12,"")</f>
        <v/>
      </c>
    </row>
    <row r="1151" spans="1:22" x14ac:dyDescent="0.2">
      <c r="A1151" s="321" t="s">
        <v>2556</v>
      </c>
      <c r="B1151" s="318">
        <v>709170001</v>
      </c>
      <c r="C1151" s="309" t="s">
        <v>2511</v>
      </c>
      <c r="D1151" s="299" t="s">
        <v>257</v>
      </c>
      <c r="E1151" s="301" t="s">
        <v>1891</v>
      </c>
      <c r="F1151" s="296" t="s">
        <v>388</v>
      </c>
      <c r="G1151" s="468" t="s">
        <v>723</v>
      </c>
      <c r="H1151" s="301"/>
      <c r="I1151" s="301" t="s">
        <v>2486</v>
      </c>
      <c r="J1151" s="302">
        <v>29.7</v>
      </c>
      <c r="K1151" s="303" t="s">
        <v>234</v>
      </c>
      <c r="L1151" s="312" t="s">
        <v>163</v>
      </c>
      <c r="M1151" s="289" t="s">
        <v>479</v>
      </c>
      <c r="N1151" s="294">
        <v>49</v>
      </c>
      <c r="O1151" s="305">
        <v>3.4</v>
      </c>
      <c r="P1151" s="305">
        <v>0.2</v>
      </c>
      <c r="Q1151" s="463">
        <f>IFERROR(tbl_AufmassLos1[[#This Row],[Fläche_qm]]*tbl_AufmassLos1[[#This Row],[Reinigungs-tageJahr]],"")</f>
        <v>1455.3</v>
      </c>
      <c r="R1151" s="232">
        <f>IFERROR(VLOOKUP(tbl_AufmassLos1[[#This Row],[Reinigungs-gruppe]]&amp;tbl_AufmassLos1[[#This Row],[Reinigungs-tageJahr]],tbl_BasisLos1[],7,FALSE),"")</f>
        <v>0</v>
      </c>
      <c r="S1151" s="463" t="str">
        <f>IFERROR(tbl_AufmassLos1[[#This Row],[Fläche_qm_Jahr]]/tbl_AufmassLos1[[#This Row],[qm Leistung pro Stunde]],"")</f>
        <v/>
      </c>
      <c r="T1151" s="233">
        <f>IFERROR(VLOOKUP(tbl_AufmassLos1[[#This Row],[Reinigungs-gruppe]]&amp;tbl_AufmassLos1[[#This Row],[Reinigungs-tageJahr]],tbl_BasisLos1[],8,FALSE),"")</f>
        <v>0</v>
      </c>
      <c r="U1151" s="234" t="str">
        <f>IFERROR(tbl_AufmassLos1[[#This Row],[StundenJahr]]*tbl_AufmassLos1[[#This Row],[SVS]],"")</f>
        <v/>
      </c>
      <c r="V1151" s="234" t="str">
        <f>IFERROR(tbl_AufmassLos1[[#This Row],[PreisJahr]]/12,"")</f>
        <v/>
      </c>
    </row>
    <row r="1152" spans="1:22" x14ac:dyDescent="0.2">
      <c r="A1152" s="321" t="s">
        <v>2556</v>
      </c>
      <c r="B1152" s="318">
        <v>709170001</v>
      </c>
      <c r="C1152" s="309" t="s">
        <v>2511</v>
      </c>
      <c r="D1152" s="299" t="s">
        <v>257</v>
      </c>
      <c r="E1152" s="301" t="s">
        <v>1892</v>
      </c>
      <c r="F1152" s="296" t="s">
        <v>388</v>
      </c>
      <c r="G1152" s="468" t="s">
        <v>723</v>
      </c>
      <c r="H1152" s="301"/>
      <c r="I1152" s="301" t="s">
        <v>2486</v>
      </c>
      <c r="J1152" s="302">
        <v>18.41</v>
      </c>
      <c r="K1152" s="303" t="s">
        <v>234</v>
      </c>
      <c r="L1152" s="312" t="s">
        <v>163</v>
      </c>
      <c r="M1152" s="289" t="s">
        <v>479</v>
      </c>
      <c r="N1152" s="294">
        <v>49</v>
      </c>
      <c r="O1152" s="305">
        <v>3.4</v>
      </c>
      <c r="P1152" s="305">
        <v>0.2</v>
      </c>
      <c r="Q1152" s="463">
        <f>IFERROR(tbl_AufmassLos1[[#This Row],[Fläche_qm]]*tbl_AufmassLos1[[#This Row],[Reinigungs-tageJahr]],"")</f>
        <v>902.09</v>
      </c>
      <c r="R1152" s="232">
        <f>IFERROR(VLOOKUP(tbl_AufmassLos1[[#This Row],[Reinigungs-gruppe]]&amp;tbl_AufmassLos1[[#This Row],[Reinigungs-tageJahr]],tbl_BasisLos1[],7,FALSE),"")</f>
        <v>0</v>
      </c>
      <c r="S1152" s="463" t="str">
        <f>IFERROR(tbl_AufmassLos1[[#This Row],[Fläche_qm_Jahr]]/tbl_AufmassLos1[[#This Row],[qm Leistung pro Stunde]],"")</f>
        <v/>
      </c>
      <c r="T1152" s="233">
        <f>IFERROR(VLOOKUP(tbl_AufmassLos1[[#This Row],[Reinigungs-gruppe]]&amp;tbl_AufmassLos1[[#This Row],[Reinigungs-tageJahr]],tbl_BasisLos1[],8,FALSE),"")</f>
        <v>0</v>
      </c>
      <c r="U1152" s="234" t="str">
        <f>IFERROR(tbl_AufmassLos1[[#This Row],[StundenJahr]]*tbl_AufmassLos1[[#This Row],[SVS]],"")</f>
        <v/>
      </c>
      <c r="V1152" s="234" t="str">
        <f>IFERROR(tbl_AufmassLos1[[#This Row],[PreisJahr]]/12,"")</f>
        <v/>
      </c>
    </row>
    <row r="1153" spans="1:22" x14ac:dyDescent="0.2">
      <c r="A1153" s="321" t="s">
        <v>2556</v>
      </c>
      <c r="B1153" s="318">
        <v>709170001</v>
      </c>
      <c r="C1153" s="309" t="s">
        <v>2511</v>
      </c>
      <c r="D1153" s="299" t="s">
        <v>257</v>
      </c>
      <c r="E1153" s="301" t="s">
        <v>1893</v>
      </c>
      <c r="F1153" s="296" t="s">
        <v>388</v>
      </c>
      <c r="G1153" s="468" t="s">
        <v>723</v>
      </c>
      <c r="H1153" s="301"/>
      <c r="I1153" s="301" t="s">
        <v>2486</v>
      </c>
      <c r="J1153" s="302">
        <v>25.58</v>
      </c>
      <c r="K1153" s="303" t="s">
        <v>234</v>
      </c>
      <c r="L1153" s="312" t="s">
        <v>163</v>
      </c>
      <c r="M1153" s="289" t="s">
        <v>479</v>
      </c>
      <c r="N1153" s="294">
        <v>49</v>
      </c>
      <c r="O1153" s="305">
        <v>4.3</v>
      </c>
      <c r="P1153" s="305">
        <v>0.2</v>
      </c>
      <c r="Q1153" s="463">
        <f>IFERROR(tbl_AufmassLos1[[#This Row],[Fläche_qm]]*tbl_AufmassLos1[[#This Row],[Reinigungs-tageJahr]],"")</f>
        <v>1253.4199999999998</v>
      </c>
      <c r="R1153" s="232">
        <f>IFERROR(VLOOKUP(tbl_AufmassLos1[[#This Row],[Reinigungs-gruppe]]&amp;tbl_AufmassLos1[[#This Row],[Reinigungs-tageJahr]],tbl_BasisLos1[],7,FALSE),"")</f>
        <v>0</v>
      </c>
      <c r="S1153" s="463" t="str">
        <f>IFERROR(tbl_AufmassLos1[[#This Row],[Fläche_qm_Jahr]]/tbl_AufmassLos1[[#This Row],[qm Leistung pro Stunde]],"")</f>
        <v/>
      </c>
      <c r="T1153" s="233">
        <f>IFERROR(VLOOKUP(tbl_AufmassLos1[[#This Row],[Reinigungs-gruppe]]&amp;tbl_AufmassLos1[[#This Row],[Reinigungs-tageJahr]],tbl_BasisLos1[],8,FALSE),"")</f>
        <v>0</v>
      </c>
      <c r="U1153" s="234" t="str">
        <f>IFERROR(tbl_AufmassLos1[[#This Row],[StundenJahr]]*tbl_AufmassLos1[[#This Row],[SVS]],"")</f>
        <v/>
      </c>
      <c r="V1153" s="234" t="str">
        <f>IFERROR(tbl_AufmassLos1[[#This Row],[PreisJahr]]/12,"")</f>
        <v/>
      </c>
    </row>
    <row r="1154" spans="1:22" x14ac:dyDescent="0.2">
      <c r="A1154" s="321" t="s">
        <v>2556</v>
      </c>
      <c r="B1154" s="318">
        <v>709170001</v>
      </c>
      <c r="C1154" s="309" t="s">
        <v>2511</v>
      </c>
      <c r="D1154" s="299" t="s">
        <v>257</v>
      </c>
      <c r="E1154" s="301" t="s">
        <v>1894</v>
      </c>
      <c r="F1154" s="296" t="s">
        <v>388</v>
      </c>
      <c r="G1154" s="468" t="s">
        <v>723</v>
      </c>
      <c r="H1154" s="301"/>
      <c r="I1154" s="301" t="s">
        <v>2486</v>
      </c>
      <c r="J1154" s="302">
        <v>19.97</v>
      </c>
      <c r="K1154" s="303" t="s">
        <v>234</v>
      </c>
      <c r="L1154" s="312" t="s">
        <v>163</v>
      </c>
      <c r="M1154" s="289" t="s">
        <v>479</v>
      </c>
      <c r="N1154" s="294">
        <v>49</v>
      </c>
      <c r="O1154" s="305">
        <v>3.4</v>
      </c>
      <c r="P1154" s="305">
        <v>0.2</v>
      </c>
      <c r="Q1154" s="463">
        <f>IFERROR(tbl_AufmassLos1[[#This Row],[Fläche_qm]]*tbl_AufmassLos1[[#This Row],[Reinigungs-tageJahr]],"")</f>
        <v>978.53</v>
      </c>
      <c r="R1154" s="232">
        <f>IFERROR(VLOOKUP(tbl_AufmassLos1[[#This Row],[Reinigungs-gruppe]]&amp;tbl_AufmassLos1[[#This Row],[Reinigungs-tageJahr]],tbl_BasisLos1[],7,FALSE),"")</f>
        <v>0</v>
      </c>
      <c r="S1154" s="463" t="str">
        <f>IFERROR(tbl_AufmassLos1[[#This Row],[Fläche_qm_Jahr]]/tbl_AufmassLos1[[#This Row],[qm Leistung pro Stunde]],"")</f>
        <v/>
      </c>
      <c r="T1154" s="233">
        <f>IFERROR(VLOOKUP(tbl_AufmassLos1[[#This Row],[Reinigungs-gruppe]]&amp;tbl_AufmassLos1[[#This Row],[Reinigungs-tageJahr]],tbl_BasisLos1[],8,FALSE),"")</f>
        <v>0</v>
      </c>
      <c r="U1154" s="234" t="str">
        <f>IFERROR(tbl_AufmassLos1[[#This Row],[StundenJahr]]*tbl_AufmassLos1[[#This Row],[SVS]],"")</f>
        <v/>
      </c>
      <c r="V1154" s="234" t="str">
        <f>IFERROR(tbl_AufmassLos1[[#This Row],[PreisJahr]]/12,"")</f>
        <v/>
      </c>
    </row>
    <row r="1155" spans="1:22" x14ac:dyDescent="0.2">
      <c r="A1155" s="321" t="s">
        <v>2556</v>
      </c>
      <c r="B1155" s="318">
        <v>709170001</v>
      </c>
      <c r="C1155" s="309" t="s">
        <v>2511</v>
      </c>
      <c r="D1155" s="299" t="s">
        <v>257</v>
      </c>
      <c r="E1155" s="301" t="s">
        <v>1895</v>
      </c>
      <c r="F1155" s="296" t="s">
        <v>395</v>
      </c>
      <c r="G1155" s="468" t="s">
        <v>723</v>
      </c>
      <c r="H1155" s="301"/>
      <c r="I1155" s="301" t="s">
        <v>2488</v>
      </c>
      <c r="J1155" s="302">
        <v>4.5599999999999996</v>
      </c>
      <c r="K1155" s="303" t="s">
        <v>454</v>
      </c>
      <c r="L1155" s="312" t="s">
        <v>163</v>
      </c>
      <c r="M1155" s="289" t="s">
        <v>481</v>
      </c>
      <c r="N1155" s="294">
        <v>245</v>
      </c>
      <c r="O1155" s="305">
        <v>0</v>
      </c>
      <c r="P1155" s="305"/>
      <c r="Q1155" s="463">
        <f>IFERROR(tbl_AufmassLos1[[#This Row],[Fläche_qm]]*tbl_AufmassLos1[[#This Row],[Reinigungs-tageJahr]],"")</f>
        <v>1117.1999999999998</v>
      </c>
      <c r="R1155" s="232">
        <f>IFERROR(VLOOKUP(tbl_AufmassLos1[[#This Row],[Reinigungs-gruppe]]&amp;tbl_AufmassLos1[[#This Row],[Reinigungs-tageJahr]],tbl_BasisLos1[],7,FALSE),"")</f>
        <v>0</v>
      </c>
      <c r="S1155" s="463" t="str">
        <f>IFERROR(tbl_AufmassLos1[[#This Row],[Fläche_qm_Jahr]]/tbl_AufmassLos1[[#This Row],[qm Leistung pro Stunde]],"")</f>
        <v/>
      </c>
      <c r="T1155" s="233">
        <f>IFERROR(VLOOKUP(tbl_AufmassLos1[[#This Row],[Reinigungs-gruppe]]&amp;tbl_AufmassLos1[[#This Row],[Reinigungs-tageJahr]],tbl_BasisLos1[],8,FALSE),"")</f>
        <v>0</v>
      </c>
      <c r="U1155" s="234" t="str">
        <f>IFERROR(tbl_AufmassLos1[[#This Row],[StundenJahr]]*tbl_AufmassLos1[[#This Row],[SVS]],"")</f>
        <v/>
      </c>
      <c r="V1155" s="234" t="str">
        <f>IFERROR(tbl_AufmassLos1[[#This Row],[PreisJahr]]/12,"")</f>
        <v/>
      </c>
    </row>
    <row r="1156" spans="1:22" x14ac:dyDescent="0.2">
      <c r="A1156" s="321" t="s">
        <v>2556</v>
      </c>
      <c r="B1156" s="318">
        <v>709170001</v>
      </c>
      <c r="C1156" s="309" t="s">
        <v>2511</v>
      </c>
      <c r="D1156" s="299" t="s">
        <v>257</v>
      </c>
      <c r="E1156" s="301" t="s">
        <v>1896</v>
      </c>
      <c r="F1156" s="296" t="s">
        <v>388</v>
      </c>
      <c r="G1156" s="468" t="s">
        <v>723</v>
      </c>
      <c r="H1156" s="301"/>
      <c r="I1156" s="301" t="s">
        <v>2486</v>
      </c>
      <c r="J1156" s="302">
        <v>27.62</v>
      </c>
      <c r="K1156" s="303" t="s">
        <v>234</v>
      </c>
      <c r="L1156" s="312" t="s">
        <v>163</v>
      </c>
      <c r="M1156" s="289" t="s">
        <v>479</v>
      </c>
      <c r="N1156" s="294">
        <v>49</v>
      </c>
      <c r="O1156" s="305">
        <v>6.1</v>
      </c>
      <c r="P1156" s="305">
        <v>0.2</v>
      </c>
      <c r="Q1156" s="463">
        <f>IFERROR(tbl_AufmassLos1[[#This Row],[Fläche_qm]]*tbl_AufmassLos1[[#This Row],[Reinigungs-tageJahr]],"")</f>
        <v>1353.38</v>
      </c>
      <c r="R1156" s="232">
        <f>IFERROR(VLOOKUP(tbl_AufmassLos1[[#This Row],[Reinigungs-gruppe]]&amp;tbl_AufmassLos1[[#This Row],[Reinigungs-tageJahr]],tbl_BasisLos1[],7,FALSE),"")</f>
        <v>0</v>
      </c>
      <c r="S1156" s="463" t="str">
        <f>IFERROR(tbl_AufmassLos1[[#This Row],[Fläche_qm_Jahr]]/tbl_AufmassLos1[[#This Row],[qm Leistung pro Stunde]],"")</f>
        <v/>
      </c>
      <c r="T1156" s="233">
        <f>IFERROR(VLOOKUP(tbl_AufmassLos1[[#This Row],[Reinigungs-gruppe]]&amp;tbl_AufmassLos1[[#This Row],[Reinigungs-tageJahr]],tbl_BasisLos1[],8,FALSE),"")</f>
        <v>0</v>
      </c>
      <c r="U1156" s="234" t="str">
        <f>IFERROR(tbl_AufmassLos1[[#This Row],[StundenJahr]]*tbl_AufmassLos1[[#This Row],[SVS]],"")</f>
        <v/>
      </c>
      <c r="V1156" s="234" t="str">
        <f>IFERROR(tbl_AufmassLos1[[#This Row],[PreisJahr]]/12,"")</f>
        <v/>
      </c>
    </row>
    <row r="1157" spans="1:22" x14ac:dyDescent="0.2">
      <c r="A1157" s="321" t="s">
        <v>2556</v>
      </c>
      <c r="B1157" s="318">
        <v>709170001</v>
      </c>
      <c r="C1157" s="309" t="s">
        <v>2511</v>
      </c>
      <c r="D1157" s="299" t="s">
        <v>257</v>
      </c>
      <c r="E1157" s="301" t="s">
        <v>1897</v>
      </c>
      <c r="F1157" s="296" t="s">
        <v>386</v>
      </c>
      <c r="G1157" s="468" t="s">
        <v>723</v>
      </c>
      <c r="H1157" s="301"/>
      <c r="I1157" s="301" t="s">
        <v>2486</v>
      </c>
      <c r="J1157" s="302">
        <v>6.2</v>
      </c>
      <c r="K1157" s="303" t="s">
        <v>48</v>
      </c>
      <c r="L1157" s="312" t="s">
        <v>163</v>
      </c>
      <c r="M1157" s="332" t="s">
        <v>250</v>
      </c>
      <c r="N1157" s="294">
        <v>0</v>
      </c>
      <c r="O1157" s="305">
        <v>0</v>
      </c>
      <c r="P1157" s="305"/>
      <c r="Q1157" s="463">
        <f>IFERROR(tbl_AufmassLos1[[#This Row],[Fläche_qm]]*tbl_AufmassLos1[[#This Row],[Reinigungs-tageJahr]],"")</f>
        <v>0</v>
      </c>
      <c r="R1157" s="232">
        <f>IFERROR(VLOOKUP(tbl_AufmassLos1[[#This Row],[Reinigungs-gruppe]]&amp;tbl_AufmassLos1[[#This Row],[Reinigungs-tageJahr]],tbl_BasisLos1[],7,FALSE),"")</f>
        <v>0</v>
      </c>
      <c r="S1157" s="463" t="str">
        <f>IFERROR(tbl_AufmassLos1[[#This Row],[Fläche_qm_Jahr]]/tbl_AufmassLos1[[#This Row],[qm Leistung pro Stunde]],"")</f>
        <v/>
      </c>
      <c r="T1157" s="233">
        <f>IFERROR(VLOOKUP(tbl_AufmassLos1[[#This Row],[Reinigungs-gruppe]]&amp;tbl_AufmassLos1[[#This Row],[Reinigungs-tageJahr]],tbl_BasisLos1[],8,FALSE),"")</f>
        <v>0</v>
      </c>
      <c r="U1157" s="234" t="str">
        <f>IFERROR(tbl_AufmassLos1[[#This Row],[StundenJahr]]*tbl_AufmassLos1[[#This Row],[SVS]],"")</f>
        <v/>
      </c>
      <c r="V1157" s="234" t="str">
        <f>IFERROR(tbl_AufmassLos1[[#This Row],[PreisJahr]]/12,"")</f>
        <v/>
      </c>
    </row>
    <row r="1158" spans="1:22" x14ac:dyDescent="0.2">
      <c r="A1158" s="321" t="s">
        <v>2556</v>
      </c>
      <c r="B1158" s="318">
        <v>709170001</v>
      </c>
      <c r="C1158" s="309" t="s">
        <v>2511</v>
      </c>
      <c r="D1158" s="299" t="s">
        <v>257</v>
      </c>
      <c r="E1158" s="301" t="s">
        <v>1898</v>
      </c>
      <c r="F1158" s="296" t="s">
        <v>388</v>
      </c>
      <c r="G1158" s="468" t="s">
        <v>723</v>
      </c>
      <c r="H1158" s="301"/>
      <c r="I1158" s="301" t="s">
        <v>2486</v>
      </c>
      <c r="J1158" s="302">
        <v>19.440000000000001</v>
      </c>
      <c r="K1158" s="303" t="s">
        <v>234</v>
      </c>
      <c r="L1158" s="312" t="s">
        <v>163</v>
      </c>
      <c r="M1158" s="289" t="s">
        <v>479</v>
      </c>
      <c r="N1158" s="294">
        <v>49</v>
      </c>
      <c r="O1158" s="305">
        <v>4.0999999999999996</v>
      </c>
      <c r="P1158" s="305">
        <v>0.2</v>
      </c>
      <c r="Q1158" s="463">
        <f>IFERROR(tbl_AufmassLos1[[#This Row],[Fläche_qm]]*tbl_AufmassLos1[[#This Row],[Reinigungs-tageJahr]],"")</f>
        <v>952.56000000000006</v>
      </c>
      <c r="R1158" s="232">
        <f>IFERROR(VLOOKUP(tbl_AufmassLos1[[#This Row],[Reinigungs-gruppe]]&amp;tbl_AufmassLos1[[#This Row],[Reinigungs-tageJahr]],tbl_BasisLos1[],7,FALSE),"")</f>
        <v>0</v>
      </c>
      <c r="S1158" s="463" t="str">
        <f>IFERROR(tbl_AufmassLos1[[#This Row],[Fläche_qm_Jahr]]/tbl_AufmassLos1[[#This Row],[qm Leistung pro Stunde]],"")</f>
        <v/>
      </c>
      <c r="T1158" s="233">
        <f>IFERROR(VLOOKUP(tbl_AufmassLos1[[#This Row],[Reinigungs-gruppe]]&amp;tbl_AufmassLos1[[#This Row],[Reinigungs-tageJahr]],tbl_BasisLos1[],8,FALSE),"")</f>
        <v>0</v>
      </c>
      <c r="U1158" s="234" t="str">
        <f>IFERROR(tbl_AufmassLos1[[#This Row],[StundenJahr]]*tbl_AufmassLos1[[#This Row],[SVS]],"")</f>
        <v/>
      </c>
      <c r="V1158" s="234" t="str">
        <f>IFERROR(tbl_AufmassLos1[[#This Row],[PreisJahr]]/12,"")</f>
        <v/>
      </c>
    </row>
    <row r="1159" spans="1:22" x14ac:dyDescent="0.2">
      <c r="A1159" s="321" t="s">
        <v>2556</v>
      </c>
      <c r="B1159" s="318">
        <v>709170001</v>
      </c>
      <c r="C1159" s="309" t="s">
        <v>2511</v>
      </c>
      <c r="D1159" s="299" t="s">
        <v>257</v>
      </c>
      <c r="E1159" s="301" t="s">
        <v>1899</v>
      </c>
      <c r="F1159" s="296" t="s">
        <v>397</v>
      </c>
      <c r="G1159" s="468" t="s">
        <v>723</v>
      </c>
      <c r="H1159" s="301"/>
      <c r="I1159" s="301" t="s">
        <v>2486</v>
      </c>
      <c r="J1159" s="302">
        <v>11.25</v>
      </c>
      <c r="K1159" s="303" t="s">
        <v>48</v>
      </c>
      <c r="L1159" s="312" t="s">
        <v>163</v>
      </c>
      <c r="M1159" s="332" t="s">
        <v>250</v>
      </c>
      <c r="N1159" s="294">
        <v>0</v>
      </c>
      <c r="O1159" s="305">
        <v>2.5</v>
      </c>
      <c r="P1159" s="305">
        <v>0.2</v>
      </c>
      <c r="Q1159" s="463">
        <f>IFERROR(tbl_AufmassLos1[[#This Row],[Fläche_qm]]*tbl_AufmassLos1[[#This Row],[Reinigungs-tageJahr]],"")</f>
        <v>0</v>
      </c>
      <c r="R1159" s="232">
        <f>IFERROR(VLOOKUP(tbl_AufmassLos1[[#This Row],[Reinigungs-gruppe]]&amp;tbl_AufmassLos1[[#This Row],[Reinigungs-tageJahr]],tbl_BasisLos1[],7,FALSE),"")</f>
        <v>0</v>
      </c>
      <c r="S1159" s="463" t="str">
        <f>IFERROR(tbl_AufmassLos1[[#This Row],[Fläche_qm_Jahr]]/tbl_AufmassLos1[[#This Row],[qm Leistung pro Stunde]],"")</f>
        <v/>
      </c>
      <c r="T1159" s="233">
        <f>IFERROR(VLOOKUP(tbl_AufmassLos1[[#This Row],[Reinigungs-gruppe]]&amp;tbl_AufmassLos1[[#This Row],[Reinigungs-tageJahr]],tbl_BasisLos1[],8,FALSE),"")</f>
        <v>0</v>
      </c>
      <c r="U1159" s="234" t="str">
        <f>IFERROR(tbl_AufmassLos1[[#This Row],[StundenJahr]]*tbl_AufmassLos1[[#This Row],[SVS]],"")</f>
        <v/>
      </c>
      <c r="V1159" s="234" t="str">
        <f>IFERROR(tbl_AufmassLos1[[#This Row],[PreisJahr]]/12,"")</f>
        <v/>
      </c>
    </row>
    <row r="1160" spans="1:22" x14ac:dyDescent="0.2">
      <c r="A1160" s="321" t="s">
        <v>2556</v>
      </c>
      <c r="B1160" s="318">
        <v>709170001</v>
      </c>
      <c r="C1160" s="309" t="s">
        <v>2511</v>
      </c>
      <c r="D1160" s="299" t="s">
        <v>257</v>
      </c>
      <c r="E1160" s="301" t="s">
        <v>1900</v>
      </c>
      <c r="F1160" s="296" t="s">
        <v>388</v>
      </c>
      <c r="G1160" s="468" t="s">
        <v>723</v>
      </c>
      <c r="H1160" s="301"/>
      <c r="I1160" s="301" t="s">
        <v>2486</v>
      </c>
      <c r="J1160" s="302">
        <v>31.71</v>
      </c>
      <c r="K1160" s="303" t="s">
        <v>234</v>
      </c>
      <c r="L1160" s="312" t="s">
        <v>163</v>
      </c>
      <c r="M1160" s="289" t="s">
        <v>479</v>
      </c>
      <c r="N1160" s="294">
        <v>49</v>
      </c>
      <c r="O1160" s="305">
        <v>11.6</v>
      </c>
      <c r="P1160" s="305">
        <v>0.2</v>
      </c>
      <c r="Q1160" s="463">
        <f>IFERROR(tbl_AufmassLos1[[#This Row],[Fläche_qm]]*tbl_AufmassLos1[[#This Row],[Reinigungs-tageJahr]],"")</f>
        <v>1553.79</v>
      </c>
      <c r="R1160" s="232">
        <f>IFERROR(VLOOKUP(tbl_AufmassLos1[[#This Row],[Reinigungs-gruppe]]&amp;tbl_AufmassLos1[[#This Row],[Reinigungs-tageJahr]],tbl_BasisLos1[],7,FALSE),"")</f>
        <v>0</v>
      </c>
      <c r="S1160" s="463" t="str">
        <f>IFERROR(tbl_AufmassLos1[[#This Row],[Fläche_qm_Jahr]]/tbl_AufmassLos1[[#This Row],[qm Leistung pro Stunde]],"")</f>
        <v/>
      </c>
      <c r="T1160" s="233">
        <f>IFERROR(VLOOKUP(tbl_AufmassLos1[[#This Row],[Reinigungs-gruppe]]&amp;tbl_AufmassLos1[[#This Row],[Reinigungs-tageJahr]],tbl_BasisLos1[],8,FALSE),"")</f>
        <v>0</v>
      </c>
      <c r="U1160" s="234" t="str">
        <f>IFERROR(tbl_AufmassLos1[[#This Row],[StundenJahr]]*tbl_AufmassLos1[[#This Row],[SVS]],"")</f>
        <v/>
      </c>
      <c r="V1160" s="234" t="str">
        <f>IFERROR(tbl_AufmassLos1[[#This Row],[PreisJahr]]/12,"")</f>
        <v/>
      </c>
    </row>
    <row r="1161" spans="1:22" x14ac:dyDescent="0.2">
      <c r="A1161" s="321" t="s">
        <v>2556</v>
      </c>
      <c r="B1161" s="318">
        <v>709170001</v>
      </c>
      <c r="C1161" s="309" t="s">
        <v>2511</v>
      </c>
      <c r="D1161" s="299" t="s">
        <v>253</v>
      </c>
      <c r="E1161" s="301" t="s">
        <v>450</v>
      </c>
      <c r="F1161" s="296" t="s">
        <v>385</v>
      </c>
      <c r="G1161" s="468" t="s">
        <v>723</v>
      </c>
      <c r="H1161" s="301"/>
      <c r="I1161" s="301" t="s">
        <v>2486</v>
      </c>
      <c r="J1161" s="302">
        <v>6</v>
      </c>
      <c r="K1161" s="303" t="s">
        <v>48</v>
      </c>
      <c r="L1161" s="312" t="s">
        <v>163</v>
      </c>
      <c r="M1161" s="332" t="s">
        <v>250</v>
      </c>
      <c r="N1161" s="294">
        <v>0</v>
      </c>
      <c r="O1161" s="305">
        <v>0.6</v>
      </c>
      <c r="P1161" s="305"/>
      <c r="Q1161" s="463">
        <f>IFERROR(tbl_AufmassLos1[[#This Row],[Fläche_qm]]*tbl_AufmassLos1[[#This Row],[Reinigungs-tageJahr]],"")</f>
        <v>0</v>
      </c>
      <c r="R1161" s="232">
        <f>IFERROR(VLOOKUP(tbl_AufmassLos1[[#This Row],[Reinigungs-gruppe]]&amp;tbl_AufmassLos1[[#This Row],[Reinigungs-tageJahr]],tbl_BasisLos1[],7,FALSE),"")</f>
        <v>0</v>
      </c>
      <c r="S1161" s="463" t="str">
        <f>IFERROR(tbl_AufmassLos1[[#This Row],[Fläche_qm_Jahr]]/tbl_AufmassLos1[[#This Row],[qm Leistung pro Stunde]],"")</f>
        <v/>
      </c>
      <c r="T1161" s="233">
        <f>IFERROR(VLOOKUP(tbl_AufmassLos1[[#This Row],[Reinigungs-gruppe]]&amp;tbl_AufmassLos1[[#This Row],[Reinigungs-tageJahr]],tbl_BasisLos1[],8,FALSE),"")</f>
        <v>0</v>
      </c>
      <c r="U1161" s="234" t="str">
        <f>IFERROR(tbl_AufmassLos1[[#This Row],[StundenJahr]]*tbl_AufmassLos1[[#This Row],[SVS]],"")</f>
        <v/>
      </c>
      <c r="V1161" s="234" t="str">
        <f>IFERROR(tbl_AufmassLos1[[#This Row],[PreisJahr]]/12,"")</f>
        <v/>
      </c>
    </row>
    <row r="1162" spans="1:22" x14ac:dyDescent="0.2">
      <c r="A1162" s="321" t="s">
        <v>2556</v>
      </c>
      <c r="B1162" s="318">
        <v>709170001</v>
      </c>
      <c r="C1162" s="309" t="s">
        <v>2511</v>
      </c>
      <c r="D1162" s="299" t="s">
        <v>253</v>
      </c>
      <c r="E1162" s="301" t="s">
        <v>1721</v>
      </c>
      <c r="F1162" s="296" t="s">
        <v>2432</v>
      </c>
      <c r="G1162" s="468" t="s">
        <v>723</v>
      </c>
      <c r="H1162" s="301"/>
      <c r="I1162" s="301" t="s">
        <v>2486</v>
      </c>
      <c r="J1162" s="302">
        <v>17.5</v>
      </c>
      <c r="K1162" s="303" t="s">
        <v>48</v>
      </c>
      <c r="L1162" s="312" t="s">
        <v>163</v>
      </c>
      <c r="M1162" s="332" t="s">
        <v>250</v>
      </c>
      <c r="N1162" s="294">
        <v>0</v>
      </c>
      <c r="O1162" s="305">
        <v>0.6</v>
      </c>
      <c r="P1162" s="305"/>
      <c r="Q1162" s="463">
        <f>IFERROR(tbl_AufmassLos1[[#This Row],[Fläche_qm]]*tbl_AufmassLos1[[#This Row],[Reinigungs-tageJahr]],"")</f>
        <v>0</v>
      </c>
      <c r="R1162" s="232">
        <f>IFERROR(VLOOKUP(tbl_AufmassLos1[[#This Row],[Reinigungs-gruppe]]&amp;tbl_AufmassLos1[[#This Row],[Reinigungs-tageJahr]],tbl_BasisLos1[],7,FALSE),"")</f>
        <v>0</v>
      </c>
      <c r="S1162" s="463" t="str">
        <f>IFERROR(tbl_AufmassLos1[[#This Row],[Fläche_qm_Jahr]]/tbl_AufmassLos1[[#This Row],[qm Leistung pro Stunde]],"")</f>
        <v/>
      </c>
      <c r="T1162" s="233">
        <f>IFERROR(VLOOKUP(tbl_AufmassLos1[[#This Row],[Reinigungs-gruppe]]&amp;tbl_AufmassLos1[[#This Row],[Reinigungs-tageJahr]],tbl_BasisLos1[],8,FALSE),"")</f>
        <v>0</v>
      </c>
      <c r="U1162" s="234" t="str">
        <f>IFERROR(tbl_AufmassLos1[[#This Row],[StundenJahr]]*tbl_AufmassLos1[[#This Row],[SVS]],"")</f>
        <v/>
      </c>
      <c r="V1162" s="234" t="str">
        <f>IFERROR(tbl_AufmassLos1[[#This Row],[PreisJahr]]/12,"")</f>
        <v/>
      </c>
    </row>
    <row r="1163" spans="1:22" x14ac:dyDescent="0.2">
      <c r="A1163" s="321" t="s">
        <v>2556</v>
      </c>
      <c r="B1163" s="318">
        <v>709170001</v>
      </c>
      <c r="C1163" s="309" t="s">
        <v>2511</v>
      </c>
      <c r="D1163" s="299" t="s">
        <v>257</v>
      </c>
      <c r="E1163" s="301" t="s">
        <v>1901</v>
      </c>
      <c r="F1163" s="296" t="s">
        <v>380</v>
      </c>
      <c r="G1163" s="468" t="s">
        <v>723</v>
      </c>
      <c r="H1163" s="301"/>
      <c r="I1163" s="301" t="s">
        <v>2486</v>
      </c>
      <c r="J1163" s="302">
        <v>103.58</v>
      </c>
      <c r="K1163" s="303" t="s">
        <v>452</v>
      </c>
      <c r="L1163" s="312" t="s">
        <v>163</v>
      </c>
      <c r="M1163" s="289" t="s">
        <v>484</v>
      </c>
      <c r="N1163" s="294">
        <v>122.5</v>
      </c>
      <c r="O1163" s="305">
        <v>1.8</v>
      </c>
      <c r="P1163" s="305"/>
      <c r="Q1163" s="463">
        <f>IFERROR(tbl_AufmassLos1[[#This Row],[Fläche_qm]]*tbl_AufmassLos1[[#This Row],[Reinigungs-tageJahr]],"")</f>
        <v>12688.55</v>
      </c>
      <c r="R1163" s="232">
        <f>IFERROR(VLOOKUP(tbl_AufmassLos1[[#This Row],[Reinigungs-gruppe]]&amp;tbl_AufmassLos1[[#This Row],[Reinigungs-tageJahr]],tbl_BasisLos1[],7,FALSE),"")</f>
        <v>0</v>
      </c>
      <c r="S1163" s="463" t="str">
        <f>IFERROR(tbl_AufmassLos1[[#This Row],[Fläche_qm_Jahr]]/tbl_AufmassLos1[[#This Row],[qm Leistung pro Stunde]],"")</f>
        <v/>
      </c>
      <c r="T1163" s="233">
        <f>IFERROR(VLOOKUP(tbl_AufmassLos1[[#This Row],[Reinigungs-gruppe]]&amp;tbl_AufmassLos1[[#This Row],[Reinigungs-tageJahr]],tbl_BasisLos1[],8,FALSE),"")</f>
        <v>0</v>
      </c>
      <c r="U1163" s="234" t="str">
        <f>IFERROR(tbl_AufmassLos1[[#This Row],[StundenJahr]]*tbl_AufmassLos1[[#This Row],[SVS]],"")</f>
        <v/>
      </c>
      <c r="V1163" s="234" t="str">
        <f>IFERROR(tbl_AufmassLos1[[#This Row],[PreisJahr]]/12,"")</f>
        <v/>
      </c>
    </row>
    <row r="1164" spans="1:22" x14ac:dyDescent="0.2">
      <c r="A1164" s="321" t="s">
        <v>2556</v>
      </c>
      <c r="B1164" s="318">
        <v>709170001</v>
      </c>
      <c r="C1164" s="309" t="s">
        <v>2511</v>
      </c>
      <c r="D1164" s="299" t="s">
        <v>257</v>
      </c>
      <c r="E1164" s="301" t="s">
        <v>1902</v>
      </c>
      <c r="F1164" s="296" t="s">
        <v>388</v>
      </c>
      <c r="G1164" s="468" t="s">
        <v>723</v>
      </c>
      <c r="H1164" s="301"/>
      <c r="I1164" s="301" t="s">
        <v>2486</v>
      </c>
      <c r="J1164" s="302">
        <v>18.41</v>
      </c>
      <c r="K1164" s="303" t="s">
        <v>234</v>
      </c>
      <c r="L1164" s="312" t="s">
        <v>163</v>
      </c>
      <c r="M1164" s="289" t="s">
        <v>479</v>
      </c>
      <c r="N1164" s="294">
        <v>49</v>
      </c>
      <c r="O1164" s="305">
        <v>4.0999999999999996</v>
      </c>
      <c r="P1164" s="305">
        <v>0.2</v>
      </c>
      <c r="Q1164" s="463">
        <f>IFERROR(tbl_AufmassLos1[[#This Row],[Fläche_qm]]*tbl_AufmassLos1[[#This Row],[Reinigungs-tageJahr]],"")</f>
        <v>902.09</v>
      </c>
      <c r="R1164" s="232">
        <f>IFERROR(VLOOKUP(tbl_AufmassLos1[[#This Row],[Reinigungs-gruppe]]&amp;tbl_AufmassLos1[[#This Row],[Reinigungs-tageJahr]],tbl_BasisLos1[],7,FALSE),"")</f>
        <v>0</v>
      </c>
      <c r="S1164" s="463" t="str">
        <f>IFERROR(tbl_AufmassLos1[[#This Row],[Fläche_qm_Jahr]]/tbl_AufmassLos1[[#This Row],[qm Leistung pro Stunde]],"")</f>
        <v/>
      </c>
      <c r="T1164" s="233">
        <f>IFERROR(VLOOKUP(tbl_AufmassLos1[[#This Row],[Reinigungs-gruppe]]&amp;tbl_AufmassLos1[[#This Row],[Reinigungs-tageJahr]],tbl_BasisLos1[],8,FALSE),"")</f>
        <v>0</v>
      </c>
      <c r="U1164" s="234" t="str">
        <f>IFERROR(tbl_AufmassLos1[[#This Row],[StundenJahr]]*tbl_AufmassLos1[[#This Row],[SVS]],"")</f>
        <v/>
      </c>
      <c r="V1164" s="234" t="str">
        <f>IFERROR(tbl_AufmassLos1[[#This Row],[PreisJahr]]/12,"")</f>
        <v/>
      </c>
    </row>
    <row r="1165" spans="1:22" x14ac:dyDescent="0.2">
      <c r="A1165" s="321" t="s">
        <v>2556</v>
      </c>
      <c r="B1165" s="318">
        <v>709170001</v>
      </c>
      <c r="C1165" s="309" t="s">
        <v>2511</v>
      </c>
      <c r="D1165" s="299" t="s">
        <v>257</v>
      </c>
      <c r="E1165" s="301" t="s">
        <v>1903</v>
      </c>
      <c r="F1165" s="296" t="s">
        <v>388</v>
      </c>
      <c r="G1165" s="468" t="s">
        <v>723</v>
      </c>
      <c r="H1165" s="301"/>
      <c r="I1165" s="301" t="s">
        <v>2486</v>
      </c>
      <c r="J1165" s="302">
        <v>18.93</v>
      </c>
      <c r="K1165" s="303" t="s">
        <v>234</v>
      </c>
      <c r="L1165" s="312" t="s">
        <v>163</v>
      </c>
      <c r="M1165" s="289" t="s">
        <v>479</v>
      </c>
      <c r="N1165" s="294">
        <v>49</v>
      </c>
      <c r="O1165" s="305">
        <v>4.0999999999999996</v>
      </c>
      <c r="P1165" s="305">
        <v>0.2</v>
      </c>
      <c r="Q1165" s="463">
        <f>IFERROR(tbl_AufmassLos1[[#This Row],[Fläche_qm]]*tbl_AufmassLos1[[#This Row],[Reinigungs-tageJahr]],"")</f>
        <v>927.56999999999994</v>
      </c>
      <c r="R1165" s="232">
        <f>IFERROR(VLOOKUP(tbl_AufmassLos1[[#This Row],[Reinigungs-gruppe]]&amp;tbl_AufmassLos1[[#This Row],[Reinigungs-tageJahr]],tbl_BasisLos1[],7,FALSE),"")</f>
        <v>0</v>
      </c>
      <c r="S1165" s="463" t="str">
        <f>IFERROR(tbl_AufmassLos1[[#This Row],[Fläche_qm_Jahr]]/tbl_AufmassLos1[[#This Row],[qm Leistung pro Stunde]],"")</f>
        <v/>
      </c>
      <c r="T1165" s="233">
        <f>IFERROR(VLOOKUP(tbl_AufmassLos1[[#This Row],[Reinigungs-gruppe]]&amp;tbl_AufmassLos1[[#This Row],[Reinigungs-tageJahr]],tbl_BasisLos1[],8,FALSE),"")</f>
        <v>0</v>
      </c>
      <c r="U1165" s="234" t="str">
        <f>IFERROR(tbl_AufmassLos1[[#This Row],[StundenJahr]]*tbl_AufmassLos1[[#This Row],[SVS]],"")</f>
        <v/>
      </c>
      <c r="V1165" s="234" t="str">
        <f>IFERROR(tbl_AufmassLos1[[#This Row],[PreisJahr]]/12,"")</f>
        <v/>
      </c>
    </row>
    <row r="1166" spans="1:22" x14ac:dyDescent="0.2">
      <c r="A1166" s="321" t="s">
        <v>2556</v>
      </c>
      <c r="B1166" s="318">
        <v>709170001</v>
      </c>
      <c r="C1166" s="309" t="s">
        <v>2511</v>
      </c>
      <c r="D1166" s="299" t="s">
        <v>257</v>
      </c>
      <c r="E1166" s="301" t="s">
        <v>1904</v>
      </c>
      <c r="F1166" s="296" t="s">
        <v>397</v>
      </c>
      <c r="G1166" s="468" t="s">
        <v>723</v>
      </c>
      <c r="H1166" s="301"/>
      <c r="I1166" s="301" t="s">
        <v>2488</v>
      </c>
      <c r="J1166" s="302">
        <v>6.2</v>
      </c>
      <c r="K1166" s="303" t="s">
        <v>48</v>
      </c>
      <c r="L1166" s="312" t="s">
        <v>163</v>
      </c>
      <c r="M1166" s="332" t="s">
        <v>250</v>
      </c>
      <c r="N1166" s="294">
        <v>0</v>
      </c>
      <c r="O1166" s="305">
        <v>0</v>
      </c>
      <c r="P1166" s="305"/>
      <c r="Q1166" s="463">
        <f>IFERROR(tbl_AufmassLos1[[#This Row],[Fläche_qm]]*tbl_AufmassLos1[[#This Row],[Reinigungs-tageJahr]],"")</f>
        <v>0</v>
      </c>
      <c r="R1166" s="232">
        <f>IFERROR(VLOOKUP(tbl_AufmassLos1[[#This Row],[Reinigungs-gruppe]]&amp;tbl_AufmassLos1[[#This Row],[Reinigungs-tageJahr]],tbl_BasisLos1[],7,FALSE),"")</f>
        <v>0</v>
      </c>
      <c r="S1166" s="463" t="str">
        <f>IFERROR(tbl_AufmassLos1[[#This Row],[Fläche_qm_Jahr]]/tbl_AufmassLos1[[#This Row],[qm Leistung pro Stunde]],"")</f>
        <v/>
      </c>
      <c r="T1166" s="233">
        <f>IFERROR(VLOOKUP(tbl_AufmassLos1[[#This Row],[Reinigungs-gruppe]]&amp;tbl_AufmassLos1[[#This Row],[Reinigungs-tageJahr]],tbl_BasisLos1[],8,FALSE),"")</f>
        <v>0</v>
      </c>
      <c r="U1166" s="234" t="str">
        <f>IFERROR(tbl_AufmassLos1[[#This Row],[StundenJahr]]*tbl_AufmassLos1[[#This Row],[SVS]],"")</f>
        <v/>
      </c>
      <c r="V1166" s="234" t="str">
        <f>IFERROR(tbl_AufmassLos1[[#This Row],[PreisJahr]]/12,"")</f>
        <v/>
      </c>
    </row>
    <row r="1167" spans="1:22" x14ac:dyDescent="0.2">
      <c r="A1167" s="321" t="s">
        <v>2556</v>
      </c>
      <c r="B1167" s="318">
        <v>709170001</v>
      </c>
      <c r="C1167" s="309" t="s">
        <v>2511</v>
      </c>
      <c r="D1167" s="299" t="s">
        <v>257</v>
      </c>
      <c r="E1167" s="301" t="s">
        <v>1905</v>
      </c>
      <c r="F1167" s="296" t="s">
        <v>393</v>
      </c>
      <c r="G1167" s="468" t="s">
        <v>723</v>
      </c>
      <c r="H1167" s="301"/>
      <c r="I1167" s="301" t="s">
        <v>2488</v>
      </c>
      <c r="J1167" s="302">
        <v>14</v>
      </c>
      <c r="K1167" s="303" t="s">
        <v>451</v>
      </c>
      <c r="L1167" s="312" t="s">
        <v>163</v>
      </c>
      <c r="M1167" s="289" t="s">
        <v>481</v>
      </c>
      <c r="N1167" s="294">
        <v>245</v>
      </c>
      <c r="O1167" s="305">
        <v>0.6</v>
      </c>
      <c r="P1167" s="305"/>
      <c r="Q1167" s="463">
        <f>IFERROR(tbl_AufmassLos1[[#This Row],[Fläche_qm]]*tbl_AufmassLos1[[#This Row],[Reinigungs-tageJahr]],"")</f>
        <v>3430</v>
      </c>
      <c r="R1167" s="232">
        <f>IFERROR(VLOOKUP(tbl_AufmassLos1[[#This Row],[Reinigungs-gruppe]]&amp;tbl_AufmassLos1[[#This Row],[Reinigungs-tageJahr]],tbl_BasisLos1[],7,FALSE),"")</f>
        <v>0</v>
      </c>
      <c r="S1167" s="463" t="str">
        <f>IFERROR(tbl_AufmassLos1[[#This Row],[Fläche_qm_Jahr]]/tbl_AufmassLos1[[#This Row],[qm Leistung pro Stunde]],"")</f>
        <v/>
      </c>
      <c r="T1167" s="233">
        <f>IFERROR(VLOOKUP(tbl_AufmassLos1[[#This Row],[Reinigungs-gruppe]]&amp;tbl_AufmassLos1[[#This Row],[Reinigungs-tageJahr]],tbl_BasisLos1[],8,FALSE),"")</f>
        <v>0</v>
      </c>
      <c r="U1167" s="234" t="str">
        <f>IFERROR(tbl_AufmassLos1[[#This Row],[StundenJahr]]*tbl_AufmassLos1[[#This Row],[SVS]],"")</f>
        <v/>
      </c>
      <c r="V1167" s="234" t="str">
        <f>IFERROR(tbl_AufmassLos1[[#This Row],[PreisJahr]]/12,"")</f>
        <v/>
      </c>
    </row>
    <row r="1168" spans="1:22" x14ac:dyDescent="0.2">
      <c r="A1168" s="321" t="s">
        <v>2556</v>
      </c>
      <c r="B1168" s="318">
        <v>709170001</v>
      </c>
      <c r="C1168" s="309" t="s">
        <v>2511</v>
      </c>
      <c r="D1168" s="299" t="s">
        <v>257</v>
      </c>
      <c r="E1168" s="301" t="s">
        <v>1905</v>
      </c>
      <c r="F1168" s="296" t="s">
        <v>415</v>
      </c>
      <c r="G1168" s="468" t="s">
        <v>723</v>
      </c>
      <c r="H1168" s="301"/>
      <c r="I1168" s="301" t="s">
        <v>2488</v>
      </c>
      <c r="J1168" s="302">
        <v>3.04</v>
      </c>
      <c r="K1168" s="303" t="s">
        <v>48</v>
      </c>
      <c r="L1168" s="312" t="s">
        <v>163</v>
      </c>
      <c r="M1168" s="332" t="s">
        <v>250</v>
      </c>
      <c r="N1168" s="294">
        <v>0</v>
      </c>
      <c r="O1168" s="305">
        <v>0.3</v>
      </c>
      <c r="P1168" s="305"/>
      <c r="Q1168" s="463">
        <f>IFERROR(tbl_AufmassLos1[[#This Row],[Fläche_qm]]*tbl_AufmassLos1[[#This Row],[Reinigungs-tageJahr]],"")</f>
        <v>0</v>
      </c>
      <c r="R1168" s="232">
        <f>IFERROR(VLOOKUP(tbl_AufmassLos1[[#This Row],[Reinigungs-gruppe]]&amp;tbl_AufmassLos1[[#This Row],[Reinigungs-tageJahr]],tbl_BasisLos1[],7,FALSE),"")</f>
        <v>0</v>
      </c>
      <c r="S1168" s="463" t="str">
        <f>IFERROR(tbl_AufmassLos1[[#This Row],[Fläche_qm_Jahr]]/tbl_AufmassLos1[[#This Row],[qm Leistung pro Stunde]],"")</f>
        <v/>
      </c>
      <c r="T1168" s="233">
        <f>IFERROR(VLOOKUP(tbl_AufmassLos1[[#This Row],[Reinigungs-gruppe]]&amp;tbl_AufmassLos1[[#This Row],[Reinigungs-tageJahr]],tbl_BasisLos1[],8,FALSE),"")</f>
        <v>0</v>
      </c>
      <c r="U1168" s="234" t="str">
        <f>IFERROR(tbl_AufmassLos1[[#This Row],[StundenJahr]]*tbl_AufmassLos1[[#This Row],[SVS]],"")</f>
        <v/>
      </c>
      <c r="V1168" s="234" t="str">
        <f>IFERROR(tbl_AufmassLos1[[#This Row],[PreisJahr]]/12,"")</f>
        <v/>
      </c>
    </row>
    <row r="1169" spans="1:22" x14ac:dyDescent="0.2">
      <c r="A1169" s="321" t="s">
        <v>2556</v>
      </c>
      <c r="B1169" s="318">
        <v>709170001</v>
      </c>
      <c r="C1169" s="309" t="s">
        <v>2511</v>
      </c>
      <c r="D1169" s="299" t="s">
        <v>257</v>
      </c>
      <c r="E1169" s="301" t="s">
        <v>1906</v>
      </c>
      <c r="F1169" s="296" t="s">
        <v>388</v>
      </c>
      <c r="G1169" s="468" t="s">
        <v>723</v>
      </c>
      <c r="H1169" s="301"/>
      <c r="I1169" s="301" t="s">
        <v>2486</v>
      </c>
      <c r="J1169" s="302">
        <v>18.59</v>
      </c>
      <c r="K1169" s="303" t="s">
        <v>234</v>
      </c>
      <c r="L1169" s="312" t="s">
        <v>163</v>
      </c>
      <c r="M1169" s="289" t="s">
        <v>479</v>
      </c>
      <c r="N1169" s="294">
        <v>49</v>
      </c>
      <c r="O1169" s="305">
        <v>3.6</v>
      </c>
      <c r="P1169" s="305">
        <v>0.2</v>
      </c>
      <c r="Q1169" s="463">
        <f>IFERROR(tbl_AufmassLos1[[#This Row],[Fläche_qm]]*tbl_AufmassLos1[[#This Row],[Reinigungs-tageJahr]],"")</f>
        <v>910.91</v>
      </c>
      <c r="R1169" s="232">
        <f>IFERROR(VLOOKUP(tbl_AufmassLos1[[#This Row],[Reinigungs-gruppe]]&amp;tbl_AufmassLos1[[#This Row],[Reinigungs-tageJahr]],tbl_BasisLos1[],7,FALSE),"")</f>
        <v>0</v>
      </c>
      <c r="S1169" s="463" t="str">
        <f>IFERROR(tbl_AufmassLos1[[#This Row],[Fläche_qm_Jahr]]/tbl_AufmassLos1[[#This Row],[qm Leistung pro Stunde]],"")</f>
        <v/>
      </c>
      <c r="T1169" s="233">
        <f>IFERROR(VLOOKUP(tbl_AufmassLos1[[#This Row],[Reinigungs-gruppe]]&amp;tbl_AufmassLos1[[#This Row],[Reinigungs-tageJahr]],tbl_BasisLos1[],8,FALSE),"")</f>
        <v>0</v>
      </c>
      <c r="U1169" s="234" t="str">
        <f>IFERROR(tbl_AufmassLos1[[#This Row],[StundenJahr]]*tbl_AufmassLos1[[#This Row],[SVS]],"")</f>
        <v/>
      </c>
      <c r="V1169" s="234" t="str">
        <f>IFERROR(tbl_AufmassLos1[[#This Row],[PreisJahr]]/12,"")</f>
        <v/>
      </c>
    </row>
    <row r="1170" spans="1:22" x14ac:dyDescent="0.2">
      <c r="A1170" s="321" t="s">
        <v>2556</v>
      </c>
      <c r="B1170" s="318">
        <v>709170001</v>
      </c>
      <c r="C1170" s="309" t="s">
        <v>2511</v>
      </c>
      <c r="D1170" s="299" t="s">
        <v>257</v>
      </c>
      <c r="E1170" s="301" t="s">
        <v>1906</v>
      </c>
      <c r="F1170" s="296" t="s">
        <v>395</v>
      </c>
      <c r="G1170" s="468" t="s">
        <v>723</v>
      </c>
      <c r="H1170" s="301"/>
      <c r="I1170" s="301" t="s">
        <v>438</v>
      </c>
      <c r="J1170" s="302">
        <v>6.65</v>
      </c>
      <c r="K1170" s="303" t="s">
        <v>454</v>
      </c>
      <c r="L1170" s="312" t="s">
        <v>163</v>
      </c>
      <c r="M1170" s="289" t="s">
        <v>481</v>
      </c>
      <c r="N1170" s="294">
        <v>245</v>
      </c>
      <c r="O1170" s="305">
        <v>0.3</v>
      </c>
      <c r="P1170" s="305"/>
      <c r="Q1170" s="463">
        <f>IFERROR(tbl_AufmassLos1[[#This Row],[Fläche_qm]]*tbl_AufmassLos1[[#This Row],[Reinigungs-tageJahr]],"")</f>
        <v>1629.25</v>
      </c>
      <c r="R1170" s="232">
        <f>IFERROR(VLOOKUP(tbl_AufmassLos1[[#This Row],[Reinigungs-gruppe]]&amp;tbl_AufmassLos1[[#This Row],[Reinigungs-tageJahr]],tbl_BasisLos1[],7,FALSE),"")</f>
        <v>0</v>
      </c>
      <c r="S1170" s="463" t="str">
        <f>IFERROR(tbl_AufmassLos1[[#This Row],[Fläche_qm_Jahr]]/tbl_AufmassLos1[[#This Row],[qm Leistung pro Stunde]],"")</f>
        <v/>
      </c>
      <c r="T1170" s="233">
        <f>IFERROR(VLOOKUP(tbl_AufmassLos1[[#This Row],[Reinigungs-gruppe]]&amp;tbl_AufmassLos1[[#This Row],[Reinigungs-tageJahr]],tbl_BasisLos1[],8,FALSE),"")</f>
        <v>0</v>
      </c>
      <c r="U1170" s="234" t="str">
        <f>IFERROR(tbl_AufmassLos1[[#This Row],[StundenJahr]]*tbl_AufmassLos1[[#This Row],[SVS]],"")</f>
        <v/>
      </c>
      <c r="V1170" s="234" t="str">
        <f>IFERROR(tbl_AufmassLos1[[#This Row],[PreisJahr]]/12,"")</f>
        <v/>
      </c>
    </row>
    <row r="1171" spans="1:22" x14ac:dyDescent="0.2">
      <c r="A1171" s="321" t="s">
        <v>2556</v>
      </c>
      <c r="B1171" s="318">
        <v>709170001</v>
      </c>
      <c r="C1171" s="309" t="s">
        <v>2511</v>
      </c>
      <c r="D1171" s="299" t="s">
        <v>257</v>
      </c>
      <c r="E1171" s="301" t="s">
        <v>1907</v>
      </c>
      <c r="F1171" s="296" t="s">
        <v>388</v>
      </c>
      <c r="G1171" s="468" t="s">
        <v>723</v>
      </c>
      <c r="H1171" s="301"/>
      <c r="I1171" s="301" t="s">
        <v>2486</v>
      </c>
      <c r="J1171" s="302">
        <v>18.899999999999999</v>
      </c>
      <c r="K1171" s="303" t="s">
        <v>234</v>
      </c>
      <c r="L1171" s="312" t="s">
        <v>163</v>
      </c>
      <c r="M1171" s="289" t="s">
        <v>479</v>
      </c>
      <c r="N1171" s="294">
        <v>49</v>
      </c>
      <c r="O1171" s="305">
        <v>4.0999999999999996</v>
      </c>
      <c r="P1171" s="305">
        <v>0.2</v>
      </c>
      <c r="Q1171" s="463">
        <f>IFERROR(tbl_AufmassLos1[[#This Row],[Fläche_qm]]*tbl_AufmassLos1[[#This Row],[Reinigungs-tageJahr]],"")</f>
        <v>926.09999999999991</v>
      </c>
      <c r="R1171" s="232">
        <f>IFERROR(VLOOKUP(tbl_AufmassLos1[[#This Row],[Reinigungs-gruppe]]&amp;tbl_AufmassLos1[[#This Row],[Reinigungs-tageJahr]],tbl_BasisLos1[],7,FALSE),"")</f>
        <v>0</v>
      </c>
      <c r="S1171" s="463" t="str">
        <f>IFERROR(tbl_AufmassLos1[[#This Row],[Fläche_qm_Jahr]]/tbl_AufmassLos1[[#This Row],[qm Leistung pro Stunde]],"")</f>
        <v/>
      </c>
      <c r="T1171" s="233">
        <f>IFERROR(VLOOKUP(tbl_AufmassLos1[[#This Row],[Reinigungs-gruppe]]&amp;tbl_AufmassLos1[[#This Row],[Reinigungs-tageJahr]],tbl_BasisLos1[],8,FALSE),"")</f>
        <v>0</v>
      </c>
      <c r="U1171" s="234" t="str">
        <f>IFERROR(tbl_AufmassLos1[[#This Row],[StundenJahr]]*tbl_AufmassLos1[[#This Row],[SVS]],"")</f>
        <v/>
      </c>
      <c r="V1171" s="234" t="str">
        <f>IFERROR(tbl_AufmassLos1[[#This Row],[PreisJahr]]/12,"")</f>
        <v/>
      </c>
    </row>
    <row r="1172" spans="1:22" x14ac:dyDescent="0.2">
      <c r="A1172" s="321" t="s">
        <v>2556</v>
      </c>
      <c r="B1172" s="318">
        <v>709170001</v>
      </c>
      <c r="C1172" s="309" t="s">
        <v>2511</v>
      </c>
      <c r="D1172" s="299" t="s">
        <v>257</v>
      </c>
      <c r="E1172" s="301" t="s">
        <v>1907</v>
      </c>
      <c r="F1172" s="296" t="s">
        <v>388</v>
      </c>
      <c r="G1172" s="468" t="s">
        <v>723</v>
      </c>
      <c r="H1172" s="301"/>
      <c r="I1172" s="301" t="s">
        <v>2486</v>
      </c>
      <c r="J1172" s="302">
        <v>18.489999999999998</v>
      </c>
      <c r="K1172" s="303" t="s">
        <v>234</v>
      </c>
      <c r="L1172" s="312" t="s">
        <v>163</v>
      </c>
      <c r="M1172" s="289" t="s">
        <v>479</v>
      </c>
      <c r="N1172" s="294">
        <v>49</v>
      </c>
      <c r="O1172" s="305">
        <v>3.6</v>
      </c>
      <c r="P1172" s="305">
        <v>0.2</v>
      </c>
      <c r="Q1172" s="463">
        <f>IFERROR(tbl_AufmassLos1[[#This Row],[Fläche_qm]]*tbl_AufmassLos1[[#This Row],[Reinigungs-tageJahr]],"")</f>
        <v>906.00999999999988</v>
      </c>
      <c r="R1172" s="232">
        <f>IFERROR(VLOOKUP(tbl_AufmassLos1[[#This Row],[Reinigungs-gruppe]]&amp;tbl_AufmassLos1[[#This Row],[Reinigungs-tageJahr]],tbl_BasisLos1[],7,FALSE),"")</f>
        <v>0</v>
      </c>
      <c r="S1172" s="463" t="str">
        <f>IFERROR(tbl_AufmassLos1[[#This Row],[Fläche_qm_Jahr]]/tbl_AufmassLos1[[#This Row],[qm Leistung pro Stunde]],"")</f>
        <v/>
      </c>
      <c r="T1172" s="233">
        <f>IFERROR(VLOOKUP(tbl_AufmassLos1[[#This Row],[Reinigungs-gruppe]]&amp;tbl_AufmassLos1[[#This Row],[Reinigungs-tageJahr]],tbl_BasisLos1[],8,FALSE),"")</f>
        <v>0</v>
      </c>
      <c r="U1172" s="234" t="str">
        <f>IFERROR(tbl_AufmassLos1[[#This Row],[StundenJahr]]*tbl_AufmassLos1[[#This Row],[SVS]],"")</f>
        <v/>
      </c>
      <c r="V1172" s="234" t="str">
        <f>IFERROR(tbl_AufmassLos1[[#This Row],[PreisJahr]]/12,"")</f>
        <v/>
      </c>
    </row>
    <row r="1173" spans="1:22" x14ac:dyDescent="0.2">
      <c r="A1173" s="321" t="s">
        <v>2556</v>
      </c>
      <c r="B1173" s="318">
        <v>709170001</v>
      </c>
      <c r="C1173" s="309" t="s">
        <v>2511</v>
      </c>
      <c r="D1173" s="299" t="s">
        <v>257</v>
      </c>
      <c r="E1173" s="301" t="s">
        <v>1919</v>
      </c>
      <c r="F1173" s="296" t="s">
        <v>388</v>
      </c>
      <c r="G1173" s="468" t="s">
        <v>723</v>
      </c>
      <c r="H1173" s="301"/>
      <c r="I1173" s="301" t="s">
        <v>2486</v>
      </c>
      <c r="J1173" s="302">
        <v>18.510000000000002</v>
      </c>
      <c r="K1173" s="303" t="s">
        <v>234</v>
      </c>
      <c r="L1173" s="312" t="s">
        <v>163</v>
      </c>
      <c r="M1173" s="289" t="s">
        <v>479</v>
      </c>
      <c r="N1173" s="294">
        <v>49</v>
      </c>
      <c r="O1173" s="305">
        <v>4.0999999999999996</v>
      </c>
      <c r="P1173" s="305">
        <v>0.2</v>
      </c>
      <c r="Q1173" s="463">
        <f>IFERROR(tbl_AufmassLos1[[#This Row],[Fläche_qm]]*tbl_AufmassLos1[[#This Row],[Reinigungs-tageJahr]],"")</f>
        <v>906.99000000000012</v>
      </c>
      <c r="R1173" s="232">
        <f>IFERROR(VLOOKUP(tbl_AufmassLos1[[#This Row],[Reinigungs-gruppe]]&amp;tbl_AufmassLos1[[#This Row],[Reinigungs-tageJahr]],tbl_BasisLos1[],7,FALSE),"")</f>
        <v>0</v>
      </c>
      <c r="S1173" s="463" t="str">
        <f>IFERROR(tbl_AufmassLos1[[#This Row],[Fläche_qm_Jahr]]/tbl_AufmassLos1[[#This Row],[qm Leistung pro Stunde]],"")</f>
        <v/>
      </c>
      <c r="T1173" s="233">
        <f>IFERROR(VLOOKUP(tbl_AufmassLos1[[#This Row],[Reinigungs-gruppe]]&amp;tbl_AufmassLos1[[#This Row],[Reinigungs-tageJahr]],tbl_BasisLos1[],8,FALSE),"")</f>
        <v>0</v>
      </c>
      <c r="U1173" s="234" t="str">
        <f>IFERROR(tbl_AufmassLos1[[#This Row],[StundenJahr]]*tbl_AufmassLos1[[#This Row],[SVS]],"")</f>
        <v/>
      </c>
      <c r="V1173" s="234" t="str">
        <f>IFERROR(tbl_AufmassLos1[[#This Row],[PreisJahr]]/12,"")</f>
        <v/>
      </c>
    </row>
    <row r="1174" spans="1:22" x14ac:dyDescent="0.2">
      <c r="A1174" s="321" t="s">
        <v>2556</v>
      </c>
      <c r="B1174" s="318">
        <v>709170001</v>
      </c>
      <c r="C1174" s="309" t="s">
        <v>2511</v>
      </c>
      <c r="D1174" s="299" t="s">
        <v>257</v>
      </c>
      <c r="E1174" s="301" t="s">
        <v>1920</v>
      </c>
      <c r="F1174" s="296" t="s">
        <v>388</v>
      </c>
      <c r="G1174" s="468" t="s">
        <v>723</v>
      </c>
      <c r="H1174" s="301"/>
      <c r="I1174" s="301" t="s">
        <v>2486</v>
      </c>
      <c r="J1174" s="302">
        <v>16.899999999999999</v>
      </c>
      <c r="K1174" s="303" t="s">
        <v>234</v>
      </c>
      <c r="L1174" s="312" t="s">
        <v>163</v>
      </c>
      <c r="M1174" s="289" t="s">
        <v>479</v>
      </c>
      <c r="N1174" s="294">
        <v>49</v>
      </c>
      <c r="O1174" s="305">
        <v>4.0999999999999996</v>
      </c>
      <c r="P1174" s="305">
        <v>0.2</v>
      </c>
      <c r="Q1174" s="463">
        <f>IFERROR(tbl_AufmassLos1[[#This Row],[Fläche_qm]]*tbl_AufmassLos1[[#This Row],[Reinigungs-tageJahr]],"")</f>
        <v>828.09999999999991</v>
      </c>
      <c r="R1174" s="232">
        <f>IFERROR(VLOOKUP(tbl_AufmassLos1[[#This Row],[Reinigungs-gruppe]]&amp;tbl_AufmassLos1[[#This Row],[Reinigungs-tageJahr]],tbl_BasisLos1[],7,FALSE),"")</f>
        <v>0</v>
      </c>
      <c r="S1174" s="463" t="str">
        <f>IFERROR(tbl_AufmassLos1[[#This Row],[Fläche_qm_Jahr]]/tbl_AufmassLos1[[#This Row],[qm Leistung pro Stunde]],"")</f>
        <v/>
      </c>
      <c r="T1174" s="233">
        <f>IFERROR(VLOOKUP(tbl_AufmassLos1[[#This Row],[Reinigungs-gruppe]]&amp;tbl_AufmassLos1[[#This Row],[Reinigungs-tageJahr]],tbl_BasisLos1[],8,FALSE),"")</f>
        <v>0</v>
      </c>
      <c r="U1174" s="234" t="str">
        <f>IFERROR(tbl_AufmassLos1[[#This Row],[StundenJahr]]*tbl_AufmassLos1[[#This Row],[SVS]],"")</f>
        <v/>
      </c>
      <c r="V1174" s="234" t="str">
        <f>IFERROR(tbl_AufmassLos1[[#This Row],[PreisJahr]]/12,"")</f>
        <v/>
      </c>
    </row>
    <row r="1175" spans="1:22" x14ac:dyDescent="0.2">
      <c r="A1175" s="321" t="s">
        <v>2556</v>
      </c>
      <c r="B1175" s="318">
        <v>709170001</v>
      </c>
      <c r="C1175" s="309" t="s">
        <v>2511</v>
      </c>
      <c r="D1175" s="299" t="s">
        <v>257</v>
      </c>
      <c r="E1175" s="301" t="s">
        <v>1921</v>
      </c>
      <c r="F1175" s="296" t="s">
        <v>380</v>
      </c>
      <c r="G1175" s="468" t="s">
        <v>723</v>
      </c>
      <c r="H1175" s="301"/>
      <c r="I1175" s="301" t="s">
        <v>2486</v>
      </c>
      <c r="J1175" s="302">
        <v>69.08</v>
      </c>
      <c r="K1175" s="303" t="s">
        <v>452</v>
      </c>
      <c r="L1175" s="312" t="s">
        <v>163</v>
      </c>
      <c r="M1175" s="289" t="s">
        <v>484</v>
      </c>
      <c r="N1175" s="294">
        <v>122.5</v>
      </c>
      <c r="O1175" s="305">
        <v>0</v>
      </c>
      <c r="P1175" s="305"/>
      <c r="Q1175" s="463">
        <f>IFERROR(tbl_AufmassLos1[[#This Row],[Fläche_qm]]*tbl_AufmassLos1[[#This Row],[Reinigungs-tageJahr]],"")</f>
        <v>8462.2999999999993</v>
      </c>
      <c r="R1175" s="232">
        <f>IFERROR(VLOOKUP(tbl_AufmassLos1[[#This Row],[Reinigungs-gruppe]]&amp;tbl_AufmassLos1[[#This Row],[Reinigungs-tageJahr]],tbl_BasisLos1[],7,FALSE),"")</f>
        <v>0</v>
      </c>
      <c r="S1175" s="463" t="str">
        <f>IFERROR(tbl_AufmassLos1[[#This Row],[Fläche_qm_Jahr]]/tbl_AufmassLos1[[#This Row],[qm Leistung pro Stunde]],"")</f>
        <v/>
      </c>
      <c r="T1175" s="233">
        <f>IFERROR(VLOOKUP(tbl_AufmassLos1[[#This Row],[Reinigungs-gruppe]]&amp;tbl_AufmassLos1[[#This Row],[Reinigungs-tageJahr]],tbl_BasisLos1[],8,FALSE),"")</f>
        <v>0</v>
      </c>
      <c r="U1175" s="234" t="str">
        <f>IFERROR(tbl_AufmassLos1[[#This Row],[StundenJahr]]*tbl_AufmassLos1[[#This Row],[SVS]],"")</f>
        <v/>
      </c>
      <c r="V1175" s="234" t="str">
        <f>IFERROR(tbl_AufmassLos1[[#This Row],[PreisJahr]]/12,"")</f>
        <v/>
      </c>
    </row>
    <row r="1176" spans="1:22" x14ac:dyDescent="0.2">
      <c r="A1176" s="321" t="s">
        <v>2556</v>
      </c>
      <c r="B1176" s="318">
        <v>709170001</v>
      </c>
      <c r="C1176" s="309" t="s">
        <v>2511</v>
      </c>
      <c r="D1176" s="299" t="s">
        <v>253</v>
      </c>
      <c r="E1176" s="301" t="s">
        <v>1722</v>
      </c>
      <c r="F1176" s="296" t="s">
        <v>2432</v>
      </c>
      <c r="G1176" s="468" t="s">
        <v>723</v>
      </c>
      <c r="H1176" s="301"/>
      <c r="I1176" s="301" t="s">
        <v>2486</v>
      </c>
      <c r="J1176" s="302">
        <v>13.56</v>
      </c>
      <c r="K1176" s="303" t="s">
        <v>48</v>
      </c>
      <c r="L1176" s="312" t="s">
        <v>163</v>
      </c>
      <c r="M1176" s="332" t="s">
        <v>250</v>
      </c>
      <c r="N1176" s="294">
        <v>0</v>
      </c>
      <c r="O1176" s="305">
        <v>0.6</v>
      </c>
      <c r="P1176" s="305"/>
      <c r="Q1176" s="463">
        <f>IFERROR(tbl_AufmassLos1[[#This Row],[Fläche_qm]]*tbl_AufmassLos1[[#This Row],[Reinigungs-tageJahr]],"")</f>
        <v>0</v>
      </c>
      <c r="R1176" s="232">
        <f>IFERROR(VLOOKUP(tbl_AufmassLos1[[#This Row],[Reinigungs-gruppe]]&amp;tbl_AufmassLos1[[#This Row],[Reinigungs-tageJahr]],tbl_BasisLos1[],7,FALSE),"")</f>
        <v>0</v>
      </c>
      <c r="S1176" s="463" t="str">
        <f>IFERROR(tbl_AufmassLos1[[#This Row],[Fläche_qm_Jahr]]/tbl_AufmassLos1[[#This Row],[qm Leistung pro Stunde]],"")</f>
        <v/>
      </c>
      <c r="T1176" s="233">
        <f>IFERROR(VLOOKUP(tbl_AufmassLos1[[#This Row],[Reinigungs-gruppe]]&amp;tbl_AufmassLos1[[#This Row],[Reinigungs-tageJahr]],tbl_BasisLos1[],8,FALSE),"")</f>
        <v>0</v>
      </c>
      <c r="U1176" s="234" t="str">
        <f>IFERROR(tbl_AufmassLos1[[#This Row],[StundenJahr]]*tbl_AufmassLos1[[#This Row],[SVS]],"")</f>
        <v/>
      </c>
      <c r="V1176" s="234" t="str">
        <f>IFERROR(tbl_AufmassLos1[[#This Row],[PreisJahr]]/12,"")</f>
        <v/>
      </c>
    </row>
    <row r="1177" spans="1:22" x14ac:dyDescent="0.2">
      <c r="A1177" s="321" t="s">
        <v>2556</v>
      </c>
      <c r="B1177" s="318">
        <v>709170001</v>
      </c>
      <c r="C1177" s="309" t="s">
        <v>2511</v>
      </c>
      <c r="D1177" s="299" t="s">
        <v>257</v>
      </c>
      <c r="E1177" s="301" t="s">
        <v>1922</v>
      </c>
      <c r="F1177" s="296" t="s">
        <v>388</v>
      </c>
      <c r="G1177" s="468" t="s">
        <v>723</v>
      </c>
      <c r="H1177" s="301"/>
      <c r="I1177" s="301" t="s">
        <v>2491</v>
      </c>
      <c r="J1177" s="302">
        <v>24.52</v>
      </c>
      <c r="K1177" s="303" t="s">
        <v>234</v>
      </c>
      <c r="L1177" s="312" t="s">
        <v>163</v>
      </c>
      <c r="M1177" s="289" t="s">
        <v>479</v>
      </c>
      <c r="N1177" s="294">
        <v>49</v>
      </c>
      <c r="O1177" s="305">
        <v>10</v>
      </c>
      <c r="P1177" s="305"/>
      <c r="Q1177" s="463">
        <f>IFERROR(tbl_AufmassLos1[[#This Row],[Fläche_qm]]*tbl_AufmassLos1[[#This Row],[Reinigungs-tageJahr]],"")</f>
        <v>1201.48</v>
      </c>
      <c r="R1177" s="232">
        <f>IFERROR(VLOOKUP(tbl_AufmassLos1[[#This Row],[Reinigungs-gruppe]]&amp;tbl_AufmassLos1[[#This Row],[Reinigungs-tageJahr]],tbl_BasisLos1[],7,FALSE),"")</f>
        <v>0</v>
      </c>
      <c r="S1177" s="463" t="str">
        <f>IFERROR(tbl_AufmassLos1[[#This Row],[Fläche_qm_Jahr]]/tbl_AufmassLos1[[#This Row],[qm Leistung pro Stunde]],"")</f>
        <v/>
      </c>
      <c r="T1177" s="233">
        <f>IFERROR(VLOOKUP(tbl_AufmassLos1[[#This Row],[Reinigungs-gruppe]]&amp;tbl_AufmassLos1[[#This Row],[Reinigungs-tageJahr]],tbl_BasisLos1[],8,FALSE),"")</f>
        <v>0</v>
      </c>
      <c r="U1177" s="234" t="str">
        <f>IFERROR(tbl_AufmassLos1[[#This Row],[StundenJahr]]*tbl_AufmassLos1[[#This Row],[SVS]],"")</f>
        <v/>
      </c>
      <c r="V1177" s="234" t="str">
        <f>IFERROR(tbl_AufmassLos1[[#This Row],[PreisJahr]]/12,"")</f>
        <v/>
      </c>
    </row>
    <row r="1178" spans="1:22" x14ac:dyDescent="0.2">
      <c r="A1178" s="321" t="s">
        <v>2556</v>
      </c>
      <c r="B1178" s="318">
        <v>709170001</v>
      </c>
      <c r="C1178" s="309" t="s">
        <v>2511</v>
      </c>
      <c r="D1178" s="299" t="s">
        <v>257</v>
      </c>
      <c r="E1178" s="301" t="s">
        <v>1923</v>
      </c>
      <c r="F1178" s="296" t="s">
        <v>388</v>
      </c>
      <c r="G1178" s="468" t="s">
        <v>723</v>
      </c>
      <c r="H1178" s="301"/>
      <c r="I1178" s="301" t="s">
        <v>2486</v>
      </c>
      <c r="J1178" s="302">
        <v>17.350000000000001</v>
      </c>
      <c r="K1178" s="303" t="s">
        <v>234</v>
      </c>
      <c r="L1178" s="312" t="s">
        <v>163</v>
      </c>
      <c r="M1178" s="289" t="s">
        <v>479</v>
      </c>
      <c r="N1178" s="294">
        <v>49</v>
      </c>
      <c r="O1178" s="305">
        <v>4.0999999999999996</v>
      </c>
      <c r="P1178" s="305">
        <v>0.2</v>
      </c>
      <c r="Q1178" s="463">
        <f>IFERROR(tbl_AufmassLos1[[#This Row],[Fläche_qm]]*tbl_AufmassLos1[[#This Row],[Reinigungs-tageJahr]],"")</f>
        <v>850.15000000000009</v>
      </c>
      <c r="R1178" s="232">
        <f>IFERROR(VLOOKUP(tbl_AufmassLos1[[#This Row],[Reinigungs-gruppe]]&amp;tbl_AufmassLos1[[#This Row],[Reinigungs-tageJahr]],tbl_BasisLos1[],7,FALSE),"")</f>
        <v>0</v>
      </c>
      <c r="S1178" s="463" t="str">
        <f>IFERROR(tbl_AufmassLos1[[#This Row],[Fläche_qm_Jahr]]/tbl_AufmassLos1[[#This Row],[qm Leistung pro Stunde]],"")</f>
        <v/>
      </c>
      <c r="T1178" s="233">
        <f>IFERROR(VLOOKUP(tbl_AufmassLos1[[#This Row],[Reinigungs-gruppe]]&amp;tbl_AufmassLos1[[#This Row],[Reinigungs-tageJahr]],tbl_BasisLos1[],8,FALSE),"")</f>
        <v>0</v>
      </c>
      <c r="U1178" s="234" t="str">
        <f>IFERROR(tbl_AufmassLos1[[#This Row],[StundenJahr]]*tbl_AufmassLos1[[#This Row],[SVS]],"")</f>
        <v/>
      </c>
      <c r="V1178" s="234" t="str">
        <f>IFERROR(tbl_AufmassLos1[[#This Row],[PreisJahr]]/12,"")</f>
        <v/>
      </c>
    </row>
    <row r="1179" spans="1:22" x14ac:dyDescent="0.2">
      <c r="A1179" s="321" t="s">
        <v>2556</v>
      </c>
      <c r="B1179" s="318">
        <v>709170001</v>
      </c>
      <c r="C1179" s="309" t="s">
        <v>2511</v>
      </c>
      <c r="D1179" s="299" t="s">
        <v>257</v>
      </c>
      <c r="E1179" s="301" t="s">
        <v>1924</v>
      </c>
      <c r="F1179" s="296" t="s">
        <v>388</v>
      </c>
      <c r="G1179" s="468" t="s">
        <v>723</v>
      </c>
      <c r="H1179" s="301"/>
      <c r="I1179" s="301" t="s">
        <v>2486</v>
      </c>
      <c r="J1179" s="302">
        <v>16.91</v>
      </c>
      <c r="K1179" s="303" t="s">
        <v>234</v>
      </c>
      <c r="L1179" s="312" t="s">
        <v>163</v>
      </c>
      <c r="M1179" s="289" t="s">
        <v>479</v>
      </c>
      <c r="N1179" s="294">
        <v>49</v>
      </c>
      <c r="O1179" s="305">
        <v>4.0999999999999996</v>
      </c>
      <c r="P1179" s="305">
        <v>0.2</v>
      </c>
      <c r="Q1179" s="463">
        <f>IFERROR(tbl_AufmassLos1[[#This Row],[Fläche_qm]]*tbl_AufmassLos1[[#This Row],[Reinigungs-tageJahr]],"")</f>
        <v>828.59</v>
      </c>
      <c r="R1179" s="232">
        <f>IFERROR(VLOOKUP(tbl_AufmassLos1[[#This Row],[Reinigungs-gruppe]]&amp;tbl_AufmassLos1[[#This Row],[Reinigungs-tageJahr]],tbl_BasisLos1[],7,FALSE),"")</f>
        <v>0</v>
      </c>
      <c r="S1179" s="463" t="str">
        <f>IFERROR(tbl_AufmassLos1[[#This Row],[Fläche_qm_Jahr]]/tbl_AufmassLos1[[#This Row],[qm Leistung pro Stunde]],"")</f>
        <v/>
      </c>
      <c r="T1179" s="233">
        <f>IFERROR(VLOOKUP(tbl_AufmassLos1[[#This Row],[Reinigungs-gruppe]]&amp;tbl_AufmassLos1[[#This Row],[Reinigungs-tageJahr]],tbl_BasisLos1[],8,FALSE),"")</f>
        <v>0</v>
      </c>
      <c r="U1179" s="234" t="str">
        <f>IFERROR(tbl_AufmassLos1[[#This Row],[StundenJahr]]*tbl_AufmassLos1[[#This Row],[SVS]],"")</f>
        <v/>
      </c>
      <c r="V1179" s="234" t="str">
        <f>IFERROR(tbl_AufmassLos1[[#This Row],[PreisJahr]]/12,"")</f>
        <v/>
      </c>
    </row>
    <row r="1180" spans="1:22" x14ac:dyDescent="0.2">
      <c r="A1180" s="321" t="s">
        <v>2556</v>
      </c>
      <c r="B1180" s="318">
        <v>709170001</v>
      </c>
      <c r="C1180" s="309" t="s">
        <v>2511</v>
      </c>
      <c r="D1180" s="299" t="s">
        <v>257</v>
      </c>
      <c r="E1180" s="301" t="s">
        <v>1925</v>
      </c>
      <c r="F1180" s="296" t="s">
        <v>410</v>
      </c>
      <c r="G1180" s="468" t="s">
        <v>723</v>
      </c>
      <c r="H1180" s="301"/>
      <c r="I1180" s="301" t="s">
        <v>2488</v>
      </c>
      <c r="J1180" s="302">
        <v>6.2</v>
      </c>
      <c r="K1180" s="303" t="s">
        <v>478</v>
      </c>
      <c r="L1180" s="312" t="s">
        <v>163</v>
      </c>
      <c r="M1180" s="289" t="s">
        <v>484</v>
      </c>
      <c r="N1180" s="294">
        <v>122.5</v>
      </c>
      <c r="O1180" s="305">
        <v>0</v>
      </c>
      <c r="P1180" s="305"/>
      <c r="Q1180" s="463">
        <f>IFERROR(tbl_AufmassLos1[[#This Row],[Fläche_qm]]*tbl_AufmassLos1[[#This Row],[Reinigungs-tageJahr]],"")</f>
        <v>759.5</v>
      </c>
      <c r="R1180" s="232">
        <f>IFERROR(VLOOKUP(tbl_AufmassLos1[[#This Row],[Reinigungs-gruppe]]&amp;tbl_AufmassLos1[[#This Row],[Reinigungs-tageJahr]],tbl_BasisLos1[],7,FALSE),"")</f>
        <v>0</v>
      </c>
      <c r="S1180" s="463" t="str">
        <f>IFERROR(tbl_AufmassLos1[[#This Row],[Fläche_qm_Jahr]]/tbl_AufmassLos1[[#This Row],[qm Leistung pro Stunde]],"")</f>
        <v/>
      </c>
      <c r="T1180" s="233">
        <f>IFERROR(VLOOKUP(tbl_AufmassLos1[[#This Row],[Reinigungs-gruppe]]&amp;tbl_AufmassLos1[[#This Row],[Reinigungs-tageJahr]],tbl_BasisLos1[],8,FALSE),"")</f>
        <v>0</v>
      </c>
      <c r="U1180" s="234" t="str">
        <f>IFERROR(tbl_AufmassLos1[[#This Row],[StundenJahr]]*tbl_AufmassLos1[[#This Row],[SVS]],"")</f>
        <v/>
      </c>
      <c r="V1180" s="234" t="str">
        <f>IFERROR(tbl_AufmassLos1[[#This Row],[PreisJahr]]/12,"")</f>
        <v/>
      </c>
    </row>
    <row r="1181" spans="1:22" x14ac:dyDescent="0.2">
      <c r="A1181" s="321" t="s">
        <v>2556</v>
      </c>
      <c r="B1181" s="318">
        <v>709170001</v>
      </c>
      <c r="C1181" s="309" t="s">
        <v>2511</v>
      </c>
      <c r="D1181" s="299" t="s">
        <v>257</v>
      </c>
      <c r="E1181" s="301" t="s">
        <v>1926</v>
      </c>
      <c r="F1181" s="296" t="s">
        <v>394</v>
      </c>
      <c r="G1181" s="468" t="s">
        <v>723</v>
      </c>
      <c r="H1181" s="301"/>
      <c r="I1181" s="301" t="s">
        <v>2488</v>
      </c>
      <c r="J1181" s="302">
        <v>13.32</v>
      </c>
      <c r="K1181" s="303" t="s">
        <v>451</v>
      </c>
      <c r="L1181" s="312" t="s">
        <v>163</v>
      </c>
      <c r="M1181" s="289" t="s">
        <v>481</v>
      </c>
      <c r="N1181" s="294">
        <v>245</v>
      </c>
      <c r="O1181" s="305">
        <v>0.6</v>
      </c>
      <c r="P1181" s="305"/>
      <c r="Q1181" s="463">
        <f>IFERROR(tbl_AufmassLos1[[#This Row],[Fläche_qm]]*tbl_AufmassLos1[[#This Row],[Reinigungs-tageJahr]],"")</f>
        <v>3263.4</v>
      </c>
      <c r="R1181" s="232">
        <f>IFERROR(VLOOKUP(tbl_AufmassLos1[[#This Row],[Reinigungs-gruppe]]&amp;tbl_AufmassLos1[[#This Row],[Reinigungs-tageJahr]],tbl_BasisLos1[],7,FALSE),"")</f>
        <v>0</v>
      </c>
      <c r="S1181" s="463" t="str">
        <f>IFERROR(tbl_AufmassLos1[[#This Row],[Fläche_qm_Jahr]]/tbl_AufmassLos1[[#This Row],[qm Leistung pro Stunde]],"")</f>
        <v/>
      </c>
      <c r="T1181" s="233">
        <f>IFERROR(VLOOKUP(tbl_AufmassLos1[[#This Row],[Reinigungs-gruppe]]&amp;tbl_AufmassLos1[[#This Row],[Reinigungs-tageJahr]],tbl_BasisLos1[],8,FALSE),"")</f>
        <v>0</v>
      </c>
      <c r="U1181" s="234" t="str">
        <f>IFERROR(tbl_AufmassLos1[[#This Row],[StundenJahr]]*tbl_AufmassLos1[[#This Row],[SVS]],"")</f>
        <v/>
      </c>
      <c r="V1181" s="234" t="str">
        <f>IFERROR(tbl_AufmassLos1[[#This Row],[PreisJahr]]/12,"")</f>
        <v/>
      </c>
    </row>
    <row r="1182" spans="1:22" x14ac:dyDescent="0.2">
      <c r="A1182" s="321" t="s">
        <v>2556</v>
      </c>
      <c r="B1182" s="318">
        <v>709170001</v>
      </c>
      <c r="C1182" s="309" t="s">
        <v>2511</v>
      </c>
      <c r="D1182" s="299" t="s">
        <v>257</v>
      </c>
      <c r="E1182" s="301" t="s">
        <v>1927</v>
      </c>
      <c r="F1182" s="296" t="s">
        <v>388</v>
      </c>
      <c r="G1182" s="468" t="s">
        <v>723</v>
      </c>
      <c r="H1182" s="301"/>
      <c r="I1182" s="301" t="s">
        <v>2486</v>
      </c>
      <c r="J1182" s="302">
        <v>17.23</v>
      </c>
      <c r="K1182" s="303" t="s">
        <v>234</v>
      </c>
      <c r="L1182" s="312" t="s">
        <v>163</v>
      </c>
      <c r="M1182" s="289" t="s">
        <v>479</v>
      </c>
      <c r="N1182" s="294">
        <v>49</v>
      </c>
      <c r="O1182" s="305">
        <v>3.6</v>
      </c>
      <c r="P1182" s="305">
        <v>0.2</v>
      </c>
      <c r="Q1182" s="463">
        <f>IFERROR(tbl_AufmassLos1[[#This Row],[Fläche_qm]]*tbl_AufmassLos1[[#This Row],[Reinigungs-tageJahr]],"")</f>
        <v>844.27</v>
      </c>
      <c r="R1182" s="232">
        <f>IFERROR(VLOOKUP(tbl_AufmassLos1[[#This Row],[Reinigungs-gruppe]]&amp;tbl_AufmassLos1[[#This Row],[Reinigungs-tageJahr]],tbl_BasisLos1[],7,FALSE),"")</f>
        <v>0</v>
      </c>
      <c r="S1182" s="463" t="str">
        <f>IFERROR(tbl_AufmassLos1[[#This Row],[Fläche_qm_Jahr]]/tbl_AufmassLos1[[#This Row],[qm Leistung pro Stunde]],"")</f>
        <v/>
      </c>
      <c r="T1182" s="233">
        <f>IFERROR(VLOOKUP(tbl_AufmassLos1[[#This Row],[Reinigungs-gruppe]]&amp;tbl_AufmassLos1[[#This Row],[Reinigungs-tageJahr]],tbl_BasisLos1[],8,FALSE),"")</f>
        <v>0</v>
      </c>
      <c r="U1182" s="234" t="str">
        <f>IFERROR(tbl_AufmassLos1[[#This Row],[StundenJahr]]*tbl_AufmassLos1[[#This Row],[SVS]],"")</f>
        <v/>
      </c>
      <c r="V1182" s="234" t="str">
        <f>IFERROR(tbl_AufmassLos1[[#This Row],[PreisJahr]]/12,"")</f>
        <v/>
      </c>
    </row>
    <row r="1183" spans="1:22" x14ac:dyDescent="0.2">
      <c r="A1183" s="321" t="s">
        <v>2556</v>
      </c>
      <c r="B1183" s="318">
        <v>709170001</v>
      </c>
      <c r="C1183" s="309" t="s">
        <v>2511</v>
      </c>
      <c r="D1183" s="299" t="s">
        <v>257</v>
      </c>
      <c r="E1183" s="301" t="s">
        <v>1928</v>
      </c>
      <c r="F1183" s="296" t="s">
        <v>388</v>
      </c>
      <c r="G1183" s="468" t="s">
        <v>723</v>
      </c>
      <c r="H1183" s="301"/>
      <c r="I1183" s="301" t="s">
        <v>2486</v>
      </c>
      <c r="J1183" s="302">
        <v>16.87</v>
      </c>
      <c r="K1183" s="303" t="s">
        <v>234</v>
      </c>
      <c r="L1183" s="312" t="s">
        <v>163</v>
      </c>
      <c r="M1183" s="289" t="s">
        <v>479</v>
      </c>
      <c r="N1183" s="294">
        <v>49</v>
      </c>
      <c r="O1183" s="305">
        <v>3.6</v>
      </c>
      <c r="P1183" s="305">
        <v>0.2</v>
      </c>
      <c r="Q1183" s="463">
        <f>IFERROR(tbl_AufmassLos1[[#This Row],[Fläche_qm]]*tbl_AufmassLos1[[#This Row],[Reinigungs-tageJahr]],"")</f>
        <v>826.63</v>
      </c>
      <c r="R1183" s="232">
        <f>IFERROR(VLOOKUP(tbl_AufmassLos1[[#This Row],[Reinigungs-gruppe]]&amp;tbl_AufmassLos1[[#This Row],[Reinigungs-tageJahr]],tbl_BasisLos1[],7,FALSE),"")</f>
        <v>0</v>
      </c>
      <c r="S1183" s="463" t="str">
        <f>IFERROR(tbl_AufmassLos1[[#This Row],[Fläche_qm_Jahr]]/tbl_AufmassLos1[[#This Row],[qm Leistung pro Stunde]],"")</f>
        <v/>
      </c>
      <c r="T1183" s="233">
        <f>IFERROR(VLOOKUP(tbl_AufmassLos1[[#This Row],[Reinigungs-gruppe]]&amp;tbl_AufmassLos1[[#This Row],[Reinigungs-tageJahr]],tbl_BasisLos1[],8,FALSE),"")</f>
        <v>0</v>
      </c>
      <c r="U1183" s="234" t="str">
        <f>IFERROR(tbl_AufmassLos1[[#This Row],[StundenJahr]]*tbl_AufmassLos1[[#This Row],[SVS]],"")</f>
        <v/>
      </c>
      <c r="V1183" s="234" t="str">
        <f>IFERROR(tbl_AufmassLos1[[#This Row],[PreisJahr]]/12,"")</f>
        <v/>
      </c>
    </row>
    <row r="1184" spans="1:22" x14ac:dyDescent="0.2">
      <c r="A1184" s="321" t="s">
        <v>2556</v>
      </c>
      <c r="B1184" s="318">
        <v>709170001</v>
      </c>
      <c r="C1184" s="309" t="s">
        <v>2511</v>
      </c>
      <c r="D1184" s="299" t="s">
        <v>257</v>
      </c>
      <c r="E1184" s="301" t="s">
        <v>1929</v>
      </c>
      <c r="F1184" s="296" t="s">
        <v>388</v>
      </c>
      <c r="G1184" s="468" t="s">
        <v>723</v>
      </c>
      <c r="H1184" s="301"/>
      <c r="I1184" s="301" t="s">
        <v>2486</v>
      </c>
      <c r="J1184" s="302">
        <v>24.86</v>
      </c>
      <c r="K1184" s="303" t="s">
        <v>234</v>
      </c>
      <c r="L1184" s="312" t="s">
        <v>163</v>
      </c>
      <c r="M1184" s="289" t="s">
        <v>479</v>
      </c>
      <c r="N1184" s="294">
        <v>49</v>
      </c>
      <c r="O1184" s="305">
        <v>5.7</v>
      </c>
      <c r="P1184" s="305"/>
      <c r="Q1184" s="463">
        <f>IFERROR(tbl_AufmassLos1[[#This Row],[Fläche_qm]]*tbl_AufmassLos1[[#This Row],[Reinigungs-tageJahr]],"")</f>
        <v>1218.1399999999999</v>
      </c>
      <c r="R1184" s="232">
        <f>IFERROR(VLOOKUP(tbl_AufmassLos1[[#This Row],[Reinigungs-gruppe]]&amp;tbl_AufmassLos1[[#This Row],[Reinigungs-tageJahr]],tbl_BasisLos1[],7,FALSE),"")</f>
        <v>0</v>
      </c>
      <c r="S1184" s="463" t="str">
        <f>IFERROR(tbl_AufmassLos1[[#This Row],[Fläche_qm_Jahr]]/tbl_AufmassLos1[[#This Row],[qm Leistung pro Stunde]],"")</f>
        <v/>
      </c>
      <c r="T1184" s="233">
        <f>IFERROR(VLOOKUP(tbl_AufmassLos1[[#This Row],[Reinigungs-gruppe]]&amp;tbl_AufmassLos1[[#This Row],[Reinigungs-tageJahr]],tbl_BasisLos1[],8,FALSE),"")</f>
        <v>0</v>
      </c>
      <c r="U1184" s="234" t="str">
        <f>IFERROR(tbl_AufmassLos1[[#This Row],[StundenJahr]]*tbl_AufmassLos1[[#This Row],[SVS]],"")</f>
        <v/>
      </c>
      <c r="V1184" s="234" t="str">
        <f>IFERROR(tbl_AufmassLos1[[#This Row],[PreisJahr]]/12,"")</f>
        <v/>
      </c>
    </row>
    <row r="1185" spans="1:22" x14ac:dyDescent="0.2">
      <c r="A1185" s="321" t="s">
        <v>2556</v>
      </c>
      <c r="B1185" s="318">
        <v>709170001</v>
      </c>
      <c r="C1185" s="309" t="s">
        <v>2511</v>
      </c>
      <c r="D1185" s="299" t="s">
        <v>257</v>
      </c>
      <c r="E1185" s="301" t="s">
        <v>1930</v>
      </c>
      <c r="F1185" s="296" t="s">
        <v>388</v>
      </c>
      <c r="G1185" s="468" t="s">
        <v>723</v>
      </c>
      <c r="H1185" s="301"/>
      <c r="I1185" s="301" t="s">
        <v>2486</v>
      </c>
      <c r="J1185" s="302">
        <v>17.3</v>
      </c>
      <c r="K1185" s="303" t="s">
        <v>234</v>
      </c>
      <c r="L1185" s="312" t="s">
        <v>163</v>
      </c>
      <c r="M1185" s="289" t="s">
        <v>479</v>
      </c>
      <c r="N1185" s="294">
        <v>49</v>
      </c>
      <c r="O1185" s="305">
        <v>3.2</v>
      </c>
      <c r="P1185" s="305">
        <v>0.2</v>
      </c>
      <c r="Q1185" s="463">
        <f>IFERROR(tbl_AufmassLos1[[#This Row],[Fläche_qm]]*tbl_AufmassLos1[[#This Row],[Reinigungs-tageJahr]],"")</f>
        <v>847.7</v>
      </c>
      <c r="R1185" s="232">
        <f>IFERROR(VLOOKUP(tbl_AufmassLos1[[#This Row],[Reinigungs-gruppe]]&amp;tbl_AufmassLos1[[#This Row],[Reinigungs-tageJahr]],tbl_BasisLos1[],7,FALSE),"")</f>
        <v>0</v>
      </c>
      <c r="S1185" s="463" t="str">
        <f>IFERROR(tbl_AufmassLos1[[#This Row],[Fläche_qm_Jahr]]/tbl_AufmassLos1[[#This Row],[qm Leistung pro Stunde]],"")</f>
        <v/>
      </c>
      <c r="T1185" s="233">
        <f>IFERROR(VLOOKUP(tbl_AufmassLos1[[#This Row],[Reinigungs-gruppe]]&amp;tbl_AufmassLos1[[#This Row],[Reinigungs-tageJahr]],tbl_BasisLos1[],8,FALSE),"")</f>
        <v>0</v>
      </c>
      <c r="U1185" s="234" t="str">
        <f>IFERROR(tbl_AufmassLos1[[#This Row],[StundenJahr]]*tbl_AufmassLos1[[#This Row],[SVS]],"")</f>
        <v/>
      </c>
      <c r="V1185" s="234" t="str">
        <f>IFERROR(tbl_AufmassLos1[[#This Row],[PreisJahr]]/12,"")</f>
        <v/>
      </c>
    </row>
    <row r="1186" spans="1:22" x14ac:dyDescent="0.2">
      <c r="A1186" s="321" t="s">
        <v>2556</v>
      </c>
      <c r="B1186" s="318">
        <v>709170001</v>
      </c>
      <c r="C1186" s="309" t="s">
        <v>2511</v>
      </c>
      <c r="D1186" s="299" t="s">
        <v>257</v>
      </c>
      <c r="E1186" s="301" t="s">
        <v>1931</v>
      </c>
      <c r="F1186" s="296" t="s">
        <v>388</v>
      </c>
      <c r="G1186" s="468" t="s">
        <v>723</v>
      </c>
      <c r="H1186" s="301"/>
      <c r="I1186" s="301" t="s">
        <v>2486</v>
      </c>
      <c r="J1186" s="302">
        <v>21.34</v>
      </c>
      <c r="K1186" s="303" t="s">
        <v>234</v>
      </c>
      <c r="L1186" s="312" t="s">
        <v>163</v>
      </c>
      <c r="M1186" s="289" t="s">
        <v>479</v>
      </c>
      <c r="N1186" s="294">
        <v>49</v>
      </c>
      <c r="O1186" s="305">
        <v>4.0999999999999996</v>
      </c>
      <c r="P1186" s="305">
        <v>0.2</v>
      </c>
      <c r="Q1186" s="463">
        <f>IFERROR(tbl_AufmassLos1[[#This Row],[Fläche_qm]]*tbl_AufmassLos1[[#This Row],[Reinigungs-tageJahr]],"")</f>
        <v>1045.6600000000001</v>
      </c>
      <c r="R1186" s="232">
        <f>IFERROR(VLOOKUP(tbl_AufmassLos1[[#This Row],[Reinigungs-gruppe]]&amp;tbl_AufmassLos1[[#This Row],[Reinigungs-tageJahr]],tbl_BasisLos1[],7,FALSE),"")</f>
        <v>0</v>
      </c>
      <c r="S1186" s="463" t="str">
        <f>IFERROR(tbl_AufmassLos1[[#This Row],[Fläche_qm_Jahr]]/tbl_AufmassLos1[[#This Row],[qm Leistung pro Stunde]],"")</f>
        <v/>
      </c>
      <c r="T1186" s="233">
        <f>IFERROR(VLOOKUP(tbl_AufmassLos1[[#This Row],[Reinigungs-gruppe]]&amp;tbl_AufmassLos1[[#This Row],[Reinigungs-tageJahr]],tbl_BasisLos1[],8,FALSE),"")</f>
        <v>0</v>
      </c>
      <c r="U1186" s="234" t="str">
        <f>IFERROR(tbl_AufmassLos1[[#This Row],[StundenJahr]]*tbl_AufmassLos1[[#This Row],[SVS]],"")</f>
        <v/>
      </c>
      <c r="V1186" s="234" t="str">
        <f>IFERROR(tbl_AufmassLos1[[#This Row],[PreisJahr]]/12,"")</f>
        <v/>
      </c>
    </row>
    <row r="1187" spans="1:22" x14ac:dyDescent="0.2">
      <c r="A1187" s="321" t="s">
        <v>2556</v>
      </c>
      <c r="B1187" s="318">
        <v>709170001</v>
      </c>
      <c r="C1187" s="309" t="s">
        <v>2511</v>
      </c>
      <c r="D1187" s="299" t="s">
        <v>253</v>
      </c>
      <c r="E1187" s="301" t="s">
        <v>1723</v>
      </c>
      <c r="F1187" s="296" t="s">
        <v>2433</v>
      </c>
      <c r="G1187" s="468" t="s">
        <v>723</v>
      </c>
      <c r="H1187" s="301"/>
      <c r="I1187" s="301" t="s">
        <v>2486</v>
      </c>
      <c r="J1187" s="302">
        <v>17.489999999999998</v>
      </c>
      <c r="K1187" s="303" t="s">
        <v>48</v>
      </c>
      <c r="L1187" s="312" t="s">
        <v>163</v>
      </c>
      <c r="M1187" s="332" t="s">
        <v>250</v>
      </c>
      <c r="N1187" s="294">
        <v>0</v>
      </c>
      <c r="O1187" s="305">
        <v>0.6</v>
      </c>
      <c r="P1187" s="305"/>
      <c r="Q1187" s="463">
        <f>IFERROR(tbl_AufmassLos1[[#This Row],[Fläche_qm]]*tbl_AufmassLos1[[#This Row],[Reinigungs-tageJahr]],"")</f>
        <v>0</v>
      </c>
      <c r="R1187" s="232">
        <f>IFERROR(VLOOKUP(tbl_AufmassLos1[[#This Row],[Reinigungs-gruppe]]&amp;tbl_AufmassLos1[[#This Row],[Reinigungs-tageJahr]],tbl_BasisLos1[],7,FALSE),"")</f>
        <v>0</v>
      </c>
      <c r="S1187" s="463" t="str">
        <f>IFERROR(tbl_AufmassLos1[[#This Row],[Fläche_qm_Jahr]]/tbl_AufmassLos1[[#This Row],[qm Leistung pro Stunde]],"")</f>
        <v/>
      </c>
      <c r="T1187" s="233">
        <f>IFERROR(VLOOKUP(tbl_AufmassLos1[[#This Row],[Reinigungs-gruppe]]&amp;tbl_AufmassLos1[[#This Row],[Reinigungs-tageJahr]],tbl_BasisLos1[],8,FALSE),"")</f>
        <v>0</v>
      </c>
      <c r="U1187" s="234" t="str">
        <f>IFERROR(tbl_AufmassLos1[[#This Row],[StundenJahr]]*tbl_AufmassLos1[[#This Row],[SVS]],"")</f>
        <v/>
      </c>
      <c r="V1187" s="234" t="str">
        <f>IFERROR(tbl_AufmassLos1[[#This Row],[PreisJahr]]/12,"")</f>
        <v/>
      </c>
    </row>
    <row r="1188" spans="1:22" x14ac:dyDescent="0.2">
      <c r="A1188" s="321" t="s">
        <v>2556</v>
      </c>
      <c r="B1188" s="318">
        <v>709170001</v>
      </c>
      <c r="C1188" s="309" t="s">
        <v>2511</v>
      </c>
      <c r="D1188" s="299" t="s">
        <v>257</v>
      </c>
      <c r="E1188" s="301" t="s">
        <v>1932</v>
      </c>
      <c r="F1188" s="296" t="s">
        <v>388</v>
      </c>
      <c r="G1188" s="468" t="s">
        <v>723</v>
      </c>
      <c r="H1188" s="301"/>
      <c r="I1188" s="301" t="s">
        <v>2486</v>
      </c>
      <c r="J1188" s="302">
        <v>19.97</v>
      </c>
      <c r="K1188" s="303" t="s">
        <v>234</v>
      </c>
      <c r="L1188" s="312" t="s">
        <v>163</v>
      </c>
      <c r="M1188" s="289" t="s">
        <v>479</v>
      </c>
      <c r="N1188" s="294">
        <v>49</v>
      </c>
      <c r="O1188" s="305">
        <v>4.4000000000000004</v>
      </c>
      <c r="P1188" s="305">
        <v>0.2</v>
      </c>
      <c r="Q1188" s="463">
        <f>IFERROR(tbl_AufmassLos1[[#This Row],[Fläche_qm]]*tbl_AufmassLos1[[#This Row],[Reinigungs-tageJahr]],"")</f>
        <v>978.53</v>
      </c>
      <c r="R1188" s="232">
        <f>IFERROR(VLOOKUP(tbl_AufmassLos1[[#This Row],[Reinigungs-gruppe]]&amp;tbl_AufmassLos1[[#This Row],[Reinigungs-tageJahr]],tbl_BasisLos1[],7,FALSE),"")</f>
        <v>0</v>
      </c>
      <c r="S1188" s="463" t="str">
        <f>IFERROR(tbl_AufmassLos1[[#This Row],[Fläche_qm_Jahr]]/tbl_AufmassLos1[[#This Row],[qm Leistung pro Stunde]],"")</f>
        <v/>
      </c>
      <c r="T1188" s="233">
        <f>IFERROR(VLOOKUP(tbl_AufmassLos1[[#This Row],[Reinigungs-gruppe]]&amp;tbl_AufmassLos1[[#This Row],[Reinigungs-tageJahr]],tbl_BasisLos1[],8,FALSE),"")</f>
        <v>0</v>
      </c>
      <c r="U1188" s="234" t="str">
        <f>IFERROR(tbl_AufmassLos1[[#This Row],[StundenJahr]]*tbl_AufmassLos1[[#This Row],[SVS]],"")</f>
        <v/>
      </c>
      <c r="V1188" s="234" t="str">
        <f>IFERROR(tbl_AufmassLos1[[#This Row],[PreisJahr]]/12,"")</f>
        <v/>
      </c>
    </row>
    <row r="1189" spans="1:22" x14ac:dyDescent="0.2">
      <c r="A1189" s="321" t="s">
        <v>2556</v>
      </c>
      <c r="B1189" s="318">
        <v>709170001</v>
      </c>
      <c r="C1189" s="309" t="s">
        <v>2511</v>
      </c>
      <c r="D1189" s="299" t="s">
        <v>257</v>
      </c>
      <c r="E1189" s="301" t="s">
        <v>1933</v>
      </c>
      <c r="F1189" s="296" t="s">
        <v>388</v>
      </c>
      <c r="G1189" s="468" t="s">
        <v>723</v>
      </c>
      <c r="H1189" s="301"/>
      <c r="I1189" s="301" t="s">
        <v>2486</v>
      </c>
      <c r="J1189" s="302">
        <v>21.07</v>
      </c>
      <c r="K1189" s="303" t="s">
        <v>234</v>
      </c>
      <c r="L1189" s="312" t="s">
        <v>163</v>
      </c>
      <c r="M1189" s="289" t="s">
        <v>479</v>
      </c>
      <c r="N1189" s="294">
        <v>49</v>
      </c>
      <c r="O1189" s="305">
        <v>4.0999999999999996</v>
      </c>
      <c r="P1189" s="305">
        <v>0.2</v>
      </c>
      <c r="Q1189" s="463">
        <f>IFERROR(tbl_AufmassLos1[[#This Row],[Fläche_qm]]*tbl_AufmassLos1[[#This Row],[Reinigungs-tageJahr]],"")</f>
        <v>1032.43</v>
      </c>
      <c r="R1189" s="232">
        <f>IFERROR(VLOOKUP(tbl_AufmassLos1[[#This Row],[Reinigungs-gruppe]]&amp;tbl_AufmassLos1[[#This Row],[Reinigungs-tageJahr]],tbl_BasisLos1[],7,FALSE),"")</f>
        <v>0</v>
      </c>
      <c r="S1189" s="463" t="str">
        <f>IFERROR(tbl_AufmassLos1[[#This Row],[Fläche_qm_Jahr]]/tbl_AufmassLos1[[#This Row],[qm Leistung pro Stunde]],"")</f>
        <v/>
      </c>
      <c r="T1189" s="233">
        <f>IFERROR(VLOOKUP(tbl_AufmassLos1[[#This Row],[Reinigungs-gruppe]]&amp;tbl_AufmassLos1[[#This Row],[Reinigungs-tageJahr]],tbl_BasisLos1[],8,FALSE),"")</f>
        <v>0</v>
      </c>
      <c r="U1189" s="234" t="str">
        <f>IFERROR(tbl_AufmassLos1[[#This Row],[StundenJahr]]*tbl_AufmassLos1[[#This Row],[SVS]],"")</f>
        <v/>
      </c>
      <c r="V1189" s="234" t="str">
        <f>IFERROR(tbl_AufmassLos1[[#This Row],[PreisJahr]]/12,"")</f>
        <v/>
      </c>
    </row>
    <row r="1190" spans="1:22" x14ac:dyDescent="0.2">
      <c r="A1190" s="321" t="s">
        <v>2556</v>
      </c>
      <c r="B1190" s="318">
        <v>709170001</v>
      </c>
      <c r="C1190" s="309" t="s">
        <v>2511</v>
      </c>
      <c r="D1190" s="299" t="s">
        <v>257</v>
      </c>
      <c r="E1190" s="301" t="s">
        <v>1934</v>
      </c>
      <c r="F1190" s="296" t="s">
        <v>388</v>
      </c>
      <c r="G1190" s="468" t="s">
        <v>723</v>
      </c>
      <c r="H1190" s="301"/>
      <c r="I1190" s="301" t="s">
        <v>2486</v>
      </c>
      <c r="J1190" s="302">
        <v>21.75</v>
      </c>
      <c r="K1190" s="303" t="s">
        <v>234</v>
      </c>
      <c r="L1190" s="312" t="s">
        <v>163</v>
      </c>
      <c r="M1190" s="289" t="s">
        <v>479</v>
      </c>
      <c r="N1190" s="294">
        <v>49</v>
      </c>
      <c r="O1190" s="305">
        <v>4.8</v>
      </c>
      <c r="P1190" s="305">
        <v>0.2</v>
      </c>
      <c r="Q1190" s="463">
        <f>IFERROR(tbl_AufmassLos1[[#This Row],[Fläche_qm]]*tbl_AufmassLos1[[#This Row],[Reinigungs-tageJahr]],"")</f>
        <v>1065.75</v>
      </c>
      <c r="R1190" s="232">
        <f>IFERROR(VLOOKUP(tbl_AufmassLos1[[#This Row],[Reinigungs-gruppe]]&amp;tbl_AufmassLos1[[#This Row],[Reinigungs-tageJahr]],tbl_BasisLos1[],7,FALSE),"")</f>
        <v>0</v>
      </c>
      <c r="S1190" s="463" t="str">
        <f>IFERROR(tbl_AufmassLos1[[#This Row],[Fläche_qm_Jahr]]/tbl_AufmassLos1[[#This Row],[qm Leistung pro Stunde]],"")</f>
        <v/>
      </c>
      <c r="T1190" s="233">
        <f>IFERROR(VLOOKUP(tbl_AufmassLos1[[#This Row],[Reinigungs-gruppe]]&amp;tbl_AufmassLos1[[#This Row],[Reinigungs-tageJahr]],tbl_BasisLos1[],8,FALSE),"")</f>
        <v>0</v>
      </c>
      <c r="U1190" s="234" t="str">
        <f>IFERROR(tbl_AufmassLos1[[#This Row],[StundenJahr]]*tbl_AufmassLos1[[#This Row],[SVS]],"")</f>
        <v/>
      </c>
      <c r="V1190" s="234" t="str">
        <f>IFERROR(tbl_AufmassLos1[[#This Row],[PreisJahr]]/12,"")</f>
        <v/>
      </c>
    </row>
    <row r="1191" spans="1:22" x14ac:dyDescent="0.2">
      <c r="A1191" s="321" t="s">
        <v>2556</v>
      </c>
      <c r="B1191" s="318">
        <v>709170001</v>
      </c>
      <c r="C1191" s="309" t="s">
        <v>2511</v>
      </c>
      <c r="D1191" s="299" t="s">
        <v>257</v>
      </c>
      <c r="E1191" s="301" t="s">
        <v>1935</v>
      </c>
      <c r="F1191" s="296" t="s">
        <v>388</v>
      </c>
      <c r="G1191" s="468" t="s">
        <v>723</v>
      </c>
      <c r="H1191" s="301"/>
      <c r="I1191" s="301" t="s">
        <v>2486</v>
      </c>
      <c r="J1191" s="302">
        <v>21.07</v>
      </c>
      <c r="K1191" s="303" t="s">
        <v>234</v>
      </c>
      <c r="L1191" s="312" t="s">
        <v>163</v>
      </c>
      <c r="M1191" s="289" t="s">
        <v>479</v>
      </c>
      <c r="N1191" s="294">
        <v>49</v>
      </c>
      <c r="O1191" s="305">
        <v>4.0999999999999996</v>
      </c>
      <c r="P1191" s="305">
        <v>0.2</v>
      </c>
      <c r="Q1191" s="463">
        <f>IFERROR(tbl_AufmassLos1[[#This Row],[Fläche_qm]]*tbl_AufmassLos1[[#This Row],[Reinigungs-tageJahr]],"")</f>
        <v>1032.43</v>
      </c>
      <c r="R1191" s="232">
        <f>IFERROR(VLOOKUP(tbl_AufmassLos1[[#This Row],[Reinigungs-gruppe]]&amp;tbl_AufmassLos1[[#This Row],[Reinigungs-tageJahr]],tbl_BasisLos1[],7,FALSE),"")</f>
        <v>0</v>
      </c>
      <c r="S1191" s="463" t="str">
        <f>IFERROR(tbl_AufmassLos1[[#This Row],[Fläche_qm_Jahr]]/tbl_AufmassLos1[[#This Row],[qm Leistung pro Stunde]],"")</f>
        <v/>
      </c>
      <c r="T1191" s="233">
        <f>IFERROR(VLOOKUP(tbl_AufmassLos1[[#This Row],[Reinigungs-gruppe]]&amp;tbl_AufmassLos1[[#This Row],[Reinigungs-tageJahr]],tbl_BasisLos1[],8,FALSE),"")</f>
        <v>0</v>
      </c>
      <c r="U1191" s="234" t="str">
        <f>IFERROR(tbl_AufmassLos1[[#This Row],[StundenJahr]]*tbl_AufmassLos1[[#This Row],[SVS]],"")</f>
        <v/>
      </c>
      <c r="V1191" s="234" t="str">
        <f>IFERROR(tbl_AufmassLos1[[#This Row],[PreisJahr]]/12,"")</f>
        <v/>
      </c>
    </row>
    <row r="1192" spans="1:22" x14ac:dyDescent="0.2">
      <c r="A1192" s="321" t="s">
        <v>2556</v>
      </c>
      <c r="B1192" s="318">
        <v>709170001</v>
      </c>
      <c r="C1192" s="309" t="s">
        <v>2511</v>
      </c>
      <c r="D1192" s="299" t="s">
        <v>257</v>
      </c>
      <c r="E1192" s="301" t="s">
        <v>1936</v>
      </c>
      <c r="F1192" s="296" t="s">
        <v>388</v>
      </c>
      <c r="G1192" s="468" t="s">
        <v>723</v>
      </c>
      <c r="H1192" s="301"/>
      <c r="I1192" s="301" t="s">
        <v>2486</v>
      </c>
      <c r="J1192" s="302">
        <v>19.8</v>
      </c>
      <c r="K1192" s="303" t="s">
        <v>234</v>
      </c>
      <c r="L1192" s="312" t="s">
        <v>163</v>
      </c>
      <c r="M1192" s="289" t="s">
        <v>479</v>
      </c>
      <c r="N1192" s="294">
        <v>49</v>
      </c>
      <c r="O1192" s="305">
        <v>4.8</v>
      </c>
      <c r="P1192" s="305">
        <v>0.2</v>
      </c>
      <c r="Q1192" s="463">
        <f>IFERROR(tbl_AufmassLos1[[#This Row],[Fläche_qm]]*tbl_AufmassLos1[[#This Row],[Reinigungs-tageJahr]],"")</f>
        <v>970.2</v>
      </c>
      <c r="R1192" s="232">
        <f>IFERROR(VLOOKUP(tbl_AufmassLos1[[#This Row],[Reinigungs-gruppe]]&amp;tbl_AufmassLos1[[#This Row],[Reinigungs-tageJahr]],tbl_BasisLos1[],7,FALSE),"")</f>
        <v>0</v>
      </c>
      <c r="S1192" s="463" t="str">
        <f>IFERROR(tbl_AufmassLos1[[#This Row],[Fläche_qm_Jahr]]/tbl_AufmassLos1[[#This Row],[qm Leistung pro Stunde]],"")</f>
        <v/>
      </c>
      <c r="T1192" s="233">
        <f>IFERROR(VLOOKUP(tbl_AufmassLos1[[#This Row],[Reinigungs-gruppe]]&amp;tbl_AufmassLos1[[#This Row],[Reinigungs-tageJahr]],tbl_BasisLos1[],8,FALSE),"")</f>
        <v>0</v>
      </c>
      <c r="U1192" s="234" t="str">
        <f>IFERROR(tbl_AufmassLos1[[#This Row],[StundenJahr]]*tbl_AufmassLos1[[#This Row],[SVS]],"")</f>
        <v/>
      </c>
      <c r="V1192" s="234" t="str">
        <f>IFERROR(tbl_AufmassLos1[[#This Row],[PreisJahr]]/12,"")</f>
        <v/>
      </c>
    </row>
    <row r="1193" spans="1:22" x14ac:dyDescent="0.2">
      <c r="A1193" s="321" t="s">
        <v>2556</v>
      </c>
      <c r="B1193" s="318">
        <v>709170001</v>
      </c>
      <c r="C1193" s="309" t="s">
        <v>2511</v>
      </c>
      <c r="D1193" s="299" t="s">
        <v>257</v>
      </c>
      <c r="E1193" s="301" t="s">
        <v>1937</v>
      </c>
      <c r="F1193" s="296" t="s">
        <v>388</v>
      </c>
      <c r="G1193" s="468" t="s">
        <v>723</v>
      </c>
      <c r="H1193" s="301"/>
      <c r="I1193" s="301" t="s">
        <v>2486</v>
      </c>
      <c r="J1193" s="302">
        <v>15.74</v>
      </c>
      <c r="K1193" s="303" t="s">
        <v>234</v>
      </c>
      <c r="L1193" s="312" t="s">
        <v>163</v>
      </c>
      <c r="M1193" s="295" t="s">
        <v>479</v>
      </c>
      <c r="N1193" s="294">
        <v>49</v>
      </c>
      <c r="O1193" s="305">
        <v>3.2</v>
      </c>
      <c r="P1193" s="305">
        <v>0.2</v>
      </c>
      <c r="Q1193" s="463">
        <f>IFERROR(tbl_AufmassLos1[[#This Row],[Fläche_qm]]*tbl_AufmassLos1[[#This Row],[Reinigungs-tageJahr]],"")</f>
        <v>771.26</v>
      </c>
      <c r="R1193" s="232">
        <f>IFERROR(VLOOKUP(tbl_AufmassLos1[[#This Row],[Reinigungs-gruppe]]&amp;tbl_AufmassLos1[[#This Row],[Reinigungs-tageJahr]],tbl_BasisLos1[],7,FALSE),"")</f>
        <v>0</v>
      </c>
      <c r="S1193" s="463" t="str">
        <f>IFERROR(tbl_AufmassLos1[[#This Row],[Fläche_qm_Jahr]]/tbl_AufmassLos1[[#This Row],[qm Leistung pro Stunde]],"")</f>
        <v/>
      </c>
      <c r="T1193" s="233">
        <f>IFERROR(VLOOKUP(tbl_AufmassLos1[[#This Row],[Reinigungs-gruppe]]&amp;tbl_AufmassLos1[[#This Row],[Reinigungs-tageJahr]],tbl_BasisLos1[],8,FALSE),"")</f>
        <v>0</v>
      </c>
      <c r="U1193" s="234" t="str">
        <f>IFERROR(tbl_AufmassLos1[[#This Row],[StundenJahr]]*tbl_AufmassLos1[[#This Row],[SVS]],"")</f>
        <v/>
      </c>
      <c r="V1193" s="234" t="str">
        <f>IFERROR(tbl_AufmassLos1[[#This Row],[PreisJahr]]/12,"")</f>
        <v/>
      </c>
    </row>
    <row r="1194" spans="1:22" x14ac:dyDescent="0.2">
      <c r="A1194" s="321" t="s">
        <v>2556</v>
      </c>
      <c r="B1194" s="318">
        <v>709170001</v>
      </c>
      <c r="C1194" s="309" t="s">
        <v>2511</v>
      </c>
      <c r="D1194" s="299" t="s">
        <v>257</v>
      </c>
      <c r="E1194" s="301" t="s">
        <v>1938</v>
      </c>
      <c r="F1194" s="296" t="s">
        <v>388</v>
      </c>
      <c r="G1194" s="468" t="s">
        <v>723</v>
      </c>
      <c r="H1194" s="301"/>
      <c r="I1194" s="301" t="s">
        <v>2486</v>
      </c>
      <c r="J1194" s="302">
        <v>21.65</v>
      </c>
      <c r="K1194" s="303" t="s">
        <v>234</v>
      </c>
      <c r="L1194" s="312" t="s">
        <v>163</v>
      </c>
      <c r="M1194" s="295" t="s">
        <v>479</v>
      </c>
      <c r="N1194" s="294">
        <v>49</v>
      </c>
      <c r="O1194" s="305">
        <v>4</v>
      </c>
      <c r="P1194" s="305">
        <v>0.2</v>
      </c>
      <c r="Q1194" s="463">
        <f>IFERROR(tbl_AufmassLos1[[#This Row],[Fläche_qm]]*tbl_AufmassLos1[[#This Row],[Reinigungs-tageJahr]],"")</f>
        <v>1060.8499999999999</v>
      </c>
      <c r="R1194" s="232">
        <f>IFERROR(VLOOKUP(tbl_AufmassLos1[[#This Row],[Reinigungs-gruppe]]&amp;tbl_AufmassLos1[[#This Row],[Reinigungs-tageJahr]],tbl_BasisLos1[],7,FALSE),"")</f>
        <v>0</v>
      </c>
      <c r="S1194" s="463" t="str">
        <f>IFERROR(tbl_AufmassLos1[[#This Row],[Fläche_qm_Jahr]]/tbl_AufmassLos1[[#This Row],[qm Leistung pro Stunde]],"")</f>
        <v/>
      </c>
      <c r="T1194" s="233">
        <f>IFERROR(VLOOKUP(tbl_AufmassLos1[[#This Row],[Reinigungs-gruppe]]&amp;tbl_AufmassLos1[[#This Row],[Reinigungs-tageJahr]],tbl_BasisLos1[],8,FALSE),"")</f>
        <v>0</v>
      </c>
      <c r="U1194" s="234" t="str">
        <f>IFERROR(tbl_AufmassLos1[[#This Row],[StundenJahr]]*tbl_AufmassLos1[[#This Row],[SVS]],"")</f>
        <v/>
      </c>
      <c r="V1194" s="234" t="str">
        <f>IFERROR(tbl_AufmassLos1[[#This Row],[PreisJahr]]/12,"")</f>
        <v/>
      </c>
    </row>
    <row r="1195" spans="1:22" x14ac:dyDescent="0.2">
      <c r="A1195" s="321" t="s">
        <v>2556</v>
      </c>
      <c r="B1195" s="318">
        <v>709170001</v>
      </c>
      <c r="C1195" s="309" t="s">
        <v>2511</v>
      </c>
      <c r="D1195" s="299" t="s">
        <v>257</v>
      </c>
      <c r="E1195" s="301" t="s">
        <v>1939</v>
      </c>
      <c r="F1195" s="296" t="s">
        <v>388</v>
      </c>
      <c r="G1195" s="468" t="s">
        <v>723</v>
      </c>
      <c r="H1195" s="301"/>
      <c r="I1195" s="301" t="s">
        <v>2486</v>
      </c>
      <c r="J1195" s="302">
        <v>35.31</v>
      </c>
      <c r="K1195" s="303" t="s">
        <v>234</v>
      </c>
      <c r="L1195" s="312" t="s">
        <v>163</v>
      </c>
      <c r="M1195" s="289" t="s">
        <v>479</v>
      </c>
      <c r="N1195" s="294">
        <v>49</v>
      </c>
      <c r="O1195" s="305">
        <v>8</v>
      </c>
      <c r="P1195" s="305">
        <v>0.2</v>
      </c>
      <c r="Q1195" s="463">
        <f>IFERROR(tbl_AufmassLos1[[#This Row],[Fläche_qm]]*tbl_AufmassLos1[[#This Row],[Reinigungs-tageJahr]],"")</f>
        <v>1730.19</v>
      </c>
      <c r="R1195" s="232">
        <f>IFERROR(VLOOKUP(tbl_AufmassLos1[[#This Row],[Reinigungs-gruppe]]&amp;tbl_AufmassLos1[[#This Row],[Reinigungs-tageJahr]],tbl_BasisLos1[],7,FALSE),"")</f>
        <v>0</v>
      </c>
      <c r="S1195" s="463" t="str">
        <f>IFERROR(tbl_AufmassLos1[[#This Row],[Fläche_qm_Jahr]]/tbl_AufmassLos1[[#This Row],[qm Leistung pro Stunde]],"")</f>
        <v/>
      </c>
      <c r="T1195" s="233">
        <f>IFERROR(VLOOKUP(tbl_AufmassLos1[[#This Row],[Reinigungs-gruppe]]&amp;tbl_AufmassLos1[[#This Row],[Reinigungs-tageJahr]],tbl_BasisLos1[],8,FALSE),"")</f>
        <v>0</v>
      </c>
      <c r="U1195" s="234" t="str">
        <f>IFERROR(tbl_AufmassLos1[[#This Row],[StundenJahr]]*tbl_AufmassLos1[[#This Row],[SVS]],"")</f>
        <v/>
      </c>
      <c r="V1195" s="234" t="str">
        <f>IFERROR(tbl_AufmassLos1[[#This Row],[PreisJahr]]/12,"")</f>
        <v/>
      </c>
    </row>
    <row r="1196" spans="1:22" x14ac:dyDescent="0.2">
      <c r="A1196" s="321" t="s">
        <v>2556</v>
      </c>
      <c r="B1196" s="318">
        <v>709170001</v>
      </c>
      <c r="C1196" s="309" t="s">
        <v>2511</v>
      </c>
      <c r="D1196" s="299" t="s">
        <v>256</v>
      </c>
      <c r="E1196" s="301" t="s">
        <v>1940</v>
      </c>
      <c r="F1196" s="296" t="s">
        <v>2448</v>
      </c>
      <c r="G1196" s="468" t="s">
        <v>723</v>
      </c>
      <c r="H1196" s="301"/>
      <c r="I1196" s="301" t="s">
        <v>2486</v>
      </c>
      <c r="J1196" s="302">
        <v>284.92</v>
      </c>
      <c r="K1196" s="303" t="s">
        <v>48</v>
      </c>
      <c r="L1196" s="312" t="s">
        <v>730</v>
      </c>
      <c r="M1196" s="332" t="s">
        <v>250</v>
      </c>
      <c r="N1196" s="294">
        <v>0</v>
      </c>
      <c r="O1196" s="305">
        <v>30.6</v>
      </c>
      <c r="P1196" s="305">
        <v>12.5</v>
      </c>
      <c r="Q1196" s="463">
        <f>IFERROR(tbl_AufmassLos1[[#This Row],[Fläche_qm]]*tbl_AufmassLos1[[#This Row],[Reinigungs-tageJahr]],"")</f>
        <v>0</v>
      </c>
      <c r="R1196" s="232">
        <f>IFERROR(VLOOKUP(tbl_AufmassLos1[[#This Row],[Reinigungs-gruppe]]&amp;tbl_AufmassLos1[[#This Row],[Reinigungs-tageJahr]],tbl_BasisLos1[],7,FALSE),"")</f>
        <v>0</v>
      </c>
      <c r="S1196" s="463" t="str">
        <f>IFERROR(tbl_AufmassLos1[[#This Row],[Fläche_qm_Jahr]]/tbl_AufmassLos1[[#This Row],[qm Leistung pro Stunde]],"")</f>
        <v/>
      </c>
      <c r="T1196" s="233">
        <f>IFERROR(VLOOKUP(tbl_AufmassLos1[[#This Row],[Reinigungs-gruppe]]&amp;tbl_AufmassLos1[[#This Row],[Reinigungs-tageJahr]],tbl_BasisLos1[],8,FALSE),"")</f>
        <v>0</v>
      </c>
      <c r="U1196" s="234" t="str">
        <f>IFERROR(tbl_AufmassLos1[[#This Row],[StundenJahr]]*tbl_AufmassLos1[[#This Row],[SVS]],"")</f>
        <v/>
      </c>
      <c r="V1196" s="234" t="str">
        <f>IFERROR(tbl_AufmassLos1[[#This Row],[PreisJahr]]/12,"")</f>
        <v/>
      </c>
    </row>
    <row r="1197" spans="1:22" x14ac:dyDescent="0.2">
      <c r="A1197" s="321" t="s">
        <v>2556</v>
      </c>
      <c r="B1197" s="318">
        <v>709170001</v>
      </c>
      <c r="C1197" s="309" t="s">
        <v>2511</v>
      </c>
      <c r="D1197" s="299" t="s">
        <v>256</v>
      </c>
      <c r="E1197" s="301" t="s">
        <v>1941</v>
      </c>
      <c r="F1197" s="296" t="s">
        <v>383</v>
      </c>
      <c r="G1197" s="468" t="s">
        <v>723</v>
      </c>
      <c r="H1197" s="301"/>
      <c r="I1197" s="301" t="s">
        <v>2488</v>
      </c>
      <c r="J1197" s="302">
        <v>56.18</v>
      </c>
      <c r="K1197" s="303" t="s">
        <v>48</v>
      </c>
      <c r="L1197" s="312" t="s">
        <v>730</v>
      </c>
      <c r="M1197" s="332" t="s">
        <v>250</v>
      </c>
      <c r="N1197" s="294">
        <v>0</v>
      </c>
      <c r="O1197" s="305">
        <v>0</v>
      </c>
      <c r="P1197" s="305"/>
      <c r="Q1197" s="463">
        <f>IFERROR(tbl_AufmassLos1[[#This Row],[Fläche_qm]]*tbl_AufmassLos1[[#This Row],[Reinigungs-tageJahr]],"")</f>
        <v>0</v>
      </c>
      <c r="R1197" s="232">
        <f>IFERROR(VLOOKUP(tbl_AufmassLos1[[#This Row],[Reinigungs-gruppe]]&amp;tbl_AufmassLos1[[#This Row],[Reinigungs-tageJahr]],tbl_BasisLos1[],7,FALSE),"")</f>
        <v>0</v>
      </c>
      <c r="S1197" s="463" t="str">
        <f>IFERROR(tbl_AufmassLos1[[#This Row],[Fläche_qm_Jahr]]/tbl_AufmassLos1[[#This Row],[qm Leistung pro Stunde]],"")</f>
        <v/>
      </c>
      <c r="T1197" s="233">
        <f>IFERROR(VLOOKUP(tbl_AufmassLos1[[#This Row],[Reinigungs-gruppe]]&amp;tbl_AufmassLos1[[#This Row],[Reinigungs-tageJahr]],tbl_BasisLos1[],8,FALSE),"")</f>
        <v>0</v>
      </c>
      <c r="U1197" s="234" t="str">
        <f>IFERROR(tbl_AufmassLos1[[#This Row],[StundenJahr]]*tbl_AufmassLos1[[#This Row],[SVS]],"")</f>
        <v/>
      </c>
      <c r="V1197" s="234" t="str">
        <f>IFERROR(tbl_AufmassLos1[[#This Row],[PreisJahr]]/12,"")</f>
        <v/>
      </c>
    </row>
    <row r="1198" spans="1:22" x14ac:dyDescent="0.2">
      <c r="A1198" s="321" t="s">
        <v>2556</v>
      </c>
      <c r="B1198" s="318">
        <v>709170001</v>
      </c>
      <c r="C1198" s="309" t="s">
        <v>2511</v>
      </c>
      <c r="D1198" s="299" t="s">
        <v>253</v>
      </c>
      <c r="E1198" s="301" t="s">
        <v>1724</v>
      </c>
      <c r="F1198" s="296" t="s">
        <v>396</v>
      </c>
      <c r="G1198" s="468" t="s">
        <v>723</v>
      </c>
      <c r="H1198" s="301"/>
      <c r="I1198" s="301" t="s">
        <v>2486</v>
      </c>
      <c r="J1198" s="302">
        <v>17.09</v>
      </c>
      <c r="K1198" s="303" t="s">
        <v>48</v>
      </c>
      <c r="L1198" s="312" t="s">
        <v>163</v>
      </c>
      <c r="M1198" s="332" t="s">
        <v>250</v>
      </c>
      <c r="N1198" s="294">
        <v>0</v>
      </c>
      <c r="O1198" s="305">
        <v>0.6</v>
      </c>
      <c r="P1198" s="305"/>
      <c r="Q1198" s="463">
        <f>IFERROR(tbl_AufmassLos1[[#This Row],[Fläche_qm]]*tbl_AufmassLos1[[#This Row],[Reinigungs-tageJahr]],"")</f>
        <v>0</v>
      </c>
      <c r="R1198" s="232">
        <f>IFERROR(VLOOKUP(tbl_AufmassLos1[[#This Row],[Reinigungs-gruppe]]&amp;tbl_AufmassLos1[[#This Row],[Reinigungs-tageJahr]],tbl_BasisLos1[],7,FALSE),"")</f>
        <v>0</v>
      </c>
      <c r="S1198" s="463" t="str">
        <f>IFERROR(tbl_AufmassLos1[[#This Row],[Fläche_qm_Jahr]]/tbl_AufmassLos1[[#This Row],[qm Leistung pro Stunde]],"")</f>
        <v/>
      </c>
      <c r="T1198" s="233">
        <f>IFERROR(VLOOKUP(tbl_AufmassLos1[[#This Row],[Reinigungs-gruppe]]&amp;tbl_AufmassLos1[[#This Row],[Reinigungs-tageJahr]],tbl_BasisLos1[],8,FALSE),"")</f>
        <v>0</v>
      </c>
      <c r="U1198" s="234" t="str">
        <f>IFERROR(tbl_AufmassLos1[[#This Row],[StundenJahr]]*tbl_AufmassLos1[[#This Row],[SVS]],"")</f>
        <v/>
      </c>
      <c r="V1198" s="234" t="str">
        <f>IFERROR(tbl_AufmassLos1[[#This Row],[PreisJahr]]/12,"")</f>
        <v/>
      </c>
    </row>
    <row r="1199" spans="1:22" x14ac:dyDescent="0.2">
      <c r="A1199" s="321" t="s">
        <v>2556</v>
      </c>
      <c r="B1199" s="318">
        <v>709170001</v>
      </c>
      <c r="C1199" s="309" t="s">
        <v>2511</v>
      </c>
      <c r="D1199" s="299" t="s">
        <v>256</v>
      </c>
      <c r="E1199" s="301" t="s">
        <v>1942</v>
      </c>
      <c r="F1199" s="296" t="s">
        <v>2449</v>
      </c>
      <c r="G1199" s="468" t="s">
        <v>723</v>
      </c>
      <c r="H1199" s="301"/>
      <c r="I1199" s="301" t="s">
        <v>2486</v>
      </c>
      <c r="J1199" s="302">
        <v>8.84</v>
      </c>
      <c r="K1199" s="303" t="s">
        <v>48</v>
      </c>
      <c r="L1199" s="312" t="s">
        <v>730</v>
      </c>
      <c r="M1199" s="332" t="s">
        <v>250</v>
      </c>
      <c r="N1199" s="294">
        <v>0</v>
      </c>
      <c r="O1199" s="305">
        <v>2.4</v>
      </c>
      <c r="P1199" s="305"/>
      <c r="Q1199" s="463">
        <f>IFERROR(tbl_AufmassLos1[[#This Row],[Fläche_qm]]*tbl_AufmassLos1[[#This Row],[Reinigungs-tageJahr]],"")</f>
        <v>0</v>
      </c>
      <c r="R1199" s="232">
        <f>IFERROR(VLOOKUP(tbl_AufmassLos1[[#This Row],[Reinigungs-gruppe]]&amp;tbl_AufmassLos1[[#This Row],[Reinigungs-tageJahr]],tbl_BasisLos1[],7,FALSE),"")</f>
        <v>0</v>
      </c>
      <c r="S1199" s="463" t="str">
        <f>IFERROR(tbl_AufmassLos1[[#This Row],[Fläche_qm_Jahr]]/tbl_AufmassLos1[[#This Row],[qm Leistung pro Stunde]],"")</f>
        <v/>
      </c>
      <c r="T1199" s="233">
        <f>IFERROR(VLOOKUP(tbl_AufmassLos1[[#This Row],[Reinigungs-gruppe]]&amp;tbl_AufmassLos1[[#This Row],[Reinigungs-tageJahr]],tbl_BasisLos1[],8,FALSE),"")</f>
        <v>0</v>
      </c>
      <c r="U1199" s="234" t="str">
        <f>IFERROR(tbl_AufmassLos1[[#This Row],[StundenJahr]]*tbl_AufmassLos1[[#This Row],[SVS]],"")</f>
        <v/>
      </c>
      <c r="V1199" s="234" t="str">
        <f>IFERROR(tbl_AufmassLos1[[#This Row],[PreisJahr]]/12,"")</f>
        <v/>
      </c>
    </row>
    <row r="1200" spans="1:22" x14ac:dyDescent="0.2">
      <c r="A1200" s="321" t="s">
        <v>2556</v>
      </c>
      <c r="B1200" s="318">
        <v>709170001</v>
      </c>
      <c r="C1200" s="309" t="s">
        <v>2511</v>
      </c>
      <c r="D1200" s="299" t="s">
        <v>256</v>
      </c>
      <c r="E1200" s="301" t="s">
        <v>1943</v>
      </c>
      <c r="F1200" s="296" t="s">
        <v>415</v>
      </c>
      <c r="G1200" s="468" t="s">
        <v>723</v>
      </c>
      <c r="H1200" s="301"/>
      <c r="I1200" s="301" t="s">
        <v>2488</v>
      </c>
      <c r="J1200" s="302">
        <v>5.28</v>
      </c>
      <c r="K1200" s="303" t="s">
        <v>48</v>
      </c>
      <c r="L1200" s="312" t="s">
        <v>23</v>
      </c>
      <c r="M1200" s="332" t="s">
        <v>250</v>
      </c>
      <c r="N1200" s="294">
        <v>0</v>
      </c>
      <c r="O1200" s="305">
        <v>0</v>
      </c>
      <c r="P1200" s="305"/>
      <c r="Q1200" s="463">
        <f>IFERROR(tbl_AufmassLos1[[#This Row],[Fläche_qm]]*tbl_AufmassLos1[[#This Row],[Reinigungs-tageJahr]],"")</f>
        <v>0</v>
      </c>
      <c r="R1200" s="232">
        <f>IFERROR(VLOOKUP(tbl_AufmassLos1[[#This Row],[Reinigungs-gruppe]]&amp;tbl_AufmassLos1[[#This Row],[Reinigungs-tageJahr]],tbl_BasisLos1[],7,FALSE),"")</f>
        <v>0</v>
      </c>
      <c r="S1200" s="463" t="str">
        <f>IFERROR(tbl_AufmassLos1[[#This Row],[Fläche_qm_Jahr]]/tbl_AufmassLos1[[#This Row],[qm Leistung pro Stunde]],"")</f>
        <v/>
      </c>
      <c r="T1200" s="233">
        <f>IFERROR(VLOOKUP(tbl_AufmassLos1[[#This Row],[Reinigungs-gruppe]]&amp;tbl_AufmassLos1[[#This Row],[Reinigungs-tageJahr]],tbl_BasisLos1[],8,FALSE),"")</f>
        <v>0</v>
      </c>
      <c r="U1200" s="234" t="str">
        <f>IFERROR(tbl_AufmassLos1[[#This Row],[StundenJahr]]*tbl_AufmassLos1[[#This Row],[SVS]],"")</f>
        <v/>
      </c>
      <c r="V1200" s="234" t="str">
        <f>IFERROR(tbl_AufmassLos1[[#This Row],[PreisJahr]]/12,"")</f>
        <v/>
      </c>
    </row>
    <row r="1201" spans="1:22" x14ac:dyDescent="0.2">
      <c r="A1201" s="321" t="s">
        <v>2556</v>
      </c>
      <c r="B1201" s="318">
        <v>709170001</v>
      </c>
      <c r="C1201" s="309" t="s">
        <v>2511</v>
      </c>
      <c r="D1201" s="299" t="s">
        <v>256</v>
      </c>
      <c r="E1201" s="301" t="s">
        <v>1944</v>
      </c>
      <c r="F1201" s="296" t="s">
        <v>380</v>
      </c>
      <c r="G1201" s="468" t="s">
        <v>723</v>
      </c>
      <c r="H1201" s="301"/>
      <c r="I1201" s="301" t="s">
        <v>2486</v>
      </c>
      <c r="J1201" s="302">
        <v>153.11000000000001</v>
      </c>
      <c r="K1201" s="303" t="s">
        <v>452</v>
      </c>
      <c r="L1201" s="312" t="s">
        <v>163</v>
      </c>
      <c r="M1201" s="289" t="s">
        <v>484</v>
      </c>
      <c r="N1201" s="294">
        <v>122.5</v>
      </c>
      <c r="O1201" s="305">
        <v>3.6</v>
      </c>
      <c r="P1201" s="305"/>
      <c r="Q1201" s="463">
        <f>IFERROR(tbl_AufmassLos1[[#This Row],[Fläche_qm]]*tbl_AufmassLos1[[#This Row],[Reinigungs-tageJahr]],"")</f>
        <v>18755.975000000002</v>
      </c>
      <c r="R1201" s="232">
        <f>IFERROR(VLOOKUP(tbl_AufmassLos1[[#This Row],[Reinigungs-gruppe]]&amp;tbl_AufmassLos1[[#This Row],[Reinigungs-tageJahr]],tbl_BasisLos1[],7,FALSE),"")</f>
        <v>0</v>
      </c>
      <c r="S1201" s="463" t="str">
        <f>IFERROR(tbl_AufmassLos1[[#This Row],[Fläche_qm_Jahr]]/tbl_AufmassLos1[[#This Row],[qm Leistung pro Stunde]],"")</f>
        <v/>
      </c>
      <c r="T1201" s="233">
        <f>IFERROR(VLOOKUP(tbl_AufmassLos1[[#This Row],[Reinigungs-gruppe]]&amp;tbl_AufmassLos1[[#This Row],[Reinigungs-tageJahr]],tbl_BasisLos1[],8,FALSE),"")</f>
        <v>0</v>
      </c>
      <c r="U1201" s="234" t="str">
        <f>IFERROR(tbl_AufmassLos1[[#This Row],[StundenJahr]]*tbl_AufmassLos1[[#This Row],[SVS]],"")</f>
        <v/>
      </c>
      <c r="V1201" s="234" t="str">
        <f>IFERROR(tbl_AufmassLos1[[#This Row],[PreisJahr]]/12,"")</f>
        <v/>
      </c>
    </row>
    <row r="1202" spans="1:22" x14ac:dyDescent="0.2">
      <c r="A1202" s="321" t="s">
        <v>2556</v>
      </c>
      <c r="B1202" s="318">
        <v>709170001</v>
      </c>
      <c r="C1202" s="309" t="s">
        <v>2511</v>
      </c>
      <c r="D1202" s="299" t="s">
        <v>256</v>
      </c>
      <c r="E1202" s="301" t="s">
        <v>1945</v>
      </c>
      <c r="F1202" s="296" t="s">
        <v>417</v>
      </c>
      <c r="G1202" s="468" t="s">
        <v>723</v>
      </c>
      <c r="H1202" s="301"/>
      <c r="I1202" s="301" t="s">
        <v>2490</v>
      </c>
      <c r="J1202" s="302">
        <v>55</v>
      </c>
      <c r="K1202" s="303" t="s">
        <v>234</v>
      </c>
      <c r="L1202" s="312" t="s">
        <v>163</v>
      </c>
      <c r="M1202" s="289" t="s">
        <v>479</v>
      </c>
      <c r="N1202" s="294">
        <v>49</v>
      </c>
      <c r="O1202" s="305">
        <v>11.6</v>
      </c>
      <c r="P1202" s="305"/>
      <c r="Q1202" s="463">
        <f>IFERROR(tbl_AufmassLos1[[#This Row],[Fläche_qm]]*tbl_AufmassLos1[[#This Row],[Reinigungs-tageJahr]],"")</f>
        <v>2695</v>
      </c>
      <c r="R1202" s="232">
        <f>IFERROR(VLOOKUP(tbl_AufmassLos1[[#This Row],[Reinigungs-gruppe]]&amp;tbl_AufmassLos1[[#This Row],[Reinigungs-tageJahr]],tbl_BasisLos1[],7,FALSE),"")</f>
        <v>0</v>
      </c>
      <c r="S1202" s="463" t="str">
        <f>IFERROR(tbl_AufmassLos1[[#This Row],[Fläche_qm_Jahr]]/tbl_AufmassLos1[[#This Row],[qm Leistung pro Stunde]],"")</f>
        <v/>
      </c>
      <c r="T1202" s="233">
        <f>IFERROR(VLOOKUP(tbl_AufmassLos1[[#This Row],[Reinigungs-gruppe]]&amp;tbl_AufmassLos1[[#This Row],[Reinigungs-tageJahr]],tbl_BasisLos1[],8,FALSE),"")</f>
        <v>0</v>
      </c>
      <c r="U1202" s="234" t="str">
        <f>IFERROR(tbl_AufmassLos1[[#This Row],[StundenJahr]]*tbl_AufmassLos1[[#This Row],[SVS]],"")</f>
        <v/>
      </c>
      <c r="V1202" s="234" t="str">
        <f>IFERROR(tbl_AufmassLos1[[#This Row],[PreisJahr]]/12,"")</f>
        <v/>
      </c>
    </row>
    <row r="1203" spans="1:22" x14ac:dyDescent="0.2">
      <c r="A1203" s="321" t="s">
        <v>2556</v>
      </c>
      <c r="B1203" s="318">
        <v>709170001</v>
      </c>
      <c r="C1203" s="309" t="s">
        <v>2511</v>
      </c>
      <c r="D1203" s="299" t="s">
        <v>256</v>
      </c>
      <c r="E1203" s="301" t="s">
        <v>1946</v>
      </c>
      <c r="F1203" s="296" t="s">
        <v>417</v>
      </c>
      <c r="G1203" s="468" t="s">
        <v>723</v>
      </c>
      <c r="H1203" s="301"/>
      <c r="I1203" s="301" t="s">
        <v>2490</v>
      </c>
      <c r="J1203" s="302">
        <v>37</v>
      </c>
      <c r="K1203" s="303" t="s">
        <v>234</v>
      </c>
      <c r="L1203" s="312" t="s">
        <v>163</v>
      </c>
      <c r="M1203" s="289" t="s">
        <v>479</v>
      </c>
      <c r="N1203" s="294">
        <v>49</v>
      </c>
      <c r="O1203" s="305">
        <v>6</v>
      </c>
      <c r="P1203" s="305"/>
      <c r="Q1203" s="463">
        <f>IFERROR(tbl_AufmassLos1[[#This Row],[Fläche_qm]]*tbl_AufmassLos1[[#This Row],[Reinigungs-tageJahr]],"")</f>
        <v>1813</v>
      </c>
      <c r="R1203" s="232">
        <f>IFERROR(VLOOKUP(tbl_AufmassLos1[[#This Row],[Reinigungs-gruppe]]&amp;tbl_AufmassLos1[[#This Row],[Reinigungs-tageJahr]],tbl_BasisLos1[],7,FALSE),"")</f>
        <v>0</v>
      </c>
      <c r="S1203" s="463" t="str">
        <f>IFERROR(tbl_AufmassLos1[[#This Row],[Fläche_qm_Jahr]]/tbl_AufmassLos1[[#This Row],[qm Leistung pro Stunde]],"")</f>
        <v/>
      </c>
      <c r="T1203" s="233">
        <f>IFERROR(VLOOKUP(tbl_AufmassLos1[[#This Row],[Reinigungs-gruppe]]&amp;tbl_AufmassLos1[[#This Row],[Reinigungs-tageJahr]],tbl_BasisLos1[],8,FALSE),"")</f>
        <v>0</v>
      </c>
      <c r="U1203" s="234" t="str">
        <f>IFERROR(tbl_AufmassLos1[[#This Row],[StundenJahr]]*tbl_AufmassLos1[[#This Row],[SVS]],"")</f>
        <v/>
      </c>
      <c r="V1203" s="234" t="str">
        <f>IFERROR(tbl_AufmassLos1[[#This Row],[PreisJahr]]/12,"")</f>
        <v/>
      </c>
    </row>
    <row r="1204" spans="1:22" x14ac:dyDescent="0.2">
      <c r="A1204" s="321" t="s">
        <v>2556</v>
      </c>
      <c r="B1204" s="318">
        <v>709170001</v>
      </c>
      <c r="C1204" s="309" t="s">
        <v>2511</v>
      </c>
      <c r="D1204" s="299" t="s">
        <v>256</v>
      </c>
      <c r="E1204" s="301" t="s">
        <v>1947</v>
      </c>
      <c r="F1204" s="296" t="s">
        <v>2450</v>
      </c>
      <c r="G1204" s="468" t="s">
        <v>723</v>
      </c>
      <c r="H1204" s="301"/>
      <c r="I1204" s="301" t="s">
        <v>2488</v>
      </c>
      <c r="J1204" s="302">
        <v>4.32</v>
      </c>
      <c r="K1204" s="303" t="s">
        <v>48</v>
      </c>
      <c r="L1204" s="312" t="s">
        <v>730</v>
      </c>
      <c r="M1204" s="332" t="s">
        <v>250</v>
      </c>
      <c r="N1204" s="294">
        <v>0</v>
      </c>
      <c r="O1204" s="305">
        <v>1.2</v>
      </c>
      <c r="P1204" s="305"/>
      <c r="Q1204" s="463">
        <f>IFERROR(tbl_AufmassLos1[[#This Row],[Fläche_qm]]*tbl_AufmassLos1[[#This Row],[Reinigungs-tageJahr]],"")</f>
        <v>0</v>
      </c>
      <c r="R1204" s="232">
        <f>IFERROR(VLOOKUP(tbl_AufmassLos1[[#This Row],[Reinigungs-gruppe]]&amp;tbl_AufmassLos1[[#This Row],[Reinigungs-tageJahr]],tbl_BasisLos1[],7,FALSE),"")</f>
        <v>0</v>
      </c>
      <c r="S1204" s="463" t="str">
        <f>IFERROR(tbl_AufmassLos1[[#This Row],[Fläche_qm_Jahr]]/tbl_AufmassLos1[[#This Row],[qm Leistung pro Stunde]],"")</f>
        <v/>
      </c>
      <c r="T1204" s="233">
        <f>IFERROR(VLOOKUP(tbl_AufmassLos1[[#This Row],[Reinigungs-gruppe]]&amp;tbl_AufmassLos1[[#This Row],[Reinigungs-tageJahr]],tbl_BasisLos1[],8,FALSE),"")</f>
        <v>0</v>
      </c>
      <c r="U1204" s="234" t="str">
        <f>IFERROR(tbl_AufmassLos1[[#This Row],[StundenJahr]]*tbl_AufmassLos1[[#This Row],[SVS]],"")</f>
        <v/>
      </c>
      <c r="V1204" s="234" t="str">
        <f>IFERROR(tbl_AufmassLos1[[#This Row],[PreisJahr]]/12,"")</f>
        <v/>
      </c>
    </row>
    <row r="1205" spans="1:22" x14ac:dyDescent="0.2">
      <c r="A1205" s="321" t="s">
        <v>2556</v>
      </c>
      <c r="B1205" s="318">
        <v>709170001</v>
      </c>
      <c r="C1205" s="309" t="s">
        <v>2511</v>
      </c>
      <c r="D1205" s="299" t="s">
        <v>256</v>
      </c>
      <c r="E1205" s="301" t="s">
        <v>1948</v>
      </c>
      <c r="F1205" s="296" t="s">
        <v>2451</v>
      </c>
      <c r="G1205" s="468" t="s">
        <v>723</v>
      </c>
      <c r="H1205" s="301"/>
      <c r="I1205" s="301" t="s">
        <v>2488</v>
      </c>
      <c r="J1205" s="302">
        <v>6.84</v>
      </c>
      <c r="K1205" s="303" t="s">
        <v>451</v>
      </c>
      <c r="L1205" s="312" t="s">
        <v>163</v>
      </c>
      <c r="M1205" s="289" t="s">
        <v>481</v>
      </c>
      <c r="N1205" s="294">
        <v>245</v>
      </c>
      <c r="O1205" s="305">
        <v>1.2</v>
      </c>
      <c r="P1205" s="305"/>
      <c r="Q1205" s="463">
        <f>IFERROR(tbl_AufmassLos1[[#This Row],[Fläche_qm]]*tbl_AufmassLos1[[#This Row],[Reinigungs-tageJahr]],"")</f>
        <v>1675.8</v>
      </c>
      <c r="R1205" s="232">
        <f>IFERROR(VLOOKUP(tbl_AufmassLos1[[#This Row],[Reinigungs-gruppe]]&amp;tbl_AufmassLos1[[#This Row],[Reinigungs-tageJahr]],tbl_BasisLos1[],7,FALSE),"")</f>
        <v>0</v>
      </c>
      <c r="S1205" s="463" t="str">
        <f>IFERROR(tbl_AufmassLos1[[#This Row],[Fläche_qm_Jahr]]/tbl_AufmassLos1[[#This Row],[qm Leistung pro Stunde]],"")</f>
        <v/>
      </c>
      <c r="T1205" s="233">
        <f>IFERROR(VLOOKUP(tbl_AufmassLos1[[#This Row],[Reinigungs-gruppe]]&amp;tbl_AufmassLos1[[#This Row],[Reinigungs-tageJahr]],tbl_BasisLos1[],8,FALSE),"")</f>
        <v>0</v>
      </c>
      <c r="U1205" s="234" t="str">
        <f>IFERROR(tbl_AufmassLos1[[#This Row],[StundenJahr]]*tbl_AufmassLos1[[#This Row],[SVS]],"")</f>
        <v/>
      </c>
      <c r="V1205" s="234" t="str">
        <f>IFERROR(tbl_AufmassLos1[[#This Row],[PreisJahr]]/12,"")</f>
        <v/>
      </c>
    </row>
    <row r="1206" spans="1:22" x14ac:dyDescent="0.2">
      <c r="A1206" s="321" t="s">
        <v>2556</v>
      </c>
      <c r="B1206" s="318">
        <v>709170001</v>
      </c>
      <c r="C1206" s="309" t="s">
        <v>2511</v>
      </c>
      <c r="D1206" s="299" t="s">
        <v>256</v>
      </c>
      <c r="E1206" s="301" t="s">
        <v>1949</v>
      </c>
      <c r="F1206" s="296" t="s">
        <v>386</v>
      </c>
      <c r="G1206" s="468" t="s">
        <v>723</v>
      </c>
      <c r="H1206" s="301"/>
      <c r="I1206" s="301" t="s">
        <v>2488</v>
      </c>
      <c r="J1206" s="302">
        <v>6.48</v>
      </c>
      <c r="K1206" s="303" t="s">
        <v>48</v>
      </c>
      <c r="L1206" s="312" t="s">
        <v>163</v>
      </c>
      <c r="M1206" s="332" t="s">
        <v>250</v>
      </c>
      <c r="N1206" s="294">
        <v>0</v>
      </c>
      <c r="O1206" s="305">
        <v>1.2</v>
      </c>
      <c r="P1206" s="305"/>
      <c r="Q1206" s="463">
        <f>IFERROR(tbl_AufmassLos1[[#This Row],[Fläche_qm]]*tbl_AufmassLos1[[#This Row],[Reinigungs-tageJahr]],"")</f>
        <v>0</v>
      </c>
      <c r="R1206" s="232">
        <f>IFERROR(VLOOKUP(tbl_AufmassLos1[[#This Row],[Reinigungs-gruppe]]&amp;tbl_AufmassLos1[[#This Row],[Reinigungs-tageJahr]],tbl_BasisLos1[],7,FALSE),"")</f>
        <v>0</v>
      </c>
      <c r="S1206" s="463" t="str">
        <f>IFERROR(tbl_AufmassLos1[[#This Row],[Fläche_qm_Jahr]]/tbl_AufmassLos1[[#This Row],[qm Leistung pro Stunde]],"")</f>
        <v/>
      </c>
      <c r="T1206" s="233">
        <f>IFERROR(VLOOKUP(tbl_AufmassLos1[[#This Row],[Reinigungs-gruppe]]&amp;tbl_AufmassLos1[[#This Row],[Reinigungs-tageJahr]],tbl_BasisLos1[],8,FALSE),"")</f>
        <v>0</v>
      </c>
      <c r="U1206" s="234" t="str">
        <f>IFERROR(tbl_AufmassLos1[[#This Row],[StundenJahr]]*tbl_AufmassLos1[[#This Row],[SVS]],"")</f>
        <v/>
      </c>
      <c r="V1206" s="234" t="str">
        <f>IFERROR(tbl_AufmassLos1[[#This Row],[PreisJahr]]/12,"")</f>
        <v/>
      </c>
    </row>
    <row r="1207" spans="1:22" x14ac:dyDescent="0.2">
      <c r="A1207" s="321" t="s">
        <v>2556</v>
      </c>
      <c r="B1207" s="318">
        <v>709170001</v>
      </c>
      <c r="C1207" s="309" t="s">
        <v>2511</v>
      </c>
      <c r="D1207" s="299" t="s">
        <v>256</v>
      </c>
      <c r="E1207" s="301" t="s">
        <v>1950</v>
      </c>
      <c r="F1207" s="296" t="s">
        <v>388</v>
      </c>
      <c r="G1207" s="468" t="s">
        <v>723</v>
      </c>
      <c r="H1207" s="301"/>
      <c r="I1207" s="301" t="s">
        <v>2486</v>
      </c>
      <c r="J1207" s="302">
        <v>26.6</v>
      </c>
      <c r="K1207" s="303" t="s">
        <v>234</v>
      </c>
      <c r="L1207" s="312" t="s">
        <v>163</v>
      </c>
      <c r="M1207" s="289" t="s">
        <v>479</v>
      </c>
      <c r="N1207" s="294">
        <v>49</v>
      </c>
      <c r="O1207" s="305">
        <v>3.6</v>
      </c>
      <c r="P1207" s="305"/>
      <c r="Q1207" s="463">
        <f>IFERROR(tbl_AufmassLos1[[#This Row],[Fläche_qm]]*tbl_AufmassLos1[[#This Row],[Reinigungs-tageJahr]],"")</f>
        <v>1303.4000000000001</v>
      </c>
      <c r="R1207" s="232">
        <f>IFERROR(VLOOKUP(tbl_AufmassLos1[[#This Row],[Reinigungs-gruppe]]&amp;tbl_AufmassLos1[[#This Row],[Reinigungs-tageJahr]],tbl_BasisLos1[],7,FALSE),"")</f>
        <v>0</v>
      </c>
      <c r="S1207" s="463" t="str">
        <f>IFERROR(tbl_AufmassLos1[[#This Row],[Fläche_qm_Jahr]]/tbl_AufmassLos1[[#This Row],[qm Leistung pro Stunde]],"")</f>
        <v/>
      </c>
      <c r="T1207" s="233">
        <f>IFERROR(VLOOKUP(tbl_AufmassLos1[[#This Row],[Reinigungs-gruppe]]&amp;tbl_AufmassLos1[[#This Row],[Reinigungs-tageJahr]],tbl_BasisLos1[],8,FALSE),"")</f>
        <v>0</v>
      </c>
      <c r="U1207" s="234" t="str">
        <f>IFERROR(tbl_AufmassLos1[[#This Row],[StundenJahr]]*tbl_AufmassLos1[[#This Row],[SVS]],"")</f>
        <v/>
      </c>
      <c r="V1207" s="234" t="str">
        <f>IFERROR(tbl_AufmassLos1[[#This Row],[PreisJahr]]/12,"")</f>
        <v/>
      </c>
    </row>
    <row r="1208" spans="1:22" x14ac:dyDescent="0.2">
      <c r="A1208" s="321" t="s">
        <v>2556</v>
      </c>
      <c r="B1208" s="318">
        <v>709170001</v>
      </c>
      <c r="C1208" s="309" t="s">
        <v>2511</v>
      </c>
      <c r="D1208" s="299" t="s">
        <v>256</v>
      </c>
      <c r="E1208" s="301" t="s">
        <v>1959</v>
      </c>
      <c r="F1208" s="296" t="s">
        <v>395</v>
      </c>
      <c r="G1208" s="468" t="s">
        <v>723</v>
      </c>
      <c r="H1208" s="301"/>
      <c r="I1208" s="301" t="s">
        <v>2488</v>
      </c>
      <c r="J1208" s="302">
        <v>6.48</v>
      </c>
      <c r="K1208" s="303" t="s">
        <v>454</v>
      </c>
      <c r="L1208" s="312" t="s">
        <v>163</v>
      </c>
      <c r="M1208" s="289" t="s">
        <v>481</v>
      </c>
      <c r="N1208" s="294">
        <v>245</v>
      </c>
      <c r="O1208" s="305">
        <v>1.2</v>
      </c>
      <c r="P1208" s="305"/>
      <c r="Q1208" s="463">
        <f>IFERROR(tbl_AufmassLos1[[#This Row],[Fläche_qm]]*tbl_AufmassLos1[[#This Row],[Reinigungs-tageJahr]],"")</f>
        <v>1587.6000000000001</v>
      </c>
      <c r="R1208" s="232">
        <f>IFERROR(VLOOKUP(tbl_AufmassLos1[[#This Row],[Reinigungs-gruppe]]&amp;tbl_AufmassLos1[[#This Row],[Reinigungs-tageJahr]],tbl_BasisLos1[],7,FALSE),"")</f>
        <v>0</v>
      </c>
      <c r="S1208" s="463" t="str">
        <f>IFERROR(tbl_AufmassLos1[[#This Row],[Fläche_qm_Jahr]]/tbl_AufmassLos1[[#This Row],[qm Leistung pro Stunde]],"")</f>
        <v/>
      </c>
      <c r="T1208" s="233">
        <f>IFERROR(VLOOKUP(tbl_AufmassLos1[[#This Row],[Reinigungs-gruppe]]&amp;tbl_AufmassLos1[[#This Row],[Reinigungs-tageJahr]],tbl_BasisLos1[],8,FALSE),"")</f>
        <v>0</v>
      </c>
      <c r="U1208" s="234" t="str">
        <f>IFERROR(tbl_AufmassLos1[[#This Row],[StundenJahr]]*tbl_AufmassLos1[[#This Row],[SVS]],"")</f>
        <v/>
      </c>
      <c r="V1208" s="234" t="str">
        <f>IFERROR(tbl_AufmassLos1[[#This Row],[PreisJahr]]/12,"")</f>
        <v/>
      </c>
    </row>
    <row r="1209" spans="1:22" x14ac:dyDescent="0.2">
      <c r="A1209" s="321" t="s">
        <v>2556</v>
      </c>
      <c r="B1209" s="318">
        <v>709170001</v>
      </c>
      <c r="C1209" s="309" t="s">
        <v>2511</v>
      </c>
      <c r="D1209" s="299" t="s">
        <v>253</v>
      </c>
      <c r="E1209" s="301" t="s">
        <v>1725</v>
      </c>
      <c r="F1209" s="296" t="s">
        <v>396</v>
      </c>
      <c r="G1209" s="468" t="s">
        <v>723</v>
      </c>
      <c r="H1209" s="301"/>
      <c r="I1209" s="301" t="s">
        <v>2486</v>
      </c>
      <c r="J1209" s="302">
        <v>42.37</v>
      </c>
      <c r="K1209" s="303" t="s">
        <v>48</v>
      </c>
      <c r="L1209" s="312" t="s">
        <v>163</v>
      </c>
      <c r="M1209" s="332" t="s">
        <v>250</v>
      </c>
      <c r="N1209" s="294">
        <v>0</v>
      </c>
      <c r="O1209" s="305">
        <v>0.6</v>
      </c>
      <c r="P1209" s="305"/>
      <c r="Q1209" s="463">
        <f>IFERROR(tbl_AufmassLos1[[#This Row],[Fläche_qm]]*tbl_AufmassLos1[[#This Row],[Reinigungs-tageJahr]],"")</f>
        <v>0</v>
      </c>
      <c r="R1209" s="232">
        <f>IFERROR(VLOOKUP(tbl_AufmassLos1[[#This Row],[Reinigungs-gruppe]]&amp;tbl_AufmassLos1[[#This Row],[Reinigungs-tageJahr]],tbl_BasisLos1[],7,FALSE),"")</f>
        <v>0</v>
      </c>
      <c r="S1209" s="463" t="str">
        <f>IFERROR(tbl_AufmassLos1[[#This Row],[Fläche_qm_Jahr]]/tbl_AufmassLos1[[#This Row],[qm Leistung pro Stunde]],"")</f>
        <v/>
      </c>
      <c r="T1209" s="233">
        <f>IFERROR(VLOOKUP(tbl_AufmassLos1[[#This Row],[Reinigungs-gruppe]]&amp;tbl_AufmassLos1[[#This Row],[Reinigungs-tageJahr]],tbl_BasisLos1[],8,FALSE),"")</f>
        <v>0</v>
      </c>
      <c r="U1209" s="234" t="str">
        <f>IFERROR(tbl_AufmassLos1[[#This Row],[StundenJahr]]*tbl_AufmassLos1[[#This Row],[SVS]],"")</f>
        <v/>
      </c>
      <c r="V1209" s="234" t="str">
        <f>IFERROR(tbl_AufmassLos1[[#This Row],[PreisJahr]]/12,"")</f>
        <v/>
      </c>
    </row>
    <row r="1210" spans="1:22" x14ac:dyDescent="0.2">
      <c r="A1210" s="321" t="s">
        <v>2556</v>
      </c>
      <c r="B1210" s="318">
        <v>709170001</v>
      </c>
      <c r="C1210" s="309" t="s">
        <v>2511</v>
      </c>
      <c r="D1210" s="299" t="s">
        <v>256</v>
      </c>
      <c r="E1210" s="301" t="s">
        <v>1965</v>
      </c>
      <c r="F1210" s="296" t="s">
        <v>394</v>
      </c>
      <c r="G1210" s="468" t="s">
        <v>723</v>
      </c>
      <c r="H1210" s="301"/>
      <c r="I1210" s="301" t="s">
        <v>2488</v>
      </c>
      <c r="J1210" s="302">
        <v>4.32</v>
      </c>
      <c r="K1210" s="303" t="s">
        <v>451</v>
      </c>
      <c r="L1210" s="312" t="s">
        <v>163</v>
      </c>
      <c r="M1210" s="289" t="s">
        <v>481</v>
      </c>
      <c r="N1210" s="294">
        <v>245</v>
      </c>
      <c r="O1210" s="305">
        <v>0</v>
      </c>
      <c r="P1210" s="305"/>
      <c r="Q1210" s="463">
        <f>IFERROR(tbl_AufmassLos1[[#This Row],[Fläche_qm]]*tbl_AufmassLos1[[#This Row],[Reinigungs-tageJahr]],"")</f>
        <v>1058.4000000000001</v>
      </c>
      <c r="R1210" s="232">
        <f>IFERROR(VLOOKUP(tbl_AufmassLos1[[#This Row],[Reinigungs-gruppe]]&amp;tbl_AufmassLos1[[#This Row],[Reinigungs-tageJahr]],tbl_BasisLos1[],7,FALSE),"")</f>
        <v>0</v>
      </c>
      <c r="S1210" s="463" t="str">
        <f>IFERROR(tbl_AufmassLos1[[#This Row],[Fläche_qm_Jahr]]/tbl_AufmassLos1[[#This Row],[qm Leistung pro Stunde]],"")</f>
        <v/>
      </c>
      <c r="T1210" s="233">
        <f>IFERROR(VLOOKUP(tbl_AufmassLos1[[#This Row],[Reinigungs-gruppe]]&amp;tbl_AufmassLos1[[#This Row],[Reinigungs-tageJahr]],tbl_BasisLos1[],8,FALSE),"")</f>
        <v>0</v>
      </c>
      <c r="U1210" s="234" t="str">
        <f>IFERROR(tbl_AufmassLos1[[#This Row],[StundenJahr]]*tbl_AufmassLos1[[#This Row],[SVS]],"")</f>
        <v/>
      </c>
      <c r="V1210" s="234" t="str">
        <f>IFERROR(tbl_AufmassLos1[[#This Row],[PreisJahr]]/12,"")</f>
        <v/>
      </c>
    </row>
    <row r="1211" spans="1:22" x14ac:dyDescent="0.2">
      <c r="A1211" s="321" t="s">
        <v>2556</v>
      </c>
      <c r="B1211" s="318">
        <v>709170001</v>
      </c>
      <c r="C1211" s="309" t="s">
        <v>2511</v>
      </c>
      <c r="D1211" s="299" t="s">
        <v>256</v>
      </c>
      <c r="E1211" s="301" t="s">
        <v>1966</v>
      </c>
      <c r="F1211" s="296" t="s">
        <v>393</v>
      </c>
      <c r="G1211" s="468" t="s">
        <v>723</v>
      </c>
      <c r="H1211" s="301"/>
      <c r="I1211" s="301" t="s">
        <v>2488</v>
      </c>
      <c r="J1211" s="302">
        <v>13.14</v>
      </c>
      <c r="K1211" s="303" t="s">
        <v>451</v>
      </c>
      <c r="L1211" s="312" t="s">
        <v>163</v>
      </c>
      <c r="M1211" s="289" t="s">
        <v>481</v>
      </c>
      <c r="N1211" s="294">
        <v>245</v>
      </c>
      <c r="O1211" s="305">
        <v>2.4</v>
      </c>
      <c r="P1211" s="305"/>
      <c r="Q1211" s="463">
        <f>IFERROR(tbl_AufmassLos1[[#This Row],[Fläche_qm]]*tbl_AufmassLos1[[#This Row],[Reinigungs-tageJahr]],"")</f>
        <v>3219.3</v>
      </c>
      <c r="R1211" s="232">
        <f>IFERROR(VLOOKUP(tbl_AufmassLos1[[#This Row],[Reinigungs-gruppe]]&amp;tbl_AufmassLos1[[#This Row],[Reinigungs-tageJahr]],tbl_BasisLos1[],7,FALSE),"")</f>
        <v>0</v>
      </c>
      <c r="S1211" s="463" t="str">
        <f>IFERROR(tbl_AufmassLos1[[#This Row],[Fläche_qm_Jahr]]/tbl_AufmassLos1[[#This Row],[qm Leistung pro Stunde]],"")</f>
        <v/>
      </c>
      <c r="T1211" s="233">
        <f>IFERROR(VLOOKUP(tbl_AufmassLos1[[#This Row],[Reinigungs-gruppe]]&amp;tbl_AufmassLos1[[#This Row],[Reinigungs-tageJahr]],tbl_BasisLos1[],8,FALSE),"")</f>
        <v>0</v>
      </c>
      <c r="U1211" s="234" t="str">
        <f>IFERROR(tbl_AufmassLos1[[#This Row],[StundenJahr]]*tbl_AufmassLos1[[#This Row],[SVS]],"")</f>
        <v/>
      </c>
      <c r="V1211" s="234" t="str">
        <f>IFERROR(tbl_AufmassLos1[[#This Row],[PreisJahr]]/12,"")</f>
        <v/>
      </c>
    </row>
    <row r="1212" spans="1:22" x14ac:dyDescent="0.2">
      <c r="A1212" s="321" t="s">
        <v>2556</v>
      </c>
      <c r="B1212" s="318">
        <v>709170001</v>
      </c>
      <c r="C1212" s="309" t="s">
        <v>2511</v>
      </c>
      <c r="D1212" s="299" t="s">
        <v>256</v>
      </c>
      <c r="E1212" s="301" t="s">
        <v>1967</v>
      </c>
      <c r="F1212" s="296" t="s">
        <v>380</v>
      </c>
      <c r="G1212" s="468" t="s">
        <v>723</v>
      </c>
      <c r="H1212" s="301"/>
      <c r="I1212" s="301" t="s">
        <v>2486</v>
      </c>
      <c r="J1212" s="302">
        <v>73.52</v>
      </c>
      <c r="K1212" s="303" t="s">
        <v>452</v>
      </c>
      <c r="L1212" s="312" t="s">
        <v>163</v>
      </c>
      <c r="M1212" s="289" t="s">
        <v>484</v>
      </c>
      <c r="N1212" s="294">
        <v>122.5</v>
      </c>
      <c r="O1212" s="305">
        <v>3.6</v>
      </c>
      <c r="P1212" s="305"/>
      <c r="Q1212" s="463">
        <f>IFERROR(tbl_AufmassLos1[[#This Row],[Fläche_qm]]*tbl_AufmassLos1[[#This Row],[Reinigungs-tageJahr]],"")</f>
        <v>9006.1999999999989</v>
      </c>
      <c r="R1212" s="232">
        <f>IFERROR(VLOOKUP(tbl_AufmassLos1[[#This Row],[Reinigungs-gruppe]]&amp;tbl_AufmassLos1[[#This Row],[Reinigungs-tageJahr]],tbl_BasisLos1[],7,FALSE),"")</f>
        <v>0</v>
      </c>
      <c r="S1212" s="463" t="str">
        <f>IFERROR(tbl_AufmassLos1[[#This Row],[Fläche_qm_Jahr]]/tbl_AufmassLos1[[#This Row],[qm Leistung pro Stunde]],"")</f>
        <v/>
      </c>
      <c r="T1212" s="233">
        <f>IFERROR(VLOOKUP(tbl_AufmassLos1[[#This Row],[Reinigungs-gruppe]]&amp;tbl_AufmassLos1[[#This Row],[Reinigungs-tageJahr]],tbl_BasisLos1[],8,FALSE),"")</f>
        <v>0</v>
      </c>
      <c r="U1212" s="234" t="str">
        <f>IFERROR(tbl_AufmassLos1[[#This Row],[StundenJahr]]*tbl_AufmassLos1[[#This Row],[SVS]],"")</f>
        <v/>
      </c>
      <c r="V1212" s="234" t="str">
        <f>IFERROR(tbl_AufmassLos1[[#This Row],[PreisJahr]]/12,"")</f>
        <v/>
      </c>
    </row>
    <row r="1213" spans="1:22" x14ac:dyDescent="0.2">
      <c r="A1213" s="321" t="s">
        <v>2556</v>
      </c>
      <c r="B1213" s="318">
        <v>709170001</v>
      </c>
      <c r="C1213" s="309" t="s">
        <v>2511</v>
      </c>
      <c r="D1213" s="299" t="s">
        <v>253</v>
      </c>
      <c r="E1213" s="301" t="s">
        <v>1726</v>
      </c>
      <c r="F1213" s="296" t="s">
        <v>386</v>
      </c>
      <c r="G1213" s="468" t="s">
        <v>723</v>
      </c>
      <c r="H1213" s="301"/>
      <c r="I1213" s="301" t="s">
        <v>2488</v>
      </c>
      <c r="J1213" s="302">
        <v>4</v>
      </c>
      <c r="K1213" s="303" t="s">
        <v>48</v>
      </c>
      <c r="L1213" s="312" t="s">
        <v>163</v>
      </c>
      <c r="M1213" s="332" t="s">
        <v>250</v>
      </c>
      <c r="N1213" s="294">
        <v>0</v>
      </c>
      <c r="O1213" s="305">
        <v>0.6</v>
      </c>
      <c r="P1213" s="305"/>
      <c r="Q1213" s="463">
        <f>IFERROR(tbl_AufmassLos1[[#This Row],[Fläche_qm]]*tbl_AufmassLos1[[#This Row],[Reinigungs-tageJahr]],"")</f>
        <v>0</v>
      </c>
      <c r="R1213" s="232">
        <f>IFERROR(VLOOKUP(tbl_AufmassLos1[[#This Row],[Reinigungs-gruppe]]&amp;tbl_AufmassLos1[[#This Row],[Reinigungs-tageJahr]],tbl_BasisLos1[],7,FALSE),"")</f>
        <v>0</v>
      </c>
      <c r="S1213" s="463" t="str">
        <f>IFERROR(tbl_AufmassLos1[[#This Row],[Fläche_qm_Jahr]]/tbl_AufmassLos1[[#This Row],[qm Leistung pro Stunde]],"")</f>
        <v/>
      </c>
      <c r="T1213" s="233">
        <f>IFERROR(VLOOKUP(tbl_AufmassLos1[[#This Row],[Reinigungs-gruppe]]&amp;tbl_AufmassLos1[[#This Row],[Reinigungs-tageJahr]],tbl_BasisLos1[],8,FALSE),"")</f>
        <v>0</v>
      </c>
      <c r="U1213" s="234" t="str">
        <f>IFERROR(tbl_AufmassLos1[[#This Row],[StundenJahr]]*tbl_AufmassLos1[[#This Row],[SVS]],"")</f>
        <v/>
      </c>
      <c r="V1213" s="234" t="str">
        <f>IFERROR(tbl_AufmassLos1[[#This Row],[PreisJahr]]/12,"")</f>
        <v/>
      </c>
    </row>
    <row r="1214" spans="1:22" x14ac:dyDescent="0.2">
      <c r="A1214" s="321" t="s">
        <v>2556</v>
      </c>
      <c r="B1214" s="318">
        <v>709170001</v>
      </c>
      <c r="C1214" s="309" t="s">
        <v>2511</v>
      </c>
      <c r="D1214" s="299" t="s">
        <v>253</v>
      </c>
      <c r="E1214" s="301" t="s">
        <v>1727</v>
      </c>
      <c r="F1214" s="296" t="s">
        <v>396</v>
      </c>
      <c r="G1214" s="468" t="s">
        <v>723</v>
      </c>
      <c r="H1214" s="301"/>
      <c r="I1214" s="301" t="s">
        <v>2488</v>
      </c>
      <c r="J1214" s="302">
        <v>17.329999999999998</v>
      </c>
      <c r="K1214" s="303" t="s">
        <v>48</v>
      </c>
      <c r="L1214" s="312" t="s">
        <v>163</v>
      </c>
      <c r="M1214" s="332" t="s">
        <v>250</v>
      </c>
      <c r="N1214" s="294">
        <v>0</v>
      </c>
      <c r="O1214" s="305">
        <v>0.6</v>
      </c>
      <c r="P1214" s="305"/>
      <c r="Q1214" s="463">
        <f>IFERROR(tbl_AufmassLos1[[#This Row],[Fläche_qm]]*tbl_AufmassLos1[[#This Row],[Reinigungs-tageJahr]],"")</f>
        <v>0</v>
      </c>
      <c r="R1214" s="232">
        <f>IFERROR(VLOOKUP(tbl_AufmassLos1[[#This Row],[Reinigungs-gruppe]]&amp;tbl_AufmassLos1[[#This Row],[Reinigungs-tageJahr]],tbl_BasisLos1[],7,FALSE),"")</f>
        <v>0</v>
      </c>
      <c r="S1214" s="463" t="str">
        <f>IFERROR(tbl_AufmassLos1[[#This Row],[Fläche_qm_Jahr]]/tbl_AufmassLos1[[#This Row],[qm Leistung pro Stunde]],"")</f>
        <v/>
      </c>
      <c r="T1214" s="233">
        <f>IFERROR(VLOOKUP(tbl_AufmassLos1[[#This Row],[Reinigungs-gruppe]]&amp;tbl_AufmassLos1[[#This Row],[Reinigungs-tageJahr]],tbl_BasisLos1[],8,FALSE),"")</f>
        <v>0</v>
      </c>
      <c r="U1214" s="234" t="str">
        <f>IFERROR(tbl_AufmassLos1[[#This Row],[StundenJahr]]*tbl_AufmassLos1[[#This Row],[SVS]],"")</f>
        <v/>
      </c>
      <c r="V1214" s="234" t="str">
        <f>IFERROR(tbl_AufmassLos1[[#This Row],[PreisJahr]]/12,"")</f>
        <v/>
      </c>
    </row>
    <row r="1215" spans="1:22" x14ac:dyDescent="0.2">
      <c r="A1215" s="321" t="s">
        <v>2556</v>
      </c>
      <c r="B1215" s="318">
        <v>709170001</v>
      </c>
      <c r="C1215" s="309" t="s">
        <v>2511</v>
      </c>
      <c r="D1215" s="299" t="s">
        <v>253</v>
      </c>
      <c r="E1215" s="301" t="s">
        <v>1728</v>
      </c>
      <c r="F1215" s="296" t="s">
        <v>396</v>
      </c>
      <c r="G1215" s="468" t="s">
        <v>723</v>
      </c>
      <c r="H1215" s="301"/>
      <c r="I1215" s="301" t="s">
        <v>2486</v>
      </c>
      <c r="J1215" s="302">
        <v>35.58</v>
      </c>
      <c r="K1215" s="303" t="s">
        <v>48</v>
      </c>
      <c r="L1215" s="312" t="s">
        <v>163</v>
      </c>
      <c r="M1215" s="332" t="s">
        <v>250</v>
      </c>
      <c r="N1215" s="294">
        <v>0</v>
      </c>
      <c r="O1215" s="305">
        <v>0.6</v>
      </c>
      <c r="P1215" s="305"/>
      <c r="Q1215" s="463">
        <f>IFERROR(tbl_AufmassLos1[[#This Row],[Fläche_qm]]*tbl_AufmassLos1[[#This Row],[Reinigungs-tageJahr]],"")</f>
        <v>0</v>
      </c>
      <c r="R1215" s="232">
        <f>IFERROR(VLOOKUP(tbl_AufmassLos1[[#This Row],[Reinigungs-gruppe]]&amp;tbl_AufmassLos1[[#This Row],[Reinigungs-tageJahr]],tbl_BasisLos1[],7,FALSE),"")</f>
        <v>0</v>
      </c>
      <c r="S1215" s="463" t="str">
        <f>IFERROR(tbl_AufmassLos1[[#This Row],[Fläche_qm_Jahr]]/tbl_AufmassLos1[[#This Row],[qm Leistung pro Stunde]],"")</f>
        <v/>
      </c>
      <c r="T1215" s="233">
        <f>IFERROR(VLOOKUP(tbl_AufmassLos1[[#This Row],[Reinigungs-gruppe]]&amp;tbl_AufmassLos1[[#This Row],[Reinigungs-tageJahr]],tbl_BasisLos1[],8,FALSE),"")</f>
        <v>0</v>
      </c>
      <c r="U1215" s="234" t="str">
        <f>IFERROR(tbl_AufmassLos1[[#This Row],[StundenJahr]]*tbl_AufmassLos1[[#This Row],[SVS]],"")</f>
        <v/>
      </c>
      <c r="V1215" s="234" t="str">
        <f>IFERROR(tbl_AufmassLos1[[#This Row],[PreisJahr]]/12,"")</f>
        <v/>
      </c>
    </row>
    <row r="1216" spans="1:22" x14ac:dyDescent="0.2">
      <c r="A1216" s="321" t="s">
        <v>2556</v>
      </c>
      <c r="B1216" s="318">
        <v>709170001</v>
      </c>
      <c r="C1216" s="309" t="s">
        <v>2511</v>
      </c>
      <c r="D1216" s="299" t="s">
        <v>253</v>
      </c>
      <c r="E1216" s="301" t="s">
        <v>1729</v>
      </c>
      <c r="F1216" s="296" t="s">
        <v>2434</v>
      </c>
      <c r="G1216" s="468" t="s">
        <v>723</v>
      </c>
      <c r="H1216" s="301"/>
      <c r="I1216" s="301" t="s">
        <v>2486</v>
      </c>
      <c r="J1216" s="302">
        <v>12.16</v>
      </c>
      <c r="K1216" s="303" t="s">
        <v>48</v>
      </c>
      <c r="L1216" s="312" t="s">
        <v>163</v>
      </c>
      <c r="M1216" s="332" t="s">
        <v>250</v>
      </c>
      <c r="N1216" s="294">
        <v>0</v>
      </c>
      <c r="O1216" s="305">
        <v>0.6</v>
      </c>
      <c r="P1216" s="305"/>
      <c r="Q1216" s="463">
        <f>IFERROR(tbl_AufmassLos1[[#This Row],[Fläche_qm]]*tbl_AufmassLos1[[#This Row],[Reinigungs-tageJahr]],"")</f>
        <v>0</v>
      </c>
      <c r="R1216" s="232">
        <f>IFERROR(VLOOKUP(tbl_AufmassLos1[[#This Row],[Reinigungs-gruppe]]&amp;tbl_AufmassLos1[[#This Row],[Reinigungs-tageJahr]],tbl_BasisLos1[],7,FALSE),"")</f>
        <v>0</v>
      </c>
      <c r="S1216" s="463" t="str">
        <f>IFERROR(tbl_AufmassLos1[[#This Row],[Fläche_qm_Jahr]]/tbl_AufmassLos1[[#This Row],[qm Leistung pro Stunde]],"")</f>
        <v/>
      </c>
      <c r="T1216" s="233">
        <f>IFERROR(VLOOKUP(tbl_AufmassLos1[[#This Row],[Reinigungs-gruppe]]&amp;tbl_AufmassLos1[[#This Row],[Reinigungs-tageJahr]],tbl_BasisLos1[],8,FALSE),"")</f>
        <v>0</v>
      </c>
      <c r="U1216" s="234" t="str">
        <f>IFERROR(tbl_AufmassLos1[[#This Row],[StundenJahr]]*tbl_AufmassLos1[[#This Row],[SVS]],"")</f>
        <v/>
      </c>
      <c r="V1216" s="234" t="str">
        <f>IFERROR(tbl_AufmassLos1[[#This Row],[PreisJahr]]/12,"")</f>
        <v/>
      </c>
    </row>
    <row r="1217" spans="1:22" x14ac:dyDescent="0.2">
      <c r="A1217" s="321" t="s">
        <v>2556</v>
      </c>
      <c r="B1217" s="318">
        <v>709170001</v>
      </c>
      <c r="C1217" s="309" t="s">
        <v>2511</v>
      </c>
      <c r="D1217" s="299" t="s">
        <v>253</v>
      </c>
      <c r="E1217" s="301" t="s">
        <v>1730</v>
      </c>
      <c r="F1217" s="296" t="s">
        <v>396</v>
      </c>
      <c r="G1217" s="468" t="s">
        <v>723</v>
      </c>
      <c r="H1217" s="301"/>
      <c r="I1217" s="301" t="s">
        <v>2486</v>
      </c>
      <c r="J1217" s="302">
        <v>46.74</v>
      </c>
      <c r="K1217" s="303" t="s">
        <v>48</v>
      </c>
      <c r="L1217" s="312" t="s">
        <v>163</v>
      </c>
      <c r="M1217" s="332" t="s">
        <v>250</v>
      </c>
      <c r="N1217" s="294">
        <v>0</v>
      </c>
      <c r="O1217" s="305">
        <v>0.6</v>
      </c>
      <c r="P1217" s="305"/>
      <c r="Q1217" s="463">
        <f>IFERROR(tbl_AufmassLos1[[#This Row],[Fläche_qm]]*tbl_AufmassLos1[[#This Row],[Reinigungs-tageJahr]],"")</f>
        <v>0</v>
      </c>
      <c r="R1217" s="232">
        <f>IFERROR(VLOOKUP(tbl_AufmassLos1[[#This Row],[Reinigungs-gruppe]]&amp;tbl_AufmassLos1[[#This Row],[Reinigungs-tageJahr]],tbl_BasisLos1[],7,FALSE),"")</f>
        <v>0</v>
      </c>
      <c r="S1217" s="463" t="str">
        <f>IFERROR(tbl_AufmassLos1[[#This Row],[Fläche_qm_Jahr]]/tbl_AufmassLos1[[#This Row],[qm Leistung pro Stunde]],"")</f>
        <v/>
      </c>
      <c r="T1217" s="233">
        <f>IFERROR(VLOOKUP(tbl_AufmassLos1[[#This Row],[Reinigungs-gruppe]]&amp;tbl_AufmassLos1[[#This Row],[Reinigungs-tageJahr]],tbl_BasisLos1[],8,FALSE),"")</f>
        <v>0</v>
      </c>
      <c r="U1217" s="234" t="str">
        <f>IFERROR(tbl_AufmassLos1[[#This Row],[StundenJahr]]*tbl_AufmassLos1[[#This Row],[SVS]],"")</f>
        <v/>
      </c>
      <c r="V1217" s="234" t="str">
        <f>IFERROR(tbl_AufmassLos1[[#This Row],[PreisJahr]]/12,"")</f>
        <v/>
      </c>
    </row>
    <row r="1218" spans="1:22" x14ac:dyDescent="0.2">
      <c r="A1218" s="321" t="s">
        <v>2556</v>
      </c>
      <c r="B1218" s="318">
        <v>709170001</v>
      </c>
      <c r="C1218" s="309" t="s">
        <v>2511</v>
      </c>
      <c r="D1218" s="299" t="s">
        <v>253</v>
      </c>
      <c r="E1218" s="301" t="s">
        <v>1704</v>
      </c>
      <c r="F1218" s="296" t="s">
        <v>408</v>
      </c>
      <c r="G1218" s="468" t="s">
        <v>723</v>
      </c>
      <c r="H1218" s="301"/>
      <c r="I1218" s="301" t="s">
        <v>2496</v>
      </c>
      <c r="J1218" s="302">
        <v>14.49</v>
      </c>
      <c r="K1218" s="303" t="s">
        <v>48</v>
      </c>
      <c r="L1218" s="312" t="s">
        <v>163</v>
      </c>
      <c r="M1218" s="332" t="s">
        <v>250</v>
      </c>
      <c r="N1218" s="294">
        <v>0</v>
      </c>
      <c r="O1218" s="305">
        <v>0.6</v>
      </c>
      <c r="P1218" s="305"/>
      <c r="Q1218" s="463">
        <f>IFERROR(tbl_AufmassLos1[[#This Row],[Fläche_qm]]*tbl_AufmassLos1[[#This Row],[Reinigungs-tageJahr]],"")</f>
        <v>0</v>
      </c>
      <c r="R1218" s="232">
        <f>IFERROR(VLOOKUP(tbl_AufmassLos1[[#This Row],[Reinigungs-gruppe]]&amp;tbl_AufmassLos1[[#This Row],[Reinigungs-tageJahr]],tbl_BasisLos1[],7,FALSE),"")</f>
        <v>0</v>
      </c>
      <c r="S1218" s="463" t="str">
        <f>IFERROR(tbl_AufmassLos1[[#This Row],[Fläche_qm_Jahr]]/tbl_AufmassLos1[[#This Row],[qm Leistung pro Stunde]],"")</f>
        <v/>
      </c>
      <c r="T1218" s="233">
        <f>IFERROR(VLOOKUP(tbl_AufmassLos1[[#This Row],[Reinigungs-gruppe]]&amp;tbl_AufmassLos1[[#This Row],[Reinigungs-tageJahr]],tbl_BasisLos1[],8,FALSE),"")</f>
        <v>0</v>
      </c>
      <c r="U1218" s="234" t="str">
        <f>IFERROR(tbl_AufmassLos1[[#This Row],[StundenJahr]]*tbl_AufmassLos1[[#This Row],[SVS]],"")</f>
        <v/>
      </c>
      <c r="V1218" s="234" t="str">
        <f>IFERROR(tbl_AufmassLos1[[#This Row],[PreisJahr]]/12,"")</f>
        <v/>
      </c>
    </row>
    <row r="1219" spans="1:22" x14ac:dyDescent="0.2">
      <c r="A1219" s="321" t="s">
        <v>2556</v>
      </c>
      <c r="B1219" s="318">
        <v>709170001</v>
      </c>
      <c r="C1219" s="309" t="s">
        <v>2511</v>
      </c>
      <c r="D1219" s="299" t="s">
        <v>253</v>
      </c>
      <c r="E1219" s="301" t="s">
        <v>1731</v>
      </c>
      <c r="F1219" s="296" t="s">
        <v>396</v>
      </c>
      <c r="G1219" s="468" t="s">
        <v>723</v>
      </c>
      <c r="H1219" s="301"/>
      <c r="I1219" s="301" t="s">
        <v>2486</v>
      </c>
      <c r="J1219" s="302">
        <v>32.17</v>
      </c>
      <c r="K1219" s="303" t="s">
        <v>48</v>
      </c>
      <c r="L1219" s="312" t="s">
        <v>163</v>
      </c>
      <c r="M1219" s="332" t="s">
        <v>250</v>
      </c>
      <c r="N1219" s="294">
        <v>0</v>
      </c>
      <c r="O1219" s="305">
        <v>0.6</v>
      </c>
      <c r="P1219" s="305"/>
      <c r="Q1219" s="463">
        <f>IFERROR(tbl_AufmassLos1[[#This Row],[Fläche_qm]]*tbl_AufmassLos1[[#This Row],[Reinigungs-tageJahr]],"")</f>
        <v>0</v>
      </c>
      <c r="R1219" s="232">
        <f>IFERROR(VLOOKUP(tbl_AufmassLos1[[#This Row],[Reinigungs-gruppe]]&amp;tbl_AufmassLos1[[#This Row],[Reinigungs-tageJahr]],tbl_BasisLos1[],7,FALSE),"")</f>
        <v>0</v>
      </c>
      <c r="S1219" s="463" t="str">
        <f>IFERROR(tbl_AufmassLos1[[#This Row],[Fläche_qm_Jahr]]/tbl_AufmassLos1[[#This Row],[qm Leistung pro Stunde]],"")</f>
        <v/>
      </c>
      <c r="T1219" s="233">
        <f>IFERROR(VLOOKUP(tbl_AufmassLos1[[#This Row],[Reinigungs-gruppe]]&amp;tbl_AufmassLos1[[#This Row],[Reinigungs-tageJahr]],tbl_BasisLos1[],8,FALSE),"")</f>
        <v>0</v>
      </c>
      <c r="U1219" s="234" t="str">
        <f>IFERROR(tbl_AufmassLos1[[#This Row],[StundenJahr]]*tbl_AufmassLos1[[#This Row],[SVS]],"")</f>
        <v/>
      </c>
      <c r="V1219" s="234" t="str">
        <f>IFERROR(tbl_AufmassLos1[[#This Row],[PreisJahr]]/12,"")</f>
        <v/>
      </c>
    </row>
    <row r="1220" spans="1:22" x14ac:dyDescent="0.2">
      <c r="A1220" s="321" t="s">
        <v>2556</v>
      </c>
      <c r="B1220" s="318">
        <v>709170001</v>
      </c>
      <c r="C1220" s="309" t="s">
        <v>2511</v>
      </c>
      <c r="D1220" s="299" t="s">
        <v>250</v>
      </c>
      <c r="E1220" s="301" t="s">
        <v>1732</v>
      </c>
      <c r="F1220" s="296" t="s">
        <v>2435</v>
      </c>
      <c r="G1220" s="468" t="s">
        <v>723</v>
      </c>
      <c r="H1220" s="301"/>
      <c r="I1220" s="301" t="s">
        <v>2484</v>
      </c>
      <c r="J1220" s="302">
        <v>12.92</v>
      </c>
      <c r="K1220" s="303" t="s">
        <v>236</v>
      </c>
      <c r="L1220" s="312" t="s">
        <v>163</v>
      </c>
      <c r="M1220" s="289" t="s">
        <v>481</v>
      </c>
      <c r="N1220" s="294">
        <v>245</v>
      </c>
      <c r="O1220" s="305">
        <v>12.3</v>
      </c>
      <c r="P1220" s="305"/>
      <c r="Q1220" s="463">
        <f>IFERROR(tbl_AufmassLos1[[#This Row],[Fläche_qm]]*tbl_AufmassLos1[[#This Row],[Reinigungs-tageJahr]],"")</f>
        <v>3165.4</v>
      </c>
      <c r="R1220" s="232">
        <f>IFERROR(VLOOKUP(tbl_AufmassLos1[[#This Row],[Reinigungs-gruppe]]&amp;tbl_AufmassLos1[[#This Row],[Reinigungs-tageJahr]],tbl_BasisLos1[],7,FALSE),"")</f>
        <v>0</v>
      </c>
      <c r="S1220" s="463" t="str">
        <f>IFERROR(tbl_AufmassLos1[[#This Row],[Fläche_qm_Jahr]]/tbl_AufmassLos1[[#This Row],[qm Leistung pro Stunde]],"")</f>
        <v/>
      </c>
      <c r="T1220" s="233">
        <f>IFERROR(VLOOKUP(tbl_AufmassLos1[[#This Row],[Reinigungs-gruppe]]&amp;tbl_AufmassLos1[[#This Row],[Reinigungs-tageJahr]],tbl_BasisLos1[],8,FALSE),"")</f>
        <v>0</v>
      </c>
      <c r="U1220" s="234" t="str">
        <f>IFERROR(tbl_AufmassLos1[[#This Row],[StundenJahr]]*tbl_AufmassLos1[[#This Row],[SVS]],"")</f>
        <v/>
      </c>
      <c r="V1220" s="234" t="str">
        <f>IFERROR(tbl_AufmassLos1[[#This Row],[PreisJahr]]/12,"")</f>
        <v/>
      </c>
    </row>
    <row r="1221" spans="1:22" x14ac:dyDescent="0.2">
      <c r="A1221" s="321" t="s">
        <v>2556</v>
      </c>
      <c r="B1221" s="318">
        <v>709170001</v>
      </c>
      <c r="C1221" s="309" t="s">
        <v>2511</v>
      </c>
      <c r="D1221" s="299" t="s">
        <v>250</v>
      </c>
      <c r="E1221" s="301" t="s">
        <v>1733</v>
      </c>
      <c r="F1221" s="296" t="s">
        <v>413</v>
      </c>
      <c r="G1221" s="468" t="s">
        <v>723</v>
      </c>
      <c r="H1221" s="301"/>
      <c r="I1221" s="301" t="s">
        <v>2484</v>
      </c>
      <c r="J1221" s="302">
        <v>33.75</v>
      </c>
      <c r="K1221" s="303" t="s">
        <v>236</v>
      </c>
      <c r="L1221" s="312" t="s">
        <v>163</v>
      </c>
      <c r="M1221" s="289" t="s">
        <v>481</v>
      </c>
      <c r="N1221" s="294">
        <v>245</v>
      </c>
      <c r="O1221" s="305">
        <v>4.2</v>
      </c>
      <c r="P1221" s="305">
        <v>16.7</v>
      </c>
      <c r="Q1221" s="463">
        <f>IFERROR(tbl_AufmassLos1[[#This Row],[Fläche_qm]]*tbl_AufmassLos1[[#This Row],[Reinigungs-tageJahr]],"")</f>
        <v>8268.75</v>
      </c>
      <c r="R1221" s="232">
        <f>IFERROR(VLOOKUP(tbl_AufmassLos1[[#This Row],[Reinigungs-gruppe]]&amp;tbl_AufmassLos1[[#This Row],[Reinigungs-tageJahr]],tbl_BasisLos1[],7,FALSE),"")</f>
        <v>0</v>
      </c>
      <c r="S1221" s="463" t="str">
        <f>IFERROR(tbl_AufmassLos1[[#This Row],[Fläche_qm_Jahr]]/tbl_AufmassLos1[[#This Row],[qm Leistung pro Stunde]],"")</f>
        <v/>
      </c>
      <c r="T1221" s="233">
        <f>IFERROR(VLOOKUP(tbl_AufmassLos1[[#This Row],[Reinigungs-gruppe]]&amp;tbl_AufmassLos1[[#This Row],[Reinigungs-tageJahr]],tbl_BasisLos1[],8,FALSE),"")</f>
        <v>0</v>
      </c>
      <c r="U1221" s="234" t="str">
        <f>IFERROR(tbl_AufmassLos1[[#This Row],[StundenJahr]]*tbl_AufmassLos1[[#This Row],[SVS]],"")</f>
        <v/>
      </c>
      <c r="V1221" s="234" t="str">
        <f>IFERROR(tbl_AufmassLos1[[#This Row],[PreisJahr]]/12,"")</f>
        <v/>
      </c>
    </row>
    <row r="1222" spans="1:22" x14ac:dyDescent="0.2">
      <c r="A1222" s="321" t="s">
        <v>2556</v>
      </c>
      <c r="B1222" s="318">
        <v>709170001</v>
      </c>
      <c r="C1222" s="309" t="s">
        <v>2511</v>
      </c>
      <c r="D1222" s="299" t="s">
        <v>250</v>
      </c>
      <c r="E1222" s="301" t="s">
        <v>1734</v>
      </c>
      <c r="F1222" s="296" t="s">
        <v>426</v>
      </c>
      <c r="G1222" s="468" t="s">
        <v>723</v>
      </c>
      <c r="H1222" s="301"/>
      <c r="I1222" s="301" t="s">
        <v>2485</v>
      </c>
      <c r="J1222" s="302">
        <v>4</v>
      </c>
      <c r="K1222" s="293" t="s">
        <v>261</v>
      </c>
      <c r="L1222" s="312" t="s">
        <v>163</v>
      </c>
      <c r="M1222" s="289" t="s">
        <v>484</v>
      </c>
      <c r="N1222" s="294">
        <v>122.5</v>
      </c>
      <c r="O1222" s="305">
        <v>0</v>
      </c>
      <c r="P1222" s="305"/>
      <c r="Q1222" s="463">
        <f>IFERROR(tbl_AufmassLos1[[#This Row],[Fläche_qm]]*tbl_AufmassLos1[[#This Row],[Reinigungs-tageJahr]],"")</f>
        <v>490</v>
      </c>
      <c r="R1222" s="232">
        <f>IFERROR(VLOOKUP(tbl_AufmassLos1[[#This Row],[Reinigungs-gruppe]]&amp;tbl_AufmassLos1[[#This Row],[Reinigungs-tageJahr]],tbl_BasisLos1[],7,FALSE),"")</f>
        <v>0</v>
      </c>
      <c r="S1222" s="463" t="str">
        <f>IFERROR(tbl_AufmassLos1[[#This Row],[Fläche_qm_Jahr]]/tbl_AufmassLos1[[#This Row],[qm Leistung pro Stunde]],"")</f>
        <v/>
      </c>
      <c r="T1222" s="233">
        <f>IFERROR(VLOOKUP(tbl_AufmassLos1[[#This Row],[Reinigungs-gruppe]]&amp;tbl_AufmassLos1[[#This Row],[Reinigungs-tageJahr]],tbl_BasisLos1[],8,FALSE),"")</f>
        <v>0</v>
      </c>
      <c r="U1222" s="234" t="str">
        <f>IFERROR(tbl_AufmassLos1[[#This Row],[StundenJahr]]*tbl_AufmassLos1[[#This Row],[SVS]],"")</f>
        <v/>
      </c>
      <c r="V1222" s="234" t="str">
        <f>IFERROR(tbl_AufmassLos1[[#This Row],[PreisJahr]]/12,"")</f>
        <v/>
      </c>
    </row>
    <row r="1223" spans="1:22" x14ac:dyDescent="0.2">
      <c r="A1223" s="321" t="s">
        <v>2556</v>
      </c>
      <c r="B1223" s="318">
        <v>709170001</v>
      </c>
      <c r="C1223" s="309" t="s">
        <v>2511</v>
      </c>
      <c r="D1223" s="299" t="s">
        <v>250</v>
      </c>
      <c r="E1223" s="301" t="s">
        <v>1735</v>
      </c>
      <c r="F1223" s="296" t="s">
        <v>386</v>
      </c>
      <c r="G1223" s="468" t="s">
        <v>723</v>
      </c>
      <c r="H1223" s="301"/>
      <c r="I1223" s="301" t="s">
        <v>2486</v>
      </c>
      <c r="J1223" s="302">
        <v>5.04</v>
      </c>
      <c r="K1223" s="303" t="s">
        <v>48</v>
      </c>
      <c r="L1223" s="312" t="s">
        <v>163</v>
      </c>
      <c r="M1223" s="332" t="s">
        <v>250</v>
      </c>
      <c r="N1223" s="294">
        <v>0</v>
      </c>
      <c r="O1223" s="305">
        <v>0</v>
      </c>
      <c r="P1223" s="305"/>
      <c r="Q1223" s="463">
        <f>IFERROR(tbl_AufmassLos1[[#This Row],[Fläche_qm]]*tbl_AufmassLos1[[#This Row],[Reinigungs-tageJahr]],"")</f>
        <v>0</v>
      </c>
      <c r="R1223" s="232">
        <f>IFERROR(VLOOKUP(tbl_AufmassLos1[[#This Row],[Reinigungs-gruppe]]&amp;tbl_AufmassLos1[[#This Row],[Reinigungs-tageJahr]],tbl_BasisLos1[],7,FALSE),"")</f>
        <v>0</v>
      </c>
      <c r="S1223" s="463" t="str">
        <f>IFERROR(tbl_AufmassLos1[[#This Row],[Fläche_qm_Jahr]]/tbl_AufmassLos1[[#This Row],[qm Leistung pro Stunde]],"")</f>
        <v/>
      </c>
      <c r="T1223" s="233">
        <f>IFERROR(VLOOKUP(tbl_AufmassLos1[[#This Row],[Reinigungs-gruppe]]&amp;tbl_AufmassLos1[[#This Row],[Reinigungs-tageJahr]],tbl_BasisLos1[],8,FALSE),"")</f>
        <v>0</v>
      </c>
      <c r="U1223" s="234" t="str">
        <f>IFERROR(tbl_AufmassLos1[[#This Row],[StundenJahr]]*tbl_AufmassLos1[[#This Row],[SVS]],"")</f>
        <v/>
      </c>
      <c r="V1223" s="234" t="str">
        <f>IFERROR(tbl_AufmassLos1[[#This Row],[PreisJahr]]/12,"")</f>
        <v/>
      </c>
    </row>
    <row r="1224" spans="1:22" x14ac:dyDescent="0.2">
      <c r="A1224" s="321" t="s">
        <v>2556</v>
      </c>
      <c r="B1224" s="318">
        <v>709170001</v>
      </c>
      <c r="C1224" s="309" t="s">
        <v>2511</v>
      </c>
      <c r="D1224" s="299" t="s">
        <v>250</v>
      </c>
      <c r="E1224" s="301" t="s">
        <v>1736</v>
      </c>
      <c r="F1224" s="296" t="s">
        <v>2436</v>
      </c>
      <c r="G1224" s="468" t="s">
        <v>723</v>
      </c>
      <c r="H1224" s="301"/>
      <c r="I1224" s="301" t="s">
        <v>2484</v>
      </c>
      <c r="J1224" s="302">
        <v>153.71</v>
      </c>
      <c r="K1224" s="303" t="s">
        <v>262</v>
      </c>
      <c r="L1224" s="312" t="s">
        <v>163</v>
      </c>
      <c r="M1224" s="289" t="s">
        <v>481</v>
      </c>
      <c r="N1224" s="294">
        <v>245</v>
      </c>
      <c r="O1224" s="305">
        <v>26.5</v>
      </c>
      <c r="P1224" s="305">
        <v>5.5</v>
      </c>
      <c r="Q1224" s="463">
        <f>IFERROR(tbl_AufmassLos1[[#This Row],[Fläche_qm]]*tbl_AufmassLos1[[#This Row],[Reinigungs-tageJahr]],"")</f>
        <v>37658.950000000004</v>
      </c>
      <c r="R1224" s="232">
        <f>IFERROR(VLOOKUP(tbl_AufmassLos1[[#This Row],[Reinigungs-gruppe]]&amp;tbl_AufmassLos1[[#This Row],[Reinigungs-tageJahr]],tbl_BasisLos1[],7,FALSE),"")</f>
        <v>0</v>
      </c>
      <c r="S1224" s="463" t="str">
        <f>IFERROR(tbl_AufmassLos1[[#This Row],[Fläche_qm_Jahr]]/tbl_AufmassLos1[[#This Row],[qm Leistung pro Stunde]],"")</f>
        <v/>
      </c>
      <c r="T1224" s="233">
        <f>IFERROR(VLOOKUP(tbl_AufmassLos1[[#This Row],[Reinigungs-gruppe]]&amp;tbl_AufmassLos1[[#This Row],[Reinigungs-tageJahr]],tbl_BasisLos1[],8,FALSE),"")</f>
        <v>0</v>
      </c>
      <c r="U1224" s="234" t="str">
        <f>IFERROR(tbl_AufmassLos1[[#This Row],[StundenJahr]]*tbl_AufmassLos1[[#This Row],[SVS]],"")</f>
        <v/>
      </c>
      <c r="V1224" s="234" t="str">
        <f>IFERROR(tbl_AufmassLos1[[#This Row],[PreisJahr]]/12,"")</f>
        <v/>
      </c>
    </row>
    <row r="1225" spans="1:22" x14ac:dyDescent="0.2">
      <c r="A1225" s="321" t="s">
        <v>2556</v>
      </c>
      <c r="B1225" s="318">
        <v>709170001</v>
      </c>
      <c r="C1225" s="309" t="s">
        <v>2511</v>
      </c>
      <c r="D1225" s="299" t="s">
        <v>250</v>
      </c>
      <c r="E1225" s="301" t="s">
        <v>1737</v>
      </c>
      <c r="F1225" s="296" t="s">
        <v>2402</v>
      </c>
      <c r="G1225" s="468" t="s">
        <v>723</v>
      </c>
      <c r="H1225" s="301"/>
      <c r="I1225" s="301" t="s">
        <v>2490</v>
      </c>
      <c r="J1225" s="302">
        <v>103</v>
      </c>
      <c r="K1225" s="303" t="s">
        <v>450</v>
      </c>
      <c r="L1225" s="312" t="s">
        <v>163</v>
      </c>
      <c r="M1225" s="289" t="s">
        <v>484</v>
      </c>
      <c r="N1225" s="294">
        <v>122.5</v>
      </c>
      <c r="O1225" s="305">
        <v>18</v>
      </c>
      <c r="P1225" s="305">
        <v>2</v>
      </c>
      <c r="Q1225" s="463">
        <f>IFERROR(tbl_AufmassLos1[[#This Row],[Fläche_qm]]*tbl_AufmassLos1[[#This Row],[Reinigungs-tageJahr]],"")</f>
        <v>12617.5</v>
      </c>
      <c r="R1225" s="232">
        <f>IFERROR(VLOOKUP(tbl_AufmassLos1[[#This Row],[Reinigungs-gruppe]]&amp;tbl_AufmassLos1[[#This Row],[Reinigungs-tageJahr]],tbl_BasisLos1[],7,FALSE),"")</f>
        <v>0</v>
      </c>
      <c r="S1225" s="463" t="str">
        <f>IFERROR(tbl_AufmassLos1[[#This Row],[Fläche_qm_Jahr]]/tbl_AufmassLos1[[#This Row],[qm Leistung pro Stunde]],"")</f>
        <v/>
      </c>
      <c r="T1225" s="233">
        <f>IFERROR(VLOOKUP(tbl_AufmassLos1[[#This Row],[Reinigungs-gruppe]]&amp;tbl_AufmassLos1[[#This Row],[Reinigungs-tageJahr]],tbl_BasisLos1[],8,FALSE),"")</f>
        <v>0</v>
      </c>
      <c r="U1225" s="234" t="str">
        <f>IFERROR(tbl_AufmassLos1[[#This Row],[StundenJahr]]*tbl_AufmassLos1[[#This Row],[SVS]],"")</f>
        <v/>
      </c>
      <c r="V1225" s="234" t="str">
        <f>IFERROR(tbl_AufmassLos1[[#This Row],[PreisJahr]]/12,"")</f>
        <v/>
      </c>
    </row>
    <row r="1226" spans="1:22" x14ac:dyDescent="0.2">
      <c r="A1226" s="321" t="s">
        <v>2556</v>
      </c>
      <c r="B1226" s="318">
        <v>709170001</v>
      </c>
      <c r="C1226" s="309" t="s">
        <v>2511</v>
      </c>
      <c r="D1226" s="299" t="s">
        <v>250</v>
      </c>
      <c r="E1226" s="301" t="s">
        <v>1738</v>
      </c>
      <c r="F1226" s="296" t="s">
        <v>2402</v>
      </c>
      <c r="G1226" s="468" t="s">
        <v>723</v>
      </c>
      <c r="H1226" s="301"/>
      <c r="I1226" s="301" t="s">
        <v>2490</v>
      </c>
      <c r="J1226" s="302">
        <v>125</v>
      </c>
      <c r="K1226" s="303" t="s">
        <v>450</v>
      </c>
      <c r="L1226" s="312" t="s">
        <v>163</v>
      </c>
      <c r="M1226" s="295" t="s">
        <v>484</v>
      </c>
      <c r="N1226" s="294">
        <v>122.5</v>
      </c>
      <c r="O1226" s="305">
        <v>43.8</v>
      </c>
      <c r="P1226" s="305"/>
      <c r="Q1226" s="463">
        <f>IFERROR(tbl_AufmassLos1[[#This Row],[Fläche_qm]]*tbl_AufmassLos1[[#This Row],[Reinigungs-tageJahr]],"")</f>
        <v>15312.5</v>
      </c>
      <c r="R1226" s="232">
        <f>IFERROR(VLOOKUP(tbl_AufmassLos1[[#This Row],[Reinigungs-gruppe]]&amp;tbl_AufmassLos1[[#This Row],[Reinigungs-tageJahr]],tbl_BasisLos1[],7,FALSE),"")</f>
        <v>0</v>
      </c>
      <c r="S1226" s="463" t="str">
        <f>IFERROR(tbl_AufmassLos1[[#This Row],[Fläche_qm_Jahr]]/tbl_AufmassLos1[[#This Row],[qm Leistung pro Stunde]],"")</f>
        <v/>
      </c>
      <c r="T1226" s="233">
        <f>IFERROR(VLOOKUP(tbl_AufmassLos1[[#This Row],[Reinigungs-gruppe]]&amp;tbl_AufmassLos1[[#This Row],[Reinigungs-tageJahr]],tbl_BasisLos1[],8,FALSE),"")</f>
        <v>0</v>
      </c>
      <c r="U1226" s="234" t="str">
        <f>IFERROR(tbl_AufmassLos1[[#This Row],[StundenJahr]]*tbl_AufmassLos1[[#This Row],[SVS]],"")</f>
        <v/>
      </c>
      <c r="V1226" s="234" t="str">
        <f>IFERROR(tbl_AufmassLos1[[#This Row],[PreisJahr]]/12,"")</f>
        <v/>
      </c>
    </row>
    <row r="1227" spans="1:22" x14ac:dyDescent="0.2">
      <c r="A1227" s="321" t="s">
        <v>2556</v>
      </c>
      <c r="B1227" s="318">
        <v>709170001</v>
      </c>
      <c r="C1227" s="309" t="s">
        <v>2511</v>
      </c>
      <c r="D1227" s="299" t="s">
        <v>250</v>
      </c>
      <c r="E1227" s="301" t="s">
        <v>1739</v>
      </c>
      <c r="F1227" s="296" t="s">
        <v>2437</v>
      </c>
      <c r="G1227" s="468" t="s">
        <v>723</v>
      </c>
      <c r="H1227" s="301"/>
      <c r="I1227" s="301" t="s">
        <v>2486</v>
      </c>
      <c r="J1227" s="302">
        <v>12.24</v>
      </c>
      <c r="K1227" s="303" t="s">
        <v>457</v>
      </c>
      <c r="L1227" s="312" t="s">
        <v>163</v>
      </c>
      <c r="M1227" s="313" t="s">
        <v>480</v>
      </c>
      <c r="N1227" s="294">
        <v>12</v>
      </c>
      <c r="O1227" s="305">
        <v>3.2</v>
      </c>
      <c r="P1227" s="305"/>
      <c r="Q1227" s="463">
        <f>IFERROR(tbl_AufmassLos1[[#This Row],[Fläche_qm]]*tbl_AufmassLos1[[#This Row],[Reinigungs-tageJahr]],"")</f>
        <v>146.88</v>
      </c>
      <c r="R1227" s="232">
        <f>IFERROR(VLOOKUP(tbl_AufmassLos1[[#This Row],[Reinigungs-gruppe]]&amp;tbl_AufmassLos1[[#This Row],[Reinigungs-tageJahr]],tbl_BasisLos1[],7,FALSE),"")</f>
        <v>0</v>
      </c>
      <c r="S1227" s="463" t="str">
        <f>IFERROR(tbl_AufmassLos1[[#This Row],[Fläche_qm_Jahr]]/tbl_AufmassLos1[[#This Row],[qm Leistung pro Stunde]],"")</f>
        <v/>
      </c>
      <c r="T1227" s="233">
        <f>IFERROR(VLOOKUP(tbl_AufmassLos1[[#This Row],[Reinigungs-gruppe]]&amp;tbl_AufmassLos1[[#This Row],[Reinigungs-tageJahr]],tbl_BasisLos1[],8,FALSE),"")</f>
        <v>0</v>
      </c>
      <c r="U1227" s="234" t="str">
        <f>IFERROR(tbl_AufmassLos1[[#This Row],[StundenJahr]]*tbl_AufmassLos1[[#This Row],[SVS]],"")</f>
        <v/>
      </c>
      <c r="V1227" s="234" t="str">
        <f>IFERROR(tbl_AufmassLos1[[#This Row],[PreisJahr]]/12,"")</f>
        <v/>
      </c>
    </row>
    <row r="1228" spans="1:22" x14ac:dyDescent="0.2">
      <c r="A1228" s="321" t="s">
        <v>2556</v>
      </c>
      <c r="B1228" s="318">
        <v>709170001</v>
      </c>
      <c r="C1228" s="309" t="s">
        <v>2511</v>
      </c>
      <c r="D1228" s="299" t="s">
        <v>250</v>
      </c>
      <c r="E1228" s="301" t="s">
        <v>1740</v>
      </c>
      <c r="F1228" s="296" t="s">
        <v>383</v>
      </c>
      <c r="G1228" s="468" t="s">
        <v>723</v>
      </c>
      <c r="H1228" s="301"/>
      <c r="I1228" s="301" t="s">
        <v>2488</v>
      </c>
      <c r="J1228" s="302">
        <v>20.239999999999998</v>
      </c>
      <c r="K1228" s="303" t="s">
        <v>454</v>
      </c>
      <c r="L1228" s="312" t="s">
        <v>163</v>
      </c>
      <c r="M1228" s="289" t="s">
        <v>481</v>
      </c>
      <c r="N1228" s="294">
        <v>245</v>
      </c>
      <c r="O1228" s="305">
        <v>5.7</v>
      </c>
      <c r="P1228" s="305"/>
      <c r="Q1228" s="463">
        <f>IFERROR(tbl_AufmassLos1[[#This Row],[Fläche_qm]]*tbl_AufmassLos1[[#This Row],[Reinigungs-tageJahr]],"")</f>
        <v>4958.7999999999993</v>
      </c>
      <c r="R1228" s="232">
        <f>IFERROR(VLOOKUP(tbl_AufmassLos1[[#This Row],[Reinigungs-gruppe]]&amp;tbl_AufmassLos1[[#This Row],[Reinigungs-tageJahr]],tbl_BasisLos1[],7,FALSE),"")</f>
        <v>0</v>
      </c>
      <c r="S1228" s="463" t="str">
        <f>IFERROR(tbl_AufmassLos1[[#This Row],[Fläche_qm_Jahr]]/tbl_AufmassLos1[[#This Row],[qm Leistung pro Stunde]],"")</f>
        <v/>
      </c>
      <c r="T1228" s="233">
        <f>IFERROR(VLOOKUP(tbl_AufmassLos1[[#This Row],[Reinigungs-gruppe]]&amp;tbl_AufmassLos1[[#This Row],[Reinigungs-tageJahr]],tbl_BasisLos1[],8,FALSE),"")</f>
        <v>0</v>
      </c>
      <c r="U1228" s="234" t="str">
        <f>IFERROR(tbl_AufmassLos1[[#This Row],[StundenJahr]]*tbl_AufmassLos1[[#This Row],[SVS]],"")</f>
        <v/>
      </c>
      <c r="V1228" s="234" t="str">
        <f>IFERROR(tbl_AufmassLos1[[#This Row],[PreisJahr]]/12,"")</f>
        <v/>
      </c>
    </row>
    <row r="1229" spans="1:22" x14ac:dyDescent="0.2">
      <c r="A1229" s="321" t="s">
        <v>2556</v>
      </c>
      <c r="B1229" s="318">
        <v>709170001</v>
      </c>
      <c r="C1229" s="309" t="s">
        <v>2511</v>
      </c>
      <c r="D1229" s="299" t="s">
        <v>253</v>
      </c>
      <c r="E1229" s="301" t="s">
        <v>1705</v>
      </c>
      <c r="F1229" s="296" t="s">
        <v>2424</v>
      </c>
      <c r="G1229" s="468" t="s">
        <v>723</v>
      </c>
      <c r="H1229" s="301"/>
      <c r="I1229" s="301" t="s">
        <v>2496</v>
      </c>
      <c r="J1229" s="302">
        <v>0</v>
      </c>
      <c r="K1229" s="303" t="s">
        <v>48</v>
      </c>
      <c r="L1229" s="312" t="s">
        <v>163</v>
      </c>
      <c r="M1229" s="332" t="s">
        <v>250</v>
      </c>
      <c r="N1229" s="294">
        <v>0</v>
      </c>
      <c r="O1229" s="305">
        <v>0.6</v>
      </c>
      <c r="P1229" s="305"/>
      <c r="Q1229" s="463">
        <f>IFERROR(tbl_AufmassLos1[[#This Row],[Fläche_qm]]*tbl_AufmassLos1[[#This Row],[Reinigungs-tageJahr]],"")</f>
        <v>0</v>
      </c>
      <c r="R1229" s="232">
        <f>IFERROR(VLOOKUP(tbl_AufmassLos1[[#This Row],[Reinigungs-gruppe]]&amp;tbl_AufmassLos1[[#This Row],[Reinigungs-tageJahr]],tbl_BasisLos1[],7,FALSE),"")</f>
        <v>0</v>
      </c>
      <c r="S1229" s="463" t="str">
        <f>IFERROR(tbl_AufmassLos1[[#This Row],[Fläche_qm_Jahr]]/tbl_AufmassLos1[[#This Row],[qm Leistung pro Stunde]],"")</f>
        <v/>
      </c>
      <c r="T1229" s="233">
        <f>IFERROR(VLOOKUP(tbl_AufmassLos1[[#This Row],[Reinigungs-gruppe]]&amp;tbl_AufmassLos1[[#This Row],[Reinigungs-tageJahr]],tbl_BasisLos1[],8,FALSE),"")</f>
        <v>0</v>
      </c>
      <c r="U1229" s="234" t="str">
        <f>IFERROR(tbl_AufmassLos1[[#This Row],[StundenJahr]]*tbl_AufmassLos1[[#This Row],[SVS]],"")</f>
        <v/>
      </c>
      <c r="V1229" s="234" t="str">
        <f>IFERROR(tbl_AufmassLos1[[#This Row],[PreisJahr]]/12,"")</f>
        <v/>
      </c>
    </row>
    <row r="1230" spans="1:22" x14ac:dyDescent="0.2">
      <c r="A1230" s="321" t="s">
        <v>2556</v>
      </c>
      <c r="B1230" s="318">
        <v>709170001</v>
      </c>
      <c r="C1230" s="309" t="s">
        <v>2511</v>
      </c>
      <c r="D1230" s="299" t="s">
        <v>250</v>
      </c>
      <c r="E1230" s="301" t="s">
        <v>1741</v>
      </c>
      <c r="F1230" s="296" t="s">
        <v>386</v>
      </c>
      <c r="G1230" s="468" t="s">
        <v>723</v>
      </c>
      <c r="H1230" s="301"/>
      <c r="I1230" s="301" t="s">
        <v>2486</v>
      </c>
      <c r="J1230" s="302">
        <v>3.6</v>
      </c>
      <c r="K1230" s="303" t="s">
        <v>48</v>
      </c>
      <c r="L1230" s="312" t="s">
        <v>163</v>
      </c>
      <c r="M1230" s="332" t="s">
        <v>250</v>
      </c>
      <c r="N1230" s="294">
        <v>0</v>
      </c>
      <c r="O1230" s="305">
        <v>0</v>
      </c>
      <c r="P1230" s="305"/>
      <c r="Q1230" s="463">
        <f>IFERROR(tbl_AufmassLos1[[#This Row],[Fläche_qm]]*tbl_AufmassLos1[[#This Row],[Reinigungs-tageJahr]],"")</f>
        <v>0</v>
      </c>
      <c r="R1230" s="232">
        <f>IFERROR(VLOOKUP(tbl_AufmassLos1[[#This Row],[Reinigungs-gruppe]]&amp;tbl_AufmassLos1[[#This Row],[Reinigungs-tageJahr]],tbl_BasisLos1[],7,FALSE),"")</f>
        <v>0</v>
      </c>
      <c r="S1230" s="463" t="str">
        <f>IFERROR(tbl_AufmassLos1[[#This Row],[Fläche_qm_Jahr]]/tbl_AufmassLos1[[#This Row],[qm Leistung pro Stunde]],"")</f>
        <v/>
      </c>
      <c r="T1230" s="233">
        <f>IFERROR(VLOOKUP(tbl_AufmassLos1[[#This Row],[Reinigungs-gruppe]]&amp;tbl_AufmassLos1[[#This Row],[Reinigungs-tageJahr]],tbl_BasisLos1[],8,FALSE),"")</f>
        <v>0</v>
      </c>
      <c r="U1230" s="234" t="str">
        <f>IFERROR(tbl_AufmassLos1[[#This Row],[StundenJahr]]*tbl_AufmassLos1[[#This Row],[SVS]],"")</f>
        <v/>
      </c>
      <c r="V1230" s="234" t="str">
        <f>IFERROR(tbl_AufmassLos1[[#This Row],[PreisJahr]]/12,"")</f>
        <v/>
      </c>
    </row>
    <row r="1231" spans="1:22" x14ac:dyDescent="0.2">
      <c r="A1231" s="321" t="s">
        <v>2556</v>
      </c>
      <c r="B1231" s="318">
        <v>709170001</v>
      </c>
      <c r="C1231" s="309" t="s">
        <v>2511</v>
      </c>
      <c r="D1231" s="299" t="s">
        <v>250</v>
      </c>
      <c r="E1231" s="301" t="s">
        <v>1742</v>
      </c>
      <c r="F1231" s="296" t="s">
        <v>2438</v>
      </c>
      <c r="G1231" s="468" t="s">
        <v>723</v>
      </c>
      <c r="H1231" s="301"/>
      <c r="I1231" s="301" t="s">
        <v>2488</v>
      </c>
      <c r="J1231" s="302">
        <v>4</v>
      </c>
      <c r="K1231" s="303" t="s">
        <v>451</v>
      </c>
      <c r="L1231" s="312" t="s">
        <v>163</v>
      </c>
      <c r="M1231" s="289" t="s">
        <v>481</v>
      </c>
      <c r="N1231" s="294">
        <v>245</v>
      </c>
      <c r="O1231" s="305">
        <v>0</v>
      </c>
      <c r="P1231" s="305"/>
      <c r="Q1231" s="463">
        <f>IFERROR(tbl_AufmassLos1[[#This Row],[Fläche_qm]]*tbl_AufmassLos1[[#This Row],[Reinigungs-tageJahr]],"")</f>
        <v>980</v>
      </c>
      <c r="R1231" s="232">
        <f>IFERROR(VLOOKUP(tbl_AufmassLos1[[#This Row],[Reinigungs-gruppe]]&amp;tbl_AufmassLos1[[#This Row],[Reinigungs-tageJahr]],tbl_BasisLos1[],7,FALSE),"")</f>
        <v>0</v>
      </c>
      <c r="S1231" s="463" t="str">
        <f>IFERROR(tbl_AufmassLos1[[#This Row],[Fläche_qm_Jahr]]/tbl_AufmassLos1[[#This Row],[qm Leistung pro Stunde]],"")</f>
        <v/>
      </c>
      <c r="T1231" s="233">
        <f>IFERROR(VLOOKUP(tbl_AufmassLos1[[#This Row],[Reinigungs-gruppe]]&amp;tbl_AufmassLos1[[#This Row],[Reinigungs-tageJahr]],tbl_BasisLos1[],8,FALSE),"")</f>
        <v>0</v>
      </c>
      <c r="U1231" s="234" t="str">
        <f>IFERROR(tbl_AufmassLos1[[#This Row],[StundenJahr]]*tbl_AufmassLos1[[#This Row],[SVS]],"")</f>
        <v/>
      </c>
      <c r="V1231" s="234" t="str">
        <f>IFERROR(tbl_AufmassLos1[[#This Row],[PreisJahr]]/12,"")</f>
        <v/>
      </c>
    </row>
    <row r="1232" spans="1:22" x14ac:dyDescent="0.2">
      <c r="A1232" s="321" t="s">
        <v>2556</v>
      </c>
      <c r="B1232" s="318">
        <v>709170001</v>
      </c>
      <c r="C1232" s="309" t="s">
        <v>2511</v>
      </c>
      <c r="D1232" s="299" t="s">
        <v>250</v>
      </c>
      <c r="E1232" s="301" t="s">
        <v>1743</v>
      </c>
      <c r="F1232" s="296" t="s">
        <v>2439</v>
      </c>
      <c r="G1232" s="468" t="s">
        <v>723</v>
      </c>
      <c r="H1232" s="301"/>
      <c r="I1232" s="301" t="s">
        <v>2486</v>
      </c>
      <c r="J1232" s="302">
        <v>12.96</v>
      </c>
      <c r="K1232" s="303" t="s">
        <v>460</v>
      </c>
      <c r="L1232" s="312" t="s">
        <v>163</v>
      </c>
      <c r="M1232" s="289" t="s">
        <v>479</v>
      </c>
      <c r="N1232" s="294">
        <v>49</v>
      </c>
      <c r="O1232" s="305">
        <v>2.5</v>
      </c>
      <c r="P1232" s="305"/>
      <c r="Q1232" s="463">
        <f>IFERROR(tbl_AufmassLos1[[#This Row],[Fläche_qm]]*tbl_AufmassLos1[[#This Row],[Reinigungs-tageJahr]],"")</f>
        <v>635.04000000000008</v>
      </c>
      <c r="R1232" s="232">
        <f>IFERROR(VLOOKUP(tbl_AufmassLos1[[#This Row],[Reinigungs-gruppe]]&amp;tbl_AufmassLos1[[#This Row],[Reinigungs-tageJahr]],tbl_BasisLos1[],7,FALSE),"")</f>
        <v>0</v>
      </c>
      <c r="S1232" s="463" t="str">
        <f>IFERROR(tbl_AufmassLos1[[#This Row],[Fläche_qm_Jahr]]/tbl_AufmassLos1[[#This Row],[qm Leistung pro Stunde]],"")</f>
        <v/>
      </c>
      <c r="T1232" s="233">
        <f>IFERROR(VLOOKUP(tbl_AufmassLos1[[#This Row],[Reinigungs-gruppe]]&amp;tbl_AufmassLos1[[#This Row],[Reinigungs-tageJahr]],tbl_BasisLos1[],8,FALSE),"")</f>
        <v>0</v>
      </c>
      <c r="U1232" s="234" t="str">
        <f>IFERROR(tbl_AufmassLos1[[#This Row],[StundenJahr]]*tbl_AufmassLos1[[#This Row],[SVS]],"")</f>
        <v/>
      </c>
      <c r="V1232" s="234" t="str">
        <f>IFERROR(tbl_AufmassLos1[[#This Row],[PreisJahr]]/12,"")</f>
        <v/>
      </c>
    </row>
    <row r="1233" spans="1:22" x14ac:dyDescent="0.2">
      <c r="A1233" s="321" t="s">
        <v>2556</v>
      </c>
      <c r="B1233" s="318">
        <v>709170001</v>
      </c>
      <c r="C1233" s="309" t="s">
        <v>2511</v>
      </c>
      <c r="D1233" s="299" t="s">
        <v>250</v>
      </c>
      <c r="E1233" s="301" t="s">
        <v>1744</v>
      </c>
      <c r="F1233" s="296" t="s">
        <v>393</v>
      </c>
      <c r="G1233" s="468" t="s">
        <v>723</v>
      </c>
      <c r="H1233" s="301"/>
      <c r="I1233" s="301" t="s">
        <v>2488</v>
      </c>
      <c r="J1233" s="302">
        <v>6.14</v>
      </c>
      <c r="K1233" s="303" t="s">
        <v>451</v>
      </c>
      <c r="L1233" s="312" t="s">
        <v>163</v>
      </c>
      <c r="M1233" s="289" t="s">
        <v>481</v>
      </c>
      <c r="N1233" s="294">
        <v>245</v>
      </c>
      <c r="O1233" s="305">
        <v>0</v>
      </c>
      <c r="P1233" s="305"/>
      <c r="Q1233" s="463">
        <f>IFERROR(tbl_AufmassLos1[[#This Row],[Fläche_qm]]*tbl_AufmassLos1[[#This Row],[Reinigungs-tageJahr]],"")</f>
        <v>1504.3</v>
      </c>
      <c r="R1233" s="232">
        <f>IFERROR(VLOOKUP(tbl_AufmassLos1[[#This Row],[Reinigungs-gruppe]]&amp;tbl_AufmassLos1[[#This Row],[Reinigungs-tageJahr]],tbl_BasisLos1[],7,FALSE),"")</f>
        <v>0</v>
      </c>
      <c r="S1233" s="463" t="str">
        <f>IFERROR(tbl_AufmassLos1[[#This Row],[Fläche_qm_Jahr]]/tbl_AufmassLos1[[#This Row],[qm Leistung pro Stunde]],"")</f>
        <v/>
      </c>
      <c r="T1233" s="233">
        <f>IFERROR(VLOOKUP(tbl_AufmassLos1[[#This Row],[Reinigungs-gruppe]]&amp;tbl_AufmassLos1[[#This Row],[Reinigungs-tageJahr]],tbl_BasisLos1[],8,FALSE),"")</f>
        <v>0</v>
      </c>
      <c r="U1233" s="234" t="str">
        <f>IFERROR(tbl_AufmassLos1[[#This Row],[StundenJahr]]*tbl_AufmassLos1[[#This Row],[SVS]],"")</f>
        <v/>
      </c>
      <c r="V1233" s="234" t="str">
        <f>IFERROR(tbl_AufmassLos1[[#This Row],[PreisJahr]]/12,"")</f>
        <v/>
      </c>
    </row>
    <row r="1234" spans="1:22" x14ac:dyDescent="0.2">
      <c r="A1234" s="321" t="s">
        <v>2556</v>
      </c>
      <c r="B1234" s="318">
        <v>709170001</v>
      </c>
      <c r="C1234" s="309" t="s">
        <v>2511</v>
      </c>
      <c r="D1234" s="299" t="s">
        <v>250</v>
      </c>
      <c r="E1234" s="301" t="s">
        <v>1745</v>
      </c>
      <c r="F1234" s="296" t="s">
        <v>2440</v>
      </c>
      <c r="G1234" s="468" t="s">
        <v>723</v>
      </c>
      <c r="H1234" s="301"/>
      <c r="I1234" s="301" t="s">
        <v>2486</v>
      </c>
      <c r="J1234" s="302">
        <v>85.55</v>
      </c>
      <c r="K1234" s="303" t="s">
        <v>262</v>
      </c>
      <c r="L1234" s="312" t="s">
        <v>163</v>
      </c>
      <c r="M1234" s="289" t="s">
        <v>481</v>
      </c>
      <c r="N1234" s="294">
        <v>245</v>
      </c>
      <c r="O1234" s="305">
        <v>0</v>
      </c>
      <c r="P1234" s="305">
        <v>14.6</v>
      </c>
      <c r="Q1234" s="463">
        <f>IFERROR(tbl_AufmassLos1[[#This Row],[Fläche_qm]]*tbl_AufmassLos1[[#This Row],[Reinigungs-tageJahr]],"")</f>
        <v>20959.75</v>
      </c>
      <c r="R1234" s="232">
        <f>IFERROR(VLOOKUP(tbl_AufmassLos1[[#This Row],[Reinigungs-gruppe]]&amp;tbl_AufmassLos1[[#This Row],[Reinigungs-tageJahr]],tbl_BasisLos1[],7,FALSE),"")</f>
        <v>0</v>
      </c>
      <c r="S1234" s="463" t="str">
        <f>IFERROR(tbl_AufmassLos1[[#This Row],[Fläche_qm_Jahr]]/tbl_AufmassLos1[[#This Row],[qm Leistung pro Stunde]],"")</f>
        <v/>
      </c>
      <c r="T1234" s="233">
        <f>IFERROR(VLOOKUP(tbl_AufmassLos1[[#This Row],[Reinigungs-gruppe]]&amp;tbl_AufmassLos1[[#This Row],[Reinigungs-tageJahr]],tbl_BasisLos1[],8,FALSE),"")</f>
        <v>0</v>
      </c>
      <c r="U1234" s="234" t="str">
        <f>IFERROR(tbl_AufmassLos1[[#This Row],[StundenJahr]]*tbl_AufmassLos1[[#This Row],[SVS]],"")</f>
        <v/>
      </c>
      <c r="V1234" s="234" t="str">
        <f>IFERROR(tbl_AufmassLos1[[#This Row],[PreisJahr]]/12,"")</f>
        <v/>
      </c>
    </row>
    <row r="1235" spans="1:22" x14ac:dyDescent="0.2">
      <c r="A1235" s="321" t="s">
        <v>2556</v>
      </c>
      <c r="B1235" s="318">
        <v>709170001</v>
      </c>
      <c r="C1235" s="309" t="s">
        <v>2511</v>
      </c>
      <c r="D1235" s="299" t="s">
        <v>250</v>
      </c>
      <c r="E1235" s="301" t="s">
        <v>1746</v>
      </c>
      <c r="F1235" s="296" t="s">
        <v>386</v>
      </c>
      <c r="G1235" s="468" t="s">
        <v>723</v>
      </c>
      <c r="H1235" s="301"/>
      <c r="I1235" s="301" t="s">
        <v>2486</v>
      </c>
      <c r="J1235" s="302">
        <v>4.9000000000000004</v>
      </c>
      <c r="K1235" s="303" t="s">
        <v>48</v>
      </c>
      <c r="L1235" s="312" t="s">
        <v>163</v>
      </c>
      <c r="M1235" s="332" t="s">
        <v>250</v>
      </c>
      <c r="N1235" s="294">
        <v>0</v>
      </c>
      <c r="O1235" s="305">
        <v>0</v>
      </c>
      <c r="P1235" s="305"/>
      <c r="Q1235" s="463">
        <f>IFERROR(tbl_AufmassLos1[[#This Row],[Fläche_qm]]*tbl_AufmassLos1[[#This Row],[Reinigungs-tageJahr]],"")</f>
        <v>0</v>
      </c>
      <c r="R1235" s="232">
        <f>IFERROR(VLOOKUP(tbl_AufmassLos1[[#This Row],[Reinigungs-gruppe]]&amp;tbl_AufmassLos1[[#This Row],[Reinigungs-tageJahr]],tbl_BasisLos1[],7,FALSE),"")</f>
        <v>0</v>
      </c>
      <c r="S1235" s="463" t="str">
        <f>IFERROR(tbl_AufmassLos1[[#This Row],[Fläche_qm_Jahr]]/tbl_AufmassLos1[[#This Row],[qm Leistung pro Stunde]],"")</f>
        <v/>
      </c>
      <c r="T1235" s="233">
        <f>IFERROR(VLOOKUP(tbl_AufmassLos1[[#This Row],[Reinigungs-gruppe]]&amp;tbl_AufmassLos1[[#This Row],[Reinigungs-tageJahr]],tbl_BasisLos1[],8,FALSE),"")</f>
        <v>0</v>
      </c>
      <c r="U1235" s="234" t="str">
        <f>IFERROR(tbl_AufmassLos1[[#This Row],[StundenJahr]]*tbl_AufmassLos1[[#This Row],[SVS]],"")</f>
        <v/>
      </c>
      <c r="V1235" s="234" t="str">
        <f>IFERROR(tbl_AufmassLos1[[#This Row],[PreisJahr]]/12,"")</f>
        <v/>
      </c>
    </row>
    <row r="1236" spans="1:22" x14ac:dyDescent="0.2">
      <c r="A1236" s="321" t="s">
        <v>2556</v>
      </c>
      <c r="B1236" s="318">
        <v>709170001</v>
      </c>
      <c r="C1236" s="309" t="s">
        <v>2511</v>
      </c>
      <c r="D1236" s="299" t="s">
        <v>250</v>
      </c>
      <c r="E1236" s="301" t="s">
        <v>1747</v>
      </c>
      <c r="F1236" s="296" t="s">
        <v>388</v>
      </c>
      <c r="G1236" s="468" t="s">
        <v>723</v>
      </c>
      <c r="H1236" s="301"/>
      <c r="I1236" s="301" t="s">
        <v>2490</v>
      </c>
      <c r="J1236" s="302">
        <v>19.18</v>
      </c>
      <c r="K1236" s="303" t="s">
        <v>234</v>
      </c>
      <c r="L1236" s="312" t="s">
        <v>163</v>
      </c>
      <c r="M1236" s="289" t="s">
        <v>479</v>
      </c>
      <c r="N1236" s="294">
        <v>49</v>
      </c>
      <c r="O1236" s="305">
        <v>2.4</v>
      </c>
      <c r="P1236" s="305">
        <v>0.2</v>
      </c>
      <c r="Q1236" s="463">
        <f>IFERROR(tbl_AufmassLos1[[#This Row],[Fläche_qm]]*tbl_AufmassLos1[[#This Row],[Reinigungs-tageJahr]],"")</f>
        <v>939.81999999999994</v>
      </c>
      <c r="R1236" s="232">
        <f>IFERROR(VLOOKUP(tbl_AufmassLos1[[#This Row],[Reinigungs-gruppe]]&amp;tbl_AufmassLos1[[#This Row],[Reinigungs-tageJahr]],tbl_BasisLos1[],7,FALSE),"")</f>
        <v>0</v>
      </c>
      <c r="S1236" s="463" t="str">
        <f>IFERROR(tbl_AufmassLos1[[#This Row],[Fläche_qm_Jahr]]/tbl_AufmassLos1[[#This Row],[qm Leistung pro Stunde]],"")</f>
        <v/>
      </c>
      <c r="T1236" s="233">
        <f>IFERROR(VLOOKUP(tbl_AufmassLos1[[#This Row],[Reinigungs-gruppe]]&amp;tbl_AufmassLos1[[#This Row],[Reinigungs-tageJahr]],tbl_BasisLos1[],8,FALSE),"")</f>
        <v>0</v>
      </c>
      <c r="U1236" s="234" t="str">
        <f>IFERROR(tbl_AufmassLos1[[#This Row],[StundenJahr]]*tbl_AufmassLos1[[#This Row],[SVS]],"")</f>
        <v/>
      </c>
      <c r="V1236" s="234" t="str">
        <f>IFERROR(tbl_AufmassLos1[[#This Row],[PreisJahr]]/12,"")</f>
        <v/>
      </c>
    </row>
    <row r="1237" spans="1:22" x14ac:dyDescent="0.2">
      <c r="A1237" s="321" t="s">
        <v>2556</v>
      </c>
      <c r="B1237" s="318">
        <v>709170001</v>
      </c>
      <c r="C1237" s="309" t="s">
        <v>2511</v>
      </c>
      <c r="D1237" s="299" t="s">
        <v>250</v>
      </c>
      <c r="E1237" s="301" t="s">
        <v>1748</v>
      </c>
      <c r="F1237" s="296" t="s">
        <v>388</v>
      </c>
      <c r="G1237" s="468" t="s">
        <v>723</v>
      </c>
      <c r="H1237" s="301"/>
      <c r="I1237" s="301" t="s">
        <v>2490</v>
      </c>
      <c r="J1237" s="302">
        <v>19.18</v>
      </c>
      <c r="K1237" s="303" t="s">
        <v>234</v>
      </c>
      <c r="L1237" s="312" t="s">
        <v>163</v>
      </c>
      <c r="M1237" s="289" t="s">
        <v>479</v>
      </c>
      <c r="N1237" s="294">
        <v>49</v>
      </c>
      <c r="O1237" s="305">
        <v>2.4</v>
      </c>
      <c r="P1237" s="305">
        <v>0.2</v>
      </c>
      <c r="Q1237" s="463">
        <f>IFERROR(tbl_AufmassLos1[[#This Row],[Fläche_qm]]*tbl_AufmassLos1[[#This Row],[Reinigungs-tageJahr]],"")</f>
        <v>939.81999999999994</v>
      </c>
      <c r="R1237" s="232">
        <f>IFERROR(VLOOKUP(tbl_AufmassLos1[[#This Row],[Reinigungs-gruppe]]&amp;tbl_AufmassLos1[[#This Row],[Reinigungs-tageJahr]],tbl_BasisLos1[],7,FALSE),"")</f>
        <v>0</v>
      </c>
      <c r="S1237" s="463" t="str">
        <f>IFERROR(tbl_AufmassLos1[[#This Row],[Fläche_qm_Jahr]]/tbl_AufmassLos1[[#This Row],[qm Leistung pro Stunde]],"")</f>
        <v/>
      </c>
      <c r="T1237" s="233">
        <f>IFERROR(VLOOKUP(tbl_AufmassLos1[[#This Row],[Reinigungs-gruppe]]&amp;tbl_AufmassLos1[[#This Row],[Reinigungs-tageJahr]],tbl_BasisLos1[],8,FALSE),"")</f>
        <v>0</v>
      </c>
      <c r="U1237" s="234" t="str">
        <f>IFERROR(tbl_AufmassLos1[[#This Row],[StundenJahr]]*tbl_AufmassLos1[[#This Row],[SVS]],"")</f>
        <v/>
      </c>
      <c r="V1237" s="234" t="str">
        <f>IFERROR(tbl_AufmassLos1[[#This Row],[PreisJahr]]/12,"")</f>
        <v/>
      </c>
    </row>
    <row r="1238" spans="1:22" x14ac:dyDescent="0.2">
      <c r="A1238" s="321" t="s">
        <v>2556</v>
      </c>
      <c r="B1238" s="318">
        <v>709170001</v>
      </c>
      <c r="C1238" s="309" t="s">
        <v>2511</v>
      </c>
      <c r="D1238" s="299" t="s">
        <v>250</v>
      </c>
      <c r="E1238" s="301" t="s">
        <v>1749</v>
      </c>
      <c r="F1238" s="296" t="s">
        <v>388</v>
      </c>
      <c r="G1238" s="468" t="s">
        <v>723</v>
      </c>
      <c r="H1238" s="301"/>
      <c r="I1238" s="301" t="s">
        <v>2487</v>
      </c>
      <c r="J1238" s="302">
        <v>25</v>
      </c>
      <c r="K1238" s="303" t="s">
        <v>234</v>
      </c>
      <c r="L1238" s="312" t="s">
        <v>163</v>
      </c>
      <c r="M1238" s="289" t="s">
        <v>479</v>
      </c>
      <c r="N1238" s="294">
        <v>49</v>
      </c>
      <c r="O1238" s="305">
        <v>3</v>
      </c>
      <c r="P1238" s="305">
        <v>0.2</v>
      </c>
      <c r="Q1238" s="463">
        <f>IFERROR(tbl_AufmassLos1[[#This Row],[Fläche_qm]]*tbl_AufmassLos1[[#This Row],[Reinigungs-tageJahr]],"")</f>
        <v>1225</v>
      </c>
      <c r="R1238" s="232">
        <f>IFERROR(VLOOKUP(tbl_AufmassLos1[[#This Row],[Reinigungs-gruppe]]&amp;tbl_AufmassLos1[[#This Row],[Reinigungs-tageJahr]],tbl_BasisLos1[],7,FALSE),"")</f>
        <v>0</v>
      </c>
      <c r="S1238" s="463" t="str">
        <f>IFERROR(tbl_AufmassLos1[[#This Row],[Fläche_qm_Jahr]]/tbl_AufmassLos1[[#This Row],[qm Leistung pro Stunde]],"")</f>
        <v/>
      </c>
      <c r="T1238" s="233">
        <f>IFERROR(VLOOKUP(tbl_AufmassLos1[[#This Row],[Reinigungs-gruppe]]&amp;tbl_AufmassLos1[[#This Row],[Reinigungs-tageJahr]],tbl_BasisLos1[],8,FALSE),"")</f>
        <v>0</v>
      </c>
      <c r="U1238" s="234" t="str">
        <f>IFERROR(tbl_AufmassLos1[[#This Row],[StundenJahr]]*tbl_AufmassLos1[[#This Row],[SVS]],"")</f>
        <v/>
      </c>
      <c r="V1238" s="234" t="str">
        <f>IFERROR(tbl_AufmassLos1[[#This Row],[PreisJahr]]/12,"")</f>
        <v/>
      </c>
    </row>
    <row r="1239" spans="1:22" x14ac:dyDescent="0.2">
      <c r="A1239" s="321" t="s">
        <v>2556</v>
      </c>
      <c r="B1239" s="318">
        <v>709170001</v>
      </c>
      <c r="C1239" s="309" t="s">
        <v>2511</v>
      </c>
      <c r="D1239" s="299" t="s">
        <v>250</v>
      </c>
      <c r="E1239" s="301" t="s">
        <v>1750</v>
      </c>
      <c r="F1239" s="296" t="s">
        <v>388</v>
      </c>
      <c r="G1239" s="468" t="s">
        <v>723</v>
      </c>
      <c r="H1239" s="301"/>
      <c r="I1239" s="301" t="s">
        <v>2486</v>
      </c>
      <c r="J1239" s="302">
        <v>18.25</v>
      </c>
      <c r="K1239" s="303" t="s">
        <v>234</v>
      </c>
      <c r="L1239" s="312" t="s">
        <v>163</v>
      </c>
      <c r="M1239" s="289" t="s">
        <v>479</v>
      </c>
      <c r="N1239" s="294">
        <v>49</v>
      </c>
      <c r="O1239" s="305">
        <v>3</v>
      </c>
      <c r="P1239" s="305">
        <v>0.2</v>
      </c>
      <c r="Q1239" s="463">
        <f>IFERROR(tbl_AufmassLos1[[#This Row],[Fläche_qm]]*tbl_AufmassLos1[[#This Row],[Reinigungs-tageJahr]],"")</f>
        <v>894.25</v>
      </c>
      <c r="R1239" s="232">
        <f>IFERROR(VLOOKUP(tbl_AufmassLos1[[#This Row],[Reinigungs-gruppe]]&amp;tbl_AufmassLos1[[#This Row],[Reinigungs-tageJahr]],tbl_BasisLos1[],7,FALSE),"")</f>
        <v>0</v>
      </c>
      <c r="S1239" s="463" t="str">
        <f>IFERROR(tbl_AufmassLos1[[#This Row],[Fläche_qm_Jahr]]/tbl_AufmassLos1[[#This Row],[qm Leistung pro Stunde]],"")</f>
        <v/>
      </c>
      <c r="T1239" s="233">
        <f>IFERROR(VLOOKUP(tbl_AufmassLos1[[#This Row],[Reinigungs-gruppe]]&amp;tbl_AufmassLos1[[#This Row],[Reinigungs-tageJahr]],tbl_BasisLos1[],8,FALSE),"")</f>
        <v>0</v>
      </c>
      <c r="U1239" s="234" t="str">
        <f>IFERROR(tbl_AufmassLos1[[#This Row],[StundenJahr]]*tbl_AufmassLos1[[#This Row],[SVS]],"")</f>
        <v/>
      </c>
      <c r="V1239" s="234" t="str">
        <f>IFERROR(tbl_AufmassLos1[[#This Row],[PreisJahr]]/12,"")</f>
        <v/>
      </c>
    </row>
    <row r="1240" spans="1:22" x14ac:dyDescent="0.2">
      <c r="A1240" s="321" t="s">
        <v>2556</v>
      </c>
      <c r="B1240" s="318">
        <v>709170001</v>
      </c>
      <c r="C1240" s="309" t="s">
        <v>2511</v>
      </c>
      <c r="D1240" s="299" t="s">
        <v>253</v>
      </c>
      <c r="E1240" s="301" t="s">
        <v>1706</v>
      </c>
      <c r="F1240" s="296" t="s">
        <v>2425</v>
      </c>
      <c r="G1240" s="468" t="s">
        <v>723</v>
      </c>
      <c r="H1240" s="301"/>
      <c r="I1240" s="301" t="s">
        <v>2496</v>
      </c>
      <c r="J1240" s="302">
        <v>9.1999999999999993</v>
      </c>
      <c r="K1240" s="303" t="s">
        <v>48</v>
      </c>
      <c r="L1240" s="312" t="s">
        <v>163</v>
      </c>
      <c r="M1240" s="332" t="s">
        <v>250</v>
      </c>
      <c r="N1240" s="294">
        <v>0</v>
      </c>
      <c r="O1240" s="305">
        <v>0.6</v>
      </c>
      <c r="P1240" s="305"/>
      <c r="Q1240" s="463">
        <f>IFERROR(tbl_AufmassLos1[[#This Row],[Fläche_qm]]*tbl_AufmassLos1[[#This Row],[Reinigungs-tageJahr]],"")</f>
        <v>0</v>
      </c>
      <c r="R1240" s="232">
        <f>IFERROR(VLOOKUP(tbl_AufmassLos1[[#This Row],[Reinigungs-gruppe]]&amp;tbl_AufmassLos1[[#This Row],[Reinigungs-tageJahr]],tbl_BasisLos1[],7,FALSE),"")</f>
        <v>0</v>
      </c>
      <c r="S1240" s="463" t="str">
        <f>IFERROR(tbl_AufmassLos1[[#This Row],[Fläche_qm_Jahr]]/tbl_AufmassLos1[[#This Row],[qm Leistung pro Stunde]],"")</f>
        <v/>
      </c>
      <c r="T1240" s="233">
        <f>IFERROR(VLOOKUP(tbl_AufmassLos1[[#This Row],[Reinigungs-gruppe]]&amp;tbl_AufmassLos1[[#This Row],[Reinigungs-tageJahr]],tbl_BasisLos1[],8,FALSE),"")</f>
        <v>0</v>
      </c>
      <c r="U1240" s="234" t="str">
        <f>IFERROR(tbl_AufmassLos1[[#This Row],[StundenJahr]]*tbl_AufmassLos1[[#This Row],[SVS]],"")</f>
        <v/>
      </c>
      <c r="V1240" s="234" t="str">
        <f>IFERROR(tbl_AufmassLos1[[#This Row],[PreisJahr]]/12,"")</f>
        <v/>
      </c>
    </row>
    <row r="1241" spans="1:22" x14ac:dyDescent="0.2">
      <c r="A1241" s="321" t="s">
        <v>2556</v>
      </c>
      <c r="B1241" s="318">
        <v>709170001</v>
      </c>
      <c r="C1241" s="309" t="s">
        <v>2511</v>
      </c>
      <c r="D1241" s="299" t="s">
        <v>250</v>
      </c>
      <c r="E1241" s="301" t="s">
        <v>1751</v>
      </c>
      <c r="F1241" s="296" t="s">
        <v>388</v>
      </c>
      <c r="G1241" s="468" t="s">
        <v>723</v>
      </c>
      <c r="H1241" s="301"/>
      <c r="I1241" s="301" t="s">
        <v>2486</v>
      </c>
      <c r="J1241" s="302">
        <v>18.25</v>
      </c>
      <c r="K1241" s="303" t="s">
        <v>234</v>
      </c>
      <c r="L1241" s="312" t="s">
        <v>163</v>
      </c>
      <c r="M1241" s="289" t="s">
        <v>479</v>
      </c>
      <c r="N1241" s="294">
        <v>49</v>
      </c>
      <c r="O1241" s="305">
        <v>2.4</v>
      </c>
      <c r="P1241" s="305">
        <v>0.2</v>
      </c>
      <c r="Q1241" s="463">
        <f>IFERROR(tbl_AufmassLos1[[#This Row],[Fläche_qm]]*tbl_AufmassLos1[[#This Row],[Reinigungs-tageJahr]],"")</f>
        <v>894.25</v>
      </c>
      <c r="R1241" s="232">
        <f>IFERROR(VLOOKUP(tbl_AufmassLos1[[#This Row],[Reinigungs-gruppe]]&amp;tbl_AufmassLos1[[#This Row],[Reinigungs-tageJahr]],tbl_BasisLos1[],7,FALSE),"")</f>
        <v>0</v>
      </c>
      <c r="S1241" s="463" t="str">
        <f>IFERROR(tbl_AufmassLos1[[#This Row],[Fläche_qm_Jahr]]/tbl_AufmassLos1[[#This Row],[qm Leistung pro Stunde]],"")</f>
        <v/>
      </c>
      <c r="T1241" s="233">
        <f>IFERROR(VLOOKUP(tbl_AufmassLos1[[#This Row],[Reinigungs-gruppe]]&amp;tbl_AufmassLos1[[#This Row],[Reinigungs-tageJahr]],tbl_BasisLos1[],8,FALSE),"")</f>
        <v>0</v>
      </c>
      <c r="U1241" s="234" t="str">
        <f>IFERROR(tbl_AufmassLos1[[#This Row],[StundenJahr]]*tbl_AufmassLos1[[#This Row],[SVS]],"")</f>
        <v/>
      </c>
      <c r="V1241" s="234" t="str">
        <f>IFERROR(tbl_AufmassLos1[[#This Row],[PreisJahr]]/12,"")</f>
        <v/>
      </c>
    </row>
    <row r="1242" spans="1:22" x14ac:dyDescent="0.2">
      <c r="A1242" s="321" t="s">
        <v>2556</v>
      </c>
      <c r="B1242" s="318">
        <v>709170001</v>
      </c>
      <c r="C1242" s="309" t="s">
        <v>2511</v>
      </c>
      <c r="D1242" s="299" t="s">
        <v>250</v>
      </c>
      <c r="E1242" s="301" t="s">
        <v>1752</v>
      </c>
      <c r="F1242" s="296" t="s">
        <v>2098</v>
      </c>
      <c r="G1242" s="468" t="s">
        <v>723</v>
      </c>
      <c r="H1242" s="301"/>
      <c r="I1242" s="301" t="s">
        <v>2488</v>
      </c>
      <c r="J1242" s="302">
        <v>3.8</v>
      </c>
      <c r="K1242" s="303" t="s">
        <v>451</v>
      </c>
      <c r="L1242" s="312" t="s">
        <v>163</v>
      </c>
      <c r="M1242" s="289" t="s">
        <v>481</v>
      </c>
      <c r="N1242" s="294">
        <v>245</v>
      </c>
      <c r="O1242" s="305">
        <v>0</v>
      </c>
      <c r="P1242" s="305"/>
      <c r="Q1242" s="463">
        <f>IFERROR(tbl_AufmassLos1[[#This Row],[Fläche_qm]]*tbl_AufmassLos1[[#This Row],[Reinigungs-tageJahr]],"")</f>
        <v>931</v>
      </c>
      <c r="R1242" s="232">
        <f>IFERROR(VLOOKUP(tbl_AufmassLos1[[#This Row],[Reinigungs-gruppe]]&amp;tbl_AufmassLos1[[#This Row],[Reinigungs-tageJahr]],tbl_BasisLos1[],7,FALSE),"")</f>
        <v>0</v>
      </c>
      <c r="S1242" s="463" t="str">
        <f>IFERROR(tbl_AufmassLos1[[#This Row],[Fläche_qm_Jahr]]/tbl_AufmassLos1[[#This Row],[qm Leistung pro Stunde]],"")</f>
        <v/>
      </c>
      <c r="T1242" s="233">
        <f>IFERROR(VLOOKUP(tbl_AufmassLos1[[#This Row],[Reinigungs-gruppe]]&amp;tbl_AufmassLos1[[#This Row],[Reinigungs-tageJahr]],tbl_BasisLos1[],8,FALSE),"")</f>
        <v>0</v>
      </c>
      <c r="U1242" s="234" t="str">
        <f>IFERROR(tbl_AufmassLos1[[#This Row],[StundenJahr]]*tbl_AufmassLos1[[#This Row],[SVS]],"")</f>
        <v/>
      </c>
      <c r="V1242" s="234" t="str">
        <f>IFERROR(tbl_AufmassLos1[[#This Row],[PreisJahr]]/12,"")</f>
        <v/>
      </c>
    </row>
    <row r="1243" spans="1:22" x14ac:dyDescent="0.2">
      <c r="A1243" s="321" t="s">
        <v>2556</v>
      </c>
      <c r="B1243" s="318">
        <v>709170001</v>
      </c>
      <c r="C1243" s="309" t="s">
        <v>2511</v>
      </c>
      <c r="D1243" s="299" t="s">
        <v>250</v>
      </c>
      <c r="E1243" s="301" t="s">
        <v>1753</v>
      </c>
      <c r="F1243" s="296" t="s">
        <v>394</v>
      </c>
      <c r="G1243" s="468" t="s">
        <v>723</v>
      </c>
      <c r="H1243" s="301"/>
      <c r="I1243" s="301" t="s">
        <v>2488</v>
      </c>
      <c r="J1243" s="302">
        <v>13.3</v>
      </c>
      <c r="K1243" s="303" t="s">
        <v>451</v>
      </c>
      <c r="L1243" s="312" t="s">
        <v>163</v>
      </c>
      <c r="M1243" s="289" t="s">
        <v>481</v>
      </c>
      <c r="N1243" s="294">
        <v>245</v>
      </c>
      <c r="O1243" s="305">
        <v>0</v>
      </c>
      <c r="P1243" s="305">
        <v>0.7</v>
      </c>
      <c r="Q1243" s="463">
        <f>IFERROR(tbl_AufmassLos1[[#This Row],[Fläche_qm]]*tbl_AufmassLos1[[#This Row],[Reinigungs-tageJahr]],"")</f>
        <v>3258.5</v>
      </c>
      <c r="R1243" s="232">
        <f>IFERROR(VLOOKUP(tbl_AufmassLos1[[#This Row],[Reinigungs-gruppe]]&amp;tbl_AufmassLos1[[#This Row],[Reinigungs-tageJahr]],tbl_BasisLos1[],7,FALSE),"")</f>
        <v>0</v>
      </c>
      <c r="S1243" s="463" t="str">
        <f>IFERROR(tbl_AufmassLos1[[#This Row],[Fläche_qm_Jahr]]/tbl_AufmassLos1[[#This Row],[qm Leistung pro Stunde]],"")</f>
        <v/>
      </c>
      <c r="T1243" s="233">
        <f>IFERROR(VLOOKUP(tbl_AufmassLos1[[#This Row],[Reinigungs-gruppe]]&amp;tbl_AufmassLos1[[#This Row],[Reinigungs-tageJahr]],tbl_BasisLos1[],8,FALSE),"")</f>
        <v>0</v>
      </c>
      <c r="U1243" s="234" t="str">
        <f>IFERROR(tbl_AufmassLos1[[#This Row],[StundenJahr]]*tbl_AufmassLos1[[#This Row],[SVS]],"")</f>
        <v/>
      </c>
      <c r="V1243" s="234" t="str">
        <f>IFERROR(tbl_AufmassLos1[[#This Row],[PreisJahr]]/12,"")</f>
        <v/>
      </c>
    </row>
    <row r="1244" spans="1:22" x14ac:dyDescent="0.2">
      <c r="A1244" s="321" t="s">
        <v>2556</v>
      </c>
      <c r="B1244" s="318">
        <v>709170001</v>
      </c>
      <c r="C1244" s="309" t="s">
        <v>2511</v>
      </c>
      <c r="D1244" s="299" t="s">
        <v>250</v>
      </c>
      <c r="E1244" s="301" t="s">
        <v>1754</v>
      </c>
      <c r="F1244" s="296" t="s">
        <v>388</v>
      </c>
      <c r="G1244" s="468" t="s">
        <v>723</v>
      </c>
      <c r="H1244" s="301"/>
      <c r="I1244" s="301" t="s">
        <v>2486</v>
      </c>
      <c r="J1244" s="302">
        <v>16.510000000000002</v>
      </c>
      <c r="K1244" s="303" t="s">
        <v>234</v>
      </c>
      <c r="L1244" s="312" t="s">
        <v>163</v>
      </c>
      <c r="M1244" s="289" t="s">
        <v>479</v>
      </c>
      <c r="N1244" s="294">
        <v>49</v>
      </c>
      <c r="O1244" s="305">
        <v>3</v>
      </c>
      <c r="P1244" s="305">
        <v>0.2</v>
      </c>
      <c r="Q1244" s="463">
        <f>IFERROR(tbl_AufmassLos1[[#This Row],[Fläche_qm]]*tbl_AufmassLos1[[#This Row],[Reinigungs-tageJahr]],"")</f>
        <v>808.99000000000012</v>
      </c>
      <c r="R1244" s="232">
        <f>IFERROR(VLOOKUP(tbl_AufmassLos1[[#This Row],[Reinigungs-gruppe]]&amp;tbl_AufmassLos1[[#This Row],[Reinigungs-tageJahr]],tbl_BasisLos1[],7,FALSE),"")</f>
        <v>0</v>
      </c>
      <c r="S1244" s="463" t="str">
        <f>IFERROR(tbl_AufmassLos1[[#This Row],[Fläche_qm_Jahr]]/tbl_AufmassLos1[[#This Row],[qm Leistung pro Stunde]],"")</f>
        <v/>
      </c>
      <c r="T1244" s="233">
        <f>IFERROR(VLOOKUP(tbl_AufmassLos1[[#This Row],[Reinigungs-gruppe]]&amp;tbl_AufmassLos1[[#This Row],[Reinigungs-tageJahr]],tbl_BasisLos1[],8,FALSE),"")</f>
        <v>0</v>
      </c>
      <c r="U1244" s="234" t="str">
        <f>IFERROR(tbl_AufmassLos1[[#This Row],[StundenJahr]]*tbl_AufmassLos1[[#This Row],[SVS]],"")</f>
        <v/>
      </c>
      <c r="V1244" s="234" t="str">
        <f>IFERROR(tbl_AufmassLos1[[#This Row],[PreisJahr]]/12,"")</f>
        <v/>
      </c>
    </row>
    <row r="1245" spans="1:22" x14ac:dyDescent="0.2">
      <c r="A1245" s="321" t="s">
        <v>2556</v>
      </c>
      <c r="B1245" s="318">
        <v>709170001</v>
      </c>
      <c r="C1245" s="309" t="s">
        <v>2511</v>
      </c>
      <c r="D1245" s="299" t="s">
        <v>250</v>
      </c>
      <c r="E1245" s="301" t="s">
        <v>1755</v>
      </c>
      <c r="F1245" s="296" t="s">
        <v>388</v>
      </c>
      <c r="G1245" s="468" t="s">
        <v>723</v>
      </c>
      <c r="H1245" s="301"/>
      <c r="I1245" s="301" t="s">
        <v>2487</v>
      </c>
      <c r="J1245" s="302">
        <v>17.5</v>
      </c>
      <c r="K1245" s="303" t="s">
        <v>234</v>
      </c>
      <c r="L1245" s="312" t="s">
        <v>163</v>
      </c>
      <c r="M1245" s="289" t="s">
        <v>479</v>
      </c>
      <c r="N1245" s="294">
        <v>49</v>
      </c>
      <c r="O1245" s="305">
        <v>3</v>
      </c>
      <c r="P1245" s="305">
        <v>0.2</v>
      </c>
      <c r="Q1245" s="463">
        <f>IFERROR(tbl_AufmassLos1[[#This Row],[Fläche_qm]]*tbl_AufmassLos1[[#This Row],[Reinigungs-tageJahr]],"")</f>
        <v>857.5</v>
      </c>
      <c r="R1245" s="232">
        <f>IFERROR(VLOOKUP(tbl_AufmassLos1[[#This Row],[Reinigungs-gruppe]]&amp;tbl_AufmassLos1[[#This Row],[Reinigungs-tageJahr]],tbl_BasisLos1[],7,FALSE),"")</f>
        <v>0</v>
      </c>
      <c r="S1245" s="463" t="str">
        <f>IFERROR(tbl_AufmassLos1[[#This Row],[Fläche_qm_Jahr]]/tbl_AufmassLos1[[#This Row],[qm Leistung pro Stunde]],"")</f>
        <v/>
      </c>
      <c r="T1245" s="233">
        <f>IFERROR(VLOOKUP(tbl_AufmassLos1[[#This Row],[Reinigungs-gruppe]]&amp;tbl_AufmassLos1[[#This Row],[Reinigungs-tageJahr]],tbl_BasisLos1[],8,FALSE),"")</f>
        <v>0</v>
      </c>
      <c r="U1245" s="234" t="str">
        <f>IFERROR(tbl_AufmassLos1[[#This Row],[StundenJahr]]*tbl_AufmassLos1[[#This Row],[SVS]],"")</f>
        <v/>
      </c>
      <c r="V1245" s="234" t="str">
        <f>IFERROR(tbl_AufmassLos1[[#This Row],[PreisJahr]]/12,"")</f>
        <v/>
      </c>
    </row>
    <row r="1246" spans="1:22" x14ac:dyDescent="0.2">
      <c r="A1246" s="321" t="s">
        <v>2556</v>
      </c>
      <c r="B1246" s="318">
        <v>709170001</v>
      </c>
      <c r="C1246" s="309" t="s">
        <v>2511</v>
      </c>
      <c r="D1246" s="299" t="s">
        <v>250</v>
      </c>
      <c r="E1246" s="301" t="s">
        <v>1756</v>
      </c>
      <c r="F1246" s="296" t="s">
        <v>388</v>
      </c>
      <c r="G1246" s="468" t="s">
        <v>723</v>
      </c>
      <c r="H1246" s="301"/>
      <c r="I1246" s="301" t="s">
        <v>2486</v>
      </c>
      <c r="J1246" s="302">
        <v>17.5</v>
      </c>
      <c r="K1246" s="303" t="s">
        <v>234</v>
      </c>
      <c r="L1246" s="312" t="s">
        <v>163</v>
      </c>
      <c r="M1246" s="289" t="s">
        <v>479</v>
      </c>
      <c r="N1246" s="294">
        <v>49</v>
      </c>
      <c r="O1246" s="305">
        <v>3</v>
      </c>
      <c r="P1246" s="305">
        <v>0.2</v>
      </c>
      <c r="Q1246" s="463">
        <f>IFERROR(tbl_AufmassLos1[[#This Row],[Fläche_qm]]*tbl_AufmassLos1[[#This Row],[Reinigungs-tageJahr]],"")</f>
        <v>857.5</v>
      </c>
      <c r="R1246" s="232">
        <f>IFERROR(VLOOKUP(tbl_AufmassLos1[[#This Row],[Reinigungs-gruppe]]&amp;tbl_AufmassLos1[[#This Row],[Reinigungs-tageJahr]],tbl_BasisLos1[],7,FALSE),"")</f>
        <v>0</v>
      </c>
      <c r="S1246" s="463" t="str">
        <f>IFERROR(tbl_AufmassLos1[[#This Row],[Fläche_qm_Jahr]]/tbl_AufmassLos1[[#This Row],[qm Leistung pro Stunde]],"")</f>
        <v/>
      </c>
      <c r="T1246" s="233">
        <f>IFERROR(VLOOKUP(tbl_AufmassLos1[[#This Row],[Reinigungs-gruppe]]&amp;tbl_AufmassLos1[[#This Row],[Reinigungs-tageJahr]],tbl_BasisLos1[],8,FALSE),"")</f>
        <v>0</v>
      </c>
      <c r="U1246" s="234" t="str">
        <f>IFERROR(tbl_AufmassLos1[[#This Row],[StundenJahr]]*tbl_AufmassLos1[[#This Row],[SVS]],"")</f>
        <v/>
      </c>
      <c r="V1246" s="234" t="str">
        <f>IFERROR(tbl_AufmassLos1[[#This Row],[PreisJahr]]/12,"")</f>
        <v/>
      </c>
    </row>
    <row r="1247" spans="1:22" x14ac:dyDescent="0.2">
      <c r="A1247" s="321" t="s">
        <v>2556</v>
      </c>
      <c r="B1247" s="318">
        <v>709170001</v>
      </c>
      <c r="C1247" s="309" t="s">
        <v>2511</v>
      </c>
      <c r="D1247" s="299" t="s">
        <v>250</v>
      </c>
      <c r="E1247" s="301" t="s">
        <v>1757</v>
      </c>
      <c r="F1247" s="296" t="s">
        <v>2441</v>
      </c>
      <c r="G1247" s="468" t="s">
        <v>723</v>
      </c>
      <c r="H1247" s="301"/>
      <c r="I1247" s="301" t="s">
        <v>2487</v>
      </c>
      <c r="J1247" s="302">
        <v>18.25</v>
      </c>
      <c r="K1247" s="303" t="s">
        <v>234</v>
      </c>
      <c r="L1247" s="312" t="s">
        <v>163</v>
      </c>
      <c r="M1247" s="289" t="s">
        <v>479</v>
      </c>
      <c r="N1247" s="294">
        <v>49</v>
      </c>
      <c r="O1247" s="305">
        <v>3</v>
      </c>
      <c r="P1247" s="305">
        <v>0.2</v>
      </c>
      <c r="Q1247" s="463">
        <f>IFERROR(tbl_AufmassLos1[[#This Row],[Fläche_qm]]*tbl_AufmassLos1[[#This Row],[Reinigungs-tageJahr]],"")</f>
        <v>894.25</v>
      </c>
      <c r="R1247" s="232">
        <f>IFERROR(VLOOKUP(tbl_AufmassLos1[[#This Row],[Reinigungs-gruppe]]&amp;tbl_AufmassLos1[[#This Row],[Reinigungs-tageJahr]],tbl_BasisLos1[],7,FALSE),"")</f>
        <v>0</v>
      </c>
      <c r="S1247" s="463" t="str">
        <f>IFERROR(tbl_AufmassLos1[[#This Row],[Fläche_qm_Jahr]]/tbl_AufmassLos1[[#This Row],[qm Leistung pro Stunde]],"")</f>
        <v/>
      </c>
      <c r="T1247" s="233">
        <f>IFERROR(VLOOKUP(tbl_AufmassLos1[[#This Row],[Reinigungs-gruppe]]&amp;tbl_AufmassLos1[[#This Row],[Reinigungs-tageJahr]],tbl_BasisLos1[],8,FALSE),"")</f>
        <v>0</v>
      </c>
      <c r="U1247" s="234" t="str">
        <f>IFERROR(tbl_AufmassLos1[[#This Row],[StundenJahr]]*tbl_AufmassLos1[[#This Row],[SVS]],"")</f>
        <v/>
      </c>
      <c r="V1247" s="234" t="str">
        <f>IFERROR(tbl_AufmassLos1[[#This Row],[PreisJahr]]/12,"")</f>
        <v/>
      </c>
    </row>
    <row r="1248" spans="1:22" x14ac:dyDescent="0.2">
      <c r="A1248" s="321" t="s">
        <v>2556</v>
      </c>
      <c r="B1248" s="318">
        <v>709170001</v>
      </c>
      <c r="C1248" s="309" t="s">
        <v>2511</v>
      </c>
      <c r="D1248" s="299" t="s">
        <v>250</v>
      </c>
      <c r="E1248" s="301" t="s">
        <v>1758</v>
      </c>
      <c r="F1248" s="296" t="s">
        <v>388</v>
      </c>
      <c r="G1248" s="468" t="s">
        <v>723</v>
      </c>
      <c r="H1248" s="301"/>
      <c r="I1248" s="301" t="s">
        <v>2486</v>
      </c>
      <c r="J1248" s="302">
        <v>18.25</v>
      </c>
      <c r="K1248" s="303" t="s">
        <v>234</v>
      </c>
      <c r="L1248" s="312" t="s">
        <v>163</v>
      </c>
      <c r="M1248" s="289" t="s">
        <v>479</v>
      </c>
      <c r="N1248" s="294">
        <v>49</v>
      </c>
      <c r="O1248" s="305">
        <v>3</v>
      </c>
      <c r="P1248" s="305">
        <v>0.2</v>
      </c>
      <c r="Q1248" s="463">
        <f>IFERROR(tbl_AufmassLos1[[#This Row],[Fläche_qm]]*tbl_AufmassLos1[[#This Row],[Reinigungs-tageJahr]],"")</f>
        <v>894.25</v>
      </c>
      <c r="R1248" s="232">
        <f>IFERROR(VLOOKUP(tbl_AufmassLos1[[#This Row],[Reinigungs-gruppe]]&amp;tbl_AufmassLos1[[#This Row],[Reinigungs-tageJahr]],tbl_BasisLos1[],7,FALSE),"")</f>
        <v>0</v>
      </c>
      <c r="S1248" s="463" t="str">
        <f>IFERROR(tbl_AufmassLos1[[#This Row],[Fläche_qm_Jahr]]/tbl_AufmassLos1[[#This Row],[qm Leistung pro Stunde]],"")</f>
        <v/>
      </c>
      <c r="T1248" s="233">
        <f>IFERROR(VLOOKUP(tbl_AufmassLos1[[#This Row],[Reinigungs-gruppe]]&amp;tbl_AufmassLos1[[#This Row],[Reinigungs-tageJahr]],tbl_BasisLos1[],8,FALSE),"")</f>
        <v>0</v>
      </c>
      <c r="U1248" s="234" t="str">
        <f>IFERROR(tbl_AufmassLos1[[#This Row],[StundenJahr]]*tbl_AufmassLos1[[#This Row],[SVS]],"")</f>
        <v/>
      </c>
      <c r="V1248" s="234" t="str">
        <f>IFERROR(tbl_AufmassLos1[[#This Row],[PreisJahr]]/12,"")</f>
        <v/>
      </c>
    </row>
    <row r="1249" spans="1:22" x14ac:dyDescent="0.2">
      <c r="A1249" s="321" t="s">
        <v>2556</v>
      </c>
      <c r="B1249" s="318">
        <v>709170001</v>
      </c>
      <c r="C1249" s="309" t="s">
        <v>2511</v>
      </c>
      <c r="D1249" s="299" t="s">
        <v>250</v>
      </c>
      <c r="E1249" s="301" t="s">
        <v>1759</v>
      </c>
      <c r="F1249" s="296" t="s">
        <v>388</v>
      </c>
      <c r="G1249" s="468" t="s">
        <v>723</v>
      </c>
      <c r="H1249" s="301"/>
      <c r="I1249" s="301" t="s">
        <v>2486</v>
      </c>
      <c r="J1249" s="302">
        <v>18.25</v>
      </c>
      <c r="K1249" s="303" t="s">
        <v>234</v>
      </c>
      <c r="L1249" s="312" t="s">
        <v>163</v>
      </c>
      <c r="M1249" s="295" t="s">
        <v>479</v>
      </c>
      <c r="N1249" s="294">
        <v>49</v>
      </c>
      <c r="O1249" s="305">
        <v>3</v>
      </c>
      <c r="P1249" s="305">
        <v>0.2</v>
      </c>
      <c r="Q1249" s="463">
        <f>IFERROR(tbl_AufmassLos1[[#This Row],[Fläche_qm]]*tbl_AufmassLos1[[#This Row],[Reinigungs-tageJahr]],"")</f>
        <v>894.25</v>
      </c>
      <c r="R1249" s="232">
        <f>IFERROR(VLOOKUP(tbl_AufmassLos1[[#This Row],[Reinigungs-gruppe]]&amp;tbl_AufmassLos1[[#This Row],[Reinigungs-tageJahr]],tbl_BasisLos1[],7,FALSE),"")</f>
        <v>0</v>
      </c>
      <c r="S1249" s="463" t="str">
        <f>IFERROR(tbl_AufmassLos1[[#This Row],[Fläche_qm_Jahr]]/tbl_AufmassLos1[[#This Row],[qm Leistung pro Stunde]],"")</f>
        <v/>
      </c>
      <c r="T1249" s="233">
        <f>IFERROR(VLOOKUP(tbl_AufmassLos1[[#This Row],[Reinigungs-gruppe]]&amp;tbl_AufmassLos1[[#This Row],[Reinigungs-tageJahr]],tbl_BasisLos1[],8,FALSE),"")</f>
        <v>0</v>
      </c>
      <c r="U1249" s="234" t="str">
        <f>IFERROR(tbl_AufmassLos1[[#This Row],[StundenJahr]]*tbl_AufmassLos1[[#This Row],[SVS]],"")</f>
        <v/>
      </c>
      <c r="V1249" s="234" t="str">
        <f>IFERROR(tbl_AufmassLos1[[#This Row],[PreisJahr]]/12,"")</f>
        <v/>
      </c>
    </row>
    <row r="1250" spans="1:22" x14ac:dyDescent="0.2">
      <c r="A1250" s="321" t="s">
        <v>2556</v>
      </c>
      <c r="B1250" s="318">
        <v>709170001</v>
      </c>
      <c r="C1250" s="309" t="s">
        <v>2511</v>
      </c>
      <c r="D1250" s="299" t="s">
        <v>250</v>
      </c>
      <c r="E1250" s="301" t="s">
        <v>1760</v>
      </c>
      <c r="F1250" s="296" t="s">
        <v>388</v>
      </c>
      <c r="G1250" s="468" t="s">
        <v>723</v>
      </c>
      <c r="H1250" s="301"/>
      <c r="I1250" s="301" t="s">
        <v>2486</v>
      </c>
      <c r="J1250" s="302">
        <v>18.25</v>
      </c>
      <c r="K1250" s="303" t="s">
        <v>234</v>
      </c>
      <c r="L1250" s="312" t="s">
        <v>163</v>
      </c>
      <c r="M1250" s="289" t="s">
        <v>479</v>
      </c>
      <c r="N1250" s="294">
        <v>49</v>
      </c>
      <c r="O1250" s="305">
        <v>3</v>
      </c>
      <c r="P1250" s="305">
        <v>0.2</v>
      </c>
      <c r="Q1250" s="463">
        <f>IFERROR(tbl_AufmassLos1[[#This Row],[Fläche_qm]]*tbl_AufmassLos1[[#This Row],[Reinigungs-tageJahr]],"")</f>
        <v>894.25</v>
      </c>
      <c r="R1250" s="232">
        <f>IFERROR(VLOOKUP(tbl_AufmassLos1[[#This Row],[Reinigungs-gruppe]]&amp;tbl_AufmassLos1[[#This Row],[Reinigungs-tageJahr]],tbl_BasisLos1[],7,FALSE),"")</f>
        <v>0</v>
      </c>
      <c r="S1250" s="463" t="str">
        <f>IFERROR(tbl_AufmassLos1[[#This Row],[Fläche_qm_Jahr]]/tbl_AufmassLos1[[#This Row],[qm Leistung pro Stunde]],"")</f>
        <v/>
      </c>
      <c r="T1250" s="233">
        <f>IFERROR(VLOOKUP(tbl_AufmassLos1[[#This Row],[Reinigungs-gruppe]]&amp;tbl_AufmassLos1[[#This Row],[Reinigungs-tageJahr]],tbl_BasisLos1[],8,FALSE),"")</f>
        <v>0</v>
      </c>
      <c r="U1250" s="234" t="str">
        <f>IFERROR(tbl_AufmassLos1[[#This Row],[StundenJahr]]*tbl_AufmassLos1[[#This Row],[SVS]],"")</f>
        <v/>
      </c>
      <c r="V1250" s="234" t="str">
        <f>IFERROR(tbl_AufmassLos1[[#This Row],[PreisJahr]]/12,"")</f>
        <v/>
      </c>
    </row>
    <row r="1251" spans="1:22" x14ac:dyDescent="0.2">
      <c r="A1251" s="321" t="s">
        <v>2556</v>
      </c>
      <c r="B1251" s="318">
        <v>709170001</v>
      </c>
      <c r="C1251" s="309" t="s">
        <v>2511</v>
      </c>
      <c r="D1251" s="299" t="s">
        <v>253</v>
      </c>
      <c r="E1251" s="301" t="s">
        <v>1707</v>
      </c>
      <c r="F1251" s="296" t="s">
        <v>2425</v>
      </c>
      <c r="G1251" s="468" t="s">
        <v>723</v>
      </c>
      <c r="H1251" s="301"/>
      <c r="I1251" s="301" t="s">
        <v>2496</v>
      </c>
      <c r="J1251" s="302">
        <v>12.52</v>
      </c>
      <c r="K1251" s="303" t="s">
        <v>48</v>
      </c>
      <c r="L1251" s="312" t="s">
        <v>163</v>
      </c>
      <c r="M1251" s="332" t="s">
        <v>250</v>
      </c>
      <c r="N1251" s="294">
        <v>0</v>
      </c>
      <c r="O1251" s="305">
        <v>0.6</v>
      </c>
      <c r="P1251" s="305"/>
      <c r="Q1251" s="463">
        <f>IFERROR(tbl_AufmassLos1[[#This Row],[Fläche_qm]]*tbl_AufmassLos1[[#This Row],[Reinigungs-tageJahr]],"")</f>
        <v>0</v>
      </c>
      <c r="R1251" s="232">
        <f>IFERROR(VLOOKUP(tbl_AufmassLos1[[#This Row],[Reinigungs-gruppe]]&amp;tbl_AufmassLos1[[#This Row],[Reinigungs-tageJahr]],tbl_BasisLos1[],7,FALSE),"")</f>
        <v>0</v>
      </c>
      <c r="S1251" s="463" t="str">
        <f>IFERROR(tbl_AufmassLos1[[#This Row],[Fläche_qm_Jahr]]/tbl_AufmassLos1[[#This Row],[qm Leistung pro Stunde]],"")</f>
        <v/>
      </c>
      <c r="T1251" s="233">
        <f>IFERROR(VLOOKUP(tbl_AufmassLos1[[#This Row],[Reinigungs-gruppe]]&amp;tbl_AufmassLos1[[#This Row],[Reinigungs-tageJahr]],tbl_BasisLos1[],8,FALSE),"")</f>
        <v>0</v>
      </c>
      <c r="U1251" s="234" t="str">
        <f>IFERROR(tbl_AufmassLos1[[#This Row],[StundenJahr]]*tbl_AufmassLos1[[#This Row],[SVS]],"")</f>
        <v/>
      </c>
      <c r="V1251" s="234" t="str">
        <f>IFERROR(tbl_AufmassLos1[[#This Row],[PreisJahr]]/12,"")</f>
        <v/>
      </c>
    </row>
    <row r="1252" spans="1:22" x14ac:dyDescent="0.2">
      <c r="A1252" s="321" t="s">
        <v>2556</v>
      </c>
      <c r="B1252" s="318">
        <v>709170001</v>
      </c>
      <c r="C1252" s="309" t="s">
        <v>2511</v>
      </c>
      <c r="D1252" s="299" t="s">
        <v>250</v>
      </c>
      <c r="E1252" s="301" t="s">
        <v>1761</v>
      </c>
      <c r="F1252" s="296" t="s">
        <v>388</v>
      </c>
      <c r="G1252" s="468" t="s">
        <v>723</v>
      </c>
      <c r="H1252" s="301"/>
      <c r="I1252" s="301" t="s">
        <v>2486</v>
      </c>
      <c r="J1252" s="302">
        <v>18.25</v>
      </c>
      <c r="K1252" s="303" t="s">
        <v>234</v>
      </c>
      <c r="L1252" s="312" t="s">
        <v>163</v>
      </c>
      <c r="M1252" s="289" t="s">
        <v>479</v>
      </c>
      <c r="N1252" s="294">
        <v>49</v>
      </c>
      <c r="O1252" s="305">
        <v>3</v>
      </c>
      <c r="P1252" s="305">
        <v>0.2</v>
      </c>
      <c r="Q1252" s="463">
        <f>IFERROR(tbl_AufmassLos1[[#This Row],[Fläche_qm]]*tbl_AufmassLos1[[#This Row],[Reinigungs-tageJahr]],"")</f>
        <v>894.25</v>
      </c>
      <c r="R1252" s="232">
        <f>IFERROR(VLOOKUP(tbl_AufmassLos1[[#This Row],[Reinigungs-gruppe]]&amp;tbl_AufmassLos1[[#This Row],[Reinigungs-tageJahr]],tbl_BasisLos1[],7,FALSE),"")</f>
        <v>0</v>
      </c>
      <c r="S1252" s="463" t="str">
        <f>IFERROR(tbl_AufmassLos1[[#This Row],[Fläche_qm_Jahr]]/tbl_AufmassLos1[[#This Row],[qm Leistung pro Stunde]],"")</f>
        <v/>
      </c>
      <c r="T1252" s="233">
        <f>IFERROR(VLOOKUP(tbl_AufmassLos1[[#This Row],[Reinigungs-gruppe]]&amp;tbl_AufmassLos1[[#This Row],[Reinigungs-tageJahr]],tbl_BasisLos1[],8,FALSE),"")</f>
        <v>0</v>
      </c>
      <c r="U1252" s="234" t="str">
        <f>IFERROR(tbl_AufmassLos1[[#This Row],[StundenJahr]]*tbl_AufmassLos1[[#This Row],[SVS]],"")</f>
        <v/>
      </c>
      <c r="V1252" s="234" t="str">
        <f>IFERROR(tbl_AufmassLos1[[#This Row],[PreisJahr]]/12,"")</f>
        <v/>
      </c>
    </row>
    <row r="1253" spans="1:22" x14ac:dyDescent="0.2">
      <c r="A1253" s="321" t="s">
        <v>2556</v>
      </c>
      <c r="B1253" s="318">
        <v>709170001</v>
      </c>
      <c r="C1253" s="309" t="s">
        <v>2511</v>
      </c>
      <c r="D1253" s="299" t="s">
        <v>250</v>
      </c>
      <c r="E1253" s="301" t="s">
        <v>1762</v>
      </c>
      <c r="F1253" s="296" t="s">
        <v>388</v>
      </c>
      <c r="G1253" s="468" t="s">
        <v>723</v>
      </c>
      <c r="H1253" s="301"/>
      <c r="I1253" s="301" t="s">
        <v>2486</v>
      </c>
      <c r="J1253" s="302">
        <v>18.25</v>
      </c>
      <c r="K1253" s="303" t="s">
        <v>234</v>
      </c>
      <c r="L1253" s="312" t="s">
        <v>163</v>
      </c>
      <c r="M1253" s="289" t="s">
        <v>479</v>
      </c>
      <c r="N1253" s="294">
        <v>49</v>
      </c>
      <c r="O1253" s="305">
        <v>3</v>
      </c>
      <c r="P1253" s="305">
        <v>0.2</v>
      </c>
      <c r="Q1253" s="463">
        <f>IFERROR(tbl_AufmassLos1[[#This Row],[Fläche_qm]]*tbl_AufmassLos1[[#This Row],[Reinigungs-tageJahr]],"")</f>
        <v>894.25</v>
      </c>
      <c r="R1253" s="232">
        <f>IFERROR(VLOOKUP(tbl_AufmassLos1[[#This Row],[Reinigungs-gruppe]]&amp;tbl_AufmassLos1[[#This Row],[Reinigungs-tageJahr]],tbl_BasisLos1[],7,FALSE),"")</f>
        <v>0</v>
      </c>
      <c r="S1253" s="463" t="str">
        <f>IFERROR(tbl_AufmassLos1[[#This Row],[Fläche_qm_Jahr]]/tbl_AufmassLos1[[#This Row],[qm Leistung pro Stunde]],"")</f>
        <v/>
      </c>
      <c r="T1253" s="233">
        <f>IFERROR(VLOOKUP(tbl_AufmassLos1[[#This Row],[Reinigungs-gruppe]]&amp;tbl_AufmassLos1[[#This Row],[Reinigungs-tageJahr]],tbl_BasisLos1[],8,FALSE),"")</f>
        <v>0</v>
      </c>
      <c r="U1253" s="234" t="str">
        <f>IFERROR(tbl_AufmassLos1[[#This Row],[StundenJahr]]*tbl_AufmassLos1[[#This Row],[SVS]],"")</f>
        <v/>
      </c>
      <c r="V1253" s="234" t="str">
        <f>IFERROR(tbl_AufmassLos1[[#This Row],[PreisJahr]]/12,"")</f>
        <v/>
      </c>
    </row>
    <row r="1254" spans="1:22" x14ac:dyDescent="0.2">
      <c r="A1254" s="321" t="s">
        <v>2556</v>
      </c>
      <c r="B1254" s="318">
        <v>709170001</v>
      </c>
      <c r="C1254" s="309" t="s">
        <v>2511</v>
      </c>
      <c r="D1254" s="299" t="s">
        <v>250</v>
      </c>
      <c r="E1254" s="301" t="s">
        <v>1763</v>
      </c>
      <c r="F1254" s="296" t="s">
        <v>388</v>
      </c>
      <c r="G1254" s="468" t="s">
        <v>723</v>
      </c>
      <c r="H1254" s="301"/>
      <c r="I1254" s="301" t="s">
        <v>2486</v>
      </c>
      <c r="J1254" s="302">
        <v>18.25</v>
      </c>
      <c r="K1254" s="303" t="s">
        <v>234</v>
      </c>
      <c r="L1254" s="312" t="s">
        <v>163</v>
      </c>
      <c r="M1254" s="289" t="s">
        <v>479</v>
      </c>
      <c r="N1254" s="294">
        <v>49</v>
      </c>
      <c r="O1254" s="305">
        <v>3</v>
      </c>
      <c r="P1254" s="305">
        <v>0.2</v>
      </c>
      <c r="Q1254" s="463">
        <f>IFERROR(tbl_AufmassLos1[[#This Row],[Fläche_qm]]*tbl_AufmassLos1[[#This Row],[Reinigungs-tageJahr]],"")</f>
        <v>894.25</v>
      </c>
      <c r="R1254" s="232">
        <f>IFERROR(VLOOKUP(tbl_AufmassLos1[[#This Row],[Reinigungs-gruppe]]&amp;tbl_AufmassLos1[[#This Row],[Reinigungs-tageJahr]],tbl_BasisLos1[],7,FALSE),"")</f>
        <v>0</v>
      </c>
      <c r="S1254" s="463" t="str">
        <f>IFERROR(tbl_AufmassLos1[[#This Row],[Fläche_qm_Jahr]]/tbl_AufmassLos1[[#This Row],[qm Leistung pro Stunde]],"")</f>
        <v/>
      </c>
      <c r="T1254" s="233">
        <f>IFERROR(VLOOKUP(tbl_AufmassLos1[[#This Row],[Reinigungs-gruppe]]&amp;tbl_AufmassLos1[[#This Row],[Reinigungs-tageJahr]],tbl_BasisLos1[],8,FALSE),"")</f>
        <v>0</v>
      </c>
      <c r="U1254" s="234" t="str">
        <f>IFERROR(tbl_AufmassLos1[[#This Row],[StundenJahr]]*tbl_AufmassLos1[[#This Row],[SVS]],"")</f>
        <v/>
      </c>
      <c r="V1254" s="234" t="str">
        <f>IFERROR(tbl_AufmassLos1[[#This Row],[PreisJahr]]/12,"")</f>
        <v/>
      </c>
    </row>
    <row r="1255" spans="1:22" x14ac:dyDescent="0.2">
      <c r="A1255" s="321" t="s">
        <v>2556</v>
      </c>
      <c r="B1255" s="318">
        <v>709170001</v>
      </c>
      <c r="C1255" s="309" t="s">
        <v>2511</v>
      </c>
      <c r="D1255" s="299" t="s">
        <v>250</v>
      </c>
      <c r="E1255" s="301" t="s">
        <v>1764</v>
      </c>
      <c r="F1255" s="296" t="s">
        <v>388</v>
      </c>
      <c r="G1255" s="468" t="s">
        <v>723</v>
      </c>
      <c r="H1255" s="301"/>
      <c r="I1255" s="301" t="s">
        <v>2486</v>
      </c>
      <c r="J1255" s="302">
        <v>18.25</v>
      </c>
      <c r="K1255" s="303" t="s">
        <v>234</v>
      </c>
      <c r="L1255" s="312" t="s">
        <v>163</v>
      </c>
      <c r="M1255" s="289" t="s">
        <v>479</v>
      </c>
      <c r="N1255" s="294">
        <v>49</v>
      </c>
      <c r="O1255" s="305">
        <v>3</v>
      </c>
      <c r="P1255" s="305">
        <v>0.2</v>
      </c>
      <c r="Q1255" s="463">
        <f>IFERROR(tbl_AufmassLos1[[#This Row],[Fläche_qm]]*tbl_AufmassLos1[[#This Row],[Reinigungs-tageJahr]],"")</f>
        <v>894.25</v>
      </c>
      <c r="R1255" s="232">
        <f>IFERROR(VLOOKUP(tbl_AufmassLos1[[#This Row],[Reinigungs-gruppe]]&amp;tbl_AufmassLos1[[#This Row],[Reinigungs-tageJahr]],tbl_BasisLos1[],7,FALSE),"")</f>
        <v>0</v>
      </c>
      <c r="S1255" s="463" t="str">
        <f>IFERROR(tbl_AufmassLos1[[#This Row],[Fläche_qm_Jahr]]/tbl_AufmassLos1[[#This Row],[qm Leistung pro Stunde]],"")</f>
        <v/>
      </c>
      <c r="T1255" s="233">
        <f>IFERROR(VLOOKUP(tbl_AufmassLos1[[#This Row],[Reinigungs-gruppe]]&amp;tbl_AufmassLos1[[#This Row],[Reinigungs-tageJahr]],tbl_BasisLos1[],8,FALSE),"")</f>
        <v>0</v>
      </c>
      <c r="U1255" s="234" t="str">
        <f>IFERROR(tbl_AufmassLos1[[#This Row],[StundenJahr]]*tbl_AufmassLos1[[#This Row],[SVS]],"")</f>
        <v/>
      </c>
      <c r="V1255" s="234" t="str">
        <f>IFERROR(tbl_AufmassLos1[[#This Row],[PreisJahr]]/12,"")</f>
        <v/>
      </c>
    </row>
    <row r="1256" spans="1:22" x14ac:dyDescent="0.2">
      <c r="A1256" s="321" t="s">
        <v>2556</v>
      </c>
      <c r="B1256" s="318">
        <v>709170001</v>
      </c>
      <c r="C1256" s="309" t="s">
        <v>2511</v>
      </c>
      <c r="D1256" s="299" t="s">
        <v>250</v>
      </c>
      <c r="E1256" s="301" t="s">
        <v>1765</v>
      </c>
      <c r="F1256" s="296" t="s">
        <v>388</v>
      </c>
      <c r="G1256" s="468" t="s">
        <v>723</v>
      </c>
      <c r="H1256" s="301"/>
      <c r="I1256" s="301" t="s">
        <v>2486</v>
      </c>
      <c r="J1256" s="302">
        <v>17.5</v>
      </c>
      <c r="K1256" s="303" t="s">
        <v>234</v>
      </c>
      <c r="L1256" s="312" t="s">
        <v>163</v>
      </c>
      <c r="M1256" s="295" t="s">
        <v>479</v>
      </c>
      <c r="N1256" s="294">
        <v>49</v>
      </c>
      <c r="O1256" s="305">
        <v>2.4</v>
      </c>
      <c r="P1256" s="305">
        <v>0.2</v>
      </c>
      <c r="Q1256" s="463">
        <f>IFERROR(tbl_AufmassLos1[[#This Row],[Fläche_qm]]*tbl_AufmassLos1[[#This Row],[Reinigungs-tageJahr]],"")</f>
        <v>857.5</v>
      </c>
      <c r="R1256" s="232">
        <f>IFERROR(VLOOKUP(tbl_AufmassLos1[[#This Row],[Reinigungs-gruppe]]&amp;tbl_AufmassLos1[[#This Row],[Reinigungs-tageJahr]],tbl_BasisLos1[],7,FALSE),"")</f>
        <v>0</v>
      </c>
      <c r="S1256" s="463" t="str">
        <f>IFERROR(tbl_AufmassLos1[[#This Row],[Fläche_qm_Jahr]]/tbl_AufmassLos1[[#This Row],[qm Leistung pro Stunde]],"")</f>
        <v/>
      </c>
      <c r="T1256" s="233">
        <f>IFERROR(VLOOKUP(tbl_AufmassLos1[[#This Row],[Reinigungs-gruppe]]&amp;tbl_AufmassLos1[[#This Row],[Reinigungs-tageJahr]],tbl_BasisLos1[],8,FALSE),"")</f>
        <v>0</v>
      </c>
      <c r="U1256" s="234" t="str">
        <f>IFERROR(tbl_AufmassLos1[[#This Row],[StundenJahr]]*tbl_AufmassLos1[[#This Row],[SVS]],"")</f>
        <v/>
      </c>
      <c r="V1256" s="234" t="str">
        <f>IFERROR(tbl_AufmassLos1[[#This Row],[PreisJahr]]/12,"")</f>
        <v/>
      </c>
    </row>
    <row r="1257" spans="1:22" x14ac:dyDescent="0.2">
      <c r="A1257" s="321" t="s">
        <v>2556</v>
      </c>
      <c r="B1257" s="318">
        <v>709170001</v>
      </c>
      <c r="C1257" s="309" t="s">
        <v>2511</v>
      </c>
      <c r="D1257" s="299" t="s">
        <v>250</v>
      </c>
      <c r="E1257" s="301" t="s">
        <v>1766</v>
      </c>
      <c r="F1257" s="296" t="s">
        <v>388</v>
      </c>
      <c r="G1257" s="468" t="s">
        <v>723</v>
      </c>
      <c r="H1257" s="301"/>
      <c r="I1257" s="301" t="s">
        <v>2486</v>
      </c>
      <c r="J1257" s="302">
        <v>17.5</v>
      </c>
      <c r="K1257" s="303" t="s">
        <v>234</v>
      </c>
      <c r="L1257" s="312" t="s">
        <v>163</v>
      </c>
      <c r="M1257" s="289" t="s">
        <v>479</v>
      </c>
      <c r="N1257" s="294">
        <v>49</v>
      </c>
      <c r="O1257" s="305">
        <v>3</v>
      </c>
      <c r="P1257" s="305">
        <v>0.2</v>
      </c>
      <c r="Q1257" s="463">
        <f>IFERROR(tbl_AufmassLos1[[#This Row],[Fläche_qm]]*tbl_AufmassLos1[[#This Row],[Reinigungs-tageJahr]],"")</f>
        <v>857.5</v>
      </c>
      <c r="R1257" s="232">
        <f>IFERROR(VLOOKUP(tbl_AufmassLos1[[#This Row],[Reinigungs-gruppe]]&amp;tbl_AufmassLos1[[#This Row],[Reinigungs-tageJahr]],tbl_BasisLos1[],7,FALSE),"")</f>
        <v>0</v>
      </c>
      <c r="S1257" s="463" t="str">
        <f>IFERROR(tbl_AufmassLos1[[#This Row],[Fläche_qm_Jahr]]/tbl_AufmassLos1[[#This Row],[qm Leistung pro Stunde]],"")</f>
        <v/>
      </c>
      <c r="T1257" s="233">
        <f>IFERROR(VLOOKUP(tbl_AufmassLos1[[#This Row],[Reinigungs-gruppe]]&amp;tbl_AufmassLos1[[#This Row],[Reinigungs-tageJahr]],tbl_BasisLos1[],8,FALSE),"")</f>
        <v>0</v>
      </c>
      <c r="U1257" s="234" t="str">
        <f>IFERROR(tbl_AufmassLos1[[#This Row],[StundenJahr]]*tbl_AufmassLos1[[#This Row],[SVS]],"")</f>
        <v/>
      </c>
      <c r="V1257" s="234" t="str">
        <f>IFERROR(tbl_AufmassLos1[[#This Row],[PreisJahr]]/12,"")</f>
        <v/>
      </c>
    </row>
    <row r="1258" spans="1:22" x14ac:dyDescent="0.2">
      <c r="A1258" s="321" t="s">
        <v>2556</v>
      </c>
      <c r="B1258" s="318">
        <v>709170001</v>
      </c>
      <c r="C1258" s="309" t="s">
        <v>2511</v>
      </c>
      <c r="D1258" s="299" t="s">
        <v>250</v>
      </c>
      <c r="E1258" s="301" t="s">
        <v>1767</v>
      </c>
      <c r="F1258" s="296" t="s">
        <v>2442</v>
      </c>
      <c r="G1258" s="468" t="s">
        <v>723</v>
      </c>
      <c r="H1258" s="301"/>
      <c r="I1258" s="301" t="s">
        <v>2497</v>
      </c>
      <c r="J1258" s="302">
        <v>41.66</v>
      </c>
      <c r="K1258" s="303" t="s">
        <v>236</v>
      </c>
      <c r="L1258" s="312" t="s">
        <v>163</v>
      </c>
      <c r="M1258" s="289" t="s">
        <v>481</v>
      </c>
      <c r="N1258" s="294">
        <v>245</v>
      </c>
      <c r="O1258" s="305">
        <v>24.3</v>
      </c>
      <c r="P1258" s="305"/>
      <c r="Q1258" s="463">
        <f>IFERROR(tbl_AufmassLos1[[#This Row],[Fläche_qm]]*tbl_AufmassLos1[[#This Row],[Reinigungs-tageJahr]],"")</f>
        <v>10206.699999999999</v>
      </c>
      <c r="R1258" s="232">
        <f>IFERROR(VLOOKUP(tbl_AufmassLos1[[#This Row],[Reinigungs-gruppe]]&amp;tbl_AufmassLos1[[#This Row],[Reinigungs-tageJahr]],tbl_BasisLos1[],7,FALSE),"")</f>
        <v>0</v>
      </c>
      <c r="S1258" s="463" t="str">
        <f>IFERROR(tbl_AufmassLos1[[#This Row],[Fläche_qm_Jahr]]/tbl_AufmassLos1[[#This Row],[qm Leistung pro Stunde]],"")</f>
        <v/>
      </c>
      <c r="T1258" s="233">
        <f>IFERROR(VLOOKUP(tbl_AufmassLos1[[#This Row],[Reinigungs-gruppe]]&amp;tbl_AufmassLos1[[#This Row],[Reinigungs-tageJahr]],tbl_BasisLos1[],8,FALSE),"")</f>
        <v>0</v>
      </c>
      <c r="U1258" s="234" t="str">
        <f>IFERROR(tbl_AufmassLos1[[#This Row],[StundenJahr]]*tbl_AufmassLos1[[#This Row],[SVS]],"")</f>
        <v/>
      </c>
      <c r="V1258" s="234" t="str">
        <f>IFERROR(tbl_AufmassLos1[[#This Row],[PreisJahr]]/12,"")</f>
        <v/>
      </c>
    </row>
    <row r="1259" spans="1:22" x14ac:dyDescent="0.2">
      <c r="A1259" s="321" t="s">
        <v>2556</v>
      </c>
      <c r="B1259" s="318">
        <v>709170001</v>
      </c>
      <c r="C1259" s="309" t="s">
        <v>2511</v>
      </c>
      <c r="D1259" s="299" t="s">
        <v>250</v>
      </c>
      <c r="E1259" s="301" t="s">
        <v>1768</v>
      </c>
      <c r="F1259" s="296" t="s">
        <v>426</v>
      </c>
      <c r="G1259" s="468" t="s">
        <v>723</v>
      </c>
      <c r="H1259" s="301"/>
      <c r="I1259" s="301" t="s">
        <v>2485</v>
      </c>
      <c r="J1259" s="302">
        <v>2</v>
      </c>
      <c r="K1259" s="303" t="s">
        <v>261</v>
      </c>
      <c r="L1259" s="312" t="s">
        <v>163</v>
      </c>
      <c r="M1259" s="289" t="s">
        <v>484</v>
      </c>
      <c r="N1259" s="294">
        <v>122.5</v>
      </c>
      <c r="O1259" s="305">
        <v>0</v>
      </c>
      <c r="P1259" s="305"/>
      <c r="Q1259" s="463">
        <f>IFERROR(tbl_AufmassLos1[[#This Row],[Fläche_qm]]*tbl_AufmassLos1[[#This Row],[Reinigungs-tageJahr]],"")</f>
        <v>245</v>
      </c>
      <c r="R1259" s="232">
        <f>IFERROR(VLOOKUP(tbl_AufmassLos1[[#This Row],[Reinigungs-gruppe]]&amp;tbl_AufmassLos1[[#This Row],[Reinigungs-tageJahr]],tbl_BasisLos1[],7,FALSE),"")</f>
        <v>0</v>
      </c>
      <c r="S1259" s="463" t="str">
        <f>IFERROR(tbl_AufmassLos1[[#This Row],[Fläche_qm_Jahr]]/tbl_AufmassLos1[[#This Row],[qm Leistung pro Stunde]],"")</f>
        <v/>
      </c>
      <c r="T1259" s="233">
        <f>IFERROR(VLOOKUP(tbl_AufmassLos1[[#This Row],[Reinigungs-gruppe]]&amp;tbl_AufmassLos1[[#This Row],[Reinigungs-tageJahr]],tbl_BasisLos1[],8,FALSE),"")</f>
        <v>0</v>
      </c>
      <c r="U1259" s="234" t="str">
        <f>IFERROR(tbl_AufmassLos1[[#This Row],[StundenJahr]]*tbl_AufmassLos1[[#This Row],[SVS]],"")</f>
        <v/>
      </c>
      <c r="V1259" s="234" t="str">
        <f>IFERROR(tbl_AufmassLos1[[#This Row],[PreisJahr]]/12,"")</f>
        <v/>
      </c>
    </row>
    <row r="1260" spans="1:22" x14ac:dyDescent="0.2">
      <c r="A1260" s="321" t="s">
        <v>2556</v>
      </c>
      <c r="B1260" s="318">
        <v>709170001</v>
      </c>
      <c r="C1260" s="309" t="s">
        <v>2511</v>
      </c>
      <c r="D1260" s="299" t="s">
        <v>250</v>
      </c>
      <c r="E1260" s="301" t="s">
        <v>1769</v>
      </c>
      <c r="F1260" s="296" t="s">
        <v>380</v>
      </c>
      <c r="G1260" s="468" t="s">
        <v>723</v>
      </c>
      <c r="H1260" s="301"/>
      <c r="I1260" s="301" t="s">
        <v>2486</v>
      </c>
      <c r="J1260" s="302">
        <v>35.549999999999997</v>
      </c>
      <c r="K1260" s="303" t="s">
        <v>262</v>
      </c>
      <c r="L1260" s="312" t="s">
        <v>163</v>
      </c>
      <c r="M1260" s="295" t="s">
        <v>481</v>
      </c>
      <c r="N1260" s="294">
        <v>245</v>
      </c>
      <c r="O1260" s="305">
        <v>0</v>
      </c>
      <c r="P1260" s="305">
        <v>15.7</v>
      </c>
      <c r="Q1260" s="463">
        <f>IFERROR(tbl_AufmassLos1[[#This Row],[Fläche_qm]]*tbl_AufmassLos1[[#This Row],[Reinigungs-tageJahr]],"")</f>
        <v>8709.75</v>
      </c>
      <c r="R1260" s="232">
        <f>IFERROR(VLOOKUP(tbl_AufmassLos1[[#This Row],[Reinigungs-gruppe]]&amp;tbl_AufmassLos1[[#This Row],[Reinigungs-tageJahr]],tbl_BasisLos1[],7,FALSE),"")</f>
        <v>0</v>
      </c>
      <c r="S1260" s="463" t="str">
        <f>IFERROR(tbl_AufmassLos1[[#This Row],[Fläche_qm_Jahr]]/tbl_AufmassLos1[[#This Row],[qm Leistung pro Stunde]],"")</f>
        <v/>
      </c>
      <c r="T1260" s="233">
        <f>IFERROR(VLOOKUP(tbl_AufmassLos1[[#This Row],[Reinigungs-gruppe]]&amp;tbl_AufmassLos1[[#This Row],[Reinigungs-tageJahr]],tbl_BasisLos1[],8,FALSE),"")</f>
        <v>0</v>
      </c>
      <c r="U1260" s="234" t="str">
        <f>IFERROR(tbl_AufmassLos1[[#This Row],[StundenJahr]]*tbl_AufmassLos1[[#This Row],[SVS]],"")</f>
        <v/>
      </c>
      <c r="V1260" s="234" t="str">
        <f>IFERROR(tbl_AufmassLos1[[#This Row],[PreisJahr]]/12,"")</f>
        <v/>
      </c>
    </row>
    <row r="1261" spans="1:22" x14ac:dyDescent="0.2">
      <c r="A1261" s="321" t="s">
        <v>2556</v>
      </c>
      <c r="B1261" s="318">
        <v>709170001</v>
      </c>
      <c r="C1261" s="309" t="s">
        <v>2511</v>
      </c>
      <c r="D1261" s="299" t="s">
        <v>250</v>
      </c>
      <c r="E1261" s="301" t="s">
        <v>1770</v>
      </c>
      <c r="F1261" s="296" t="s">
        <v>388</v>
      </c>
      <c r="G1261" s="468" t="s">
        <v>723</v>
      </c>
      <c r="H1261" s="301"/>
      <c r="I1261" s="301" t="s">
        <v>2486</v>
      </c>
      <c r="J1261" s="302">
        <v>18.62</v>
      </c>
      <c r="K1261" s="303" t="s">
        <v>234</v>
      </c>
      <c r="L1261" s="312" t="s">
        <v>163</v>
      </c>
      <c r="M1261" s="295" t="s">
        <v>479</v>
      </c>
      <c r="N1261" s="294">
        <v>49</v>
      </c>
      <c r="O1261" s="305">
        <v>4</v>
      </c>
      <c r="P1261" s="305">
        <v>0.5</v>
      </c>
      <c r="Q1261" s="463">
        <f>IFERROR(tbl_AufmassLos1[[#This Row],[Fläche_qm]]*tbl_AufmassLos1[[#This Row],[Reinigungs-tageJahr]],"")</f>
        <v>912.38</v>
      </c>
      <c r="R1261" s="232">
        <f>IFERROR(VLOOKUP(tbl_AufmassLos1[[#This Row],[Reinigungs-gruppe]]&amp;tbl_AufmassLos1[[#This Row],[Reinigungs-tageJahr]],tbl_BasisLos1[],7,FALSE),"")</f>
        <v>0</v>
      </c>
      <c r="S1261" s="463" t="str">
        <f>IFERROR(tbl_AufmassLos1[[#This Row],[Fläche_qm_Jahr]]/tbl_AufmassLos1[[#This Row],[qm Leistung pro Stunde]],"")</f>
        <v/>
      </c>
      <c r="T1261" s="233">
        <f>IFERROR(VLOOKUP(tbl_AufmassLos1[[#This Row],[Reinigungs-gruppe]]&amp;tbl_AufmassLos1[[#This Row],[Reinigungs-tageJahr]],tbl_BasisLos1[],8,FALSE),"")</f>
        <v>0</v>
      </c>
      <c r="U1261" s="234" t="str">
        <f>IFERROR(tbl_AufmassLos1[[#This Row],[StundenJahr]]*tbl_AufmassLos1[[#This Row],[SVS]],"")</f>
        <v/>
      </c>
      <c r="V1261" s="234" t="str">
        <f>IFERROR(tbl_AufmassLos1[[#This Row],[PreisJahr]]/12,"")</f>
        <v/>
      </c>
    </row>
    <row r="1262" spans="1:22" x14ac:dyDescent="0.2">
      <c r="A1262" s="321" t="s">
        <v>2556</v>
      </c>
      <c r="B1262" s="318">
        <v>709170001</v>
      </c>
      <c r="C1262" s="309" t="s">
        <v>2511</v>
      </c>
      <c r="D1262" s="299" t="s">
        <v>253</v>
      </c>
      <c r="E1262" s="301" t="s">
        <v>1708</v>
      </c>
      <c r="F1262" s="296" t="s">
        <v>2426</v>
      </c>
      <c r="G1262" s="468" t="s">
        <v>723</v>
      </c>
      <c r="H1262" s="301"/>
      <c r="I1262" s="301" t="s">
        <v>2486</v>
      </c>
      <c r="J1262" s="302">
        <v>12.5</v>
      </c>
      <c r="K1262" s="303" t="s">
        <v>459</v>
      </c>
      <c r="L1262" s="312" t="s">
        <v>163</v>
      </c>
      <c r="M1262" s="427">
        <v>0</v>
      </c>
      <c r="N1262" s="294">
        <v>0</v>
      </c>
      <c r="O1262" s="305">
        <v>0.6</v>
      </c>
      <c r="P1262" s="305"/>
      <c r="Q1262" s="463">
        <f>IFERROR(tbl_AufmassLos1[[#This Row],[Fläche_qm]]*tbl_AufmassLos1[[#This Row],[Reinigungs-tageJahr]],"")</f>
        <v>0</v>
      </c>
      <c r="R1262" s="232">
        <f>IFERROR(VLOOKUP(tbl_AufmassLos1[[#This Row],[Reinigungs-gruppe]]&amp;tbl_AufmassLos1[[#This Row],[Reinigungs-tageJahr]],tbl_BasisLos1[],7,FALSE),"")</f>
        <v>0</v>
      </c>
      <c r="S1262" s="463" t="str">
        <f>IFERROR(tbl_AufmassLos1[[#This Row],[Fläche_qm_Jahr]]/tbl_AufmassLos1[[#This Row],[qm Leistung pro Stunde]],"")</f>
        <v/>
      </c>
      <c r="T1262" s="233">
        <f>IFERROR(VLOOKUP(tbl_AufmassLos1[[#This Row],[Reinigungs-gruppe]]&amp;tbl_AufmassLos1[[#This Row],[Reinigungs-tageJahr]],tbl_BasisLos1[],8,FALSE),"")</f>
        <v>0</v>
      </c>
      <c r="U1262" s="234" t="str">
        <f>IFERROR(tbl_AufmassLos1[[#This Row],[StundenJahr]]*tbl_AufmassLos1[[#This Row],[SVS]],"")</f>
        <v/>
      </c>
      <c r="V1262" s="234" t="str">
        <f>IFERROR(tbl_AufmassLos1[[#This Row],[PreisJahr]]/12,"")</f>
        <v/>
      </c>
    </row>
    <row r="1263" spans="1:22" x14ac:dyDescent="0.2">
      <c r="A1263" s="321" t="s">
        <v>2556</v>
      </c>
      <c r="B1263" s="318">
        <v>709170001</v>
      </c>
      <c r="C1263" s="309" t="s">
        <v>2511</v>
      </c>
      <c r="D1263" s="299" t="s">
        <v>250</v>
      </c>
      <c r="E1263" s="301" t="s">
        <v>1771</v>
      </c>
      <c r="F1263" s="296" t="s">
        <v>388</v>
      </c>
      <c r="G1263" s="468" t="s">
        <v>723</v>
      </c>
      <c r="H1263" s="301"/>
      <c r="I1263" s="301" t="s">
        <v>2486</v>
      </c>
      <c r="J1263" s="302">
        <v>18</v>
      </c>
      <c r="K1263" s="303" t="s">
        <v>234</v>
      </c>
      <c r="L1263" s="312" t="s">
        <v>163</v>
      </c>
      <c r="M1263" s="295" t="s">
        <v>479</v>
      </c>
      <c r="N1263" s="294">
        <v>49</v>
      </c>
      <c r="O1263" s="305">
        <v>3.2</v>
      </c>
      <c r="P1263" s="305">
        <v>0.5</v>
      </c>
      <c r="Q1263" s="463">
        <f>IFERROR(tbl_AufmassLos1[[#This Row],[Fläche_qm]]*tbl_AufmassLos1[[#This Row],[Reinigungs-tageJahr]],"")</f>
        <v>882</v>
      </c>
      <c r="R1263" s="232">
        <f>IFERROR(VLOOKUP(tbl_AufmassLos1[[#This Row],[Reinigungs-gruppe]]&amp;tbl_AufmassLos1[[#This Row],[Reinigungs-tageJahr]],tbl_BasisLos1[],7,FALSE),"")</f>
        <v>0</v>
      </c>
      <c r="S1263" s="463" t="str">
        <f>IFERROR(tbl_AufmassLos1[[#This Row],[Fläche_qm_Jahr]]/tbl_AufmassLos1[[#This Row],[qm Leistung pro Stunde]],"")</f>
        <v/>
      </c>
      <c r="T1263" s="233">
        <f>IFERROR(VLOOKUP(tbl_AufmassLos1[[#This Row],[Reinigungs-gruppe]]&amp;tbl_AufmassLos1[[#This Row],[Reinigungs-tageJahr]],tbl_BasisLos1[],8,FALSE),"")</f>
        <v>0</v>
      </c>
      <c r="U1263" s="234" t="str">
        <f>IFERROR(tbl_AufmassLos1[[#This Row],[StundenJahr]]*tbl_AufmassLos1[[#This Row],[SVS]],"")</f>
        <v/>
      </c>
      <c r="V1263" s="234" t="str">
        <f>IFERROR(tbl_AufmassLos1[[#This Row],[PreisJahr]]/12,"")</f>
        <v/>
      </c>
    </row>
    <row r="1264" spans="1:22" x14ac:dyDescent="0.2">
      <c r="A1264" s="321" t="s">
        <v>2556</v>
      </c>
      <c r="B1264" s="318">
        <v>709170001</v>
      </c>
      <c r="C1264" s="309" t="s">
        <v>2511</v>
      </c>
      <c r="D1264" s="299" t="s">
        <v>250</v>
      </c>
      <c r="E1264" s="301" t="s">
        <v>1772</v>
      </c>
      <c r="F1264" s="296" t="s">
        <v>388</v>
      </c>
      <c r="G1264" s="468" t="s">
        <v>723</v>
      </c>
      <c r="H1264" s="301"/>
      <c r="I1264" s="301" t="s">
        <v>2486</v>
      </c>
      <c r="J1264" s="302">
        <v>25</v>
      </c>
      <c r="K1264" s="303" t="s">
        <v>234</v>
      </c>
      <c r="L1264" s="312" t="s">
        <v>163</v>
      </c>
      <c r="M1264" s="295" t="s">
        <v>479</v>
      </c>
      <c r="N1264" s="294">
        <v>49</v>
      </c>
      <c r="O1264" s="305">
        <v>6.4</v>
      </c>
      <c r="P1264" s="305"/>
      <c r="Q1264" s="463">
        <f>IFERROR(tbl_AufmassLos1[[#This Row],[Fläche_qm]]*tbl_AufmassLos1[[#This Row],[Reinigungs-tageJahr]],"")</f>
        <v>1225</v>
      </c>
      <c r="R1264" s="232">
        <f>IFERROR(VLOOKUP(tbl_AufmassLos1[[#This Row],[Reinigungs-gruppe]]&amp;tbl_AufmassLos1[[#This Row],[Reinigungs-tageJahr]],tbl_BasisLos1[],7,FALSE),"")</f>
        <v>0</v>
      </c>
      <c r="S1264" s="463" t="str">
        <f>IFERROR(tbl_AufmassLos1[[#This Row],[Fläche_qm_Jahr]]/tbl_AufmassLos1[[#This Row],[qm Leistung pro Stunde]],"")</f>
        <v/>
      </c>
      <c r="T1264" s="233">
        <f>IFERROR(VLOOKUP(tbl_AufmassLos1[[#This Row],[Reinigungs-gruppe]]&amp;tbl_AufmassLos1[[#This Row],[Reinigungs-tageJahr]],tbl_BasisLos1[],8,FALSE),"")</f>
        <v>0</v>
      </c>
      <c r="U1264" s="234" t="str">
        <f>IFERROR(tbl_AufmassLos1[[#This Row],[StundenJahr]]*tbl_AufmassLos1[[#This Row],[SVS]],"")</f>
        <v/>
      </c>
      <c r="V1264" s="234" t="str">
        <f>IFERROR(tbl_AufmassLos1[[#This Row],[PreisJahr]]/12,"")</f>
        <v/>
      </c>
    </row>
    <row r="1265" spans="1:22" x14ac:dyDescent="0.2">
      <c r="A1265" s="321" t="s">
        <v>2556</v>
      </c>
      <c r="B1265" s="318">
        <v>709170001</v>
      </c>
      <c r="C1265" s="309" t="s">
        <v>2511</v>
      </c>
      <c r="D1265" s="299" t="s">
        <v>250</v>
      </c>
      <c r="E1265" s="301" t="s">
        <v>1773</v>
      </c>
      <c r="F1265" s="296" t="s">
        <v>388</v>
      </c>
      <c r="G1265" s="468" t="s">
        <v>723</v>
      </c>
      <c r="H1265" s="301"/>
      <c r="I1265" s="301" t="s">
        <v>2486</v>
      </c>
      <c r="J1265" s="302">
        <v>18.5</v>
      </c>
      <c r="K1265" s="303" t="s">
        <v>234</v>
      </c>
      <c r="L1265" s="312" t="s">
        <v>163</v>
      </c>
      <c r="M1265" s="295" t="s">
        <v>479</v>
      </c>
      <c r="N1265" s="294">
        <v>49</v>
      </c>
      <c r="O1265" s="305">
        <v>4</v>
      </c>
      <c r="P1265" s="305">
        <v>0.5</v>
      </c>
      <c r="Q1265" s="463">
        <f>IFERROR(tbl_AufmassLos1[[#This Row],[Fläche_qm]]*tbl_AufmassLos1[[#This Row],[Reinigungs-tageJahr]],"")</f>
        <v>906.5</v>
      </c>
      <c r="R1265" s="232">
        <f>IFERROR(VLOOKUP(tbl_AufmassLos1[[#This Row],[Reinigungs-gruppe]]&amp;tbl_AufmassLos1[[#This Row],[Reinigungs-tageJahr]],tbl_BasisLos1[],7,FALSE),"")</f>
        <v>0</v>
      </c>
      <c r="S1265" s="463" t="str">
        <f>IFERROR(tbl_AufmassLos1[[#This Row],[Fläche_qm_Jahr]]/tbl_AufmassLos1[[#This Row],[qm Leistung pro Stunde]],"")</f>
        <v/>
      </c>
      <c r="T1265" s="233">
        <f>IFERROR(VLOOKUP(tbl_AufmassLos1[[#This Row],[Reinigungs-gruppe]]&amp;tbl_AufmassLos1[[#This Row],[Reinigungs-tageJahr]],tbl_BasisLos1[],8,FALSE),"")</f>
        <v>0</v>
      </c>
      <c r="U1265" s="234" t="str">
        <f>IFERROR(tbl_AufmassLos1[[#This Row],[StundenJahr]]*tbl_AufmassLos1[[#This Row],[SVS]],"")</f>
        <v/>
      </c>
      <c r="V1265" s="234" t="str">
        <f>IFERROR(tbl_AufmassLos1[[#This Row],[PreisJahr]]/12,"")</f>
        <v/>
      </c>
    </row>
    <row r="1266" spans="1:22" x14ac:dyDescent="0.2">
      <c r="A1266" s="321" t="s">
        <v>2556</v>
      </c>
      <c r="B1266" s="318">
        <v>709170001</v>
      </c>
      <c r="C1266" s="309" t="s">
        <v>2511</v>
      </c>
      <c r="D1266" s="299" t="s">
        <v>250</v>
      </c>
      <c r="E1266" s="301" t="s">
        <v>1774</v>
      </c>
      <c r="F1266" s="296" t="s">
        <v>388</v>
      </c>
      <c r="G1266" s="468" t="s">
        <v>723</v>
      </c>
      <c r="H1266" s="301"/>
      <c r="I1266" s="301" t="s">
        <v>2486</v>
      </c>
      <c r="J1266" s="302">
        <v>17</v>
      </c>
      <c r="K1266" s="303" t="s">
        <v>234</v>
      </c>
      <c r="L1266" s="312" t="s">
        <v>163</v>
      </c>
      <c r="M1266" s="295" t="s">
        <v>479</v>
      </c>
      <c r="N1266" s="294">
        <v>49</v>
      </c>
      <c r="O1266" s="305">
        <v>3.2</v>
      </c>
      <c r="P1266" s="305">
        <v>0.5</v>
      </c>
      <c r="Q1266" s="463">
        <f>IFERROR(tbl_AufmassLos1[[#This Row],[Fläche_qm]]*tbl_AufmassLos1[[#This Row],[Reinigungs-tageJahr]],"")</f>
        <v>833</v>
      </c>
      <c r="R1266" s="232">
        <f>IFERROR(VLOOKUP(tbl_AufmassLos1[[#This Row],[Reinigungs-gruppe]]&amp;tbl_AufmassLos1[[#This Row],[Reinigungs-tageJahr]],tbl_BasisLos1[],7,FALSE),"")</f>
        <v>0</v>
      </c>
      <c r="S1266" s="463" t="str">
        <f>IFERROR(tbl_AufmassLos1[[#This Row],[Fläche_qm_Jahr]]/tbl_AufmassLos1[[#This Row],[qm Leistung pro Stunde]],"")</f>
        <v/>
      </c>
      <c r="T1266" s="233">
        <f>IFERROR(VLOOKUP(tbl_AufmassLos1[[#This Row],[Reinigungs-gruppe]]&amp;tbl_AufmassLos1[[#This Row],[Reinigungs-tageJahr]],tbl_BasisLos1[],8,FALSE),"")</f>
        <v>0</v>
      </c>
      <c r="U1266" s="234" t="str">
        <f>IFERROR(tbl_AufmassLos1[[#This Row],[StundenJahr]]*tbl_AufmassLos1[[#This Row],[SVS]],"")</f>
        <v/>
      </c>
      <c r="V1266" s="234" t="str">
        <f>IFERROR(tbl_AufmassLos1[[#This Row],[PreisJahr]]/12,"")</f>
        <v/>
      </c>
    </row>
    <row r="1267" spans="1:22" x14ac:dyDescent="0.2">
      <c r="A1267" s="321" t="s">
        <v>2556</v>
      </c>
      <c r="B1267" s="318">
        <v>709170001</v>
      </c>
      <c r="C1267" s="309" t="s">
        <v>2511</v>
      </c>
      <c r="D1267" s="299" t="s">
        <v>250</v>
      </c>
      <c r="E1267" s="301" t="s">
        <v>1775</v>
      </c>
      <c r="F1267" s="296" t="s">
        <v>2098</v>
      </c>
      <c r="G1267" s="468" t="s">
        <v>723</v>
      </c>
      <c r="H1267" s="301"/>
      <c r="I1267" s="301" t="s">
        <v>2488</v>
      </c>
      <c r="J1267" s="302">
        <v>4</v>
      </c>
      <c r="K1267" s="303" t="s">
        <v>451</v>
      </c>
      <c r="L1267" s="312" t="s">
        <v>163</v>
      </c>
      <c r="M1267" s="295" t="s">
        <v>481</v>
      </c>
      <c r="N1267" s="294">
        <v>245</v>
      </c>
      <c r="O1267" s="305">
        <v>0</v>
      </c>
      <c r="P1267" s="305"/>
      <c r="Q1267" s="463">
        <f>IFERROR(tbl_AufmassLos1[[#This Row],[Fläche_qm]]*tbl_AufmassLos1[[#This Row],[Reinigungs-tageJahr]],"")</f>
        <v>980</v>
      </c>
      <c r="R1267" s="232">
        <f>IFERROR(VLOOKUP(tbl_AufmassLos1[[#This Row],[Reinigungs-gruppe]]&amp;tbl_AufmassLos1[[#This Row],[Reinigungs-tageJahr]],tbl_BasisLos1[],7,FALSE),"")</f>
        <v>0</v>
      </c>
      <c r="S1267" s="463" t="str">
        <f>IFERROR(tbl_AufmassLos1[[#This Row],[Fläche_qm_Jahr]]/tbl_AufmassLos1[[#This Row],[qm Leistung pro Stunde]],"")</f>
        <v/>
      </c>
      <c r="T1267" s="233">
        <f>IFERROR(VLOOKUP(tbl_AufmassLos1[[#This Row],[Reinigungs-gruppe]]&amp;tbl_AufmassLos1[[#This Row],[Reinigungs-tageJahr]],tbl_BasisLos1[],8,FALSE),"")</f>
        <v>0</v>
      </c>
      <c r="U1267" s="234" t="str">
        <f>IFERROR(tbl_AufmassLos1[[#This Row],[StundenJahr]]*tbl_AufmassLos1[[#This Row],[SVS]],"")</f>
        <v/>
      </c>
      <c r="V1267" s="234" t="str">
        <f>IFERROR(tbl_AufmassLos1[[#This Row],[PreisJahr]]/12,"")</f>
        <v/>
      </c>
    </row>
    <row r="1268" spans="1:22" x14ac:dyDescent="0.2">
      <c r="A1268" s="321" t="s">
        <v>2556</v>
      </c>
      <c r="B1268" s="318">
        <v>709170001</v>
      </c>
      <c r="C1268" s="309" t="s">
        <v>2511</v>
      </c>
      <c r="D1268" s="299" t="s">
        <v>250</v>
      </c>
      <c r="E1268" s="301" t="s">
        <v>1776</v>
      </c>
      <c r="F1268" s="296" t="s">
        <v>393</v>
      </c>
      <c r="G1268" s="468" t="s">
        <v>723</v>
      </c>
      <c r="H1268" s="301"/>
      <c r="I1268" s="301" t="s">
        <v>2488</v>
      </c>
      <c r="J1268" s="302">
        <v>6.5</v>
      </c>
      <c r="K1268" s="303" t="s">
        <v>451</v>
      </c>
      <c r="L1268" s="312" t="s">
        <v>163</v>
      </c>
      <c r="M1268" s="289" t="s">
        <v>481</v>
      </c>
      <c r="N1268" s="294">
        <v>245</v>
      </c>
      <c r="O1268" s="305">
        <v>0.3</v>
      </c>
      <c r="P1268" s="305"/>
      <c r="Q1268" s="463">
        <f>IFERROR(tbl_AufmassLos1[[#This Row],[Fläche_qm]]*tbl_AufmassLos1[[#This Row],[Reinigungs-tageJahr]],"")</f>
        <v>1592.5</v>
      </c>
      <c r="R1268" s="232">
        <f>IFERROR(VLOOKUP(tbl_AufmassLos1[[#This Row],[Reinigungs-gruppe]]&amp;tbl_AufmassLos1[[#This Row],[Reinigungs-tageJahr]],tbl_BasisLos1[],7,FALSE),"")</f>
        <v>0</v>
      </c>
      <c r="S1268" s="463" t="str">
        <f>IFERROR(tbl_AufmassLos1[[#This Row],[Fläche_qm_Jahr]]/tbl_AufmassLos1[[#This Row],[qm Leistung pro Stunde]],"")</f>
        <v/>
      </c>
      <c r="T1268" s="233">
        <f>IFERROR(VLOOKUP(tbl_AufmassLos1[[#This Row],[Reinigungs-gruppe]]&amp;tbl_AufmassLos1[[#This Row],[Reinigungs-tageJahr]],tbl_BasisLos1[],8,FALSE),"")</f>
        <v>0</v>
      </c>
      <c r="U1268" s="234" t="str">
        <f>IFERROR(tbl_AufmassLos1[[#This Row],[StundenJahr]]*tbl_AufmassLos1[[#This Row],[SVS]],"")</f>
        <v/>
      </c>
      <c r="V1268" s="234" t="str">
        <f>IFERROR(tbl_AufmassLos1[[#This Row],[PreisJahr]]/12,"")</f>
        <v/>
      </c>
    </row>
    <row r="1269" spans="1:22" x14ac:dyDescent="0.2">
      <c r="A1269" s="321" t="s">
        <v>2556</v>
      </c>
      <c r="B1269" s="318">
        <v>709170001</v>
      </c>
      <c r="C1269" s="309" t="s">
        <v>2511</v>
      </c>
      <c r="D1269" s="299" t="s">
        <v>250</v>
      </c>
      <c r="E1269" s="301" t="s">
        <v>1777</v>
      </c>
      <c r="F1269" s="296" t="s">
        <v>394</v>
      </c>
      <c r="G1269" s="468" t="s">
        <v>723</v>
      </c>
      <c r="H1269" s="301"/>
      <c r="I1269" s="301" t="s">
        <v>2488</v>
      </c>
      <c r="J1269" s="302">
        <v>6.5</v>
      </c>
      <c r="K1269" s="303" t="s">
        <v>451</v>
      </c>
      <c r="L1269" s="312" t="s">
        <v>163</v>
      </c>
      <c r="M1269" s="295" t="s">
        <v>481</v>
      </c>
      <c r="N1269" s="294">
        <v>245</v>
      </c>
      <c r="O1269" s="305">
        <v>0.3</v>
      </c>
      <c r="P1269" s="305"/>
      <c r="Q1269" s="463">
        <f>IFERROR(tbl_AufmassLos1[[#This Row],[Fläche_qm]]*tbl_AufmassLos1[[#This Row],[Reinigungs-tageJahr]],"")</f>
        <v>1592.5</v>
      </c>
      <c r="R1269" s="232">
        <f>IFERROR(VLOOKUP(tbl_AufmassLos1[[#This Row],[Reinigungs-gruppe]]&amp;tbl_AufmassLos1[[#This Row],[Reinigungs-tageJahr]],tbl_BasisLos1[],7,FALSE),"")</f>
        <v>0</v>
      </c>
      <c r="S1269" s="463" t="str">
        <f>IFERROR(tbl_AufmassLos1[[#This Row],[Fläche_qm_Jahr]]/tbl_AufmassLos1[[#This Row],[qm Leistung pro Stunde]],"")</f>
        <v/>
      </c>
      <c r="T1269" s="233">
        <f>IFERROR(VLOOKUP(tbl_AufmassLos1[[#This Row],[Reinigungs-gruppe]]&amp;tbl_AufmassLos1[[#This Row],[Reinigungs-tageJahr]],tbl_BasisLos1[],8,FALSE),"")</f>
        <v>0</v>
      </c>
      <c r="U1269" s="234" t="str">
        <f>IFERROR(tbl_AufmassLos1[[#This Row],[StundenJahr]]*tbl_AufmassLos1[[#This Row],[SVS]],"")</f>
        <v/>
      </c>
      <c r="V1269" s="234" t="str">
        <f>IFERROR(tbl_AufmassLos1[[#This Row],[PreisJahr]]/12,"")</f>
        <v/>
      </c>
    </row>
    <row r="1270" spans="1:22" x14ac:dyDescent="0.2">
      <c r="A1270" s="321" t="s">
        <v>2556</v>
      </c>
      <c r="B1270" s="318">
        <v>709170001</v>
      </c>
      <c r="C1270" s="309" t="s">
        <v>2511</v>
      </c>
      <c r="D1270" s="299" t="s">
        <v>250</v>
      </c>
      <c r="E1270" s="301" t="s">
        <v>1778</v>
      </c>
      <c r="F1270" s="296" t="s">
        <v>2443</v>
      </c>
      <c r="G1270" s="468" t="s">
        <v>723</v>
      </c>
      <c r="H1270" s="301"/>
      <c r="I1270" s="301" t="s">
        <v>2484</v>
      </c>
      <c r="J1270" s="302">
        <v>7.74</v>
      </c>
      <c r="K1270" s="303" t="s">
        <v>262</v>
      </c>
      <c r="L1270" s="312" t="s">
        <v>163</v>
      </c>
      <c r="M1270" s="289" t="s">
        <v>481</v>
      </c>
      <c r="N1270" s="294">
        <v>245</v>
      </c>
      <c r="O1270" s="305">
        <v>0</v>
      </c>
      <c r="P1270" s="305"/>
      <c r="Q1270" s="463">
        <f>IFERROR(tbl_AufmassLos1[[#This Row],[Fläche_qm]]*tbl_AufmassLos1[[#This Row],[Reinigungs-tageJahr]],"")</f>
        <v>1896.3</v>
      </c>
      <c r="R1270" s="232">
        <f>IFERROR(VLOOKUP(tbl_AufmassLos1[[#This Row],[Reinigungs-gruppe]]&amp;tbl_AufmassLos1[[#This Row],[Reinigungs-tageJahr]],tbl_BasisLos1[],7,FALSE),"")</f>
        <v>0</v>
      </c>
      <c r="S1270" s="463" t="str">
        <f>IFERROR(tbl_AufmassLos1[[#This Row],[Fläche_qm_Jahr]]/tbl_AufmassLos1[[#This Row],[qm Leistung pro Stunde]],"")</f>
        <v/>
      </c>
      <c r="T1270" s="233">
        <f>IFERROR(VLOOKUP(tbl_AufmassLos1[[#This Row],[Reinigungs-gruppe]]&amp;tbl_AufmassLos1[[#This Row],[Reinigungs-tageJahr]],tbl_BasisLos1[],8,FALSE),"")</f>
        <v>0</v>
      </c>
      <c r="U1270" s="234" t="str">
        <f>IFERROR(tbl_AufmassLos1[[#This Row],[StundenJahr]]*tbl_AufmassLos1[[#This Row],[SVS]],"")</f>
        <v/>
      </c>
      <c r="V1270" s="234" t="str">
        <f>IFERROR(tbl_AufmassLos1[[#This Row],[PreisJahr]]/12,"")</f>
        <v/>
      </c>
    </row>
    <row r="1271" spans="1:22" x14ac:dyDescent="0.2">
      <c r="A1271" s="321" t="s">
        <v>2556</v>
      </c>
      <c r="B1271" s="318">
        <v>709170001</v>
      </c>
      <c r="C1271" s="309" t="s">
        <v>2511</v>
      </c>
      <c r="D1271" s="299" t="s">
        <v>250</v>
      </c>
      <c r="E1271" s="301" t="s">
        <v>1779</v>
      </c>
      <c r="F1271" s="296" t="s">
        <v>388</v>
      </c>
      <c r="G1271" s="468" t="s">
        <v>723</v>
      </c>
      <c r="H1271" s="301"/>
      <c r="I1271" s="301" t="s">
        <v>2487</v>
      </c>
      <c r="J1271" s="302">
        <v>32.51</v>
      </c>
      <c r="K1271" s="303" t="s">
        <v>234</v>
      </c>
      <c r="L1271" s="312" t="s">
        <v>163</v>
      </c>
      <c r="M1271" s="289" t="s">
        <v>479</v>
      </c>
      <c r="N1271" s="294">
        <v>49</v>
      </c>
      <c r="O1271" s="305">
        <v>6.3</v>
      </c>
      <c r="P1271" s="305"/>
      <c r="Q1271" s="463">
        <f>IFERROR(tbl_AufmassLos1[[#This Row],[Fläche_qm]]*tbl_AufmassLos1[[#This Row],[Reinigungs-tageJahr]],"")</f>
        <v>1592.99</v>
      </c>
      <c r="R1271" s="232">
        <f>IFERROR(VLOOKUP(tbl_AufmassLos1[[#This Row],[Reinigungs-gruppe]]&amp;tbl_AufmassLos1[[#This Row],[Reinigungs-tageJahr]],tbl_BasisLos1[],7,FALSE),"")</f>
        <v>0</v>
      </c>
      <c r="S1271" s="463" t="str">
        <f>IFERROR(tbl_AufmassLos1[[#This Row],[Fläche_qm_Jahr]]/tbl_AufmassLos1[[#This Row],[qm Leistung pro Stunde]],"")</f>
        <v/>
      </c>
      <c r="T1271" s="233">
        <f>IFERROR(VLOOKUP(tbl_AufmassLos1[[#This Row],[Reinigungs-gruppe]]&amp;tbl_AufmassLos1[[#This Row],[Reinigungs-tageJahr]],tbl_BasisLos1[],8,FALSE),"")</f>
        <v>0</v>
      </c>
      <c r="U1271" s="234" t="str">
        <f>IFERROR(tbl_AufmassLos1[[#This Row],[StundenJahr]]*tbl_AufmassLos1[[#This Row],[SVS]],"")</f>
        <v/>
      </c>
      <c r="V1271" s="234" t="str">
        <f>IFERROR(tbl_AufmassLos1[[#This Row],[PreisJahr]]/12,"")</f>
        <v/>
      </c>
    </row>
    <row r="1272" spans="1:22" x14ac:dyDescent="0.2">
      <c r="A1272" s="321" t="s">
        <v>2556</v>
      </c>
      <c r="B1272" s="318">
        <v>709170001</v>
      </c>
      <c r="C1272" s="309" t="s">
        <v>2511</v>
      </c>
      <c r="D1272" s="299" t="s">
        <v>250</v>
      </c>
      <c r="E1272" s="301" t="s">
        <v>1780</v>
      </c>
      <c r="F1272" s="296" t="s">
        <v>380</v>
      </c>
      <c r="G1272" s="468" t="s">
        <v>723</v>
      </c>
      <c r="H1272" s="301"/>
      <c r="I1272" s="301" t="s">
        <v>2488</v>
      </c>
      <c r="J1272" s="302">
        <v>3.75</v>
      </c>
      <c r="K1272" s="319" t="s">
        <v>452</v>
      </c>
      <c r="L1272" s="312" t="s">
        <v>163</v>
      </c>
      <c r="M1272" s="295" t="s">
        <v>484</v>
      </c>
      <c r="N1272" s="294">
        <v>122.5</v>
      </c>
      <c r="O1272" s="305">
        <v>0.8</v>
      </c>
      <c r="P1272" s="305">
        <v>1.8</v>
      </c>
      <c r="Q1272" s="463">
        <f>IFERROR(tbl_AufmassLos1[[#This Row],[Fläche_qm]]*tbl_AufmassLos1[[#This Row],[Reinigungs-tageJahr]],"")</f>
        <v>459.375</v>
      </c>
      <c r="R1272" s="232">
        <f>IFERROR(VLOOKUP(tbl_AufmassLos1[[#This Row],[Reinigungs-gruppe]]&amp;tbl_AufmassLos1[[#This Row],[Reinigungs-tageJahr]],tbl_BasisLos1[],7,FALSE),"")</f>
        <v>0</v>
      </c>
      <c r="S1272" s="463" t="str">
        <f>IFERROR(tbl_AufmassLos1[[#This Row],[Fläche_qm_Jahr]]/tbl_AufmassLos1[[#This Row],[qm Leistung pro Stunde]],"")</f>
        <v/>
      </c>
      <c r="T1272" s="233">
        <f>IFERROR(VLOOKUP(tbl_AufmassLos1[[#This Row],[Reinigungs-gruppe]]&amp;tbl_AufmassLos1[[#This Row],[Reinigungs-tageJahr]],tbl_BasisLos1[],8,FALSE),"")</f>
        <v>0</v>
      </c>
      <c r="U1272" s="234" t="str">
        <f>IFERROR(tbl_AufmassLos1[[#This Row],[StundenJahr]]*tbl_AufmassLos1[[#This Row],[SVS]],"")</f>
        <v/>
      </c>
      <c r="V1272" s="234" t="str">
        <f>IFERROR(tbl_AufmassLos1[[#This Row],[PreisJahr]]/12,"")</f>
        <v/>
      </c>
    </row>
    <row r="1273" spans="1:22" x14ac:dyDescent="0.2">
      <c r="A1273" s="321" t="s">
        <v>2556</v>
      </c>
      <c r="B1273" s="318">
        <v>709170001</v>
      </c>
      <c r="C1273" s="309" t="s">
        <v>2511</v>
      </c>
      <c r="D1273" s="299" t="s">
        <v>253</v>
      </c>
      <c r="E1273" s="301" t="s">
        <v>1709</v>
      </c>
      <c r="F1273" s="296" t="s">
        <v>2427</v>
      </c>
      <c r="G1273" s="468" t="s">
        <v>723</v>
      </c>
      <c r="H1273" s="301"/>
      <c r="I1273" s="301" t="s">
        <v>2486</v>
      </c>
      <c r="J1273" s="302">
        <v>17.329999999999998</v>
      </c>
      <c r="K1273" s="293" t="s">
        <v>453</v>
      </c>
      <c r="L1273" s="312" t="s">
        <v>163</v>
      </c>
      <c r="M1273" s="295" t="s">
        <v>484</v>
      </c>
      <c r="N1273" s="294">
        <v>122.5</v>
      </c>
      <c r="O1273" s="305">
        <v>0.6</v>
      </c>
      <c r="P1273" s="305"/>
      <c r="Q1273" s="463">
        <f>IFERROR(tbl_AufmassLos1[[#This Row],[Fläche_qm]]*tbl_AufmassLos1[[#This Row],[Reinigungs-tageJahr]],"")</f>
        <v>2122.9249999999997</v>
      </c>
      <c r="R1273" s="232">
        <f>IFERROR(VLOOKUP(tbl_AufmassLos1[[#This Row],[Reinigungs-gruppe]]&amp;tbl_AufmassLos1[[#This Row],[Reinigungs-tageJahr]],tbl_BasisLos1[],7,FALSE),"")</f>
        <v>0</v>
      </c>
      <c r="S1273" s="463" t="str">
        <f>IFERROR(tbl_AufmassLos1[[#This Row],[Fläche_qm_Jahr]]/tbl_AufmassLos1[[#This Row],[qm Leistung pro Stunde]],"")</f>
        <v/>
      </c>
      <c r="T1273" s="233">
        <f>IFERROR(VLOOKUP(tbl_AufmassLos1[[#This Row],[Reinigungs-gruppe]]&amp;tbl_AufmassLos1[[#This Row],[Reinigungs-tageJahr]],tbl_BasisLos1[],8,FALSE),"")</f>
        <v>0</v>
      </c>
      <c r="U1273" s="234" t="str">
        <f>IFERROR(tbl_AufmassLos1[[#This Row],[StundenJahr]]*tbl_AufmassLos1[[#This Row],[SVS]],"")</f>
        <v/>
      </c>
      <c r="V1273" s="234" t="str">
        <f>IFERROR(tbl_AufmassLos1[[#This Row],[PreisJahr]]/12,"")</f>
        <v/>
      </c>
    </row>
    <row r="1274" spans="1:22" x14ac:dyDescent="0.2">
      <c r="A1274" s="321" t="s">
        <v>2556</v>
      </c>
      <c r="B1274" s="318">
        <v>709170001</v>
      </c>
      <c r="C1274" s="309" t="s">
        <v>2511</v>
      </c>
      <c r="D1274" s="299" t="s">
        <v>250</v>
      </c>
      <c r="E1274" s="301" t="s">
        <v>1781</v>
      </c>
      <c r="F1274" s="296" t="s">
        <v>2444</v>
      </c>
      <c r="G1274" s="468" t="s">
        <v>723</v>
      </c>
      <c r="H1274" s="301"/>
      <c r="I1274" s="301" t="s">
        <v>2488</v>
      </c>
      <c r="J1274" s="302">
        <v>1.67</v>
      </c>
      <c r="K1274" s="303" t="s">
        <v>451</v>
      </c>
      <c r="L1274" s="312" t="s">
        <v>163</v>
      </c>
      <c r="M1274" s="289" t="s">
        <v>481</v>
      </c>
      <c r="N1274" s="294">
        <v>245</v>
      </c>
      <c r="O1274" s="305">
        <v>0</v>
      </c>
      <c r="P1274" s="305"/>
      <c r="Q1274" s="463">
        <f>IFERROR(tbl_AufmassLos1[[#This Row],[Fläche_qm]]*tbl_AufmassLos1[[#This Row],[Reinigungs-tageJahr]],"")</f>
        <v>409.15</v>
      </c>
      <c r="R1274" s="232">
        <f>IFERROR(VLOOKUP(tbl_AufmassLos1[[#This Row],[Reinigungs-gruppe]]&amp;tbl_AufmassLos1[[#This Row],[Reinigungs-tageJahr]],tbl_BasisLos1[],7,FALSE),"")</f>
        <v>0</v>
      </c>
      <c r="S1274" s="463" t="str">
        <f>IFERROR(tbl_AufmassLos1[[#This Row],[Fläche_qm_Jahr]]/tbl_AufmassLos1[[#This Row],[qm Leistung pro Stunde]],"")</f>
        <v/>
      </c>
      <c r="T1274" s="233">
        <f>IFERROR(VLOOKUP(tbl_AufmassLos1[[#This Row],[Reinigungs-gruppe]]&amp;tbl_AufmassLos1[[#This Row],[Reinigungs-tageJahr]],tbl_BasisLos1[],8,FALSE),"")</f>
        <v>0</v>
      </c>
      <c r="U1274" s="234" t="str">
        <f>IFERROR(tbl_AufmassLos1[[#This Row],[StundenJahr]]*tbl_AufmassLos1[[#This Row],[SVS]],"")</f>
        <v/>
      </c>
      <c r="V1274" s="234" t="str">
        <f>IFERROR(tbl_AufmassLos1[[#This Row],[PreisJahr]]/12,"")</f>
        <v/>
      </c>
    </row>
    <row r="1275" spans="1:22" x14ac:dyDescent="0.2">
      <c r="A1275" s="321" t="s">
        <v>2556</v>
      </c>
      <c r="B1275" s="318">
        <v>709170001</v>
      </c>
      <c r="C1275" s="309" t="s">
        <v>2511</v>
      </c>
      <c r="D1275" s="299" t="s">
        <v>250</v>
      </c>
      <c r="E1275" s="301" t="s">
        <v>1782</v>
      </c>
      <c r="F1275" s="296" t="s">
        <v>2445</v>
      </c>
      <c r="G1275" s="468" t="s">
        <v>723</v>
      </c>
      <c r="H1275" s="301"/>
      <c r="I1275" s="301" t="s">
        <v>2486</v>
      </c>
      <c r="J1275" s="302">
        <v>1.95</v>
      </c>
      <c r="K1275" s="303" t="s">
        <v>48</v>
      </c>
      <c r="L1275" s="312" t="s">
        <v>163</v>
      </c>
      <c r="M1275" s="313" t="s">
        <v>250</v>
      </c>
      <c r="N1275" s="294">
        <v>0</v>
      </c>
      <c r="O1275" s="305">
        <v>0</v>
      </c>
      <c r="P1275" s="305"/>
      <c r="Q1275" s="463">
        <f>IFERROR(tbl_AufmassLos1[[#This Row],[Fläche_qm]]*tbl_AufmassLos1[[#This Row],[Reinigungs-tageJahr]],"")</f>
        <v>0</v>
      </c>
      <c r="R1275" s="232">
        <f>IFERROR(VLOOKUP(tbl_AufmassLos1[[#This Row],[Reinigungs-gruppe]]&amp;tbl_AufmassLos1[[#This Row],[Reinigungs-tageJahr]],tbl_BasisLos1[],7,FALSE),"")</f>
        <v>0</v>
      </c>
      <c r="S1275" s="463" t="str">
        <f>IFERROR(tbl_AufmassLos1[[#This Row],[Fläche_qm_Jahr]]/tbl_AufmassLos1[[#This Row],[qm Leistung pro Stunde]],"")</f>
        <v/>
      </c>
      <c r="T1275" s="233">
        <f>IFERROR(VLOOKUP(tbl_AufmassLos1[[#This Row],[Reinigungs-gruppe]]&amp;tbl_AufmassLos1[[#This Row],[Reinigungs-tageJahr]],tbl_BasisLos1[],8,FALSE),"")</f>
        <v>0</v>
      </c>
      <c r="U1275" s="234" t="str">
        <f>IFERROR(tbl_AufmassLos1[[#This Row],[StundenJahr]]*tbl_AufmassLos1[[#This Row],[SVS]],"")</f>
        <v/>
      </c>
      <c r="V1275" s="234" t="str">
        <f>IFERROR(tbl_AufmassLos1[[#This Row],[PreisJahr]]/12,"")</f>
        <v/>
      </c>
    </row>
    <row r="1276" spans="1:22" x14ac:dyDescent="0.2">
      <c r="A1276" s="321" t="s">
        <v>2556</v>
      </c>
      <c r="B1276" s="318">
        <v>709170001</v>
      </c>
      <c r="C1276" s="309" t="s">
        <v>2511</v>
      </c>
      <c r="D1276" s="299" t="s">
        <v>250</v>
      </c>
      <c r="E1276" s="301" t="s">
        <v>1783</v>
      </c>
      <c r="F1276" s="296" t="s">
        <v>388</v>
      </c>
      <c r="G1276" s="468" t="s">
        <v>723</v>
      </c>
      <c r="H1276" s="301"/>
      <c r="I1276" s="301" t="s">
        <v>2487</v>
      </c>
      <c r="J1276" s="302">
        <v>12.4</v>
      </c>
      <c r="K1276" s="303" t="s">
        <v>234</v>
      </c>
      <c r="L1276" s="312" t="s">
        <v>163</v>
      </c>
      <c r="M1276" s="295" t="s">
        <v>479</v>
      </c>
      <c r="N1276" s="294">
        <v>49</v>
      </c>
      <c r="O1276" s="305">
        <v>5.0999999999999996</v>
      </c>
      <c r="P1276" s="305"/>
      <c r="Q1276" s="463">
        <f>IFERROR(tbl_AufmassLos1[[#This Row],[Fläche_qm]]*tbl_AufmassLos1[[#This Row],[Reinigungs-tageJahr]],"")</f>
        <v>607.6</v>
      </c>
      <c r="R1276" s="232">
        <f>IFERROR(VLOOKUP(tbl_AufmassLos1[[#This Row],[Reinigungs-gruppe]]&amp;tbl_AufmassLos1[[#This Row],[Reinigungs-tageJahr]],tbl_BasisLos1[],7,FALSE),"")</f>
        <v>0</v>
      </c>
      <c r="S1276" s="463" t="str">
        <f>IFERROR(tbl_AufmassLos1[[#This Row],[Fläche_qm_Jahr]]/tbl_AufmassLos1[[#This Row],[qm Leistung pro Stunde]],"")</f>
        <v/>
      </c>
      <c r="T1276" s="233">
        <f>IFERROR(VLOOKUP(tbl_AufmassLos1[[#This Row],[Reinigungs-gruppe]]&amp;tbl_AufmassLos1[[#This Row],[Reinigungs-tageJahr]],tbl_BasisLos1[],8,FALSE),"")</f>
        <v>0</v>
      </c>
      <c r="U1276" s="234" t="str">
        <f>IFERROR(tbl_AufmassLos1[[#This Row],[StundenJahr]]*tbl_AufmassLos1[[#This Row],[SVS]],"")</f>
        <v/>
      </c>
      <c r="V1276" s="234" t="str">
        <f>IFERROR(tbl_AufmassLos1[[#This Row],[PreisJahr]]/12,"")</f>
        <v/>
      </c>
    </row>
    <row r="1277" spans="1:22" x14ac:dyDescent="0.2">
      <c r="A1277" s="321" t="s">
        <v>2556</v>
      </c>
      <c r="B1277" s="318">
        <v>709170001</v>
      </c>
      <c r="C1277" s="309" t="s">
        <v>2511</v>
      </c>
      <c r="D1277" s="299" t="s">
        <v>250</v>
      </c>
      <c r="E1277" s="301" t="s">
        <v>1784</v>
      </c>
      <c r="F1277" s="296" t="s">
        <v>388</v>
      </c>
      <c r="G1277" s="468" t="s">
        <v>723</v>
      </c>
      <c r="H1277" s="301"/>
      <c r="I1277" s="301" t="s">
        <v>2487</v>
      </c>
      <c r="J1277" s="302">
        <v>16.010000000000002</v>
      </c>
      <c r="K1277" s="303" t="s">
        <v>234</v>
      </c>
      <c r="L1277" s="312" t="s">
        <v>163</v>
      </c>
      <c r="M1277" s="295" t="s">
        <v>479</v>
      </c>
      <c r="N1277" s="294">
        <v>49</v>
      </c>
      <c r="O1277" s="305">
        <v>7.5</v>
      </c>
      <c r="P1277" s="305"/>
      <c r="Q1277" s="463">
        <f>IFERROR(tbl_AufmassLos1[[#This Row],[Fläche_qm]]*tbl_AufmassLos1[[#This Row],[Reinigungs-tageJahr]],"")</f>
        <v>784.49000000000012</v>
      </c>
      <c r="R1277" s="232">
        <f>IFERROR(VLOOKUP(tbl_AufmassLos1[[#This Row],[Reinigungs-gruppe]]&amp;tbl_AufmassLos1[[#This Row],[Reinigungs-tageJahr]],tbl_BasisLos1[],7,FALSE),"")</f>
        <v>0</v>
      </c>
      <c r="S1277" s="463" t="str">
        <f>IFERROR(tbl_AufmassLos1[[#This Row],[Fläche_qm_Jahr]]/tbl_AufmassLos1[[#This Row],[qm Leistung pro Stunde]],"")</f>
        <v/>
      </c>
      <c r="T1277" s="233">
        <f>IFERROR(VLOOKUP(tbl_AufmassLos1[[#This Row],[Reinigungs-gruppe]]&amp;tbl_AufmassLos1[[#This Row],[Reinigungs-tageJahr]],tbl_BasisLos1[],8,FALSE),"")</f>
        <v>0</v>
      </c>
      <c r="U1277" s="234" t="str">
        <f>IFERROR(tbl_AufmassLos1[[#This Row],[StundenJahr]]*tbl_AufmassLos1[[#This Row],[SVS]],"")</f>
        <v/>
      </c>
      <c r="V1277" s="234" t="str">
        <f>IFERROR(tbl_AufmassLos1[[#This Row],[PreisJahr]]/12,"")</f>
        <v/>
      </c>
    </row>
    <row r="1278" spans="1:22" x14ac:dyDescent="0.2">
      <c r="A1278" s="321" t="s">
        <v>2556</v>
      </c>
      <c r="B1278" s="318">
        <v>709170001</v>
      </c>
      <c r="C1278" s="309" t="s">
        <v>2511</v>
      </c>
      <c r="D1278" s="299" t="s">
        <v>250</v>
      </c>
      <c r="E1278" s="301" t="s">
        <v>1785</v>
      </c>
      <c r="F1278" s="296" t="s">
        <v>414</v>
      </c>
      <c r="G1278" s="468" t="s">
        <v>723</v>
      </c>
      <c r="H1278" s="301"/>
      <c r="I1278" s="301" t="s">
        <v>2487</v>
      </c>
      <c r="J1278" s="302">
        <v>5.13</v>
      </c>
      <c r="K1278" s="303" t="s">
        <v>235</v>
      </c>
      <c r="L1278" s="312" t="s">
        <v>163</v>
      </c>
      <c r="M1278" s="295" t="s">
        <v>484</v>
      </c>
      <c r="N1278" s="294">
        <v>122.5</v>
      </c>
      <c r="O1278" s="305">
        <v>0</v>
      </c>
      <c r="P1278" s="305"/>
      <c r="Q1278" s="463">
        <f>IFERROR(tbl_AufmassLos1[[#This Row],[Fläche_qm]]*tbl_AufmassLos1[[#This Row],[Reinigungs-tageJahr]],"")</f>
        <v>628.42499999999995</v>
      </c>
      <c r="R1278" s="232">
        <f>IFERROR(VLOOKUP(tbl_AufmassLos1[[#This Row],[Reinigungs-gruppe]]&amp;tbl_AufmassLos1[[#This Row],[Reinigungs-tageJahr]],tbl_BasisLos1[],7,FALSE),"")</f>
        <v>0</v>
      </c>
      <c r="S1278" s="463" t="str">
        <f>IFERROR(tbl_AufmassLos1[[#This Row],[Fläche_qm_Jahr]]/tbl_AufmassLos1[[#This Row],[qm Leistung pro Stunde]],"")</f>
        <v/>
      </c>
      <c r="T1278" s="233">
        <f>IFERROR(VLOOKUP(tbl_AufmassLos1[[#This Row],[Reinigungs-gruppe]]&amp;tbl_AufmassLos1[[#This Row],[Reinigungs-tageJahr]],tbl_BasisLos1[],8,FALSE),"")</f>
        <v>0</v>
      </c>
      <c r="U1278" s="234" t="str">
        <f>IFERROR(tbl_AufmassLos1[[#This Row],[StundenJahr]]*tbl_AufmassLos1[[#This Row],[SVS]],"")</f>
        <v/>
      </c>
      <c r="V1278" s="234" t="str">
        <f>IFERROR(tbl_AufmassLos1[[#This Row],[PreisJahr]]/12,"")</f>
        <v/>
      </c>
    </row>
    <row r="1279" spans="1:22" x14ac:dyDescent="0.2">
      <c r="A1279" s="321" t="s">
        <v>2556</v>
      </c>
      <c r="B1279" s="318">
        <v>709170001</v>
      </c>
      <c r="C1279" s="309" t="s">
        <v>2511</v>
      </c>
      <c r="D1279" s="299" t="s">
        <v>250</v>
      </c>
      <c r="E1279" s="301" t="s">
        <v>1786</v>
      </c>
      <c r="F1279" s="296" t="s">
        <v>388</v>
      </c>
      <c r="G1279" s="468" t="s">
        <v>723</v>
      </c>
      <c r="H1279" s="301"/>
      <c r="I1279" s="301" t="s">
        <v>2488</v>
      </c>
      <c r="J1279" s="302">
        <v>9.8800000000000008</v>
      </c>
      <c r="K1279" s="303" t="s">
        <v>234</v>
      </c>
      <c r="L1279" s="312" t="s">
        <v>163</v>
      </c>
      <c r="M1279" s="295" t="s">
        <v>479</v>
      </c>
      <c r="N1279" s="294">
        <v>49</v>
      </c>
      <c r="O1279" s="305">
        <v>1.8</v>
      </c>
      <c r="P1279" s="305"/>
      <c r="Q1279" s="463">
        <f>IFERROR(tbl_AufmassLos1[[#This Row],[Fläche_qm]]*tbl_AufmassLos1[[#This Row],[Reinigungs-tageJahr]],"")</f>
        <v>484.12000000000006</v>
      </c>
      <c r="R1279" s="232">
        <f>IFERROR(VLOOKUP(tbl_AufmassLos1[[#This Row],[Reinigungs-gruppe]]&amp;tbl_AufmassLos1[[#This Row],[Reinigungs-tageJahr]],tbl_BasisLos1[],7,FALSE),"")</f>
        <v>0</v>
      </c>
      <c r="S1279" s="463" t="str">
        <f>IFERROR(tbl_AufmassLos1[[#This Row],[Fläche_qm_Jahr]]/tbl_AufmassLos1[[#This Row],[qm Leistung pro Stunde]],"")</f>
        <v/>
      </c>
      <c r="T1279" s="233">
        <f>IFERROR(VLOOKUP(tbl_AufmassLos1[[#This Row],[Reinigungs-gruppe]]&amp;tbl_AufmassLos1[[#This Row],[Reinigungs-tageJahr]],tbl_BasisLos1[],8,FALSE),"")</f>
        <v>0</v>
      </c>
      <c r="U1279" s="234" t="str">
        <f>IFERROR(tbl_AufmassLos1[[#This Row],[StundenJahr]]*tbl_AufmassLos1[[#This Row],[SVS]],"")</f>
        <v/>
      </c>
      <c r="V1279" s="234" t="str">
        <f>IFERROR(tbl_AufmassLos1[[#This Row],[PreisJahr]]/12,"")</f>
        <v/>
      </c>
    </row>
    <row r="1280" spans="1:22" x14ac:dyDescent="0.2">
      <c r="A1280" s="321" t="s">
        <v>2556</v>
      </c>
      <c r="B1280" s="318">
        <v>709170001</v>
      </c>
      <c r="C1280" s="309" t="s">
        <v>2511</v>
      </c>
      <c r="D1280" s="299" t="s">
        <v>251</v>
      </c>
      <c r="E1280" s="301" t="s">
        <v>1787</v>
      </c>
      <c r="F1280" s="296" t="s">
        <v>378</v>
      </c>
      <c r="G1280" s="468" t="s">
        <v>723</v>
      </c>
      <c r="H1280" s="301"/>
      <c r="I1280" s="301" t="s">
        <v>2486</v>
      </c>
      <c r="J1280" s="302">
        <v>107.69</v>
      </c>
      <c r="K1280" s="303" t="s">
        <v>452</v>
      </c>
      <c r="L1280" s="312" t="s">
        <v>163</v>
      </c>
      <c r="M1280" s="295" t="s">
        <v>484</v>
      </c>
      <c r="N1280" s="294">
        <v>122.5</v>
      </c>
      <c r="O1280" s="305">
        <v>0</v>
      </c>
      <c r="P1280" s="305">
        <v>5.5</v>
      </c>
      <c r="Q1280" s="463">
        <f>IFERROR(tbl_AufmassLos1[[#This Row],[Fläche_qm]]*tbl_AufmassLos1[[#This Row],[Reinigungs-tageJahr]],"")</f>
        <v>13192.025</v>
      </c>
      <c r="R1280" s="232">
        <f>IFERROR(VLOOKUP(tbl_AufmassLos1[[#This Row],[Reinigungs-gruppe]]&amp;tbl_AufmassLos1[[#This Row],[Reinigungs-tageJahr]],tbl_BasisLos1[],7,FALSE),"")</f>
        <v>0</v>
      </c>
      <c r="S1280" s="463" t="str">
        <f>IFERROR(tbl_AufmassLos1[[#This Row],[Fläche_qm_Jahr]]/tbl_AufmassLos1[[#This Row],[qm Leistung pro Stunde]],"")</f>
        <v/>
      </c>
      <c r="T1280" s="233">
        <f>IFERROR(VLOOKUP(tbl_AufmassLos1[[#This Row],[Reinigungs-gruppe]]&amp;tbl_AufmassLos1[[#This Row],[Reinigungs-tageJahr]],tbl_BasisLos1[],8,FALSE),"")</f>
        <v>0</v>
      </c>
      <c r="U1280" s="234" t="str">
        <f>IFERROR(tbl_AufmassLos1[[#This Row],[StundenJahr]]*tbl_AufmassLos1[[#This Row],[SVS]],"")</f>
        <v/>
      </c>
      <c r="V1280" s="234" t="str">
        <f>IFERROR(tbl_AufmassLos1[[#This Row],[PreisJahr]]/12,"")</f>
        <v/>
      </c>
    </row>
    <row r="1281" spans="1:22" x14ac:dyDescent="0.2">
      <c r="A1281" s="321" t="s">
        <v>2556</v>
      </c>
      <c r="B1281" s="318">
        <v>709170001</v>
      </c>
      <c r="C1281" s="309" t="s">
        <v>2511</v>
      </c>
      <c r="D1281" s="299" t="s">
        <v>251</v>
      </c>
      <c r="E1281" s="301" t="s">
        <v>1788</v>
      </c>
      <c r="F1281" s="296" t="s">
        <v>388</v>
      </c>
      <c r="G1281" s="468" t="s">
        <v>723</v>
      </c>
      <c r="H1281" s="301"/>
      <c r="I1281" s="301" t="s">
        <v>2487</v>
      </c>
      <c r="J1281" s="302">
        <v>29.18</v>
      </c>
      <c r="K1281" s="303" t="s">
        <v>234</v>
      </c>
      <c r="L1281" s="312" t="s">
        <v>163</v>
      </c>
      <c r="M1281" s="295" t="s">
        <v>479</v>
      </c>
      <c r="N1281" s="294">
        <v>49</v>
      </c>
      <c r="O1281" s="305">
        <v>5.7</v>
      </c>
      <c r="P1281" s="305">
        <v>0.2</v>
      </c>
      <c r="Q1281" s="463">
        <f>IFERROR(tbl_AufmassLos1[[#This Row],[Fläche_qm]]*tbl_AufmassLos1[[#This Row],[Reinigungs-tageJahr]],"")</f>
        <v>1429.82</v>
      </c>
      <c r="R1281" s="232">
        <f>IFERROR(VLOOKUP(tbl_AufmassLos1[[#This Row],[Reinigungs-gruppe]]&amp;tbl_AufmassLos1[[#This Row],[Reinigungs-tageJahr]],tbl_BasisLos1[],7,FALSE),"")</f>
        <v>0</v>
      </c>
      <c r="S1281" s="463" t="str">
        <f>IFERROR(tbl_AufmassLos1[[#This Row],[Fläche_qm_Jahr]]/tbl_AufmassLos1[[#This Row],[qm Leistung pro Stunde]],"")</f>
        <v/>
      </c>
      <c r="T1281" s="233">
        <f>IFERROR(VLOOKUP(tbl_AufmassLos1[[#This Row],[Reinigungs-gruppe]]&amp;tbl_AufmassLos1[[#This Row],[Reinigungs-tageJahr]],tbl_BasisLos1[],8,FALSE),"")</f>
        <v>0</v>
      </c>
      <c r="U1281" s="234" t="str">
        <f>IFERROR(tbl_AufmassLos1[[#This Row],[StundenJahr]]*tbl_AufmassLos1[[#This Row],[SVS]],"")</f>
        <v/>
      </c>
      <c r="V1281" s="234" t="str">
        <f>IFERROR(tbl_AufmassLos1[[#This Row],[PreisJahr]]/12,"")</f>
        <v/>
      </c>
    </row>
    <row r="1282" spans="1:22" x14ac:dyDescent="0.2">
      <c r="A1282" s="321" t="s">
        <v>2556</v>
      </c>
      <c r="B1282" s="318">
        <v>709170001</v>
      </c>
      <c r="C1282" s="309" t="s">
        <v>2511</v>
      </c>
      <c r="D1282" s="299" t="s">
        <v>251</v>
      </c>
      <c r="E1282" s="301" t="s">
        <v>1789</v>
      </c>
      <c r="F1282" s="296" t="s">
        <v>2404</v>
      </c>
      <c r="G1282" s="468" t="s">
        <v>723</v>
      </c>
      <c r="H1282" s="301"/>
      <c r="I1282" s="301" t="s">
        <v>2487</v>
      </c>
      <c r="J1282" s="302">
        <v>49.66</v>
      </c>
      <c r="K1282" s="303" t="s">
        <v>450</v>
      </c>
      <c r="L1282" s="312" t="s">
        <v>163</v>
      </c>
      <c r="M1282" s="295" t="s">
        <v>484</v>
      </c>
      <c r="N1282" s="294">
        <v>122.5</v>
      </c>
      <c r="O1282" s="305">
        <v>6.8</v>
      </c>
      <c r="P1282" s="305">
        <v>0.2</v>
      </c>
      <c r="Q1282" s="463">
        <f>IFERROR(tbl_AufmassLos1[[#This Row],[Fläche_qm]]*tbl_AufmassLos1[[#This Row],[Reinigungs-tageJahr]],"")</f>
        <v>6083.3499999999995</v>
      </c>
      <c r="R1282" s="232">
        <f>IFERROR(VLOOKUP(tbl_AufmassLos1[[#This Row],[Reinigungs-gruppe]]&amp;tbl_AufmassLos1[[#This Row],[Reinigungs-tageJahr]],tbl_BasisLos1[],7,FALSE),"")</f>
        <v>0</v>
      </c>
      <c r="S1282" s="463" t="str">
        <f>IFERROR(tbl_AufmassLos1[[#This Row],[Fläche_qm_Jahr]]/tbl_AufmassLos1[[#This Row],[qm Leistung pro Stunde]],"")</f>
        <v/>
      </c>
      <c r="T1282" s="233">
        <f>IFERROR(VLOOKUP(tbl_AufmassLos1[[#This Row],[Reinigungs-gruppe]]&amp;tbl_AufmassLos1[[#This Row],[Reinigungs-tageJahr]],tbl_BasisLos1[],8,FALSE),"")</f>
        <v>0</v>
      </c>
      <c r="U1282" s="234" t="str">
        <f>IFERROR(tbl_AufmassLos1[[#This Row],[StundenJahr]]*tbl_AufmassLos1[[#This Row],[SVS]],"")</f>
        <v/>
      </c>
      <c r="V1282" s="234" t="str">
        <f>IFERROR(tbl_AufmassLos1[[#This Row],[PreisJahr]]/12,"")</f>
        <v/>
      </c>
    </row>
    <row r="1283" spans="1:22" x14ac:dyDescent="0.2">
      <c r="A1283" s="321" t="s">
        <v>2556</v>
      </c>
      <c r="B1283" s="318">
        <v>709170001</v>
      </c>
      <c r="C1283" s="309" t="s">
        <v>2511</v>
      </c>
      <c r="D1283" s="299" t="s">
        <v>251</v>
      </c>
      <c r="E1283" s="301" t="s">
        <v>1790</v>
      </c>
      <c r="F1283" s="296" t="s">
        <v>388</v>
      </c>
      <c r="G1283" s="468" t="s">
        <v>723</v>
      </c>
      <c r="H1283" s="301"/>
      <c r="I1283" s="301" t="s">
        <v>2487</v>
      </c>
      <c r="J1283" s="302">
        <v>31.74</v>
      </c>
      <c r="K1283" s="303" t="s">
        <v>234</v>
      </c>
      <c r="L1283" s="312" t="s">
        <v>163</v>
      </c>
      <c r="M1283" s="295" t="s">
        <v>479</v>
      </c>
      <c r="N1283" s="294">
        <v>49</v>
      </c>
      <c r="O1283" s="305">
        <v>8.9</v>
      </c>
      <c r="P1283" s="305">
        <v>0.2</v>
      </c>
      <c r="Q1283" s="463">
        <f>IFERROR(tbl_AufmassLos1[[#This Row],[Fläche_qm]]*tbl_AufmassLos1[[#This Row],[Reinigungs-tageJahr]],"")</f>
        <v>1555.26</v>
      </c>
      <c r="R1283" s="232">
        <f>IFERROR(VLOOKUP(tbl_AufmassLos1[[#This Row],[Reinigungs-gruppe]]&amp;tbl_AufmassLos1[[#This Row],[Reinigungs-tageJahr]],tbl_BasisLos1[],7,FALSE),"")</f>
        <v>0</v>
      </c>
      <c r="S1283" s="463" t="str">
        <f>IFERROR(tbl_AufmassLos1[[#This Row],[Fläche_qm_Jahr]]/tbl_AufmassLos1[[#This Row],[qm Leistung pro Stunde]],"")</f>
        <v/>
      </c>
      <c r="T1283" s="233">
        <f>IFERROR(VLOOKUP(tbl_AufmassLos1[[#This Row],[Reinigungs-gruppe]]&amp;tbl_AufmassLos1[[#This Row],[Reinigungs-tageJahr]],tbl_BasisLos1[],8,FALSE),"")</f>
        <v>0</v>
      </c>
      <c r="U1283" s="234" t="str">
        <f>IFERROR(tbl_AufmassLos1[[#This Row],[StundenJahr]]*tbl_AufmassLos1[[#This Row],[SVS]],"")</f>
        <v/>
      </c>
      <c r="V1283" s="234" t="str">
        <f>IFERROR(tbl_AufmassLos1[[#This Row],[PreisJahr]]/12,"")</f>
        <v/>
      </c>
    </row>
    <row r="1284" spans="1:22" x14ac:dyDescent="0.2">
      <c r="A1284" s="321" t="s">
        <v>2556</v>
      </c>
      <c r="B1284" s="318">
        <v>709170001</v>
      </c>
      <c r="C1284" s="309" t="s">
        <v>2511</v>
      </c>
      <c r="D1284" s="299" t="s">
        <v>253</v>
      </c>
      <c r="E1284" s="301" t="s">
        <v>1710</v>
      </c>
      <c r="F1284" s="296" t="s">
        <v>2428</v>
      </c>
      <c r="G1284" s="468" t="s">
        <v>723</v>
      </c>
      <c r="H1284" s="301"/>
      <c r="I1284" s="301" t="s">
        <v>2486</v>
      </c>
      <c r="J1284" s="302">
        <v>37.08</v>
      </c>
      <c r="K1284" s="303" t="s">
        <v>48</v>
      </c>
      <c r="L1284" s="312" t="s">
        <v>163</v>
      </c>
      <c r="M1284" s="313" t="s">
        <v>250</v>
      </c>
      <c r="N1284" s="294">
        <v>0</v>
      </c>
      <c r="O1284" s="305">
        <v>0.6</v>
      </c>
      <c r="P1284" s="305"/>
      <c r="Q1284" s="463">
        <f>IFERROR(tbl_AufmassLos1[[#This Row],[Fläche_qm]]*tbl_AufmassLos1[[#This Row],[Reinigungs-tageJahr]],"")</f>
        <v>0</v>
      </c>
      <c r="R1284" s="232">
        <f>IFERROR(VLOOKUP(tbl_AufmassLos1[[#This Row],[Reinigungs-gruppe]]&amp;tbl_AufmassLos1[[#This Row],[Reinigungs-tageJahr]],tbl_BasisLos1[],7,FALSE),"")</f>
        <v>0</v>
      </c>
      <c r="S1284" s="463" t="str">
        <f>IFERROR(tbl_AufmassLos1[[#This Row],[Fläche_qm_Jahr]]/tbl_AufmassLos1[[#This Row],[qm Leistung pro Stunde]],"")</f>
        <v/>
      </c>
      <c r="T1284" s="233">
        <f>IFERROR(VLOOKUP(tbl_AufmassLos1[[#This Row],[Reinigungs-gruppe]]&amp;tbl_AufmassLos1[[#This Row],[Reinigungs-tageJahr]],tbl_BasisLos1[],8,FALSE),"")</f>
        <v>0</v>
      </c>
      <c r="U1284" s="234" t="str">
        <f>IFERROR(tbl_AufmassLos1[[#This Row],[StundenJahr]]*tbl_AufmassLos1[[#This Row],[SVS]],"")</f>
        <v/>
      </c>
      <c r="V1284" s="234" t="str">
        <f>IFERROR(tbl_AufmassLos1[[#This Row],[PreisJahr]]/12,"")</f>
        <v/>
      </c>
    </row>
    <row r="1285" spans="1:22" x14ac:dyDescent="0.2">
      <c r="A1285" s="321" t="s">
        <v>2556</v>
      </c>
      <c r="B1285" s="318">
        <v>709170001</v>
      </c>
      <c r="C1285" s="309" t="s">
        <v>2511</v>
      </c>
      <c r="D1285" s="299" t="s">
        <v>251</v>
      </c>
      <c r="E1285" s="301" t="s">
        <v>1791</v>
      </c>
      <c r="F1285" s="296" t="s">
        <v>388</v>
      </c>
      <c r="G1285" s="468" t="s">
        <v>723</v>
      </c>
      <c r="H1285" s="301"/>
      <c r="I1285" s="301" t="s">
        <v>2487</v>
      </c>
      <c r="J1285" s="302">
        <v>37.340000000000003</v>
      </c>
      <c r="K1285" s="303" t="s">
        <v>234</v>
      </c>
      <c r="L1285" s="312" t="s">
        <v>163</v>
      </c>
      <c r="M1285" s="295" t="s">
        <v>479</v>
      </c>
      <c r="N1285" s="294">
        <v>49</v>
      </c>
      <c r="O1285" s="305">
        <v>6.8</v>
      </c>
      <c r="P1285" s="305">
        <v>0.2</v>
      </c>
      <c r="Q1285" s="463">
        <f>IFERROR(tbl_AufmassLos1[[#This Row],[Fläche_qm]]*tbl_AufmassLos1[[#This Row],[Reinigungs-tageJahr]],"")</f>
        <v>1829.66</v>
      </c>
      <c r="R1285" s="232">
        <f>IFERROR(VLOOKUP(tbl_AufmassLos1[[#This Row],[Reinigungs-gruppe]]&amp;tbl_AufmassLos1[[#This Row],[Reinigungs-tageJahr]],tbl_BasisLos1[],7,FALSE),"")</f>
        <v>0</v>
      </c>
      <c r="S1285" s="463" t="str">
        <f>IFERROR(tbl_AufmassLos1[[#This Row],[Fläche_qm_Jahr]]/tbl_AufmassLos1[[#This Row],[qm Leistung pro Stunde]],"")</f>
        <v/>
      </c>
      <c r="T1285" s="233">
        <f>IFERROR(VLOOKUP(tbl_AufmassLos1[[#This Row],[Reinigungs-gruppe]]&amp;tbl_AufmassLos1[[#This Row],[Reinigungs-tageJahr]],tbl_BasisLos1[],8,FALSE),"")</f>
        <v>0</v>
      </c>
      <c r="U1285" s="234" t="str">
        <f>IFERROR(tbl_AufmassLos1[[#This Row],[StundenJahr]]*tbl_AufmassLos1[[#This Row],[SVS]],"")</f>
        <v/>
      </c>
      <c r="V1285" s="234" t="str">
        <f>IFERROR(tbl_AufmassLos1[[#This Row],[PreisJahr]]/12,"")</f>
        <v/>
      </c>
    </row>
    <row r="1286" spans="1:22" x14ac:dyDescent="0.2">
      <c r="A1286" s="321" t="s">
        <v>2556</v>
      </c>
      <c r="B1286" s="318">
        <v>709170001</v>
      </c>
      <c r="C1286" s="309" t="s">
        <v>2511</v>
      </c>
      <c r="D1286" s="299" t="s">
        <v>251</v>
      </c>
      <c r="E1286" s="301" t="s">
        <v>1792</v>
      </c>
      <c r="F1286" s="296" t="s">
        <v>2404</v>
      </c>
      <c r="G1286" s="468" t="s">
        <v>723</v>
      </c>
      <c r="H1286" s="301"/>
      <c r="I1286" s="301" t="s">
        <v>2487</v>
      </c>
      <c r="J1286" s="302">
        <v>50.18</v>
      </c>
      <c r="K1286" s="303" t="s">
        <v>450</v>
      </c>
      <c r="L1286" s="312" t="s">
        <v>163</v>
      </c>
      <c r="M1286" s="295" t="s">
        <v>484</v>
      </c>
      <c r="N1286" s="294">
        <v>122.5</v>
      </c>
      <c r="O1286" s="305">
        <v>6.8</v>
      </c>
      <c r="P1286" s="305">
        <v>0.2</v>
      </c>
      <c r="Q1286" s="463">
        <f>IFERROR(tbl_AufmassLos1[[#This Row],[Fläche_qm]]*tbl_AufmassLos1[[#This Row],[Reinigungs-tageJahr]],"")</f>
        <v>6147.05</v>
      </c>
      <c r="R1286" s="232">
        <f>IFERROR(VLOOKUP(tbl_AufmassLos1[[#This Row],[Reinigungs-gruppe]]&amp;tbl_AufmassLos1[[#This Row],[Reinigungs-tageJahr]],tbl_BasisLos1[],7,FALSE),"")</f>
        <v>0</v>
      </c>
      <c r="S1286" s="463" t="str">
        <f>IFERROR(tbl_AufmassLos1[[#This Row],[Fläche_qm_Jahr]]/tbl_AufmassLos1[[#This Row],[qm Leistung pro Stunde]],"")</f>
        <v/>
      </c>
      <c r="T1286" s="233">
        <f>IFERROR(VLOOKUP(tbl_AufmassLos1[[#This Row],[Reinigungs-gruppe]]&amp;tbl_AufmassLos1[[#This Row],[Reinigungs-tageJahr]],tbl_BasisLos1[],8,FALSE),"")</f>
        <v>0</v>
      </c>
      <c r="U1286" s="234" t="str">
        <f>IFERROR(tbl_AufmassLos1[[#This Row],[StundenJahr]]*tbl_AufmassLos1[[#This Row],[SVS]],"")</f>
        <v/>
      </c>
      <c r="V1286" s="234" t="str">
        <f>IFERROR(tbl_AufmassLos1[[#This Row],[PreisJahr]]/12,"")</f>
        <v/>
      </c>
    </row>
    <row r="1287" spans="1:22" x14ac:dyDescent="0.2">
      <c r="A1287" s="321" t="s">
        <v>2556</v>
      </c>
      <c r="B1287" s="318">
        <v>709170001</v>
      </c>
      <c r="C1287" s="309" t="s">
        <v>2511</v>
      </c>
      <c r="D1287" s="299" t="s">
        <v>251</v>
      </c>
      <c r="E1287" s="301" t="s">
        <v>1793</v>
      </c>
      <c r="F1287" s="296" t="s">
        <v>388</v>
      </c>
      <c r="G1287" s="468" t="s">
        <v>723</v>
      </c>
      <c r="H1287" s="301"/>
      <c r="I1287" s="301" t="s">
        <v>2487</v>
      </c>
      <c r="J1287" s="302">
        <v>17.39</v>
      </c>
      <c r="K1287" s="303" t="s">
        <v>234</v>
      </c>
      <c r="L1287" s="312" t="s">
        <v>163</v>
      </c>
      <c r="M1287" s="295" t="s">
        <v>479</v>
      </c>
      <c r="N1287" s="294">
        <v>49</v>
      </c>
      <c r="O1287" s="305">
        <v>3.4</v>
      </c>
      <c r="P1287" s="305">
        <v>0.2</v>
      </c>
      <c r="Q1287" s="463">
        <f>IFERROR(tbl_AufmassLos1[[#This Row],[Fläche_qm]]*tbl_AufmassLos1[[#This Row],[Reinigungs-tageJahr]],"")</f>
        <v>852.11</v>
      </c>
      <c r="R1287" s="232">
        <f>IFERROR(VLOOKUP(tbl_AufmassLos1[[#This Row],[Reinigungs-gruppe]]&amp;tbl_AufmassLos1[[#This Row],[Reinigungs-tageJahr]],tbl_BasisLos1[],7,FALSE),"")</f>
        <v>0</v>
      </c>
      <c r="S1287" s="463" t="str">
        <f>IFERROR(tbl_AufmassLos1[[#This Row],[Fläche_qm_Jahr]]/tbl_AufmassLos1[[#This Row],[qm Leistung pro Stunde]],"")</f>
        <v/>
      </c>
      <c r="T1287" s="233">
        <f>IFERROR(VLOOKUP(tbl_AufmassLos1[[#This Row],[Reinigungs-gruppe]]&amp;tbl_AufmassLos1[[#This Row],[Reinigungs-tageJahr]],tbl_BasisLos1[],8,FALSE),"")</f>
        <v>0</v>
      </c>
      <c r="U1287" s="234" t="str">
        <f>IFERROR(tbl_AufmassLos1[[#This Row],[StundenJahr]]*tbl_AufmassLos1[[#This Row],[SVS]],"")</f>
        <v/>
      </c>
      <c r="V1287" s="234" t="str">
        <f>IFERROR(tbl_AufmassLos1[[#This Row],[PreisJahr]]/12,"")</f>
        <v/>
      </c>
    </row>
    <row r="1288" spans="1:22" x14ac:dyDescent="0.2">
      <c r="A1288" s="321" t="s">
        <v>2556</v>
      </c>
      <c r="B1288" s="318">
        <v>709170001</v>
      </c>
      <c r="C1288" s="309" t="s">
        <v>2511</v>
      </c>
      <c r="D1288" s="299" t="s">
        <v>251</v>
      </c>
      <c r="E1288" s="301" t="s">
        <v>1794</v>
      </c>
      <c r="F1288" s="296" t="s">
        <v>395</v>
      </c>
      <c r="G1288" s="468" t="s">
        <v>723</v>
      </c>
      <c r="H1288" s="301"/>
      <c r="I1288" s="301" t="s">
        <v>2488</v>
      </c>
      <c r="J1288" s="302">
        <v>4.5599999999999996</v>
      </c>
      <c r="K1288" s="303" t="s">
        <v>454</v>
      </c>
      <c r="L1288" s="312" t="s">
        <v>163</v>
      </c>
      <c r="M1288" s="295" t="s">
        <v>481</v>
      </c>
      <c r="N1288" s="294">
        <v>245</v>
      </c>
      <c r="O1288" s="305">
        <v>0</v>
      </c>
      <c r="P1288" s="305"/>
      <c r="Q1288" s="463">
        <f>IFERROR(tbl_AufmassLos1[[#This Row],[Fläche_qm]]*tbl_AufmassLos1[[#This Row],[Reinigungs-tageJahr]],"")</f>
        <v>1117.1999999999998</v>
      </c>
      <c r="R1288" s="232">
        <f>IFERROR(VLOOKUP(tbl_AufmassLos1[[#This Row],[Reinigungs-gruppe]]&amp;tbl_AufmassLos1[[#This Row],[Reinigungs-tageJahr]],tbl_BasisLos1[],7,FALSE),"")</f>
        <v>0</v>
      </c>
      <c r="S1288" s="463" t="str">
        <f>IFERROR(tbl_AufmassLos1[[#This Row],[Fläche_qm_Jahr]]/tbl_AufmassLos1[[#This Row],[qm Leistung pro Stunde]],"")</f>
        <v/>
      </c>
      <c r="T1288" s="233">
        <f>IFERROR(VLOOKUP(tbl_AufmassLos1[[#This Row],[Reinigungs-gruppe]]&amp;tbl_AufmassLos1[[#This Row],[Reinigungs-tageJahr]],tbl_BasisLos1[],8,FALSE),"")</f>
        <v>0</v>
      </c>
      <c r="U1288" s="234" t="str">
        <f>IFERROR(tbl_AufmassLos1[[#This Row],[StundenJahr]]*tbl_AufmassLos1[[#This Row],[SVS]],"")</f>
        <v/>
      </c>
      <c r="V1288" s="234" t="str">
        <f>IFERROR(tbl_AufmassLos1[[#This Row],[PreisJahr]]/12,"")</f>
        <v/>
      </c>
    </row>
    <row r="1289" spans="1:22" x14ac:dyDescent="0.2">
      <c r="A1289" s="321" t="s">
        <v>2556</v>
      </c>
      <c r="B1289" s="318">
        <v>709170001</v>
      </c>
      <c r="C1289" s="309" t="s">
        <v>2511</v>
      </c>
      <c r="D1289" s="299" t="s">
        <v>251</v>
      </c>
      <c r="E1289" s="301" t="s">
        <v>1795</v>
      </c>
      <c r="F1289" s="296" t="s">
        <v>388</v>
      </c>
      <c r="G1289" s="468" t="s">
        <v>723</v>
      </c>
      <c r="H1289" s="301"/>
      <c r="I1289" s="301" t="s">
        <v>2487</v>
      </c>
      <c r="J1289" s="302">
        <v>16.45</v>
      </c>
      <c r="K1289" s="303" t="s">
        <v>234</v>
      </c>
      <c r="L1289" s="312" t="s">
        <v>163</v>
      </c>
      <c r="M1289" s="295" t="s">
        <v>479</v>
      </c>
      <c r="N1289" s="294">
        <v>49</v>
      </c>
      <c r="O1289" s="305">
        <v>3.6</v>
      </c>
      <c r="P1289" s="305">
        <v>0.2</v>
      </c>
      <c r="Q1289" s="463">
        <f>IFERROR(tbl_AufmassLos1[[#This Row],[Fläche_qm]]*tbl_AufmassLos1[[#This Row],[Reinigungs-tageJahr]],"")</f>
        <v>806.05</v>
      </c>
      <c r="R1289" s="232">
        <f>IFERROR(VLOOKUP(tbl_AufmassLos1[[#This Row],[Reinigungs-gruppe]]&amp;tbl_AufmassLos1[[#This Row],[Reinigungs-tageJahr]],tbl_BasisLos1[],7,FALSE),"")</f>
        <v>0</v>
      </c>
      <c r="S1289" s="463" t="str">
        <f>IFERROR(tbl_AufmassLos1[[#This Row],[Fläche_qm_Jahr]]/tbl_AufmassLos1[[#This Row],[qm Leistung pro Stunde]],"")</f>
        <v/>
      </c>
      <c r="T1289" s="233">
        <f>IFERROR(VLOOKUP(tbl_AufmassLos1[[#This Row],[Reinigungs-gruppe]]&amp;tbl_AufmassLos1[[#This Row],[Reinigungs-tageJahr]],tbl_BasisLos1[],8,FALSE),"")</f>
        <v>0</v>
      </c>
      <c r="U1289" s="234" t="str">
        <f>IFERROR(tbl_AufmassLos1[[#This Row],[StundenJahr]]*tbl_AufmassLos1[[#This Row],[SVS]],"")</f>
        <v/>
      </c>
      <c r="V1289" s="234" t="str">
        <f>IFERROR(tbl_AufmassLos1[[#This Row],[PreisJahr]]/12,"")</f>
        <v/>
      </c>
    </row>
    <row r="1290" spans="1:22" x14ac:dyDescent="0.2">
      <c r="A1290" s="321" t="s">
        <v>2556</v>
      </c>
      <c r="B1290" s="318">
        <v>709170001</v>
      </c>
      <c r="C1290" s="309" t="s">
        <v>2511</v>
      </c>
      <c r="D1290" s="299" t="s">
        <v>251</v>
      </c>
      <c r="E1290" s="301" t="s">
        <v>1796</v>
      </c>
      <c r="F1290" s="296" t="s">
        <v>386</v>
      </c>
      <c r="G1290" s="468" t="s">
        <v>723</v>
      </c>
      <c r="H1290" s="301"/>
      <c r="I1290" s="301" t="s">
        <v>2486</v>
      </c>
      <c r="J1290" s="302">
        <v>6.2</v>
      </c>
      <c r="K1290" s="303" t="s">
        <v>48</v>
      </c>
      <c r="L1290" s="312" t="s">
        <v>163</v>
      </c>
      <c r="M1290" s="313" t="s">
        <v>250</v>
      </c>
      <c r="N1290" s="294">
        <v>0</v>
      </c>
      <c r="O1290" s="305">
        <v>0</v>
      </c>
      <c r="P1290" s="305"/>
      <c r="Q1290" s="463">
        <f>IFERROR(tbl_AufmassLos1[[#This Row],[Fläche_qm]]*tbl_AufmassLos1[[#This Row],[Reinigungs-tageJahr]],"")</f>
        <v>0</v>
      </c>
      <c r="R1290" s="232">
        <f>IFERROR(VLOOKUP(tbl_AufmassLos1[[#This Row],[Reinigungs-gruppe]]&amp;tbl_AufmassLos1[[#This Row],[Reinigungs-tageJahr]],tbl_BasisLos1[],7,FALSE),"")</f>
        <v>0</v>
      </c>
      <c r="S1290" s="463" t="str">
        <f>IFERROR(tbl_AufmassLos1[[#This Row],[Fläche_qm_Jahr]]/tbl_AufmassLos1[[#This Row],[qm Leistung pro Stunde]],"")</f>
        <v/>
      </c>
      <c r="T1290" s="233">
        <f>IFERROR(VLOOKUP(tbl_AufmassLos1[[#This Row],[Reinigungs-gruppe]]&amp;tbl_AufmassLos1[[#This Row],[Reinigungs-tageJahr]],tbl_BasisLos1[],8,FALSE),"")</f>
        <v>0</v>
      </c>
      <c r="U1290" s="234" t="str">
        <f>IFERROR(tbl_AufmassLos1[[#This Row],[StundenJahr]]*tbl_AufmassLos1[[#This Row],[SVS]],"")</f>
        <v/>
      </c>
      <c r="V1290" s="234" t="str">
        <f>IFERROR(tbl_AufmassLos1[[#This Row],[PreisJahr]]/12,"")</f>
        <v/>
      </c>
    </row>
    <row r="1291" spans="1:22" x14ac:dyDescent="0.2">
      <c r="A1291" s="321" t="s">
        <v>2556</v>
      </c>
      <c r="B1291" s="318">
        <v>709170001</v>
      </c>
      <c r="C1291" s="309" t="s">
        <v>2511</v>
      </c>
      <c r="D1291" s="299" t="s">
        <v>251</v>
      </c>
      <c r="E1291" s="301" t="s">
        <v>1797</v>
      </c>
      <c r="F1291" s="296" t="s">
        <v>388</v>
      </c>
      <c r="G1291" s="468" t="s">
        <v>723</v>
      </c>
      <c r="H1291" s="301"/>
      <c r="I1291" s="301" t="s">
        <v>2487</v>
      </c>
      <c r="J1291" s="302">
        <v>24.55</v>
      </c>
      <c r="K1291" s="303" t="s">
        <v>234</v>
      </c>
      <c r="L1291" s="312" t="s">
        <v>163</v>
      </c>
      <c r="M1291" s="289" t="s">
        <v>479</v>
      </c>
      <c r="N1291" s="294">
        <v>49</v>
      </c>
      <c r="O1291" s="305">
        <v>5</v>
      </c>
      <c r="P1291" s="305">
        <v>0.2</v>
      </c>
      <c r="Q1291" s="463">
        <f>IFERROR(tbl_AufmassLos1[[#This Row],[Fläche_qm]]*tbl_AufmassLos1[[#This Row],[Reinigungs-tageJahr]],"")</f>
        <v>1202.95</v>
      </c>
      <c r="R1291" s="232">
        <f>IFERROR(VLOOKUP(tbl_AufmassLos1[[#This Row],[Reinigungs-gruppe]]&amp;tbl_AufmassLos1[[#This Row],[Reinigungs-tageJahr]],tbl_BasisLos1[],7,FALSE),"")</f>
        <v>0</v>
      </c>
      <c r="S1291" s="463" t="str">
        <f>IFERROR(tbl_AufmassLos1[[#This Row],[Fläche_qm_Jahr]]/tbl_AufmassLos1[[#This Row],[qm Leistung pro Stunde]],"")</f>
        <v/>
      </c>
      <c r="T1291" s="233">
        <f>IFERROR(VLOOKUP(tbl_AufmassLos1[[#This Row],[Reinigungs-gruppe]]&amp;tbl_AufmassLos1[[#This Row],[Reinigungs-tageJahr]],tbl_BasisLos1[],8,FALSE),"")</f>
        <v>0</v>
      </c>
      <c r="U1291" s="234" t="str">
        <f>IFERROR(tbl_AufmassLos1[[#This Row],[StundenJahr]]*tbl_AufmassLos1[[#This Row],[SVS]],"")</f>
        <v/>
      </c>
      <c r="V1291" s="234" t="str">
        <f>IFERROR(tbl_AufmassLos1[[#This Row],[PreisJahr]]/12,"")</f>
        <v/>
      </c>
    </row>
    <row r="1292" spans="1:22" x14ac:dyDescent="0.2">
      <c r="A1292" s="321" t="s">
        <v>2556</v>
      </c>
      <c r="B1292" s="318">
        <v>709170001</v>
      </c>
      <c r="C1292" s="309" t="s">
        <v>2511</v>
      </c>
      <c r="D1292" s="299" t="s">
        <v>251</v>
      </c>
      <c r="E1292" s="301" t="s">
        <v>1798</v>
      </c>
      <c r="F1292" s="296" t="s">
        <v>380</v>
      </c>
      <c r="G1292" s="468" t="s">
        <v>723</v>
      </c>
      <c r="H1292" s="301"/>
      <c r="I1292" s="301" t="s">
        <v>2486</v>
      </c>
      <c r="J1292" s="302">
        <v>103.58</v>
      </c>
      <c r="K1292" s="303" t="s">
        <v>452</v>
      </c>
      <c r="L1292" s="312" t="s">
        <v>163</v>
      </c>
      <c r="M1292" s="289" t="s">
        <v>484</v>
      </c>
      <c r="N1292" s="294">
        <v>122.5</v>
      </c>
      <c r="O1292" s="305">
        <v>0</v>
      </c>
      <c r="P1292" s="305">
        <v>5.5</v>
      </c>
      <c r="Q1292" s="463">
        <f>IFERROR(tbl_AufmassLos1[[#This Row],[Fläche_qm]]*tbl_AufmassLos1[[#This Row],[Reinigungs-tageJahr]],"")</f>
        <v>12688.55</v>
      </c>
      <c r="R1292" s="232">
        <f>IFERROR(VLOOKUP(tbl_AufmassLos1[[#This Row],[Reinigungs-gruppe]]&amp;tbl_AufmassLos1[[#This Row],[Reinigungs-tageJahr]],tbl_BasisLos1[],7,FALSE),"")</f>
        <v>0</v>
      </c>
      <c r="S1292" s="463" t="str">
        <f>IFERROR(tbl_AufmassLos1[[#This Row],[Fläche_qm_Jahr]]/tbl_AufmassLos1[[#This Row],[qm Leistung pro Stunde]],"")</f>
        <v/>
      </c>
      <c r="T1292" s="233">
        <f>IFERROR(VLOOKUP(tbl_AufmassLos1[[#This Row],[Reinigungs-gruppe]]&amp;tbl_AufmassLos1[[#This Row],[Reinigungs-tageJahr]],tbl_BasisLos1[],8,FALSE),"")</f>
        <v>0</v>
      </c>
      <c r="U1292" s="234" t="str">
        <f>IFERROR(tbl_AufmassLos1[[#This Row],[StundenJahr]]*tbl_AufmassLos1[[#This Row],[SVS]],"")</f>
        <v/>
      </c>
      <c r="V1292" s="234" t="str">
        <f>IFERROR(tbl_AufmassLos1[[#This Row],[PreisJahr]]/12,"")</f>
        <v/>
      </c>
    </row>
    <row r="1293" spans="1:22" x14ac:dyDescent="0.2">
      <c r="A1293" s="321" t="s">
        <v>2556</v>
      </c>
      <c r="B1293" s="318">
        <v>709170001</v>
      </c>
      <c r="C1293" s="309" t="s">
        <v>2511</v>
      </c>
      <c r="D1293" s="299" t="s">
        <v>251</v>
      </c>
      <c r="E1293" s="301" t="s">
        <v>1799</v>
      </c>
      <c r="F1293" s="296" t="s">
        <v>388</v>
      </c>
      <c r="G1293" s="468" t="s">
        <v>723</v>
      </c>
      <c r="H1293" s="301"/>
      <c r="I1293" s="301" t="s">
        <v>2487</v>
      </c>
      <c r="J1293" s="302">
        <v>39.9</v>
      </c>
      <c r="K1293" s="303" t="s">
        <v>234</v>
      </c>
      <c r="L1293" s="312" t="s">
        <v>163</v>
      </c>
      <c r="M1293" s="289" t="s">
        <v>479</v>
      </c>
      <c r="N1293" s="294">
        <v>49</v>
      </c>
      <c r="O1293" s="305">
        <v>12.3</v>
      </c>
      <c r="P1293" s="305"/>
      <c r="Q1293" s="463">
        <f>IFERROR(tbl_AufmassLos1[[#This Row],[Fläche_qm]]*tbl_AufmassLos1[[#This Row],[Reinigungs-tageJahr]],"")</f>
        <v>1955.1</v>
      </c>
      <c r="R1293" s="232">
        <f>IFERROR(VLOOKUP(tbl_AufmassLos1[[#This Row],[Reinigungs-gruppe]]&amp;tbl_AufmassLos1[[#This Row],[Reinigungs-tageJahr]],tbl_BasisLos1[],7,FALSE),"")</f>
        <v>0</v>
      </c>
      <c r="S1293" s="463" t="str">
        <f>IFERROR(tbl_AufmassLos1[[#This Row],[Fläche_qm_Jahr]]/tbl_AufmassLos1[[#This Row],[qm Leistung pro Stunde]],"")</f>
        <v/>
      </c>
      <c r="T1293" s="233">
        <f>IFERROR(VLOOKUP(tbl_AufmassLos1[[#This Row],[Reinigungs-gruppe]]&amp;tbl_AufmassLos1[[#This Row],[Reinigungs-tageJahr]],tbl_BasisLos1[],8,FALSE),"")</f>
        <v>0</v>
      </c>
      <c r="U1293" s="234" t="str">
        <f>IFERROR(tbl_AufmassLos1[[#This Row],[StundenJahr]]*tbl_AufmassLos1[[#This Row],[SVS]],"")</f>
        <v/>
      </c>
      <c r="V1293" s="234" t="str">
        <f>IFERROR(tbl_AufmassLos1[[#This Row],[PreisJahr]]/12,"")</f>
        <v/>
      </c>
    </row>
    <row r="1294" spans="1:22" x14ac:dyDescent="0.2">
      <c r="A1294" s="321" t="s">
        <v>2556</v>
      </c>
      <c r="B1294" s="318">
        <v>709170001</v>
      </c>
      <c r="C1294" s="309" t="s">
        <v>2511</v>
      </c>
      <c r="D1294" s="299" t="s">
        <v>251</v>
      </c>
      <c r="E1294" s="301" t="s">
        <v>1800</v>
      </c>
      <c r="F1294" s="296" t="s">
        <v>396</v>
      </c>
      <c r="G1294" s="468" t="s">
        <v>723</v>
      </c>
      <c r="H1294" s="301"/>
      <c r="I1294" s="301" t="s">
        <v>2487</v>
      </c>
      <c r="J1294" s="302">
        <v>18.25</v>
      </c>
      <c r="K1294" s="303" t="s">
        <v>48</v>
      </c>
      <c r="L1294" s="312" t="s">
        <v>163</v>
      </c>
      <c r="M1294" s="313" t="s">
        <v>250</v>
      </c>
      <c r="N1294" s="294">
        <v>0</v>
      </c>
      <c r="O1294" s="305">
        <v>4.0999999999999996</v>
      </c>
      <c r="P1294" s="305">
        <v>0.2</v>
      </c>
      <c r="Q1294" s="463">
        <f>IFERROR(tbl_AufmassLos1[[#This Row],[Fläche_qm]]*tbl_AufmassLos1[[#This Row],[Reinigungs-tageJahr]],"")</f>
        <v>0</v>
      </c>
      <c r="R1294" s="232">
        <f>IFERROR(VLOOKUP(tbl_AufmassLos1[[#This Row],[Reinigungs-gruppe]]&amp;tbl_AufmassLos1[[#This Row],[Reinigungs-tageJahr]],tbl_BasisLos1[],7,FALSE),"")</f>
        <v>0</v>
      </c>
      <c r="S1294" s="463" t="str">
        <f>IFERROR(tbl_AufmassLos1[[#This Row],[Fläche_qm_Jahr]]/tbl_AufmassLos1[[#This Row],[qm Leistung pro Stunde]],"")</f>
        <v/>
      </c>
      <c r="T1294" s="233">
        <f>IFERROR(VLOOKUP(tbl_AufmassLos1[[#This Row],[Reinigungs-gruppe]]&amp;tbl_AufmassLos1[[#This Row],[Reinigungs-tageJahr]],tbl_BasisLos1[],8,FALSE),"")</f>
        <v>0</v>
      </c>
      <c r="U1294" s="234" t="str">
        <f>IFERROR(tbl_AufmassLos1[[#This Row],[StundenJahr]]*tbl_AufmassLos1[[#This Row],[SVS]],"")</f>
        <v/>
      </c>
      <c r="V1294" s="234" t="str">
        <f>IFERROR(tbl_AufmassLos1[[#This Row],[PreisJahr]]/12,"")</f>
        <v/>
      </c>
    </row>
    <row r="1295" spans="1:22" x14ac:dyDescent="0.2">
      <c r="A1295" s="321" t="s">
        <v>2556</v>
      </c>
      <c r="B1295" s="318">
        <v>709170001</v>
      </c>
      <c r="C1295" s="309" t="s">
        <v>2511</v>
      </c>
      <c r="D1295" s="299" t="s">
        <v>256</v>
      </c>
      <c r="E1295" s="301" t="s">
        <v>1978</v>
      </c>
      <c r="F1295" s="296" t="s">
        <v>2463</v>
      </c>
      <c r="G1295" s="468" t="s">
        <v>723</v>
      </c>
      <c r="H1295" s="301"/>
      <c r="I1295" s="301" t="s">
        <v>2484</v>
      </c>
      <c r="J1295" s="302">
        <v>12.79</v>
      </c>
      <c r="K1295" s="320" t="s">
        <v>452</v>
      </c>
      <c r="L1295" s="312" t="s">
        <v>163</v>
      </c>
      <c r="M1295" s="289" t="s">
        <v>484</v>
      </c>
      <c r="N1295" s="294">
        <v>122.5</v>
      </c>
      <c r="O1295" s="305">
        <v>1.3</v>
      </c>
      <c r="P1295" s="305">
        <v>8.4</v>
      </c>
      <c r="Q1295" s="463">
        <f>IFERROR(tbl_AufmassLos1[[#This Row],[Fläche_qm]]*tbl_AufmassLos1[[#This Row],[Reinigungs-tageJahr]],"")</f>
        <v>1566.7749999999999</v>
      </c>
      <c r="R1295" s="232">
        <f>IFERROR(VLOOKUP(tbl_AufmassLos1[[#This Row],[Reinigungs-gruppe]]&amp;tbl_AufmassLos1[[#This Row],[Reinigungs-tageJahr]],tbl_BasisLos1[],7,FALSE),"")</f>
        <v>0</v>
      </c>
      <c r="S1295" s="463" t="str">
        <f>IFERROR(tbl_AufmassLos1[[#This Row],[Fläche_qm_Jahr]]/tbl_AufmassLos1[[#This Row],[qm Leistung pro Stunde]],"")</f>
        <v/>
      </c>
      <c r="T1295" s="233">
        <f>IFERROR(VLOOKUP(tbl_AufmassLos1[[#This Row],[Reinigungs-gruppe]]&amp;tbl_AufmassLos1[[#This Row],[Reinigungs-tageJahr]],tbl_BasisLos1[],8,FALSE),"")</f>
        <v>0</v>
      </c>
      <c r="U1295" s="234" t="str">
        <f>IFERROR(tbl_AufmassLos1[[#This Row],[StundenJahr]]*tbl_AufmassLos1[[#This Row],[SVS]],"")</f>
        <v/>
      </c>
      <c r="V1295" s="234" t="str">
        <f>IFERROR(tbl_AufmassLos1[[#This Row],[PreisJahr]]/12,"")</f>
        <v/>
      </c>
    </row>
    <row r="1296" spans="1:22" x14ac:dyDescent="0.2">
      <c r="A1296" s="321" t="s">
        <v>2556</v>
      </c>
      <c r="B1296" s="318">
        <v>709170001</v>
      </c>
      <c r="C1296" s="309" t="s">
        <v>2511</v>
      </c>
      <c r="D1296" s="299" t="s">
        <v>256</v>
      </c>
      <c r="E1296" s="301" t="s">
        <v>1978</v>
      </c>
      <c r="F1296" s="296" t="s">
        <v>2457</v>
      </c>
      <c r="G1296" s="468" t="s">
        <v>723</v>
      </c>
      <c r="H1296" s="301"/>
      <c r="I1296" s="301" t="s">
        <v>2484</v>
      </c>
      <c r="J1296" s="302">
        <v>28.17</v>
      </c>
      <c r="K1296" s="320" t="s">
        <v>452</v>
      </c>
      <c r="L1296" s="312" t="s">
        <v>163</v>
      </c>
      <c r="M1296" s="289" t="s">
        <v>484</v>
      </c>
      <c r="N1296" s="294">
        <v>122.5</v>
      </c>
      <c r="O1296" s="305">
        <v>5.6</v>
      </c>
      <c r="P1296" s="305"/>
      <c r="Q1296" s="463">
        <f>IFERROR(tbl_AufmassLos1[[#This Row],[Fläche_qm]]*tbl_AufmassLos1[[#This Row],[Reinigungs-tageJahr]],"")</f>
        <v>3450.8250000000003</v>
      </c>
      <c r="R1296" s="232">
        <f>IFERROR(VLOOKUP(tbl_AufmassLos1[[#This Row],[Reinigungs-gruppe]]&amp;tbl_AufmassLos1[[#This Row],[Reinigungs-tageJahr]],tbl_BasisLos1[],7,FALSE),"")</f>
        <v>0</v>
      </c>
      <c r="S1296" s="463" t="str">
        <f>IFERROR(tbl_AufmassLos1[[#This Row],[Fläche_qm_Jahr]]/tbl_AufmassLos1[[#This Row],[qm Leistung pro Stunde]],"")</f>
        <v/>
      </c>
      <c r="T1296" s="233">
        <f>IFERROR(VLOOKUP(tbl_AufmassLos1[[#This Row],[Reinigungs-gruppe]]&amp;tbl_AufmassLos1[[#This Row],[Reinigungs-tageJahr]],tbl_BasisLos1[],8,FALSE),"")</f>
        <v>0</v>
      </c>
      <c r="U1296" s="234" t="str">
        <f>IFERROR(tbl_AufmassLos1[[#This Row],[StundenJahr]]*tbl_AufmassLos1[[#This Row],[SVS]],"")</f>
        <v/>
      </c>
      <c r="V1296" s="234" t="str">
        <f>IFERROR(tbl_AufmassLos1[[#This Row],[PreisJahr]]/12,"")</f>
        <v/>
      </c>
    </row>
    <row r="1297" spans="1:22" x14ac:dyDescent="0.2">
      <c r="A1297" s="321" t="s">
        <v>2556</v>
      </c>
      <c r="B1297" s="318">
        <v>709170001</v>
      </c>
      <c r="C1297" s="309" t="s">
        <v>2511</v>
      </c>
      <c r="D1297" s="299" t="s">
        <v>257</v>
      </c>
      <c r="E1297" s="301" t="s">
        <v>1978</v>
      </c>
      <c r="F1297" s="296" t="s">
        <v>2458</v>
      </c>
      <c r="G1297" s="468" t="s">
        <v>723</v>
      </c>
      <c r="H1297" s="301"/>
      <c r="I1297" s="301" t="s">
        <v>2484</v>
      </c>
      <c r="J1297" s="302">
        <v>20.74</v>
      </c>
      <c r="K1297" s="320" t="s">
        <v>452</v>
      </c>
      <c r="L1297" s="312" t="s">
        <v>163</v>
      </c>
      <c r="M1297" s="289" t="s">
        <v>484</v>
      </c>
      <c r="N1297" s="294">
        <v>122.5</v>
      </c>
      <c r="O1297" s="305">
        <v>4.5999999999999996</v>
      </c>
      <c r="P1297" s="305">
        <v>5.6</v>
      </c>
      <c r="Q1297" s="463">
        <f>IFERROR(tbl_AufmassLos1[[#This Row],[Fläche_qm]]*tbl_AufmassLos1[[#This Row],[Reinigungs-tageJahr]],"")</f>
        <v>2540.6499999999996</v>
      </c>
      <c r="R1297" s="232">
        <f>IFERROR(VLOOKUP(tbl_AufmassLos1[[#This Row],[Reinigungs-gruppe]]&amp;tbl_AufmassLos1[[#This Row],[Reinigungs-tageJahr]],tbl_BasisLos1[],7,FALSE),"")</f>
        <v>0</v>
      </c>
      <c r="S1297" s="463" t="str">
        <f>IFERROR(tbl_AufmassLos1[[#This Row],[Fläche_qm_Jahr]]/tbl_AufmassLos1[[#This Row],[qm Leistung pro Stunde]],"")</f>
        <v/>
      </c>
      <c r="T1297" s="233">
        <f>IFERROR(VLOOKUP(tbl_AufmassLos1[[#This Row],[Reinigungs-gruppe]]&amp;tbl_AufmassLos1[[#This Row],[Reinigungs-tageJahr]],tbl_BasisLos1[],8,FALSE),"")</f>
        <v>0</v>
      </c>
      <c r="U1297" s="234" t="str">
        <f>IFERROR(tbl_AufmassLos1[[#This Row],[StundenJahr]]*tbl_AufmassLos1[[#This Row],[SVS]],"")</f>
        <v/>
      </c>
      <c r="V1297" s="234" t="str">
        <f>IFERROR(tbl_AufmassLos1[[#This Row],[PreisJahr]]/12,"")</f>
        <v/>
      </c>
    </row>
    <row r="1298" spans="1:22" x14ac:dyDescent="0.2">
      <c r="A1298" s="321" t="s">
        <v>2556</v>
      </c>
      <c r="B1298" s="318">
        <v>709170001</v>
      </c>
      <c r="C1298" s="309" t="s">
        <v>2511</v>
      </c>
      <c r="D1298" s="299" t="s">
        <v>252</v>
      </c>
      <c r="E1298" s="301" t="s">
        <v>1978</v>
      </c>
      <c r="F1298" s="296" t="s">
        <v>2459</v>
      </c>
      <c r="G1298" s="468" t="s">
        <v>723</v>
      </c>
      <c r="H1298" s="301"/>
      <c r="I1298" s="301" t="s">
        <v>2484</v>
      </c>
      <c r="J1298" s="302">
        <v>26.7</v>
      </c>
      <c r="K1298" s="320" t="s">
        <v>452</v>
      </c>
      <c r="L1298" s="312" t="s">
        <v>163</v>
      </c>
      <c r="M1298" s="295" t="s">
        <v>484</v>
      </c>
      <c r="N1298" s="294">
        <v>122.5</v>
      </c>
      <c r="O1298" s="305">
        <v>4.5999999999999996</v>
      </c>
      <c r="P1298" s="305">
        <v>5.6</v>
      </c>
      <c r="Q1298" s="463">
        <f>IFERROR(tbl_AufmassLos1[[#This Row],[Fläche_qm]]*tbl_AufmassLos1[[#This Row],[Reinigungs-tageJahr]],"")</f>
        <v>3270.75</v>
      </c>
      <c r="R1298" s="232">
        <f>IFERROR(VLOOKUP(tbl_AufmassLos1[[#This Row],[Reinigungs-gruppe]]&amp;tbl_AufmassLos1[[#This Row],[Reinigungs-tageJahr]],tbl_BasisLos1[],7,FALSE),"")</f>
        <v>0</v>
      </c>
      <c r="S1298" s="463" t="str">
        <f>IFERROR(tbl_AufmassLos1[[#This Row],[Fläche_qm_Jahr]]/tbl_AufmassLos1[[#This Row],[qm Leistung pro Stunde]],"")</f>
        <v/>
      </c>
      <c r="T1298" s="233">
        <f>IFERROR(VLOOKUP(tbl_AufmassLos1[[#This Row],[Reinigungs-gruppe]]&amp;tbl_AufmassLos1[[#This Row],[Reinigungs-tageJahr]],tbl_BasisLos1[],8,FALSE),"")</f>
        <v>0</v>
      </c>
      <c r="U1298" s="234" t="str">
        <f>IFERROR(tbl_AufmassLos1[[#This Row],[StundenJahr]]*tbl_AufmassLos1[[#This Row],[SVS]],"")</f>
        <v/>
      </c>
      <c r="V1298" s="234" t="str">
        <f>IFERROR(tbl_AufmassLos1[[#This Row],[PreisJahr]]/12,"")</f>
        <v/>
      </c>
    </row>
    <row r="1299" spans="1:22" x14ac:dyDescent="0.2">
      <c r="A1299" s="321" t="s">
        <v>2556</v>
      </c>
      <c r="B1299" s="318">
        <v>709170001</v>
      </c>
      <c r="C1299" s="309" t="s">
        <v>2511</v>
      </c>
      <c r="D1299" s="299" t="s">
        <v>256</v>
      </c>
      <c r="E1299" s="301" t="s">
        <v>1975</v>
      </c>
      <c r="F1299" s="296" t="s">
        <v>2456</v>
      </c>
      <c r="G1299" s="468" t="s">
        <v>723</v>
      </c>
      <c r="H1299" s="301"/>
      <c r="I1299" s="301" t="s">
        <v>2484</v>
      </c>
      <c r="J1299" s="302">
        <v>4.01</v>
      </c>
      <c r="K1299" s="303" t="s">
        <v>452</v>
      </c>
      <c r="L1299" s="312" t="s">
        <v>163</v>
      </c>
      <c r="M1299" s="289" t="s">
        <v>484</v>
      </c>
      <c r="N1299" s="294">
        <v>122.5</v>
      </c>
      <c r="O1299" s="305">
        <v>2.6</v>
      </c>
      <c r="P1299" s="305">
        <v>8.4</v>
      </c>
      <c r="Q1299" s="463">
        <f>IFERROR(tbl_AufmassLos1[[#This Row],[Fläche_qm]]*tbl_AufmassLos1[[#This Row],[Reinigungs-tageJahr]],"")</f>
        <v>491.22499999999997</v>
      </c>
      <c r="R1299" s="232">
        <f>IFERROR(VLOOKUP(tbl_AufmassLos1[[#This Row],[Reinigungs-gruppe]]&amp;tbl_AufmassLos1[[#This Row],[Reinigungs-tageJahr]],tbl_BasisLos1[],7,FALSE),"")</f>
        <v>0</v>
      </c>
      <c r="S1299" s="463" t="str">
        <f>IFERROR(tbl_AufmassLos1[[#This Row],[Fläche_qm_Jahr]]/tbl_AufmassLos1[[#This Row],[qm Leistung pro Stunde]],"")</f>
        <v/>
      </c>
      <c r="T1299" s="233">
        <f>IFERROR(VLOOKUP(tbl_AufmassLos1[[#This Row],[Reinigungs-gruppe]]&amp;tbl_AufmassLos1[[#This Row],[Reinigungs-tageJahr]],tbl_BasisLos1[],8,FALSE),"")</f>
        <v>0</v>
      </c>
      <c r="U1299" s="234" t="str">
        <f>IFERROR(tbl_AufmassLos1[[#This Row],[StundenJahr]]*tbl_AufmassLos1[[#This Row],[SVS]],"")</f>
        <v/>
      </c>
      <c r="V1299" s="234" t="str">
        <f>IFERROR(tbl_AufmassLos1[[#This Row],[PreisJahr]]/12,"")</f>
        <v/>
      </c>
    </row>
    <row r="1300" spans="1:22" x14ac:dyDescent="0.2">
      <c r="A1300" s="321" t="s">
        <v>2556</v>
      </c>
      <c r="B1300" s="318">
        <v>709170001</v>
      </c>
      <c r="C1300" s="309" t="s">
        <v>2511</v>
      </c>
      <c r="D1300" s="299" t="s">
        <v>257</v>
      </c>
      <c r="E1300" s="301" t="s">
        <v>1975</v>
      </c>
      <c r="F1300" s="296" t="s">
        <v>2457</v>
      </c>
      <c r="G1300" s="468" t="s">
        <v>723</v>
      </c>
      <c r="H1300" s="301"/>
      <c r="I1300" s="301" t="s">
        <v>2484</v>
      </c>
      <c r="J1300" s="302">
        <v>15.84</v>
      </c>
      <c r="K1300" s="303" t="s">
        <v>452</v>
      </c>
      <c r="L1300" s="312" t="s">
        <v>163</v>
      </c>
      <c r="M1300" s="295" t="s">
        <v>484</v>
      </c>
      <c r="N1300" s="294">
        <v>122.5</v>
      </c>
      <c r="O1300" s="305">
        <v>6.4</v>
      </c>
      <c r="P1300" s="305">
        <v>8.4</v>
      </c>
      <c r="Q1300" s="463">
        <f>IFERROR(tbl_AufmassLos1[[#This Row],[Fläche_qm]]*tbl_AufmassLos1[[#This Row],[Reinigungs-tageJahr]],"")</f>
        <v>1940.4</v>
      </c>
      <c r="R1300" s="232">
        <f>IFERROR(VLOOKUP(tbl_AufmassLos1[[#This Row],[Reinigungs-gruppe]]&amp;tbl_AufmassLos1[[#This Row],[Reinigungs-tageJahr]],tbl_BasisLos1[],7,FALSE),"")</f>
        <v>0</v>
      </c>
      <c r="S1300" s="463" t="str">
        <f>IFERROR(tbl_AufmassLos1[[#This Row],[Fläche_qm_Jahr]]/tbl_AufmassLos1[[#This Row],[qm Leistung pro Stunde]],"")</f>
        <v/>
      </c>
      <c r="T1300" s="233">
        <f>IFERROR(VLOOKUP(tbl_AufmassLos1[[#This Row],[Reinigungs-gruppe]]&amp;tbl_AufmassLos1[[#This Row],[Reinigungs-tageJahr]],tbl_BasisLos1[],8,FALSE),"")</f>
        <v>0</v>
      </c>
      <c r="U1300" s="234" t="str">
        <f>IFERROR(tbl_AufmassLos1[[#This Row],[StundenJahr]]*tbl_AufmassLos1[[#This Row],[SVS]],"")</f>
        <v/>
      </c>
      <c r="V1300" s="234" t="str">
        <f>IFERROR(tbl_AufmassLos1[[#This Row],[PreisJahr]]/12,"")</f>
        <v/>
      </c>
    </row>
    <row r="1301" spans="1:22" x14ac:dyDescent="0.2">
      <c r="A1301" s="321" t="s">
        <v>2556</v>
      </c>
      <c r="B1301" s="318">
        <v>709170001</v>
      </c>
      <c r="C1301" s="309" t="s">
        <v>2511</v>
      </c>
      <c r="D1301" s="299" t="s">
        <v>252</v>
      </c>
      <c r="E1301" s="301" t="s">
        <v>1975</v>
      </c>
      <c r="F1301" s="296" t="s">
        <v>2458</v>
      </c>
      <c r="G1301" s="468" t="s">
        <v>723</v>
      </c>
      <c r="H1301" s="301"/>
      <c r="I1301" s="301" t="s">
        <v>2484</v>
      </c>
      <c r="J1301" s="302">
        <v>15.84</v>
      </c>
      <c r="K1301" s="303" t="s">
        <v>452</v>
      </c>
      <c r="L1301" s="312" t="s">
        <v>163</v>
      </c>
      <c r="M1301" s="289" t="s">
        <v>484</v>
      </c>
      <c r="N1301" s="294">
        <v>122.5</v>
      </c>
      <c r="O1301" s="305">
        <v>6.4</v>
      </c>
      <c r="P1301" s="305">
        <v>8.4</v>
      </c>
      <c r="Q1301" s="463">
        <f>IFERROR(tbl_AufmassLos1[[#This Row],[Fläche_qm]]*tbl_AufmassLos1[[#This Row],[Reinigungs-tageJahr]],"")</f>
        <v>1940.4</v>
      </c>
      <c r="R1301" s="232">
        <f>IFERROR(VLOOKUP(tbl_AufmassLos1[[#This Row],[Reinigungs-gruppe]]&amp;tbl_AufmassLos1[[#This Row],[Reinigungs-tageJahr]],tbl_BasisLos1[],7,FALSE),"")</f>
        <v>0</v>
      </c>
      <c r="S1301" s="463" t="str">
        <f>IFERROR(tbl_AufmassLos1[[#This Row],[Fläche_qm_Jahr]]/tbl_AufmassLos1[[#This Row],[qm Leistung pro Stunde]],"")</f>
        <v/>
      </c>
      <c r="T1301" s="233">
        <f>IFERROR(VLOOKUP(tbl_AufmassLos1[[#This Row],[Reinigungs-gruppe]]&amp;tbl_AufmassLos1[[#This Row],[Reinigungs-tageJahr]],tbl_BasisLos1[],8,FALSE),"")</f>
        <v>0</v>
      </c>
      <c r="U1301" s="234" t="str">
        <f>IFERROR(tbl_AufmassLos1[[#This Row],[StundenJahr]]*tbl_AufmassLos1[[#This Row],[SVS]],"")</f>
        <v/>
      </c>
      <c r="V1301" s="234" t="str">
        <f>IFERROR(tbl_AufmassLos1[[#This Row],[PreisJahr]]/12,"")</f>
        <v/>
      </c>
    </row>
    <row r="1302" spans="1:22" x14ac:dyDescent="0.2">
      <c r="A1302" s="321" t="s">
        <v>2556</v>
      </c>
      <c r="B1302" s="318">
        <v>709170001</v>
      </c>
      <c r="C1302" s="309" t="s">
        <v>2511</v>
      </c>
      <c r="D1302" s="299" t="s">
        <v>251</v>
      </c>
      <c r="E1302" s="301" t="s">
        <v>1975</v>
      </c>
      <c r="F1302" s="296" t="s">
        <v>2459</v>
      </c>
      <c r="G1302" s="468" t="s">
        <v>723</v>
      </c>
      <c r="H1302" s="301"/>
      <c r="I1302" s="301" t="s">
        <v>2484</v>
      </c>
      <c r="J1302" s="302">
        <v>15.84</v>
      </c>
      <c r="K1302" s="303" t="s">
        <v>452</v>
      </c>
      <c r="L1302" s="312" t="s">
        <v>163</v>
      </c>
      <c r="M1302" s="289" t="s">
        <v>484</v>
      </c>
      <c r="N1302" s="294">
        <v>122.5</v>
      </c>
      <c r="O1302" s="305">
        <v>6.4</v>
      </c>
      <c r="P1302" s="305">
        <v>8.4</v>
      </c>
      <c r="Q1302" s="463">
        <f>IFERROR(tbl_AufmassLos1[[#This Row],[Fläche_qm]]*tbl_AufmassLos1[[#This Row],[Reinigungs-tageJahr]],"")</f>
        <v>1940.4</v>
      </c>
      <c r="R1302" s="232">
        <f>IFERROR(VLOOKUP(tbl_AufmassLos1[[#This Row],[Reinigungs-gruppe]]&amp;tbl_AufmassLos1[[#This Row],[Reinigungs-tageJahr]],tbl_BasisLos1[],7,FALSE),"")</f>
        <v>0</v>
      </c>
      <c r="S1302" s="463" t="str">
        <f>IFERROR(tbl_AufmassLos1[[#This Row],[Fläche_qm_Jahr]]/tbl_AufmassLos1[[#This Row],[qm Leistung pro Stunde]],"")</f>
        <v/>
      </c>
      <c r="T1302" s="233">
        <f>IFERROR(VLOOKUP(tbl_AufmassLos1[[#This Row],[Reinigungs-gruppe]]&amp;tbl_AufmassLos1[[#This Row],[Reinigungs-tageJahr]],tbl_BasisLos1[],8,FALSE),"")</f>
        <v>0</v>
      </c>
      <c r="U1302" s="234" t="str">
        <f>IFERROR(tbl_AufmassLos1[[#This Row],[StundenJahr]]*tbl_AufmassLos1[[#This Row],[SVS]],"")</f>
        <v/>
      </c>
      <c r="V1302" s="234" t="str">
        <f>IFERROR(tbl_AufmassLos1[[#This Row],[PreisJahr]]/12,"")</f>
        <v/>
      </c>
    </row>
    <row r="1303" spans="1:22" x14ac:dyDescent="0.2">
      <c r="A1303" s="321" t="s">
        <v>2556</v>
      </c>
      <c r="B1303" s="318">
        <v>709170001</v>
      </c>
      <c r="C1303" s="309" t="s">
        <v>2511</v>
      </c>
      <c r="D1303" s="299" t="s">
        <v>250</v>
      </c>
      <c r="E1303" s="301" t="s">
        <v>1975</v>
      </c>
      <c r="F1303" s="296" t="s">
        <v>2460</v>
      </c>
      <c r="G1303" s="468" t="s">
        <v>723</v>
      </c>
      <c r="H1303" s="301"/>
      <c r="I1303" s="301" t="s">
        <v>2484</v>
      </c>
      <c r="J1303" s="302">
        <v>16.46</v>
      </c>
      <c r="K1303" s="303" t="s">
        <v>452</v>
      </c>
      <c r="L1303" s="312" t="s">
        <v>163</v>
      </c>
      <c r="M1303" s="289" t="s">
        <v>484</v>
      </c>
      <c r="N1303" s="294">
        <v>122.5</v>
      </c>
      <c r="O1303" s="305">
        <v>6.4</v>
      </c>
      <c r="P1303" s="305">
        <v>8.4</v>
      </c>
      <c r="Q1303" s="463">
        <f>IFERROR(tbl_AufmassLos1[[#This Row],[Fläche_qm]]*tbl_AufmassLos1[[#This Row],[Reinigungs-tageJahr]],"")</f>
        <v>2016.3500000000001</v>
      </c>
      <c r="R1303" s="232">
        <f>IFERROR(VLOOKUP(tbl_AufmassLos1[[#This Row],[Reinigungs-gruppe]]&amp;tbl_AufmassLos1[[#This Row],[Reinigungs-tageJahr]],tbl_BasisLos1[],7,FALSE),"")</f>
        <v>0</v>
      </c>
      <c r="S1303" s="463" t="str">
        <f>IFERROR(tbl_AufmassLos1[[#This Row],[Fläche_qm_Jahr]]/tbl_AufmassLos1[[#This Row],[qm Leistung pro Stunde]],"")</f>
        <v/>
      </c>
      <c r="T1303" s="233">
        <f>IFERROR(VLOOKUP(tbl_AufmassLos1[[#This Row],[Reinigungs-gruppe]]&amp;tbl_AufmassLos1[[#This Row],[Reinigungs-tageJahr]],tbl_BasisLos1[],8,FALSE),"")</f>
        <v>0</v>
      </c>
      <c r="U1303" s="234" t="str">
        <f>IFERROR(tbl_AufmassLos1[[#This Row],[StundenJahr]]*tbl_AufmassLos1[[#This Row],[SVS]],"")</f>
        <v/>
      </c>
      <c r="V1303" s="234" t="str">
        <f>IFERROR(tbl_AufmassLos1[[#This Row],[PreisJahr]]/12,"")</f>
        <v/>
      </c>
    </row>
    <row r="1304" spans="1:22" x14ac:dyDescent="0.2">
      <c r="A1304" s="321" t="s">
        <v>2556</v>
      </c>
      <c r="B1304" s="318">
        <v>709170001</v>
      </c>
      <c r="C1304" s="309" t="s">
        <v>2511</v>
      </c>
      <c r="D1304" s="299" t="s">
        <v>253</v>
      </c>
      <c r="E1304" s="301" t="s">
        <v>1975</v>
      </c>
      <c r="F1304" s="296" t="s">
        <v>2461</v>
      </c>
      <c r="G1304" s="468" t="s">
        <v>723</v>
      </c>
      <c r="H1304" s="301"/>
      <c r="I1304" s="301" t="s">
        <v>2484</v>
      </c>
      <c r="J1304" s="302">
        <v>18.28</v>
      </c>
      <c r="K1304" s="303" t="s">
        <v>452</v>
      </c>
      <c r="L1304" s="312" t="s">
        <v>163</v>
      </c>
      <c r="M1304" s="289" t="s">
        <v>484</v>
      </c>
      <c r="N1304" s="294">
        <v>122.5</v>
      </c>
      <c r="O1304" s="305">
        <v>1.3</v>
      </c>
      <c r="P1304" s="305"/>
      <c r="Q1304" s="463">
        <f>IFERROR(tbl_AufmassLos1[[#This Row],[Fläche_qm]]*tbl_AufmassLos1[[#This Row],[Reinigungs-tageJahr]],"")</f>
        <v>2239.3000000000002</v>
      </c>
      <c r="R1304" s="232">
        <f>IFERROR(VLOOKUP(tbl_AufmassLos1[[#This Row],[Reinigungs-gruppe]]&amp;tbl_AufmassLos1[[#This Row],[Reinigungs-tageJahr]],tbl_BasisLos1[],7,FALSE),"")</f>
        <v>0</v>
      </c>
      <c r="S1304" s="463" t="str">
        <f>IFERROR(tbl_AufmassLos1[[#This Row],[Fläche_qm_Jahr]]/tbl_AufmassLos1[[#This Row],[qm Leistung pro Stunde]],"")</f>
        <v/>
      </c>
      <c r="T1304" s="233">
        <f>IFERROR(VLOOKUP(tbl_AufmassLos1[[#This Row],[Reinigungs-gruppe]]&amp;tbl_AufmassLos1[[#This Row],[Reinigungs-tageJahr]],tbl_BasisLos1[],8,FALSE),"")</f>
        <v>0</v>
      </c>
      <c r="U1304" s="234" t="str">
        <f>IFERROR(tbl_AufmassLos1[[#This Row],[StundenJahr]]*tbl_AufmassLos1[[#This Row],[SVS]],"")</f>
        <v/>
      </c>
      <c r="V1304" s="234" t="str">
        <f>IFERROR(tbl_AufmassLos1[[#This Row],[PreisJahr]]/12,"")</f>
        <v/>
      </c>
    </row>
    <row r="1305" spans="1:22" x14ac:dyDescent="0.2">
      <c r="A1305" s="321" t="s">
        <v>2556</v>
      </c>
      <c r="B1305" s="318">
        <v>709170001</v>
      </c>
      <c r="C1305" s="309" t="s">
        <v>2511</v>
      </c>
      <c r="D1305" s="299" t="s">
        <v>256</v>
      </c>
      <c r="E1305" s="301" t="s">
        <v>1976</v>
      </c>
      <c r="F1305" s="296" t="s">
        <v>2456</v>
      </c>
      <c r="G1305" s="468" t="s">
        <v>723</v>
      </c>
      <c r="H1305" s="301"/>
      <c r="I1305" s="301" t="s">
        <v>2484</v>
      </c>
      <c r="J1305" s="302">
        <v>4.01</v>
      </c>
      <c r="K1305" s="303" t="s">
        <v>452</v>
      </c>
      <c r="L1305" s="312" t="s">
        <v>163</v>
      </c>
      <c r="M1305" s="295" t="s">
        <v>484</v>
      </c>
      <c r="N1305" s="294">
        <v>122.5</v>
      </c>
      <c r="O1305" s="305">
        <v>4</v>
      </c>
      <c r="P1305" s="305">
        <v>8.4</v>
      </c>
      <c r="Q1305" s="463">
        <f>IFERROR(tbl_AufmassLos1[[#This Row],[Fläche_qm]]*tbl_AufmassLos1[[#This Row],[Reinigungs-tageJahr]],"")</f>
        <v>491.22499999999997</v>
      </c>
      <c r="R1305" s="232">
        <f>IFERROR(VLOOKUP(tbl_AufmassLos1[[#This Row],[Reinigungs-gruppe]]&amp;tbl_AufmassLos1[[#This Row],[Reinigungs-tageJahr]],tbl_BasisLos1[],7,FALSE),"")</f>
        <v>0</v>
      </c>
      <c r="S1305" s="463" t="str">
        <f>IFERROR(tbl_AufmassLos1[[#This Row],[Fläche_qm_Jahr]]/tbl_AufmassLos1[[#This Row],[qm Leistung pro Stunde]],"")</f>
        <v/>
      </c>
      <c r="T1305" s="233">
        <f>IFERROR(VLOOKUP(tbl_AufmassLos1[[#This Row],[Reinigungs-gruppe]]&amp;tbl_AufmassLos1[[#This Row],[Reinigungs-tageJahr]],tbl_BasisLos1[],8,FALSE),"")</f>
        <v>0</v>
      </c>
      <c r="U1305" s="234" t="str">
        <f>IFERROR(tbl_AufmassLos1[[#This Row],[StundenJahr]]*tbl_AufmassLos1[[#This Row],[SVS]],"")</f>
        <v/>
      </c>
      <c r="V1305" s="234" t="str">
        <f>IFERROR(tbl_AufmassLos1[[#This Row],[PreisJahr]]/12,"")</f>
        <v/>
      </c>
    </row>
    <row r="1306" spans="1:22" x14ac:dyDescent="0.2">
      <c r="A1306" s="321" t="s">
        <v>2556</v>
      </c>
      <c r="B1306" s="318">
        <v>709170001</v>
      </c>
      <c r="C1306" s="309" t="s">
        <v>2511</v>
      </c>
      <c r="D1306" s="299" t="s">
        <v>257</v>
      </c>
      <c r="E1306" s="301" t="s">
        <v>1976</v>
      </c>
      <c r="F1306" s="296" t="s">
        <v>2457</v>
      </c>
      <c r="G1306" s="468" t="s">
        <v>723</v>
      </c>
      <c r="H1306" s="301"/>
      <c r="I1306" s="301" t="s">
        <v>2484</v>
      </c>
      <c r="J1306" s="302">
        <v>15.84</v>
      </c>
      <c r="K1306" s="303" t="s">
        <v>452</v>
      </c>
      <c r="L1306" s="312" t="s">
        <v>163</v>
      </c>
      <c r="M1306" s="289" t="s">
        <v>484</v>
      </c>
      <c r="N1306" s="294">
        <v>122.5</v>
      </c>
      <c r="O1306" s="305">
        <v>2</v>
      </c>
      <c r="P1306" s="305">
        <v>8.4</v>
      </c>
      <c r="Q1306" s="463">
        <f>IFERROR(tbl_AufmassLos1[[#This Row],[Fläche_qm]]*tbl_AufmassLos1[[#This Row],[Reinigungs-tageJahr]],"")</f>
        <v>1940.4</v>
      </c>
      <c r="R1306" s="232">
        <f>IFERROR(VLOOKUP(tbl_AufmassLos1[[#This Row],[Reinigungs-gruppe]]&amp;tbl_AufmassLos1[[#This Row],[Reinigungs-tageJahr]],tbl_BasisLos1[],7,FALSE),"")</f>
        <v>0</v>
      </c>
      <c r="S1306" s="463" t="str">
        <f>IFERROR(tbl_AufmassLos1[[#This Row],[Fläche_qm_Jahr]]/tbl_AufmassLos1[[#This Row],[qm Leistung pro Stunde]],"")</f>
        <v/>
      </c>
      <c r="T1306" s="233">
        <f>IFERROR(VLOOKUP(tbl_AufmassLos1[[#This Row],[Reinigungs-gruppe]]&amp;tbl_AufmassLos1[[#This Row],[Reinigungs-tageJahr]],tbl_BasisLos1[],8,FALSE),"")</f>
        <v>0</v>
      </c>
      <c r="U1306" s="234" t="str">
        <f>IFERROR(tbl_AufmassLos1[[#This Row],[StundenJahr]]*tbl_AufmassLos1[[#This Row],[SVS]],"")</f>
        <v/>
      </c>
      <c r="V1306" s="234" t="str">
        <f>IFERROR(tbl_AufmassLos1[[#This Row],[PreisJahr]]/12,"")</f>
        <v/>
      </c>
    </row>
    <row r="1307" spans="1:22" x14ac:dyDescent="0.2">
      <c r="A1307" s="321" t="s">
        <v>2556</v>
      </c>
      <c r="B1307" s="318">
        <v>709170001</v>
      </c>
      <c r="C1307" s="309" t="s">
        <v>2511</v>
      </c>
      <c r="D1307" s="299" t="s">
        <v>252</v>
      </c>
      <c r="E1307" s="301" t="s">
        <v>1976</v>
      </c>
      <c r="F1307" s="296" t="s">
        <v>2458</v>
      </c>
      <c r="G1307" s="468" t="s">
        <v>723</v>
      </c>
      <c r="H1307" s="301"/>
      <c r="I1307" s="301" t="s">
        <v>2484</v>
      </c>
      <c r="J1307" s="302">
        <v>15.84</v>
      </c>
      <c r="K1307" s="303" t="s">
        <v>452</v>
      </c>
      <c r="L1307" s="312" t="s">
        <v>163</v>
      </c>
      <c r="M1307" s="289" t="s">
        <v>484</v>
      </c>
      <c r="N1307" s="294">
        <v>122.5</v>
      </c>
      <c r="O1307" s="305">
        <v>6.4</v>
      </c>
      <c r="P1307" s="305">
        <v>8.4</v>
      </c>
      <c r="Q1307" s="463">
        <f>IFERROR(tbl_AufmassLos1[[#This Row],[Fläche_qm]]*tbl_AufmassLos1[[#This Row],[Reinigungs-tageJahr]],"")</f>
        <v>1940.4</v>
      </c>
      <c r="R1307" s="232">
        <f>IFERROR(VLOOKUP(tbl_AufmassLos1[[#This Row],[Reinigungs-gruppe]]&amp;tbl_AufmassLos1[[#This Row],[Reinigungs-tageJahr]],tbl_BasisLos1[],7,FALSE),"")</f>
        <v>0</v>
      </c>
      <c r="S1307" s="463" t="str">
        <f>IFERROR(tbl_AufmassLos1[[#This Row],[Fläche_qm_Jahr]]/tbl_AufmassLos1[[#This Row],[qm Leistung pro Stunde]],"")</f>
        <v/>
      </c>
      <c r="T1307" s="233">
        <f>IFERROR(VLOOKUP(tbl_AufmassLos1[[#This Row],[Reinigungs-gruppe]]&amp;tbl_AufmassLos1[[#This Row],[Reinigungs-tageJahr]],tbl_BasisLos1[],8,FALSE),"")</f>
        <v>0</v>
      </c>
      <c r="U1307" s="234" t="str">
        <f>IFERROR(tbl_AufmassLos1[[#This Row],[StundenJahr]]*tbl_AufmassLos1[[#This Row],[SVS]],"")</f>
        <v/>
      </c>
      <c r="V1307" s="234" t="str">
        <f>IFERROR(tbl_AufmassLos1[[#This Row],[PreisJahr]]/12,"")</f>
        <v/>
      </c>
    </row>
    <row r="1308" spans="1:22" x14ac:dyDescent="0.2">
      <c r="A1308" s="321" t="s">
        <v>2556</v>
      </c>
      <c r="B1308" s="318">
        <v>709170001</v>
      </c>
      <c r="C1308" s="309" t="s">
        <v>2511</v>
      </c>
      <c r="D1308" s="299" t="s">
        <v>251</v>
      </c>
      <c r="E1308" s="301" t="s">
        <v>1976</v>
      </c>
      <c r="F1308" s="296" t="s">
        <v>2462</v>
      </c>
      <c r="G1308" s="468" t="s">
        <v>723</v>
      </c>
      <c r="H1308" s="301"/>
      <c r="I1308" s="301" t="s">
        <v>2484</v>
      </c>
      <c r="J1308" s="302">
        <v>27</v>
      </c>
      <c r="K1308" s="303" t="s">
        <v>452</v>
      </c>
      <c r="L1308" s="312" t="s">
        <v>163</v>
      </c>
      <c r="M1308" s="289" t="s">
        <v>484</v>
      </c>
      <c r="N1308" s="294">
        <v>122.5</v>
      </c>
      <c r="O1308" s="305">
        <v>6.4</v>
      </c>
      <c r="P1308" s="305">
        <v>8.4</v>
      </c>
      <c r="Q1308" s="463">
        <f>IFERROR(tbl_AufmassLos1[[#This Row],[Fläche_qm]]*tbl_AufmassLos1[[#This Row],[Reinigungs-tageJahr]],"")</f>
        <v>3307.5</v>
      </c>
      <c r="R1308" s="232">
        <f>IFERROR(VLOOKUP(tbl_AufmassLos1[[#This Row],[Reinigungs-gruppe]]&amp;tbl_AufmassLos1[[#This Row],[Reinigungs-tageJahr]],tbl_BasisLos1[],7,FALSE),"")</f>
        <v>0</v>
      </c>
      <c r="S1308" s="463" t="str">
        <f>IFERROR(tbl_AufmassLos1[[#This Row],[Fläche_qm_Jahr]]/tbl_AufmassLos1[[#This Row],[qm Leistung pro Stunde]],"")</f>
        <v/>
      </c>
      <c r="T1308" s="233">
        <f>IFERROR(VLOOKUP(tbl_AufmassLos1[[#This Row],[Reinigungs-gruppe]]&amp;tbl_AufmassLos1[[#This Row],[Reinigungs-tageJahr]],tbl_BasisLos1[],8,FALSE),"")</f>
        <v>0</v>
      </c>
      <c r="U1308" s="234" t="str">
        <f>IFERROR(tbl_AufmassLos1[[#This Row],[StundenJahr]]*tbl_AufmassLos1[[#This Row],[SVS]],"")</f>
        <v/>
      </c>
      <c r="V1308" s="234" t="str">
        <f>IFERROR(tbl_AufmassLos1[[#This Row],[PreisJahr]]/12,"")</f>
        <v/>
      </c>
    </row>
    <row r="1309" spans="1:22" x14ac:dyDescent="0.2">
      <c r="A1309" s="321" t="s">
        <v>2556</v>
      </c>
      <c r="B1309" s="318">
        <v>709170001</v>
      </c>
      <c r="C1309" s="309" t="s">
        <v>2511</v>
      </c>
      <c r="D1309" s="299" t="s">
        <v>250</v>
      </c>
      <c r="E1309" s="301" t="s">
        <v>1976</v>
      </c>
      <c r="F1309" s="296" t="s">
        <v>2460</v>
      </c>
      <c r="G1309" s="468" t="s">
        <v>723</v>
      </c>
      <c r="H1309" s="301"/>
      <c r="I1309" s="301" t="s">
        <v>2484</v>
      </c>
      <c r="J1309" s="302">
        <v>16.46</v>
      </c>
      <c r="K1309" s="303" t="s">
        <v>262</v>
      </c>
      <c r="L1309" s="312" t="s">
        <v>163</v>
      </c>
      <c r="M1309" s="289" t="s">
        <v>481</v>
      </c>
      <c r="N1309" s="294">
        <v>245</v>
      </c>
      <c r="O1309" s="305">
        <v>6.4</v>
      </c>
      <c r="P1309" s="305">
        <v>8.4</v>
      </c>
      <c r="Q1309" s="463">
        <f>IFERROR(tbl_AufmassLos1[[#This Row],[Fläche_qm]]*tbl_AufmassLos1[[#This Row],[Reinigungs-tageJahr]],"")</f>
        <v>4032.7000000000003</v>
      </c>
      <c r="R1309" s="232">
        <f>IFERROR(VLOOKUP(tbl_AufmassLos1[[#This Row],[Reinigungs-gruppe]]&amp;tbl_AufmassLos1[[#This Row],[Reinigungs-tageJahr]],tbl_BasisLos1[],7,FALSE),"")</f>
        <v>0</v>
      </c>
      <c r="S1309" s="463" t="str">
        <f>IFERROR(tbl_AufmassLos1[[#This Row],[Fläche_qm_Jahr]]/tbl_AufmassLos1[[#This Row],[qm Leistung pro Stunde]],"")</f>
        <v/>
      </c>
      <c r="T1309" s="233">
        <f>IFERROR(VLOOKUP(tbl_AufmassLos1[[#This Row],[Reinigungs-gruppe]]&amp;tbl_AufmassLos1[[#This Row],[Reinigungs-tageJahr]],tbl_BasisLos1[],8,FALSE),"")</f>
        <v>0</v>
      </c>
      <c r="U1309" s="234" t="str">
        <f>IFERROR(tbl_AufmassLos1[[#This Row],[StundenJahr]]*tbl_AufmassLos1[[#This Row],[SVS]],"")</f>
        <v/>
      </c>
      <c r="V1309" s="234" t="str">
        <f>IFERROR(tbl_AufmassLos1[[#This Row],[PreisJahr]]/12,"")</f>
        <v/>
      </c>
    </row>
    <row r="1310" spans="1:22" x14ac:dyDescent="0.2">
      <c r="A1310" s="321" t="s">
        <v>2556</v>
      </c>
      <c r="B1310" s="318">
        <v>709170001</v>
      </c>
      <c r="C1310" s="309" t="s">
        <v>2511</v>
      </c>
      <c r="D1310" s="299" t="s">
        <v>253</v>
      </c>
      <c r="E1310" s="301" t="s">
        <v>1976</v>
      </c>
      <c r="F1310" s="296" t="s">
        <v>2461</v>
      </c>
      <c r="G1310" s="468" t="s">
        <v>723</v>
      </c>
      <c r="H1310" s="301"/>
      <c r="I1310" s="301" t="s">
        <v>2484</v>
      </c>
      <c r="J1310" s="302">
        <v>18.28</v>
      </c>
      <c r="K1310" s="303" t="s">
        <v>452</v>
      </c>
      <c r="L1310" s="312" t="s">
        <v>163</v>
      </c>
      <c r="M1310" s="289" t="s">
        <v>484</v>
      </c>
      <c r="N1310" s="294">
        <v>122.5</v>
      </c>
      <c r="O1310" s="305">
        <v>1.3</v>
      </c>
      <c r="P1310" s="305">
        <v>8.4</v>
      </c>
      <c r="Q1310" s="463">
        <f>IFERROR(tbl_AufmassLos1[[#This Row],[Fläche_qm]]*tbl_AufmassLos1[[#This Row],[Reinigungs-tageJahr]],"")</f>
        <v>2239.3000000000002</v>
      </c>
      <c r="R1310" s="232">
        <f>IFERROR(VLOOKUP(tbl_AufmassLos1[[#This Row],[Reinigungs-gruppe]]&amp;tbl_AufmassLos1[[#This Row],[Reinigungs-tageJahr]],tbl_BasisLos1[],7,FALSE),"")</f>
        <v>0</v>
      </c>
      <c r="S1310" s="463" t="str">
        <f>IFERROR(tbl_AufmassLos1[[#This Row],[Fläche_qm_Jahr]]/tbl_AufmassLos1[[#This Row],[qm Leistung pro Stunde]],"")</f>
        <v/>
      </c>
      <c r="T1310" s="233">
        <f>IFERROR(VLOOKUP(tbl_AufmassLos1[[#This Row],[Reinigungs-gruppe]]&amp;tbl_AufmassLos1[[#This Row],[Reinigungs-tageJahr]],tbl_BasisLos1[],8,FALSE),"")</f>
        <v>0</v>
      </c>
      <c r="U1310" s="234" t="str">
        <f>IFERROR(tbl_AufmassLos1[[#This Row],[StundenJahr]]*tbl_AufmassLos1[[#This Row],[SVS]],"")</f>
        <v/>
      </c>
      <c r="V1310" s="234" t="str">
        <f>IFERROR(tbl_AufmassLos1[[#This Row],[PreisJahr]]/12,"")</f>
        <v/>
      </c>
    </row>
    <row r="1311" spans="1:22" x14ac:dyDescent="0.2">
      <c r="A1311" s="321" t="s">
        <v>2556</v>
      </c>
      <c r="B1311" s="318">
        <v>709170001</v>
      </c>
      <c r="C1311" s="309" t="s">
        <v>2511</v>
      </c>
      <c r="D1311" s="299" t="s">
        <v>256</v>
      </c>
      <c r="E1311" s="301" t="s">
        <v>1977</v>
      </c>
      <c r="F1311" s="296" t="s">
        <v>2463</v>
      </c>
      <c r="G1311" s="468" t="s">
        <v>723</v>
      </c>
      <c r="H1311" s="301"/>
      <c r="I1311" s="301" t="s">
        <v>2484</v>
      </c>
      <c r="J1311" s="302">
        <v>7.32</v>
      </c>
      <c r="K1311" s="303" t="s">
        <v>452</v>
      </c>
      <c r="L1311" s="312" t="s">
        <v>163</v>
      </c>
      <c r="M1311" s="289" t="s">
        <v>484</v>
      </c>
      <c r="N1311" s="294">
        <v>122.5</v>
      </c>
      <c r="O1311" s="305">
        <v>0.6</v>
      </c>
      <c r="P1311" s="305"/>
      <c r="Q1311" s="463">
        <f>IFERROR(tbl_AufmassLos1[[#This Row],[Fläche_qm]]*tbl_AufmassLos1[[#This Row],[Reinigungs-tageJahr]],"")</f>
        <v>896.7</v>
      </c>
      <c r="R1311" s="232">
        <f>IFERROR(VLOOKUP(tbl_AufmassLos1[[#This Row],[Reinigungs-gruppe]]&amp;tbl_AufmassLos1[[#This Row],[Reinigungs-tageJahr]],tbl_BasisLos1[],7,FALSE),"")</f>
        <v>0</v>
      </c>
      <c r="S1311" s="463" t="str">
        <f>IFERROR(tbl_AufmassLos1[[#This Row],[Fläche_qm_Jahr]]/tbl_AufmassLos1[[#This Row],[qm Leistung pro Stunde]],"")</f>
        <v/>
      </c>
      <c r="T1311" s="233">
        <f>IFERROR(VLOOKUP(tbl_AufmassLos1[[#This Row],[Reinigungs-gruppe]]&amp;tbl_AufmassLos1[[#This Row],[Reinigungs-tageJahr]],tbl_BasisLos1[],8,FALSE),"")</f>
        <v>0</v>
      </c>
      <c r="U1311" s="234" t="str">
        <f>IFERROR(tbl_AufmassLos1[[#This Row],[StundenJahr]]*tbl_AufmassLos1[[#This Row],[SVS]],"")</f>
        <v/>
      </c>
      <c r="V1311" s="234" t="str">
        <f>IFERROR(tbl_AufmassLos1[[#This Row],[PreisJahr]]/12,"")</f>
        <v/>
      </c>
    </row>
    <row r="1312" spans="1:22" x14ac:dyDescent="0.2">
      <c r="A1312" s="321" t="s">
        <v>2556</v>
      </c>
      <c r="B1312" s="318">
        <v>709170001</v>
      </c>
      <c r="C1312" s="309" t="s">
        <v>2511</v>
      </c>
      <c r="D1312" s="299" t="s">
        <v>257</v>
      </c>
      <c r="E1312" s="301" t="s">
        <v>1977</v>
      </c>
      <c r="F1312" s="296" t="s">
        <v>2464</v>
      </c>
      <c r="G1312" s="468" t="s">
        <v>723</v>
      </c>
      <c r="H1312" s="301"/>
      <c r="I1312" s="301" t="s">
        <v>2484</v>
      </c>
      <c r="J1312" s="302">
        <v>20.75</v>
      </c>
      <c r="K1312" s="303" t="s">
        <v>452</v>
      </c>
      <c r="L1312" s="312" t="s">
        <v>163</v>
      </c>
      <c r="M1312" s="289" t="s">
        <v>484</v>
      </c>
      <c r="N1312" s="294">
        <v>122.5</v>
      </c>
      <c r="O1312" s="305">
        <v>4</v>
      </c>
      <c r="P1312" s="305"/>
      <c r="Q1312" s="463">
        <f>IFERROR(tbl_AufmassLos1[[#This Row],[Fläche_qm]]*tbl_AufmassLos1[[#This Row],[Reinigungs-tageJahr]],"")</f>
        <v>2541.875</v>
      </c>
      <c r="R1312" s="232">
        <f>IFERROR(VLOOKUP(tbl_AufmassLos1[[#This Row],[Reinigungs-gruppe]]&amp;tbl_AufmassLos1[[#This Row],[Reinigungs-tageJahr]],tbl_BasisLos1[],7,FALSE),"")</f>
        <v>0</v>
      </c>
      <c r="S1312" s="463" t="str">
        <f>IFERROR(tbl_AufmassLos1[[#This Row],[Fläche_qm_Jahr]]/tbl_AufmassLos1[[#This Row],[qm Leistung pro Stunde]],"")</f>
        <v/>
      </c>
      <c r="T1312" s="233">
        <f>IFERROR(VLOOKUP(tbl_AufmassLos1[[#This Row],[Reinigungs-gruppe]]&amp;tbl_AufmassLos1[[#This Row],[Reinigungs-tageJahr]],tbl_BasisLos1[],8,FALSE),"")</f>
        <v>0</v>
      </c>
      <c r="U1312" s="234" t="str">
        <f>IFERROR(tbl_AufmassLos1[[#This Row],[StundenJahr]]*tbl_AufmassLos1[[#This Row],[SVS]],"")</f>
        <v/>
      </c>
      <c r="V1312" s="234" t="str">
        <f>IFERROR(tbl_AufmassLos1[[#This Row],[PreisJahr]]/12,"")</f>
        <v/>
      </c>
    </row>
    <row r="1313" spans="1:22" x14ac:dyDescent="0.2">
      <c r="A1313" s="321" t="s">
        <v>2556</v>
      </c>
      <c r="B1313" s="318">
        <v>709170001</v>
      </c>
      <c r="C1313" s="309" t="s">
        <v>2511</v>
      </c>
      <c r="D1313" s="299" t="s">
        <v>252</v>
      </c>
      <c r="E1313" s="301" t="s">
        <v>1977</v>
      </c>
      <c r="F1313" s="296" t="s">
        <v>2465</v>
      </c>
      <c r="G1313" s="468" t="s">
        <v>723</v>
      </c>
      <c r="H1313" s="301"/>
      <c r="I1313" s="301" t="s">
        <v>2484</v>
      </c>
      <c r="J1313" s="302">
        <v>20.75</v>
      </c>
      <c r="K1313" s="303" t="s">
        <v>452</v>
      </c>
      <c r="L1313" s="312" t="s">
        <v>163</v>
      </c>
      <c r="M1313" s="289" t="s">
        <v>484</v>
      </c>
      <c r="N1313" s="294">
        <v>122.5</v>
      </c>
      <c r="O1313" s="305">
        <v>4</v>
      </c>
      <c r="P1313" s="305"/>
      <c r="Q1313" s="463">
        <f>IFERROR(tbl_AufmassLos1[[#This Row],[Fläche_qm]]*tbl_AufmassLos1[[#This Row],[Reinigungs-tageJahr]],"")</f>
        <v>2541.875</v>
      </c>
      <c r="R1313" s="232">
        <f>IFERROR(VLOOKUP(tbl_AufmassLos1[[#This Row],[Reinigungs-gruppe]]&amp;tbl_AufmassLos1[[#This Row],[Reinigungs-tageJahr]],tbl_BasisLos1[],7,FALSE),"")</f>
        <v>0</v>
      </c>
      <c r="S1313" s="463" t="str">
        <f>IFERROR(tbl_AufmassLos1[[#This Row],[Fläche_qm_Jahr]]/tbl_AufmassLos1[[#This Row],[qm Leistung pro Stunde]],"")</f>
        <v/>
      </c>
      <c r="T1313" s="233">
        <f>IFERROR(VLOOKUP(tbl_AufmassLos1[[#This Row],[Reinigungs-gruppe]]&amp;tbl_AufmassLos1[[#This Row],[Reinigungs-tageJahr]],tbl_BasisLos1[],8,FALSE),"")</f>
        <v>0</v>
      </c>
      <c r="U1313" s="234" t="str">
        <f>IFERROR(tbl_AufmassLos1[[#This Row],[StundenJahr]]*tbl_AufmassLos1[[#This Row],[SVS]],"")</f>
        <v/>
      </c>
      <c r="V1313" s="234" t="str">
        <f>IFERROR(tbl_AufmassLos1[[#This Row],[PreisJahr]]/12,"")</f>
        <v/>
      </c>
    </row>
    <row r="1314" spans="1:22" x14ac:dyDescent="0.2">
      <c r="A1314" s="321" t="s">
        <v>2556</v>
      </c>
      <c r="B1314" s="318">
        <v>709170001</v>
      </c>
      <c r="C1314" s="309" t="s">
        <v>2511</v>
      </c>
      <c r="D1314" s="299" t="s">
        <v>251</v>
      </c>
      <c r="E1314" s="301" t="s">
        <v>1977</v>
      </c>
      <c r="F1314" s="296" t="s">
        <v>2466</v>
      </c>
      <c r="G1314" s="468" t="s">
        <v>723</v>
      </c>
      <c r="H1314" s="301"/>
      <c r="I1314" s="301" t="s">
        <v>2484</v>
      </c>
      <c r="J1314" s="302">
        <v>26</v>
      </c>
      <c r="K1314" s="320" t="s">
        <v>452</v>
      </c>
      <c r="L1314" s="312" t="s">
        <v>163</v>
      </c>
      <c r="M1314" s="289" t="s">
        <v>484</v>
      </c>
      <c r="N1314" s="294">
        <v>122.5</v>
      </c>
      <c r="O1314" s="305">
        <v>2</v>
      </c>
      <c r="P1314" s="305"/>
      <c r="Q1314" s="463">
        <f>IFERROR(tbl_AufmassLos1[[#This Row],[Fläche_qm]]*tbl_AufmassLos1[[#This Row],[Reinigungs-tageJahr]],"")</f>
        <v>3185</v>
      </c>
      <c r="R1314" s="232">
        <f>IFERROR(VLOOKUP(tbl_AufmassLos1[[#This Row],[Reinigungs-gruppe]]&amp;tbl_AufmassLos1[[#This Row],[Reinigungs-tageJahr]],tbl_BasisLos1[],7,FALSE),"")</f>
        <v>0</v>
      </c>
      <c r="S1314" s="463" t="str">
        <f>IFERROR(tbl_AufmassLos1[[#This Row],[Fläche_qm_Jahr]]/tbl_AufmassLos1[[#This Row],[qm Leistung pro Stunde]],"")</f>
        <v/>
      </c>
      <c r="T1314" s="233">
        <f>IFERROR(VLOOKUP(tbl_AufmassLos1[[#This Row],[Reinigungs-gruppe]]&amp;tbl_AufmassLos1[[#This Row],[Reinigungs-tageJahr]],tbl_BasisLos1[],8,FALSE),"")</f>
        <v>0</v>
      </c>
      <c r="U1314" s="234" t="str">
        <f>IFERROR(tbl_AufmassLos1[[#This Row],[StundenJahr]]*tbl_AufmassLos1[[#This Row],[SVS]],"")</f>
        <v/>
      </c>
      <c r="V1314" s="234" t="str">
        <f>IFERROR(tbl_AufmassLos1[[#This Row],[PreisJahr]]/12,"")</f>
        <v/>
      </c>
    </row>
    <row r="1315" spans="1:22" x14ac:dyDescent="0.2">
      <c r="A1315" s="321" t="s">
        <v>2556</v>
      </c>
      <c r="B1315" s="318">
        <v>709170001</v>
      </c>
      <c r="C1315" s="309" t="s">
        <v>2511</v>
      </c>
      <c r="D1315" s="299" t="s">
        <v>250</v>
      </c>
      <c r="E1315" s="301" t="s">
        <v>1977</v>
      </c>
      <c r="F1315" s="296" t="s">
        <v>2467</v>
      </c>
      <c r="G1315" s="468" t="s">
        <v>723</v>
      </c>
      <c r="H1315" s="301"/>
      <c r="I1315" s="301" t="s">
        <v>2484</v>
      </c>
      <c r="J1315" s="302">
        <v>21.93</v>
      </c>
      <c r="K1315" s="320" t="s">
        <v>262</v>
      </c>
      <c r="L1315" s="312" t="s">
        <v>163</v>
      </c>
      <c r="M1315" s="289" t="s">
        <v>481</v>
      </c>
      <c r="N1315" s="294">
        <v>245</v>
      </c>
      <c r="O1315" s="305">
        <v>11</v>
      </c>
      <c r="P1315" s="305"/>
      <c r="Q1315" s="463">
        <f>IFERROR(tbl_AufmassLos1[[#This Row],[Fläche_qm]]*tbl_AufmassLos1[[#This Row],[Reinigungs-tageJahr]],"")</f>
        <v>5372.85</v>
      </c>
      <c r="R1315" s="232">
        <f>IFERROR(VLOOKUP(tbl_AufmassLos1[[#This Row],[Reinigungs-gruppe]]&amp;tbl_AufmassLos1[[#This Row],[Reinigungs-tageJahr]],tbl_BasisLos1[],7,FALSE),"")</f>
        <v>0</v>
      </c>
      <c r="S1315" s="463" t="str">
        <f>IFERROR(tbl_AufmassLos1[[#This Row],[Fläche_qm_Jahr]]/tbl_AufmassLos1[[#This Row],[qm Leistung pro Stunde]],"")</f>
        <v/>
      </c>
      <c r="T1315" s="233">
        <f>IFERROR(VLOOKUP(tbl_AufmassLos1[[#This Row],[Reinigungs-gruppe]]&amp;tbl_AufmassLos1[[#This Row],[Reinigungs-tageJahr]],tbl_BasisLos1[],8,FALSE),"")</f>
        <v>0</v>
      </c>
      <c r="U1315" s="234" t="str">
        <f>IFERROR(tbl_AufmassLos1[[#This Row],[StundenJahr]]*tbl_AufmassLos1[[#This Row],[SVS]],"")</f>
        <v/>
      </c>
      <c r="V1315" s="234" t="str">
        <f>IFERROR(tbl_AufmassLos1[[#This Row],[PreisJahr]]/12,"")</f>
        <v/>
      </c>
    </row>
    <row r="1316" spans="1:22" x14ac:dyDescent="0.2">
      <c r="A1316" s="324" t="s">
        <v>2555</v>
      </c>
      <c r="B1316" s="295">
        <v>70770069</v>
      </c>
      <c r="C1316" s="310" t="s">
        <v>719</v>
      </c>
      <c r="D1316" s="290">
        <v>0</v>
      </c>
      <c r="E1316" s="465" t="s">
        <v>735</v>
      </c>
      <c r="F1316" s="291" t="s">
        <v>1979</v>
      </c>
      <c r="G1316" s="469" t="s">
        <v>721</v>
      </c>
      <c r="H1316" s="288"/>
      <c r="I1316" s="288" t="s">
        <v>442</v>
      </c>
      <c r="J1316" s="292">
        <v>19.600000000000001</v>
      </c>
      <c r="K1316" s="293" t="s">
        <v>450</v>
      </c>
      <c r="L1316" s="311" t="s">
        <v>163</v>
      </c>
      <c r="M1316" s="289" t="s">
        <v>484</v>
      </c>
      <c r="N1316" s="294">
        <v>122.5</v>
      </c>
      <c r="O1316" s="295">
        <v>16.3</v>
      </c>
      <c r="P1316" s="295">
        <v>0</v>
      </c>
      <c r="Q1316" s="462">
        <f>IFERROR(tbl_AufmassLos1[[#This Row],[Fläche_qm]]*tbl_AufmassLos1[[#This Row],[Reinigungs-tageJahr]],"")</f>
        <v>2401</v>
      </c>
      <c r="R1316" s="161">
        <f>IFERROR(VLOOKUP(tbl_AufmassLos1[[#This Row],[Reinigungs-gruppe]]&amp;tbl_AufmassLos1[[#This Row],[Reinigungs-tageJahr]],tbl_BasisLos1[],7,FALSE),"")</f>
        <v>0</v>
      </c>
      <c r="S1316" s="464" t="str">
        <f>IFERROR(tbl_AufmassLos1[[#This Row],[Fläche_qm_Jahr]]/tbl_AufmassLos1[[#This Row],[qm Leistung pro Stunde]],"")</f>
        <v/>
      </c>
      <c r="T1316" s="167">
        <f>IFERROR(VLOOKUP(tbl_AufmassLos1[[#This Row],[Reinigungs-gruppe]]&amp;tbl_AufmassLos1[[#This Row],[Reinigungs-tageJahr]],tbl_BasisLos1[],8,FALSE),"")</f>
        <v>0</v>
      </c>
      <c r="U1316" s="168" t="str">
        <f>IFERROR(tbl_AufmassLos1[[#This Row],[StundenJahr]]*tbl_AufmassLos1[[#This Row],[SVS]],"")</f>
        <v/>
      </c>
      <c r="V1316" s="169" t="str">
        <f>IFERROR(tbl_AufmassLos1[[#This Row],[PreisJahr]]/12,"")</f>
        <v/>
      </c>
    </row>
    <row r="1317" spans="1:22" x14ac:dyDescent="0.2">
      <c r="A1317" s="324" t="s">
        <v>2555</v>
      </c>
      <c r="B1317" s="295">
        <v>70770069</v>
      </c>
      <c r="C1317" s="310" t="s">
        <v>719</v>
      </c>
      <c r="D1317" s="290">
        <v>0</v>
      </c>
      <c r="E1317" s="465" t="s">
        <v>744</v>
      </c>
      <c r="F1317" s="291" t="s">
        <v>388</v>
      </c>
      <c r="G1317" s="469" t="s">
        <v>721</v>
      </c>
      <c r="H1317" s="288"/>
      <c r="I1317" s="288" t="s">
        <v>442</v>
      </c>
      <c r="J1317" s="292">
        <v>17.11</v>
      </c>
      <c r="K1317" s="293" t="s">
        <v>234</v>
      </c>
      <c r="L1317" s="311" t="s">
        <v>163</v>
      </c>
      <c r="M1317" s="289" t="s">
        <v>479</v>
      </c>
      <c r="N1317" s="294">
        <v>49</v>
      </c>
      <c r="O1317" s="295">
        <v>8.6</v>
      </c>
      <c r="P1317" s="295">
        <v>0</v>
      </c>
      <c r="Q1317" s="462">
        <f>IFERROR(tbl_AufmassLos1[[#This Row],[Fläche_qm]]*tbl_AufmassLos1[[#This Row],[Reinigungs-tageJahr]],"")</f>
        <v>838.39</v>
      </c>
      <c r="R1317" s="161">
        <f>IFERROR(VLOOKUP(tbl_AufmassLos1[[#This Row],[Reinigungs-gruppe]]&amp;tbl_AufmassLos1[[#This Row],[Reinigungs-tageJahr]],tbl_BasisLos1[],7,FALSE),"")</f>
        <v>0</v>
      </c>
      <c r="S1317" s="464" t="str">
        <f>IFERROR(tbl_AufmassLos1[[#This Row],[Fläche_qm_Jahr]]/tbl_AufmassLos1[[#This Row],[qm Leistung pro Stunde]],"")</f>
        <v/>
      </c>
      <c r="T1317" s="167">
        <f>IFERROR(VLOOKUP(tbl_AufmassLos1[[#This Row],[Reinigungs-gruppe]]&amp;tbl_AufmassLos1[[#This Row],[Reinigungs-tageJahr]],tbl_BasisLos1[],8,FALSE),"")</f>
        <v>0</v>
      </c>
      <c r="U1317" s="168" t="str">
        <f>IFERROR(tbl_AufmassLos1[[#This Row],[StundenJahr]]*tbl_AufmassLos1[[#This Row],[SVS]],"")</f>
        <v/>
      </c>
      <c r="V1317" s="169" t="str">
        <f>IFERROR(tbl_AufmassLos1[[#This Row],[PreisJahr]]/12,"")</f>
        <v/>
      </c>
    </row>
    <row r="1318" spans="1:22" x14ac:dyDescent="0.2">
      <c r="A1318" s="324" t="s">
        <v>2555</v>
      </c>
      <c r="B1318" s="295">
        <v>70770069</v>
      </c>
      <c r="C1318" s="310" t="s">
        <v>719</v>
      </c>
      <c r="D1318" s="290">
        <v>0</v>
      </c>
      <c r="E1318" s="465" t="s">
        <v>736</v>
      </c>
      <c r="F1318" s="291" t="s">
        <v>380</v>
      </c>
      <c r="G1318" s="469" t="s">
        <v>721</v>
      </c>
      <c r="H1318" s="288"/>
      <c r="I1318" s="288" t="s">
        <v>442</v>
      </c>
      <c r="J1318" s="292">
        <v>20.41</v>
      </c>
      <c r="K1318" s="293" t="s">
        <v>262</v>
      </c>
      <c r="L1318" s="311" t="s">
        <v>163</v>
      </c>
      <c r="M1318" s="289" t="s">
        <v>481</v>
      </c>
      <c r="N1318" s="294">
        <v>245</v>
      </c>
      <c r="O1318" s="295">
        <v>0</v>
      </c>
      <c r="P1318" s="295">
        <v>94.5</v>
      </c>
      <c r="Q1318" s="462">
        <f>IFERROR(tbl_AufmassLos1[[#This Row],[Fläche_qm]]*tbl_AufmassLos1[[#This Row],[Reinigungs-tageJahr]],"")</f>
        <v>5000.45</v>
      </c>
      <c r="R1318" s="161">
        <f>IFERROR(VLOOKUP(tbl_AufmassLos1[[#This Row],[Reinigungs-gruppe]]&amp;tbl_AufmassLos1[[#This Row],[Reinigungs-tageJahr]],tbl_BasisLos1[],7,FALSE),"")</f>
        <v>0</v>
      </c>
      <c r="S1318" s="464" t="str">
        <f>IFERROR(tbl_AufmassLos1[[#This Row],[Fläche_qm_Jahr]]/tbl_AufmassLos1[[#This Row],[qm Leistung pro Stunde]],"")</f>
        <v/>
      </c>
      <c r="T1318" s="167">
        <f>IFERROR(VLOOKUP(tbl_AufmassLos1[[#This Row],[Reinigungs-gruppe]]&amp;tbl_AufmassLos1[[#This Row],[Reinigungs-tageJahr]],tbl_BasisLos1[],8,FALSE),"")</f>
        <v>0</v>
      </c>
      <c r="U1318" s="168" t="str">
        <f>IFERROR(tbl_AufmassLos1[[#This Row],[StundenJahr]]*tbl_AufmassLos1[[#This Row],[SVS]],"")</f>
        <v/>
      </c>
      <c r="V1318" s="169" t="str">
        <f>IFERROR(tbl_AufmassLos1[[#This Row],[PreisJahr]]/12,"")</f>
        <v/>
      </c>
    </row>
    <row r="1319" spans="1:22" x14ac:dyDescent="0.2">
      <c r="A1319" s="324" t="s">
        <v>2555</v>
      </c>
      <c r="B1319" s="295">
        <v>70770069</v>
      </c>
      <c r="C1319" s="310" t="s">
        <v>719</v>
      </c>
      <c r="D1319" s="290">
        <v>0</v>
      </c>
      <c r="E1319" s="465" t="s">
        <v>745</v>
      </c>
      <c r="F1319" s="291" t="s">
        <v>1981</v>
      </c>
      <c r="G1319" s="469" t="s">
        <v>721</v>
      </c>
      <c r="H1319" s="288"/>
      <c r="I1319" s="288" t="s">
        <v>442</v>
      </c>
      <c r="J1319" s="292">
        <v>13.27</v>
      </c>
      <c r="K1319" s="293" t="s">
        <v>234</v>
      </c>
      <c r="L1319" s="311" t="s">
        <v>163</v>
      </c>
      <c r="M1319" s="289" t="s">
        <v>479</v>
      </c>
      <c r="N1319" s="294">
        <v>49</v>
      </c>
      <c r="O1319" s="295">
        <v>8.3000000000000007</v>
      </c>
      <c r="P1319" s="295">
        <v>0</v>
      </c>
      <c r="Q1319" s="462">
        <f>IFERROR(tbl_AufmassLos1[[#This Row],[Fläche_qm]]*tbl_AufmassLos1[[#This Row],[Reinigungs-tageJahr]],"")</f>
        <v>650.23</v>
      </c>
      <c r="R1319" s="161">
        <f>IFERROR(VLOOKUP(tbl_AufmassLos1[[#This Row],[Reinigungs-gruppe]]&amp;tbl_AufmassLos1[[#This Row],[Reinigungs-tageJahr]],tbl_BasisLos1[],7,FALSE),"")</f>
        <v>0</v>
      </c>
      <c r="S1319" s="464" t="str">
        <f>IFERROR(tbl_AufmassLos1[[#This Row],[Fläche_qm_Jahr]]/tbl_AufmassLos1[[#This Row],[qm Leistung pro Stunde]],"")</f>
        <v/>
      </c>
      <c r="T1319" s="167">
        <f>IFERROR(VLOOKUP(tbl_AufmassLos1[[#This Row],[Reinigungs-gruppe]]&amp;tbl_AufmassLos1[[#This Row],[Reinigungs-tageJahr]],tbl_BasisLos1[],8,FALSE),"")</f>
        <v>0</v>
      </c>
      <c r="U1319" s="168" t="str">
        <f>IFERROR(tbl_AufmassLos1[[#This Row],[StundenJahr]]*tbl_AufmassLos1[[#This Row],[SVS]],"")</f>
        <v/>
      </c>
      <c r="V1319" s="169" t="str">
        <f>IFERROR(tbl_AufmassLos1[[#This Row],[PreisJahr]]/12,"")</f>
        <v/>
      </c>
    </row>
    <row r="1320" spans="1:22" x14ac:dyDescent="0.2">
      <c r="A1320" s="324" t="s">
        <v>2555</v>
      </c>
      <c r="B1320" s="295">
        <v>70770069</v>
      </c>
      <c r="C1320" s="310" t="s">
        <v>719</v>
      </c>
      <c r="D1320" s="290">
        <v>0</v>
      </c>
      <c r="E1320" s="465" t="s">
        <v>737</v>
      </c>
      <c r="F1320" s="291" t="s">
        <v>388</v>
      </c>
      <c r="G1320" s="469" t="s">
        <v>721</v>
      </c>
      <c r="H1320" s="288"/>
      <c r="I1320" s="288" t="s">
        <v>442</v>
      </c>
      <c r="J1320" s="292">
        <v>27.62</v>
      </c>
      <c r="K1320" s="293" t="s">
        <v>234</v>
      </c>
      <c r="L1320" s="311" t="s">
        <v>163</v>
      </c>
      <c r="M1320" s="289" t="s">
        <v>479</v>
      </c>
      <c r="N1320" s="294">
        <v>49</v>
      </c>
      <c r="O1320" s="295">
        <v>20.8</v>
      </c>
      <c r="P1320" s="295">
        <v>0</v>
      </c>
      <c r="Q1320" s="462">
        <f>IFERROR(tbl_AufmassLos1[[#This Row],[Fläche_qm]]*tbl_AufmassLos1[[#This Row],[Reinigungs-tageJahr]],"")</f>
        <v>1353.38</v>
      </c>
      <c r="R1320" s="161">
        <f>IFERROR(VLOOKUP(tbl_AufmassLos1[[#This Row],[Reinigungs-gruppe]]&amp;tbl_AufmassLos1[[#This Row],[Reinigungs-tageJahr]],tbl_BasisLos1[],7,FALSE),"")</f>
        <v>0</v>
      </c>
      <c r="S1320" s="464" t="str">
        <f>IFERROR(tbl_AufmassLos1[[#This Row],[Fläche_qm_Jahr]]/tbl_AufmassLos1[[#This Row],[qm Leistung pro Stunde]],"")</f>
        <v/>
      </c>
      <c r="T1320" s="167">
        <f>IFERROR(VLOOKUP(tbl_AufmassLos1[[#This Row],[Reinigungs-gruppe]]&amp;tbl_AufmassLos1[[#This Row],[Reinigungs-tageJahr]],tbl_BasisLos1[],8,FALSE),"")</f>
        <v>0</v>
      </c>
      <c r="U1320" s="168" t="str">
        <f>IFERROR(tbl_AufmassLos1[[#This Row],[StundenJahr]]*tbl_AufmassLos1[[#This Row],[SVS]],"")</f>
        <v/>
      </c>
      <c r="V1320" s="169" t="str">
        <f>IFERROR(tbl_AufmassLos1[[#This Row],[PreisJahr]]/12,"")</f>
        <v/>
      </c>
    </row>
    <row r="1321" spans="1:22" x14ac:dyDescent="0.2">
      <c r="A1321" s="324" t="s">
        <v>2555</v>
      </c>
      <c r="B1321" s="295">
        <v>70770069</v>
      </c>
      <c r="C1321" s="310" t="s">
        <v>719</v>
      </c>
      <c r="D1321" s="290">
        <v>0</v>
      </c>
      <c r="E1321" s="465" t="s">
        <v>746</v>
      </c>
      <c r="F1321" s="291" t="s">
        <v>388</v>
      </c>
      <c r="G1321" s="469" t="s">
        <v>721</v>
      </c>
      <c r="H1321" s="288"/>
      <c r="I1321" s="288" t="s">
        <v>442</v>
      </c>
      <c r="J1321" s="292">
        <v>19.46</v>
      </c>
      <c r="K1321" s="293" t="s">
        <v>234</v>
      </c>
      <c r="L1321" s="311" t="s">
        <v>163</v>
      </c>
      <c r="M1321" s="289" t="s">
        <v>479</v>
      </c>
      <c r="N1321" s="294">
        <v>49</v>
      </c>
      <c r="O1321" s="295">
        <v>9.6999999999999993</v>
      </c>
      <c r="P1321" s="295">
        <v>0</v>
      </c>
      <c r="Q1321" s="462">
        <f>IFERROR(tbl_AufmassLos1[[#This Row],[Fläche_qm]]*tbl_AufmassLos1[[#This Row],[Reinigungs-tageJahr]],"")</f>
        <v>953.54000000000008</v>
      </c>
      <c r="R1321" s="161">
        <f>IFERROR(VLOOKUP(tbl_AufmassLos1[[#This Row],[Reinigungs-gruppe]]&amp;tbl_AufmassLos1[[#This Row],[Reinigungs-tageJahr]],tbl_BasisLos1[],7,FALSE),"")</f>
        <v>0</v>
      </c>
      <c r="S1321" s="464" t="str">
        <f>IFERROR(tbl_AufmassLos1[[#This Row],[Fläche_qm_Jahr]]/tbl_AufmassLos1[[#This Row],[qm Leistung pro Stunde]],"")</f>
        <v/>
      </c>
      <c r="T1321" s="167">
        <f>IFERROR(VLOOKUP(tbl_AufmassLos1[[#This Row],[Reinigungs-gruppe]]&amp;tbl_AufmassLos1[[#This Row],[Reinigungs-tageJahr]],tbl_BasisLos1[],8,FALSE),"")</f>
        <v>0</v>
      </c>
      <c r="U1321" s="168" t="str">
        <f>IFERROR(tbl_AufmassLos1[[#This Row],[StundenJahr]]*tbl_AufmassLos1[[#This Row],[SVS]],"")</f>
        <v/>
      </c>
      <c r="V1321" s="169" t="str">
        <f>IFERROR(tbl_AufmassLos1[[#This Row],[PreisJahr]]/12,"")</f>
        <v/>
      </c>
    </row>
    <row r="1322" spans="1:22" x14ac:dyDescent="0.2">
      <c r="A1322" s="324" t="s">
        <v>2555</v>
      </c>
      <c r="B1322" s="295">
        <v>70770069</v>
      </c>
      <c r="C1322" s="310" t="s">
        <v>719</v>
      </c>
      <c r="D1322" s="290">
        <v>0</v>
      </c>
      <c r="E1322" s="465" t="s">
        <v>747</v>
      </c>
      <c r="F1322" s="291" t="s">
        <v>382</v>
      </c>
      <c r="G1322" s="469" t="s">
        <v>721</v>
      </c>
      <c r="H1322" s="288"/>
      <c r="I1322" s="288" t="s">
        <v>438</v>
      </c>
      <c r="J1322" s="292">
        <v>3.24</v>
      </c>
      <c r="K1322" s="293" t="s">
        <v>451</v>
      </c>
      <c r="L1322" s="311" t="s">
        <v>163</v>
      </c>
      <c r="M1322" s="289" t="s">
        <v>481</v>
      </c>
      <c r="N1322" s="294">
        <v>245</v>
      </c>
      <c r="O1322" s="295">
        <v>0</v>
      </c>
      <c r="P1322" s="295">
        <v>0</v>
      </c>
      <c r="Q1322" s="462">
        <f>IFERROR(tbl_AufmassLos1[[#This Row],[Fläche_qm]]*tbl_AufmassLos1[[#This Row],[Reinigungs-tageJahr]],"")</f>
        <v>793.80000000000007</v>
      </c>
      <c r="R1322" s="161">
        <f>IFERROR(VLOOKUP(tbl_AufmassLos1[[#This Row],[Reinigungs-gruppe]]&amp;tbl_AufmassLos1[[#This Row],[Reinigungs-tageJahr]],tbl_BasisLos1[],7,FALSE),"")</f>
        <v>0</v>
      </c>
      <c r="S1322" s="464" t="str">
        <f>IFERROR(tbl_AufmassLos1[[#This Row],[Fläche_qm_Jahr]]/tbl_AufmassLos1[[#This Row],[qm Leistung pro Stunde]],"")</f>
        <v/>
      </c>
      <c r="T1322" s="167">
        <f>IFERROR(VLOOKUP(tbl_AufmassLos1[[#This Row],[Reinigungs-gruppe]]&amp;tbl_AufmassLos1[[#This Row],[Reinigungs-tageJahr]],tbl_BasisLos1[],8,FALSE),"")</f>
        <v>0</v>
      </c>
      <c r="U1322" s="168" t="str">
        <f>IFERROR(tbl_AufmassLos1[[#This Row],[StundenJahr]]*tbl_AufmassLos1[[#This Row],[SVS]],"")</f>
        <v/>
      </c>
      <c r="V1322" s="169" t="str">
        <f>IFERROR(tbl_AufmassLos1[[#This Row],[PreisJahr]]/12,"")</f>
        <v/>
      </c>
    </row>
    <row r="1323" spans="1:22" x14ac:dyDescent="0.2">
      <c r="A1323" s="324" t="s">
        <v>2555</v>
      </c>
      <c r="B1323" s="295">
        <v>70770069</v>
      </c>
      <c r="C1323" s="310" t="s">
        <v>719</v>
      </c>
      <c r="D1323" s="290">
        <v>0</v>
      </c>
      <c r="E1323" s="465" t="s">
        <v>748</v>
      </c>
      <c r="F1323" s="291" t="s">
        <v>410</v>
      </c>
      <c r="G1323" s="469" t="s">
        <v>721</v>
      </c>
      <c r="H1323" s="288"/>
      <c r="I1323" s="288" t="s">
        <v>443</v>
      </c>
      <c r="J1323" s="292">
        <v>8.32</v>
      </c>
      <c r="K1323" s="293" t="s">
        <v>478</v>
      </c>
      <c r="L1323" s="311" t="s">
        <v>163</v>
      </c>
      <c r="M1323" s="289" t="s">
        <v>484</v>
      </c>
      <c r="N1323" s="294">
        <v>122.5</v>
      </c>
      <c r="O1323" s="295">
        <v>8.3000000000000007</v>
      </c>
      <c r="P1323" s="295">
        <v>0</v>
      </c>
      <c r="Q1323" s="462">
        <f>IFERROR(tbl_AufmassLos1[[#This Row],[Fläche_qm]]*tbl_AufmassLos1[[#This Row],[Reinigungs-tageJahr]],"")</f>
        <v>1019.2</v>
      </c>
      <c r="R1323" s="161">
        <f>IFERROR(VLOOKUP(tbl_AufmassLos1[[#This Row],[Reinigungs-gruppe]]&amp;tbl_AufmassLos1[[#This Row],[Reinigungs-tageJahr]],tbl_BasisLos1[],7,FALSE),"")</f>
        <v>0</v>
      </c>
      <c r="S1323" s="464" t="str">
        <f>IFERROR(tbl_AufmassLos1[[#This Row],[Fläche_qm_Jahr]]/tbl_AufmassLos1[[#This Row],[qm Leistung pro Stunde]],"")</f>
        <v/>
      </c>
      <c r="T1323" s="167">
        <f>IFERROR(VLOOKUP(tbl_AufmassLos1[[#This Row],[Reinigungs-gruppe]]&amp;tbl_AufmassLos1[[#This Row],[Reinigungs-tageJahr]],tbl_BasisLos1[],8,FALSE),"")</f>
        <v>0</v>
      </c>
      <c r="U1323" s="168" t="str">
        <f>IFERROR(tbl_AufmassLos1[[#This Row],[StundenJahr]]*tbl_AufmassLos1[[#This Row],[SVS]],"")</f>
        <v/>
      </c>
      <c r="V1323" s="169" t="str">
        <f>IFERROR(tbl_AufmassLos1[[#This Row],[PreisJahr]]/12,"")</f>
        <v/>
      </c>
    </row>
    <row r="1324" spans="1:22" x14ac:dyDescent="0.2">
      <c r="A1324" s="324" t="s">
        <v>2555</v>
      </c>
      <c r="B1324" s="295">
        <v>70770069</v>
      </c>
      <c r="C1324" s="310" t="s">
        <v>719</v>
      </c>
      <c r="D1324" s="290">
        <v>0</v>
      </c>
      <c r="E1324" s="465" t="s">
        <v>749</v>
      </c>
      <c r="F1324" s="291" t="s">
        <v>1982</v>
      </c>
      <c r="G1324" s="469" t="s">
        <v>721</v>
      </c>
      <c r="H1324" s="288"/>
      <c r="I1324" s="288" t="s">
        <v>438</v>
      </c>
      <c r="J1324" s="292">
        <v>4.62</v>
      </c>
      <c r="K1324" s="293" t="s">
        <v>451</v>
      </c>
      <c r="L1324" s="311" t="s">
        <v>163</v>
      </c>
      <c r="M1324" s="289" t="s">
        <v>481</v>
      </c>
      <c r="N1324" s="294">
        <v>245</v>
      </c>
      <c r="O1324" s="295">
        <v>0</v>
      </c>
      <c r="P1324" s="295">
        <v>0</v>
      </c>
      <c r="Q1324" s="462">
        <f>IFERROR(tbl_AufmassLos1[[#This Row],[Fläche_qm]]*tbl_AufmassLos1[[#This Row],[Reinigungs-tageJahr]],"")</f>
        <v>1131.9000000000001</v>
      </c>
      <c r="R1324" s="161">
        <f>IFERROR(VLOOKUP(tbl_AufmassLos1[[#This Row],[Reinigungs-gruppe]]&amp;tbl_AufmassLos1[[#This Row],[Reinigungs-tageJahr]],tbl_BasisLos1[],7,FALSE),"")</f>
        <v>0</v>
      </c>
      <c r="S1324" s="464" t="str">
        <f>IFERROR(tbl_AufmassLos1[[#This Row],[Fläche_qm_Jahr]]/tbl_AufmassLos1[[#This Row],[qm Leistung pro Stunde]],"")</f>
        <v/>
      </c>
      <c r="T1324" s="167">
        <f>IFERROR(VLOOKUP(tbl_AufmassLos1[[#This Row],[Reinigungs-gruppe]]&amp;tbl_AufmassLos1[[#This Row],[Reinigungs-tageJahr]],tbl_BasisLos1[],8,FALSE),"")</f>
        <v>0</v>
      </c>
      <c r="U1324" s="168" t="str">
        <f>IFERROR(tbl_AufmassLos1[[#This Row],[StundenJahr]]*tbl_AufmassLos1[[#This Row],[SVS]],"")</f>
        <v/>
      </c>
      <c r="V1324" s="169" t="str">
        <f>IFERROR(tbl_AufmassLos1[[#This Row],[PreisJahr]]/12,"")</f>
        <v/>
      </c>
    </row>
    <row r="1325" spans="1:22" x14ac:dyDescent="0.2">
      <c r="A1325" s="324" t="s">
        <v>2555</v>
      </c>
      <c r="B1325" s="295">
        <v>70770069</v>
      </c>
      <c r="C1325" s="310" t="s">
        <v>719</v>
      </c>
      <c r="D1325" s="290">
        <v>0</v>
      </c>
      <c r="E1325" s="465" t="s">
        <v>738</v>
      </c>
      <c r="F1325" s="291" t="s">
        <v>388</v>
      </c>
      <c r="G1325" s="469" t="s">
        <v>721</v>
      </c>
      <c r="H1325" s="288"/>
      <c r="I1325" s="288" t="s">
        <v>442</v>
      </c>
      <c r="J1325" s="292">
        <v>25.5</v>
      </c>
      <c r="K1325" s="293" t="s">
        <v>234</v>
      </c>
      <c r="L1325" s="311" t="s">
        <v>163</v>
      </c>
      <c r="M1325" s="289" t="s">
        <v>479</v>
      </c>
      <c r="N1325" s="294">
        <v>49</v>
      </c>
      <c r="O1325" s="295">
        <v>10.4</v>
      </c>
      <c r="P1325" s="295">
        <v>0</v>
      </c>
      <c r="Q1325" s="462">
        <f>IFERROR(tbl_AufmassLos1[[#This Row],[Fläche_qm]]*tbl_AufmassLos1[[#This Row],[Reinigungs-tageJahr]],"")</f>
        <v>1249.5</v>
      </c>
      <c r="R1325" s="161">
        <f>IFERROR(VLOOKUP(tbl_AufmassLos1[[#This Row],[Reinigungs-gruppe]]&amp;tbl_AufmassLos1[[#This Row],[Reinigungs-tageJahr]],tbl_BasisLos1[],7,FALSE),"")</f>
        <v>0</v>
      </c>
      <c r="S1325" s="464" t="str">
        <f>IFERROR(tbl_AufmassLos1[[#This Row],[Fläche_qm_Jahr]]/tbl_AufmassLos1[[#This Row],[qm Leistung pro Stunde]],"")</f>
        <v/>
      </c>
      <c r="T1325" s="167">
        <f>IFERROR(VLOOKUP(tbl_AufmassLos1[[#This Row],[Reinigungs-gruppe]]&amp;tbl_AufmassLos1[[#This Row],[Reinigungs-tageJahr]],tbl_BasisLos1[],8,FALSE),"")</f>
        <v>0</v>
      </c>
      <c r="U1325" s="168" t="str">
        <f>IFERROR(tbl_AufmassLos1[[#This Row],[StundenJahr]]*tbl_AufmassLos1[[#This Row],[SVS]],"")</f>
        <v/>
      </c>
      <c r="V1325" s="169" t="str">
        <f>IFERROR(tbl_AufmassLos1[[#This Row],[PreisJahr]]/12,"")</f>
        <v/>
      </c>
    </row>
    <row r="1326" spans="1:22" x14ac:dyDescent="0.2">
      <c r="A1326" s="324" t="s">
        <v>2555</v>
      </c>
      <c r="B1326" s="295">
        <v>70770069</v>
      </c>
      <c r="C1326" s="310" t="s">
        <v>719</v>
      </c>
      <c r="D1326" s="290">
        <v>0</v>
      </c>
      <c r="E1326" s="465" t="s">
        <v>739</v>
      </c>
      <c r="F1326" s="291" t="s">
        <v>388</v>
      </c>
      <c r="G1326" s="469" t="s">
        <v>721</v>
      </c>
      <c r="H1326" s="288"/>
      <c r="I1326" s="288" t="s">
        <v>442</v>
      </c>
      <c r="J1326" s="292">
        <v>22</v>
      </c>
      <c r="K1326" s="293" t="s">
        <v>234</v>
      </c>
      <c r="L1326" s="311" t="s">
        <v>163</v>
      </c>
      <c r="M1326" s="289" t="s">
        <v>479</v>
      </c>
      <c r="N1326" s="294">
        <v>49</v>
      </c>
      <c r="O1326" s="295">
        <v>7.8</v>
      </c>
      <c r="P1326" s="295">
        <v>0</v>
      </c>
      <c r="Q1326" s="462">
        <f>IFERROR(tbl_AufmassLos1[[#This Row],[Fläche_qm]]*tbl_AufmassLos1[[#This Row],[Reinigungs-tageJahr]],"")</f>
        <v>1078</v>
      </c>
      <c r="R1326" s="161">
        <f>IFERROR(VLOOKUP(tbl_AufmassLos1[[#This Row],[Reinigungs-gruppe]]&amp;tbl_AufmassLos1[[#This Row],[Reinigungs-tageJahr]],tbl_BasisLos1[],7,FALSE),"")</f>
        <v>0</v>
      </c>
      <c r="S1326" s="464" t="str">
        <f>IFERROR(tbl_AufmassLos1[[#This Row],[Fläche_qm_Jahr]]/tbl_AufmassLos1[[#This Row],[qm Leistung pro Stunde]],"")</f>
        <v/>
      </c>
      <c r="T1326" s="167">
        <f>IFERROR(VLOOKUP(tbl_AufmassLos1[[#This Row],[Reinigungs-gruppe]]&amp;tbl_AufmassLos1[[#This Row],[Reinigungs-tageJahr]],tbl_BasisLos1[],8,FALSE),"")</f>
        <v>0</v>
      </c>
      <c r="U1326" s="168" t="str">
        <f>IFERROR(tbl_AufmassLos1[[#This Row],[StundenJahr]]*tbl_AufmassLos1[[#This Row],[SVS]],"")</f>
        <v/>
      </c>
      <c r="V1326" s="169" t="str">
        <f>IFERROR(tbl_AufmassLos1[[#This Row],[PreisJahr]]/12,"")</f>
        <v/>
      </c>
    </row>
    <row r="1327" spans="1:22" x14ac:dyDescent="0.2">
      <c r="A1327" s="324" t="s">
        <v>2555</v>
      </c>
      <c r="B1327" s="295">
        <v>70770069</v>
      </c>
      <c r="C1327" s="310" t="s">
        <v>719</v>
      </c>
      <c r="D1327" s="290">
        <v>0</v>
      </c>
      <c r="E1327" s="465" t="s">
        <v>740</v>
      </c>
      <c r="F1327" s="291" t="s">
        <v>388</v>
      </c>
      <c r="G1327" s="469" t="s">
        <v>721</v>
      </c>
      <c r="H1327" s="288"/>
      <c r="I1327" s="288" t="s">
        <v>442</v>
      </c>
      <c r="J1327" s="292">
        <v>17.440000000000001</v>
      </c>
      <c r="K1327" s="293" t="s">
        <v>234</v>
      </c>
      <c r="L1327" s="311" t="s">
        <v>163</v>
      </c>
      <c r="M1327" s="289" t="s">
        <v>479</v>
      </c>
      <c r="N1327" s="294">
        <v>49</v>
      </c>
      <c r="O1327" s="295">
        <v>9.1999999999999993</v>
      </c>
      <c r="P1327" s="295">
        <v>0</v>
      </c>
      <c r="Q1327" s="462">
        <f>IFERROR(tbl_AufmassLos1[[#This Row],[Fläche_qm]]*tbl_AufmassLos1[[#This Row],[Reinigungs-tageJahr]],"")</f>
        <v>854.56000000000006</v>
      </c>
      <c r="R1327" s="161">
        <f>IFERROR(VLOOKUP(tbl_AufmassLos1[[#This Row],[Reinigungs-gruppe]]&amp;tbl_AufmassLos1[[#This Row],[Reinigungs-tageJahr]],tbl_BasisLos1[],7,FALSE),"")</f>
        <v>0</v>
      </c>
      <c r="S1327" s="464" t="str">
        <f>IFERROR(tbl_AufmassLos1[[#This Row],[Fläche_qm_Jahr]]/tbl_AufmassLos1[[#This Row],[qm Leistung pro Stunde]],"")</f>
        <v/>
      </c>
      <c r="T1327" s="167">
        <f>IFERROR(VLOOKUP(tbl_AufmassLos1[[#This Row],[Reinigungs-gruppe]]&amp;tbl_AufmassLos1[[#This Row],[Reinigungs-tageJahr]],tbl_BasisLos1[],8,FALSE),"")</f>
        <v>0</v>
      </c>
      <c r="U1327" s="168" t="str">
        <f>IFERROR(tbl_AufmassLos1[[#This Row],[StundenJahr]]*tbl_AufmassLos1[[#This Row],[SVS]],"")</f>
        <v/>
      </c>
      <c r="V1327" s="169" t="str">
        <f>IFERROR(tbl_AufmassLos1[[#This Row],[PreisJahr]]/12,"")</f>
        <v/>
      </c>
    </row>
    <row r="1328" spans="1:22" x14ac:dyDescent="0.2">
      <c r="A1328" s="324" t="s">
        <v>2555</v>
      </c>
      <c r="B1328" s="295">
        <v>70770069</v>
      </c>
      <c r="C1328" s="310" t="s">
        <v>719</v>
      </c>
      <c r="D1328" s="290">
        <v>0</v>
      </c>
      <c r="E1328" s="465" t="s">
        <v>741</v>
      </c>
      <c r="F1328" s="291" t="s">
        <v>395</v>
      </c>
      <c r="G1328" s="469" t="s">
        <v>721</v>
      </c>
      <c r="H1328" s="288"/>
      <c r="I1328" s="288" t="s">
        <v>438</v>
      </c>
      <c r="J1328" s="292">
        <v>1.46</v>
      </c>
      <c r="K1328" s="293" t="s">
        <v>454</v>
      </c>
      <c r="L1328" s="311" t="s">
        <v>163</v>
      </c>
      <c r="M1328" s="289" t="s">
        <v>481</v>
      </c>
      <c r="N1328" s="294">
        <v>245</v>
      </c>
      <c r="O1328" s="295">
        <v>0</v>
      </c>
      <c r="P1328" s="295">
        <v>0</v>
      </c>
      <c r="Q1328" s="462">
        <f>IFERROR(tbl_AufmassLos1[[#This Row],[Fläche_qm]]*tbl_AufmassLos1[[#This Row],[Reinigungs-tageJahr]],"")</f>
        <v>357.7</v>
      </c>
      <c r="R1328" s="161">
        <f>IFERROR(VLOOKUP(tbl_AufmassLos1[[#This Row],[Reinigungs-gruppe]]&amp;tbl_AufmassLos1[[#This Row],[Reinigungs-tageJahr]],tbl_BasisLos1[],7,FALSE),"")</f>
        <v>0</v>
      </c>
      <c r="S1328" s="464" t="str">
        <f>IFERROR(tbl_AufmassLos1[[#This Row],[Fläche_qm_Jahr]]/tbl_AufmassLos1[[#This Row],[qm Leistung pro Stunde]],"")</f>
        <v/>
      </c>
      <c r="T1328" s="167">
        <f>IFERROR(VLOOKUP(tbl_AufmassLos1[[#This Row],[Reinigungs-gruppe]]&amp;tbl_AufmassLos1[[#This Row],[Reinigungs-tageJahr]],tbl_BasisLos1[],8,FALSE),"")</f>
        <v>0</v>
      </c>
      <c r="U1328" s="168" t="str">
        <f>IFERROR(tbl_AufmassLos1[[#This Row],[StundenJahr]]*tbl_AufmassLos1[[#This Row],[SVS]],"")</f>
        <v/>
      </c>
      <c r="V1328" s="169" t="str">
        <f>IFERROR(tbl_AufmassLos1[[#This Row],[PreisJahr]]/12,"")</f>
        <v/>
      </c>
    </row>
    <row r="1329" spans="1:22" x14ac:dyDescent="0.2">
      <c r="A1329" s="324" t="s">
        <v>2555</v>
      </c>
      <c r="B1329" s="295">
        <v>70770069</v>
      </c>
      <c r="C1329" s="310" t="s">
        <v>719</v>
      </c>
      <c r="D1329" s="290">
        <v>0</v>
      </c>
      <c r="E1329" s="465" t="s">
        <v>742</v>
      </c>
      <c r="F1329" s="291" t="s">
        <v>382</v>
      </c>
      <c r="G1329" s="469" t="s">
        <v>721</v>
      </c>
      <c r="H1329" s="288"/>
      <c r="I1329" s="288" t="s">
        <v>438</v>
      </c>
      <c r="J1329" s="292">
        <v>2.94</v>
      </c>
      <c r="K1329" s="293" t="s">
        <v>451</v>
      </c>
      <c r="L1329" s="311" t="s">
        <v>163</v>
      </c>
      <c r="M1329" s="289" t="s">
        <v>481</v>
      </c>
      <c r="N1329" s="294">
        <v>245</v>
      </c>
      <c r="O1329" s="295">
        <v>0</v>
      </c>
      <c r="P1329" s="295">
        <v>0</v>
      </c>
      <c r="Q1329" s="462">
        <f>IFERROR(tbl_AufmassLos1[[#This Row],[Fläche_qm]]*tbl_AufmassLos1[[#This Row],[Reinigungs-tageJahr]],"")</f>
        <v>720.3</v>
      </c>
      <c r="R1329" s="161">
        <f>IFERROR(VLOOKUP(tbl_AufmassLos1[[#This Row],[Reinigungs-gruppe]]&amp;tbl_AufmassLos1[[#This Row],[Reinigungs-tageJahr]],tbl_BasisLos1[],7,FALSE),"")</f>
        <v>0</v>
      </c>
      <c r="S1329" s="464" t="str">
        <f>IFERROR(tbl_AufmassLos1[[#This Row],[Fläche_qm_Jahr]]/tbl_AufmassLos1[[#This Row],[qm Leistung pro Stunde]],"")</f>
        <v/>
      </c>
      <c r="T1329" s="167">
        <f>IFERROR(VLOOKUP(tbl_AufmassLos1[[#This Row],[Reinigungs-gruppe]]&amp;tbl_AufmassLos1[[#This Row],[Reinigungs-tageJahr]],tbl_BasisLos1[],8,FALSE),"")</f>
        <v>0</v>
      </c>
      <c r="U1329" s="168" t="str">
        <f>IFERROR(tbl_AufmassLos1[[#This Row],[StundenJahr]]*tbl_AufmassLos1[[#This Row],[SVS]],"")</f>
        <v/>
      </c>
      <c r="V1329" s="169" t="str">
        <f>IFERROR(tbl_AufmassLos1[[#This Row],[PreisJahr]]/12,"")</f>
        <v/>
      </c>
    </row>
    <row r="1330" spans="1:22" x14ac:dyDescent="0.2">
      <c r="A1330" s="324" t="s">
        <v>2555</v>
      </c>
      <c r="B1330" s="295">
        <v>70770069</v>
      </c>
      <c r="C1330" s="310" t="s">
        <v>719</v>
      </c>
      <c r="D1330" s="290">
        <v>0</v>
      </c>
      <c r="E1330" s="465" t="s">
        <v>743</v>
      </c>
      <c r="F1330" s="291" t="s">
        <v>1980</v>
      </c>
      <c r="G1330" s="469" t="s">
        <v>721</v>
      </c>
      <c r="H1330" s="288"/>
      <c r="I1330" s="288" t="s">
        <v>443</v>
      </c>
      <c r="J1330" s="292">
        <v>23.32</v>
      </c>
      <c r="K1330" s="293" t="s">
        <v>262</v>
      </c>
      <c r="L1330" s="311" t="s">
        <v>163</v>
      </c>
      <c r="M1330" s="289" t="s">
        <v>481</v>
      </c>
      <c r="N1330" s="294">
        <v>245</v>
      </c>
      <c r="O1330" s="295">
        <v>7.6</v>
      </c>
      <c r="P1330" s="295">
        <v>0</v>
      </c>
      <c r="Q1330" s="462">
        <f>IFERROR(tbl_AufmassLos1[[#This Row],[Fläche_qm]]*tbl_AufmassLos1[[#This Row],[Reinigungs-tageJahr]],"")</f>
        <v>5713.4</v>
      </c>
      <c r="R1330" s="161">
        <f>IFERROR(VLOOKUP(tbl_AufmassLos1[[#This Row],[Reinigungs-gruppe]]&amp;tbl_AufmassLos1[[#This Row],[Reinigungs-tageJahr]],tbl_BasisLos1[],7,FALSE),"")</f>
        <v>0</v>
      </c>
      <c r="S1330" s="464" t="str">
        <f>IFERROR(tbl_AufmassLos1[[#This Row],[Fläche_qm_Jahr]]/tbl_AufmassLos1[[#This Row],[qm Leistung pro Stunde]],"")</f>
        <v/>
      </c>
      <c r="T1330" s="167">
        <f>IFERROR(VLOOKUP(tbl_AufmassLos1[[#This Row],[Reinigungs-gruppe]]&amp;tbl_AufmassLos1[[#This Row],[Reinigungs-tageJahr]],tbl_BasisLos1[],8,FALSE),"")</f>
        <v>0</v>
      </c>
      <c r="U1330" s="168" t="str">
        <f>IFERROR(tbl_AufmassLos1[[#This Row],[StundenJahr]]*tbl_AufmassLos1[[#This Row],[SVS]],"")</f>
        <v/>
      </c>
      <c r="V1330" s="169" t="str">
        <f>IFERROR(tbl_AufmassLos1[[#This Row],[PreisJahr]]/12,"")</f>
        <v/>
      </c>
    </row>
    <row r="1331" spans="1:22" x14ac:dyDescent="0.2">
      <c r="A1331" s="324" t="s">
        <v>2555</v>
      </c>
      <c r="B1331" s="295">
        <v>70770069</v>
      </c>
      <c r="C1331" s="310" t="s">
        <v>719</v>
      </c>
      <c r="D1331" s="290">
        <v>2</v>
      </c>
      <c r="E1331" s="465" t="s">
        <v>759</v>
      </c>
      <c r="F1331" s="291" t="s">
        <v>387</v>
      </c>
      <c r="G1331" s="469" t="s">
        <v>721</v>
      </c>
      <c r="H1331" s="288"/>
      <c r="I1331" s="288" t="s">
        <v>446</v>
      </c>
      <c r="J1331" s="292">
        <v>1.02</v>
      </c>
      <c r="K1331" s="293" t="s">
        <v>457</v>
      </c>
      <c r="L1331" s="311" t="s">
        <v>163</v>
      </c>
      <c r="M1331" s="289" t="s">
        <v>480</v>
      </c>
      <c r="N1331" s="294">
        <v>12</v>
      </c>
      <c r="O1331" s="295">
        <v>0</v>
      </c>
      <c r="P1331" s="295">
        <v>0</v>
      </c>
      <c r="Q1331" s="462">
        <f>IFERROR(tbl_AufmassLos1[[#This Row],[Fläche_qm]]*tbl_AufmassLos1[[#This Row],[Reinigungs-tageJahr]],"")</f>
        <v>12.24</v>
      </c>
      <c r="R1331" s="161">
        <f>IFERROR(VLOOKUP(tbl_AufmassLos1[[#This Row],[Reinigungs-gruppe]]&amp;tbl_AufmassLos1[[#This Row],[Reinigungs-tageJahr]],tbl_BasisLos1[],7,FALSE),"")</f>
        <v>0</v>
      </c>
      <c r="S1331" s="464" t="str">
        <f>IFERROR(tbl_AufmassLos1[[#This Row],[Fläche_qm_Jahr]]/tbl_AufmassLos1[[#This Row],[qm Leistung pro Stunde]],"")</f>
        <v/>
      </c>
      <c r="T1331" s="167">
        <f>IFERROR(VLOOKUP(tbl_AufmassLos1[[#This Row],[Reinigungs-gruppe]]&amp;tbl_AufmassLos1[[#This Row],[Reinigungs-tageJahr]],tbl_BasisLos1[],8,FALSE),"")</f>
        <v>0</v>
      </c>
      <c r="U1331" s="168" t="str">
        <f>IFERROR(tbl_AufmassLos1[[#This Row],[StundenJahr]]*tbl_AufmassLos1[[#This Row],[SVS]],"")</f>
        <v/>
      </c>
      <c r="V1331" s="169" t="str">
        <f>IFERROR(tbl_AufmassLos1[[#This Row],[PreisJahr]]/12,"")</f>
        <v/>
      </c>
    </row>
    <row r="1332" spans="1:22" x14ac:dyDescent="0.2">
      <c r="A1332" s="324" t="s">
        <v>2555</v>
      </c>
      <c r="B1332" s="295">
        <v>70770069</v>
      </c>
      <c r="C1332" s="310" t="s">
        <v>719</v>
      </c>
      <c r="D1332" s="290">
        <v>2</v>
      </c>
      <c r="E1332" s="465" t="s">
        <v>750</v>
      </c>
      <c r="F1332" s="291" t="s">
        <v>388</v>
      </c>
      <c r="G1332" s="469" t="s">
        <v>721</v>
      </c>
      <c r="H1332" s="288"/>
      <c r="I1332" s="288" t="s">
        <v>446</v>
      </c>
      <c r="J1332" s="292">
        <v>11.27</v>
      </c>
      <c r="K1332" s="293" t="s">
        <v>234</v>
      </c>
      <c r="L1332" s="311" t="s">
        <v>163</v>
      </c>
      <c r="M1332" s="289" t="s">
        <v>479</v>
      </c>
      <c r="N1332" s="294">
        <v>49</v>
      </c>
      <c r="O1332" s="295">
        <v>1.28</v>
      </c>
      <c r="P1332" s="295">
        <v>1.98</v>
      </c>
      <c r="Q1332" s="462">
        <f>IFERROR(tbl_AufmassLos1[[#This Row],[Fläche_qm]]*tbl_AufmassLos1[[#This Row],[Reinigungs-tageJahr]],"")</f>
        <v>552.23</v>
      </c>
      <c r="R1332" s="161">
        <f>IFERROR(VLOOKUP(tbl_AufmassLos1[[#This Row],[Reinigungs-gruppe]]&amp;tbl_AufmassLos1[[#This Row],[Reinigungs-tageJahr]],tbl_BasisLos1[],7,FALSE),"")</f>
        <v>0</v>
      </c>
      <c r="S1332" s="464" t="str">
        <f>IFERROR(tbl_AufmassLos1[[#This Row],[Fläche_qm_Jahr]]/tbl_AufmassLos1[[#This Row],[qm Leistung pro Stunde]],"")</f>
        <v/>
      </c>
      <c r="T1332" s="167">
        <f>IFERROR(VLOOKUP(tbl_AufmassLos1[[#This Row],[Reinigungs-gruppe]]&amp;tbl_AufmassLos1[[#This Row],[Reinigungs-tageJahr]],tbl_BasisLos1[],8,FALSE),"")</f>
        <v>0</v>
      </c>
      <c r="U1332" s="168" t="str">
        <f>IFERROR(tbl_AufmassLos1[[#This Row],[StundenJahr]]*tbl_AufmassLos1[[#This Row],[SVS]],"")</f>
        <v/>
      </c>
      <c r="V1332" s="169" t="str">
        <f>IFERROR(tbl_AufmassLos1[[#This Row],[PreisJahr]]/12,"")</f>
        <v/>
      </c>
    </row>
    <row r="1333" spans="1:22" x14ac:dyDescent="0.2">
      <c r="A1333" s="324" t="s">
        <v>2555</v>
      </c>
      <c r="B1333" s="295">
        <v>70770069</v>
      </c>
      <c r="C1333" s="310" t="s">
        <v>719</v>
      </c>
      <c r="D1333" s="290">
        <v>2</v>
      </c>
      <c r="E1333" s="465" t="s">
        <v>751</v>
      </c>
      <c r="F1333" s="291" t="s">
        <v>417</v>
      </c>
      <c r="G1333" s="469" t="s">
        <v>721</v>
      </c>
      <c r="H1333" s="288"/>
      <c r="I1333" s="288" t="s">
        <v>446</v>
      </c>
      <c r="J1333" s="292">
        <v>31.71</v>
      </c>
      <c r="K1333" s="293" t="s">
        <v>234</v>
      </c>
      <c r="L1333" s="311" t="s">
        <v>163</v>
      </c>
      <c r="M1333" s="289" t="s">
        <v>479</v>
      </c>
      <c r="N1333" s="294">
        <v>49</v>
      </c>
      <c r="O1333" s="295">
        <v>6.62</v>
      </c>
      <c r="P1333" s="295">
        <v>0</v>
      </c>
      <c r="Q1333" s="462">
        <f>IFERROR(tbl_AufmassLos1[[#This Row],[Fläche_qm]]*tbl_AufmassLos1[[#This Row],[Reinigungs-tageJahr]],"")</f>
        <v>1553.79</v>
      </c>
      <c r="R1333" s="161">
        <f>IFERROR(VLOOKUP(tbl_AufmassLos1[[#This Row],[Reinigungs-gruppe]]&amp;tbl_AufmassLos1[[#This Row],[Reinigungs-tageJahr]],tbl_BasisLos1[],7,FALSE),"")</f>
        <v>0</v>
      </c>
      <c r="S1333" s="464" t="str">
        <f>IFERROR(tbl_AufmassLos1[[#This Row],[Fläche_qm_Jahr]]/tbl_AufmassLos1[[#This Row],[qm Leistung pro Stunde]],"")</f>
        <v/>
      </c>
      <c r="T1333" s="167">
        <f>IFERROR(VLOOKUP(tbl_AufmassLos1[[#This Row],[Reinigungs-gruppe]]&amp;tbl_AufmassLos1[[#This Row],[Reinigungs-tageJahr]],tbl_BasisLos1[],8,FALSE),"")</f>
        <v>0</v>
      </c>
      <c r="U1333" s="168" t="str">
        <f>IFERROR(tbl_AufmassLos1[[#This Row],[StundenJahr]]*tbl_AufmassLos1[[#This Row],[SVS]],"")</f>
        <v/>
      </c>
      <c r="V1333" s="169" t="str">
        <f>IFERROR(tbl_AufmassLos1[[#This Row],[PreisJahr]]/12,"")</f>
        <v/>
      </c>
    </row>
    <row r="1334" spans="1:22" x14ac:dyDescent="0.2">
      <c r="A1334" s="324" t="s">
        <v>2555</v>
      </c>
      <c r="B1334" s="295">
        <v>70770069</v>
      </c>
      <c r="C1334" s="310" t="s">
        <v>719</v>
      </c>
      <c r="D1334" s="290">
        <v>2</v>
      </c>
      <c r="E1334" s="465" t="s">
        <v>752</v>
      </c>
      <c r="F1334" s="291" t="s">
        <v>388</v>
      </c>
      <c r="G1334" s="469" t="s">
        <v>721</v>
      </c>
      <c r="H1334" s="288"/>
      <c r="I1334" s="288" t="s">
        <v>446</v>
      </c>
      <c r="J1334" s="292">
        <v>13.46</v>
      </c>
      <c r="K1334" s="293" t="s">
        <v>234</v>
      </c>
      <c r="L1334" s="311" t="s">
        <v>163</v>
      </c>
      <c r="M1334" s="289" t="s">
        <v>479</v>
      </c>
      <c r="N1334" s="294">
        <v>49</v>
      </c>
      <c r="O1334" s="295">
        <v>3.1</v>
      </c>
      <c r="P1334" s="295">
        <v>4.1900000000000004</v>
      </c>
      <c r="Q1334" s="462">
        <f>IFERROR(tbl_AufmassLos1[[#This Row],[Fläche_qm]]*tbl_AufmassLos1[[#This Row],[Reinigungs-tageJahr]],"")</f>
        <v>659.54000000000008</v>
      </c>
      <c r="R1334" s="161">
        <f>IFERROR(VLOOKUP(tbl_AufmassLos1[[#This Row],[Reinigungs-gruppe]]&amp;tbl_AufmassLos1[[#This Row],[Reinigungs-tageJahr]],tbl_BasisLos1[],7,FALSE),"")</f>
        <v>0</v>
      </c>
      <c r="S1334" s="464" t="str">
        <f>IFERROR(tbl_AufmassLos1[[#This Row],[Fläche_qm_Jahr]]/tbl_AufmassLos1[[#This Row],[qm Leistung pro Stunde]],"")</f>
        <v/>
      </c>
      <c r="T1334" s="167">
        <f>IFERROR(VLOOKUP(tbl_AufmassLos1[[#This Row],[Reinigungs-gruppe]]&amp;tbl_AufmassLos1[[#This Row],[Reinigungs-tageJahr]],tbl_BasisLos1[],8,FALSE),"")</f>
        <v>0</v>
      </c>
      <c r="U1334" s="168" t="str">
        <f>IFERROR(tbl_AufmassLos1[[#This Row],[StundenJahr]]*tbl_AufmassLos1[[#This Row],[SVS]],"")</f>
        <v/>
      </c>
      <c r="V1334" s="169" t="str">
        <f>IFERROR(tbl_AufmassLos1[[#This Row],[PreisJahr]]/12,"")</f>
        <v/>
      </c>
    </row>
    <row r="1335" spans="1:22" x14ac:dyDescent="0.2">
      <c r="A1335" s="324" t="s">
        <v>2555</v>
      </c>
      <c r="B1335" s="295">
        <v>70770069</v>
      </c>
      <c r="C1335" s="310" t="s">
        <v>719</v>
      </c>
      <c r="D1335" s="290">
        <v>2</v>
      </c>
      <c r="E1335" s="465" t="s">
        <v>753</v>
      </c>
      <c r="F1335" s="291" t="s">
        <v>388</v>
      </c>
      <c r="G1335" s="469" t="s">
        <v>721</v>
      </c>
      <c r="H1335" s="288"/>
      <c r="I1335" s="288" t="s">
        <v>446</v>
      </c>
      <c r="J1335" s="292">
        <v>18.46</v>
      </c>
      <c r="K1335" s="293" t="s">
        <v>234</v>
      </c>
      <c r="L1335" s="311" t="s">
        <v>163</v>
      </c>
      <c r="M1335" s="289" t="s">
        <v>479</v>
      </c>
      <c r="N1335" s="294">
        <v>49</v>
      </c>
      <c r="O1335" s="295">
        <v>3.1</v>
      </c>
      <c r="P1335" s="295">
        <v>0</v>
      </c>
      <c r="Q1335" s="462">
        <f>IFERROR(tbl_AufmassLos1[[#This Row],[Fläche_qm]]*tbl_AufmassLos1[[#This Row],[Reinigungs-tageJahr]],"")</f>
        <v>904.54000000000008</v>
      </c>
      <c r="R1335" s="161">
        <f>IFERROR(VLOOKUP(tbl_AufmassLos1[[#This Row],[Reinigungs-gruppe]]&amp;tbl_AufmassLos1[[#This Row],[Reinigungs-tageJahr]],tbl_BasisLos1[],7,FALSE),"")</f>
        <v>0</v>
      </c>
      <c r="S1335" s="464" t="str">
        <f>IFERROR(tbl_AufmassLos1[[#This Row],[Fläche_qm_Jahr]]/tbl_AufmassLos1[[#This Row],[qm Leistung pro Stunde]],"")</f>
        <v/>
      </c>
      <c r="T1335" s="167">
        <f>IFERROR(VLOOKUP(tbl_AufmassLos1[[#This Row],[Reinigungs-gruppe]]&amp;tbl_AufmassLos1[[#This Row],[Reinigungs-tageJahr]],tbl_BasisLos1[],8,FALSE),"")</f>
        <v>0</v>
      </c>
      <c r="U1335" s="168" t="str">
        <f>IFERROR(tbl_AufmassLos1[[#This Row],[StundenJahr]]*tbl_AufmassLos1[[#This Row],[SVS]],"")</f>
        <v/>
      </c>
      <c r="V1335" s="169" t="str">
        <f>IFERROR(tbl_AufmassLos1[[#This Row],[PreisJahr]]/12,"")</f>
        <v/>
      </c>
    </row>
    <row r="1336" spans="1:22" x14ac:dyDescent="0.2">
      <c r="A1336" s="324" t="s">
        <v>2555</v>
      </c>
      <c r="B1336" s="295">
        <v>70770069</v>
      </c>
      <c r="C1336" s="310" t="s">
        <v>719</v>
      </c>
      <c r="D1336" s="290">
        <v>2</v>
      </c>
      <c r="E1336" s="465" t="s">
        <v>754</v>
      </c>
      <c r="F1336" s="291" t="s">
        <v>388</v>
      </c>
      <c r="G1336" s="469" t="s">
        <v>721</v>
      </c>
      <c r="H1336" s="288"/>
      <c r="I1336" s="288" t="s">
        <v>446</v>
      </c>
      <c r="J1336" s="292">
        <v>21.1</v>
      </c>
      <c r="K1336" s="293" t="s">
        <v>234</v>
      </c>
      <c r="L1336" s="311" t="s">
        <v>163</v>
      </c>
      <c r="M1336" s="289" t="s">
        <v>479</v>
      </c>
      <c r="N1336" s="294">
        <v>49</v>
      </c>
      <c r="O1336" s="295">
        <v>3.1</v>
      </c>
      <c r="P1336" s="295">
        <v>0</v>
      </c>
      <c r="Q1336" s="462">
        <f>IFERROR(tbl_AufmassLos1[[#This Row],[Fläche_qm]]*tbl_AufmassLos1[[#This Row],[Reinigungs-tageJahr]],"")</f>
        <v>1033.9000000000001</v>
      </c>
      <c r="R1336" s="161">
        <f>IFERROR(VLOOKUP(tbl_AufmassLos1[[#This Row],[Reinigungs-gruppe]]&amp;tbl_AufmassLos1[[#This Row],[Reinigungs-tageJahr]],tbl_BasisLos1[],7,FALSE),"")</f>
        <v>0</v>
      </c>
      <c r="S1336" s="464" t="str">
        <f>IFERROR(tbl_AufmassLos1[[#This Row],[Fläche_qm_Jahr]]/tbl_AufmassLos1[[#This Row],[qm Leistung pro Stunde]],"")</f>
        <v/>
      </c>
      <c r="T1336" s="167">
        <f>IFERROR(VLOOKUP(tbl_AufmassLos1[[#This Row],[Reinigungs-gruppe]]&amp;tbl_AufmassLos1[[#This Row],[Reinigungs-tageJahr]],tbl_BasisLos1[],8,FALSE),"")</f>
        <v>0</v>
      </c>
      <c r="U1336" s="168" t="str">
        <f>IFERROR(tbl_AufmassLos1[[#This Row],[StundenJahr]]*tbl_AufmassLos1[[#This Row],[SVS]],"")</f>
        <v/>
      </c>
      <c r="V1336" s="169" t="str">
        <f>IFERROR(tbl_AufmassLos1[[#This Row],[PreisJahr]]/12,"")</f>
        <v/>
      </c>
    </row>
    <row r="1337" spans="1:22" x14ac:dyDescent="0.2">
      <c r="A1337" s="324" t="s">
        <v>2555</v>
      </c>
      <c r="B1337" s="295">
        <v>70770069</v>
      </c>
      <c r="C1337" s="310" t="s">
        <v>719</v>
      </c>
      <c r="D1337" s="290">
        <v>2</v>
      </c>
      <c r="E1337" s="465" t="s">
        <v>755</v>
      </c>
      <c r="F1337" s="291" t="s">
        <v>380</v>
      </c>
      <c r="G1337" s="469" t="s">
        <v>721</v>
      </c>
      <c r="H1337" s="288"/>
      <c r="I1337" s="288" t="s">
        <v>446</v>
      </c>
      <c r="J1337" s="292">
        <v>19.510000000000002</v>
      </c>
      <c r="K1337" s="293" t="s">
        <v>489</v>
      </c>
      <c r="L1337" s="311" t="s">
        <v>163</v>
      </c>
      <c r="M1337" s="289" t="s">
        <v>571</v>
      </c>
      <c r="N1337" s="294">
        <v>98</v>
      </c>
      <c r="O1337" s="295">
        <v>0</v>
      </c>
      <c r="P1337" s="295">
        <v>2.7</v>
      </c>
      <c r="Q1337" s="462">
        <f>IFERROR(tbl_AufmassLos1[[#This Row],[Fläche_qm]]*tbl_AufmassLos1[[#This Row],[Reinigungs-tageJahr]],"")</f>
        <v>1911.9800000000002</v>
      </c>
      <c r="R1337" s="161">
        <f>IFERROR(VLOOKUP(tbl_AufmassLos1[[#This Row],[Reinigungs-gruppe]]&amp;tbl_AufmassLos1[[#This Row],[Reinigungs-tageJahr]],tbl_BasisLos1[],7,FALSE),"")</f>
        <v>0</v>
      </c>
      <c r="S1337" s="464" t="str">
        <f>IFERROR(tbl_AufmassLos1[[#This Row],[Fläche_qm_Jahr]]/tbl_AufmassLos1[[#This Row],[qm Leistung pro Stunde]],"")</f>
        <v/>
      </c>
      <c r="T1337" s="167">
        <f>IFERROR(VLOOKUP(tbl_AufmassLos1[[#This Row],[Reinigungs-gruppe]]&amp;tbl_AufmassLos1[[#This Row],[Reinigungs-tageJahr]],tbl_BasisLos1[],8,FALSE),"")</f>
        <v>0</v>
      </c>
      <c r="U1337" s="168" t="str">
        <f>IFERROR(tbl_AufmassLos1[[#This Row],[StundenJahr]]*tbl_AufmassLos1[[#This Row],[SVS]],"")</f>
        <v/>
      </c>
      <c r="V1337" s="169" t="str">
        <f>IFERROR(tbl_AufmassLos1[[#This Row],[PreisJahr]]/12,"")</f>
        <v/>
      </c>
    </row>
    <row r="1338" spans="1:22" x14ac:dyDescent="0.2">
      <c r="A1338" s="324" t="s">
        <v>2555</v>
      </c>
      <c r="B1338" s="295">
        <v>70770069</v>
      </c>
      <c r="C1338" s="310" t="s">
        <v>719</v>
      </c>
      <c r="D1338" s="290">
        <v>2</v>
      </c>
      <c r="E1338" s="465" t="s">
        <v>757</v>
      </c>
      <c r="F1338" s="291" t="s">
        <v>1984</v>
      </c>
      <c r="G1338" s="469" t="s">
        <v>721</v>
      </c>
      <c r="H1338" s="288"/>
      <c r="I1338" s="288" t="s">
        <v>438</v>
      </c>
      <c r="J1338" s="292">
        <v>1.57</v>
      </c>
      <c r="K1338" s="293" t="s">
        <v>451</v>
      </c>
      <c r="L1338" s="311" t="s">
        <v>163</v>
      </c>
      <c r="M1338" s="289" t="s">
        <v>481</v>
      </c>
      <c r="N1338" s="294">
        <v>245</v>
      </c>
      <c r="O1338" s="295">
        <v>0</v>
      </c>
      <c r="P1338" s="295">
        <v>0</v>
      </c>
      <c r="Q1338" s="462">
        <f>IFERROR(tbl_AufmassLos1[[#This Row],[Fläche_qm]]*tbl_AufmassLos1[[#This Row],[Reinigungs-tageJahr]],"")</f>
        <v>384.65000000000003</v>
      </c>
      <c r="R1338" s="161">
        <f>IFERROR(VLOOKUP(tbl_AufmassLos1[[#This Row],[Reinigungs-gruppe]]&amp;tbl_AufmassLos1[[#This Row],[Reinigungs-tageJahr]],tbl_BasisLos1[],7,FALSE),"")</f>
        <v>0</v>
      </c>
      <c r="S1338" s="464" t="str">
        <f>IFERROR(tbl_AufmassLos1[[#This Row],[Fläche_qm_Jahr]]/tbl_AufmassLos1[[#This Row],[qm Leistung pro Stunde]],"")</f>
        <v/>
      </c>
      <c r="T1338" s="167">
        <f>IFERROR(VLOOKUP(tbl_AufmassLos1[[#This Row],[Reinigungs-gruppe]]&amp;tbl_AufmassLos1[[#This Row],[Reinigungs-tageJahr]],tbl_BasisLos1[],8,FALSE),"")</f>
        <v>0</v>
      </c>
      <c r="U1338" s="168" t="str">
        <f>IFERROR(tbl_AufmassLos1[[#This Row],[StundenJahr]]*tbl_AufmassLos1[[#This Row],[SVS]],"")</f>
        <v/>
      </c>
      <c r="V1338" s="169" t="str">
        <f>IFERROR(tbl_AufmassLos1[[#This Row],[PreisJahr]]/12,"")</f>
        <v/>
      </c>
    </row>
    <row r="1339" spans="1:22" x14ac:dyDescent="0.2">
      <c r="A1339" s="324" t="s">
        <v>2555</v>
      </c>
      <c r="B1339" s="295">
        <v>70770069</v>
      </c>
      <c r="C1339" s="310" t="s">
        <v>719</v>
      </c>
      <c r="D1339" s="290">
        <v>2</v>
      </c>
      <c r="E1339" s="465" t="s">
        <v>756</v>
      </c>
      <c r="F1339" s="291" t="s">
        <v>1983</v>
      </c>
      <c r="G1339" s="469" t="s">
        <v>721</v>
      </c>
      <c r="H1339" s="288"/>
      <c r="I1339" s="288" t="s">
        <v>438</v>
      </c>
      <c r="J1339" s="292">
        <v>1.53</v>
      </c>
      <c r="K1339" s="293" t="s">
        <v>451</v>
      </c>
      <c r="L1339" s="311" t="s">
        <v>163</v>
      </c>
      <c r="M1339" s="289" t="s">
        <v>481</v>
      </c>
      <c r="N1339" s="294">
        <v>245</v>
      </c>
      <c r="O1339" s="295">
        <v>0</v>
      </c>
      <c r="P1339" s="295">
        <v>0</v>
      </c>
      <c r="Q1339" s="462">
        <f>IFERROR(tbl_AufmassLos1[[#This Row],[Fläche_qm]]*tbl_AufmassLos1[[#This Row],[Reinigungs-tageJahr]],"")</f>
        <v>374.85</v>
      </c>
      <c r="R1339" s="161">
        <f>IFERROR(VLOOKUP(tbl_AufmassLos1[[#This Row],[Reinigungs-gruppe]]&amp;tbl_AufmassLos1[[#This Row],[Reinigungs-tageJahr]],tbl_BasisLos1[],7,FALSE),"")</f>
        <v>0</v>
      </c>
      <c r="S1339" s="464" t="str">
        <f>IFERROR(tbl_AufmassLos1[[#This Row],[Fläche_qm_Jahr]]/tbl_AufmassLos1[[#This Row],[qm Leistung pro Stunde]],"")</f>
        <v/>
      </c>
      <c r="T1339" s="167">
        <f>IFERROR(VLOOKUP(tbl_AufmassLos1[[#This Row],[Reinigungs-gruppe]]&amp;tbl_AufmassLos1[[#This Row],[Reinigungs-tageJahr]],tbl_BasisLos1[],8,FALSE),"")</f>
        <v>0</v>
      </c>
      <c r="U1339" s="168" t="str">
        <f>IFERROR(tbl_AufmassLos1[[#This Row],[StundenJahr]]*tbl_AufmassLos1[[#This Row],[SVS]],"")</f>
        <v/>
      </c>
      <c r="V1339" s="169" t="str">
        <f>IFERROR(tbl_AufmassLos1[[#This Row],[PreisJahr]]/12,"")</f>
        <v/>
      </c>
    </row>
    <row r="1340" spans="1:22" x14ac:dyDescent="0.2">
      <c r="A1340" s="324" t="s">
        <v>2555</v>
      </c>
      <c r="B1340" s="295">
        <v>70770069</v>
      </c>
      <c r="C1340" s="310" t="s">
        <v>719</v>
      </c>
      <c r="D1340" s="290">
        <v>2</v>
      </c>
      <c r="E1340" s="465" t="s">
        <v>758</v>
      </c>
      <c r="F1340" s="291" t="s">
        <v>395</v>
      </c>
      <c r="G1340" s="469" t="s">
        <v>721</v>
      </c>
      <c r="H1340" s="288"/>
      <c r="I1340" s="288" t="s">
        <v>441</v>
      </c>
      <c r="J1340" s="292">
        <v>9.66</v>
      </c>
      <c r="K1340" s="293" t="s">
        <v>454</v>
      </c>
      <c r="L1340" s="311" t="s">
        <v>163</v>
      </c>
      <c r="M1340" s="289" t="s">
        <v>481</v>
      </c>
      <c r="N1340" s="294">
        <v>245</v>
      </c>
      <c r="O1340" s="295">
        <v>3.12</v>
      </c>
      <c r="P1340" s="295">
        <v>0</v>
      </c>
      <c r="Q1340" s="462">
        <f>IFERROR(tbl_AufmassLos1[[#This Row],[Fläche_qm]]*tbl_AufmassLos1[[#This Row],[Reinigungs-tageJahr]],"")</f>
        <v>2366.6999999999998</v>
      </c>
      <c r="R1340" s="161">
        <f>IFERROR(VLOOKUP(tbl_AufmassLos1[[#This Row],[Reinigungs-gruppe]]&amp;tbl_AufmassLos1[[#This Row],[Reinigungs-tageJahr]],tbl_BasisLos1[],7,FALSE),"")</f>
        <v>0</v>
      </c>
      <c r="S1340" s="464" t="str">
        <f>IFERROR(tbl_AufmassLos1[[#This Row],[Fläche_qm_Jahr]]/tbl_AufmassLos1[[#This Row],[qm Leistung pro Stunde]],"")</f>
        <v/>
      </c>
      <c r="T1340" s="167">
        <f>IFERROR(VLOOKUP(tbl_AufmassLos1[[#This Row],[Reinigungs-gruppe]]&amp;tbl_AufmassLos1[[#This Row],[Reinigungs-tageJahr]],tbl_BasisLos1[],8,FALSE),"")</f>
        <v>0</v>
      </c>
      <c r="U1340" s="168" t="str">
        <f>IFERROR(tbl_AufmassLos1[[#This Row],[StundenJahr]]*tbl_AufmassLos1[[#This Row],[SVS]],"")</f>
        <v/>
      </c>
      <c r="V1340" s="169" t="str">
        <f>IFERROR(tbl_AufmassLos1[[#This Row],[PreisJahr]]/12,"")</f>
        <v/>
      </c>
    </row>
    <row r="1341" spans="1:22" x14ac:dyDescent="0.2">
      <c r="A1341" s="324" t="s">
        <v>2555</v>
      </c>
      <c r="B1341" s="295">
        <v>70770069</v>
      </c>
      <c r="C1341" s="310" t="s">
        <v>719</v>
      </c>
      <c r="D1341" s="290">
        <v>2</v>
      </c>
      <c r="E1341" s="465" t="s">
        <v>760</v>
      </c>
      <c r="F1341" s="291" t="s">
        <v>1985</v>
      </c>
      <c r="G1341" s="469" t="s">
        <v>721</v>
      </c>
      <c r="H1341" s="288"/>
      <c r="I1341" s="288" t="s">
        <v>438</v>
      </c>
      <c r="J1341" s="292">
        <v>1.17</v>
      </c>
      <c r="K1341" s="293" t="s">
        <v>48</v>
      </c>
      <c r="L1341" s="311" t="s">
        <v>163</v>
      </c>
      <c r="M1341" s="295">
        <v>0</v>
      </c>
      <c r="N1341" s="294">
        <v>0</v>
      </c>
      <c r="O1341" s="295">
        <v>0</v>
      </c>
      <c r="P1341" s="295">
        <v>0</v>
      </c>
      <c r="Q1341" s="462">
        <f>IFERROR(tbl_AufmassLos1[[#This Row],[Fläche_qm]]*tbl_AufmassLos1[[#This Row],[Reinigungs-tageJahr]],"")</f>
        <v>0</v>
      </c>
      <c r="R1341" s="161">
        <f>IFERROR(VLOOKUP(tbl_AufmassLos1[[#This Row],[Reinigungs-gruppe]]&amp;tbl_AufmassLos1[[#This Row],[Reinigungs-tageJahr]],tbl_BasisLos1[],7,FALSE),"")</f>
        <v>0</v>
      </c>
      <c r="S1341" s="464" t="str">
        <f>IFERROR(tbl_AufmassLos1[[#This Row],[Fläche_qm_Jahr]]/tbl_AufmassLos1[[#This Row],[qm Leistung pro Stunde]],"")</f>
        <v/>
      </c>
      <c r="T1341" s="167">
        <f>IFERROR(VLOOKUP(tbl_AufmassLos1[[#This Row],[Reinigungs-gruppe]]&amp;tbl_AufmassLos1[[#This Row],[Reinigungs-tageJahr]],tbl_BasisLos1[],8,FALSE),"")</f>
        <v>0</v>
      </c>
      <c r="U1341" s="168" t="str">
        <f>IFERROR(tbl_AufmassLos1[[#This Row],[StundenJahr]]*tbl_AufmassLos1[[#This Row],[SVS]],"")</f>
        <v/>
      </c>
      <c r="V1341" s="169" t="str">
        <f>IFERROR(tbl_AufmassLos1[[#This Row],[PreisJahr]]/12,"")</f>
        <v/>
      </c>
    </row>
    <row r="1342" spans="1:22" x14ac:dyDescent="0.2">
      <c r="A1342" s="324" t="s">
        <v>2555</v>
      </c>
      <c r="B1342" s="295">
        <v>70770069</v>
      </c>
      <c r="C1342" s="310" t="s">
        <v>719</v>
      </c>
      <c r="D1342" s="290">
        <v>3</v>
      </c>
      <c r="E1342" s="465" t="s">
        <v>784</v>
      </c>
      <c r="F1342" s="291" t="s">
        <v>1991</v>
      </c>
      <c r="G1342" s="469" t="s">
        <v>721</v>
      </c>
      <c r="H1342" s="288"/>
      <c r="I1342" s="288" t="s">
        <v>442</v>
      </c>
      <c r="J1342" s="292">
        <v>11.09</v>
      </c>
      <c r="K1342" s="293" t="s">
        <v>460</v>
      </c>
      <c r="L1342" s="311" t="s">
        <v>163</v>
      </c>
      <c r="M1342" s="289" t="s">
        <v>479</v>
      </c>
      <c r="N1342" s="294">
        <v>49</v>
      </c>
      <c r="O1342" s="295">
        <v>0</v>
      </c>
      <c r="P1342" s="295">
        <v>0</v>
      </c>
      <c r="Q1342" s="462">
        <f>IFERROR(tbl_AufmassLos1[[#This Row],[Fläche_qm]]*tbl_AufmassLos1[[#This Row],[Reinigungs-tageJahr]],"")</f>
        <v>543.41</v>
      </c>
      <c r="R1342" s="161">
        <f>IFERROR(VLOOKUP(tbl_AufmassLos1[[#This Row],[Reinigungs-gruppe]]&amp;tbl_AufmassLos1[[#This Row],[Reinigungs-tageJahr]],tbl_BasisLos1[],7,FALSE),"")</f>
        <v>0</v>
      </c>
      <c r="S1342" s="464" t="str">
        <f>IFERROR(tbl_AufmassLos1[[#This Row],[Fläche_qm_Jahr]]/tbl_AufmassLos1[[#This Row],[qm Leistung pro Stunde]],"")</f>
        <v/>
      </c>
      <c r="T1342" s="167">
        <f>IFERROR(VLOOKUP(tbl_AufmassLos1[[#This Row],[Reinigungs-gruppe]]&amp;tbl_AufmassLos1[[#This Row],[Reinigungs-tageJahr]],tbl_BasisLos1[],8,FALSE),"")</f>
        <v>0</v>
      </c>
      <c r="U1342" s="168" t="str">
        <f>IFERROR(tbl_AufmassLos1[[#This Row],[StundenJahr]]*tbl_AufmassLos1[[#This Row],[SVS]],"")</f>
        <v/>
      </c>
      <c r="V1342" s="169" t="str">
        <f>IFERROR(tbl_AufmassLos1[[#This Row],[PreisJahr]]/12,"")</f>
        <v/>
      </c>
    </row>
    <row r="1343" spans="1:22" x14ac:dyDescent="0.2">
      <c r="A1343" s="324" t="s">
        <v>2555</v>
      </c>
      <c r="B1343" s="295">
        <v>70770069</v>
      </c>
      <c r="C1343" s="310" t="s">
        <v>719</v>
      </c>
      <c r="D1343" s="290">
        <v>3</v>
      </c>
      <c r="E1343" s="465" t="s">
        <v>772</v>
      </c>
      <c r="F1343" s="291" t="s">
        <v>388</v>
      </c>
      <c r="G1343" s="469" t="s">
        <v>721</v>
      </c>
      <c r="H1343" s="288"/>
      <c r="I1343" s="288" t="s">
        <v>442</v>
      </c>
      <c r="J1343" s="292">
        <v>16.420000000000002</v>
      </c>
      <c r="K1343" s="293" t="s">
        <v>234</v>
      </c>
      <c r="L1343" s="311" t="s">
        <v>163</v>
      </c>
      <c r="M1343" s="289" t="s">
        <v>479</v>
      </c>
      <c r="N1343" s="294">
        <v>49</v>
      </c>
      <c r="O1343" s="295">
        <v>4.26</v>
      </c>
      <c r="P1343" s="295">
        <v>8.01</v>
      </c>
      <c r="Q1343" s="462">
        <f>IFERROR(tbl_AufmassLos1[[#This Row],[Fläche_qm]]*tbl_AufmassLos1[[#This Row],[Reinigungs-tageJahr]],"")</f>
        <v>804.58</v>
      </c>
      <c r="R1343" s="161">
        <f>IFERROR(VLOOKUP(tbl_AufmassLos1[[#This Row],[Reinigungs-gruppe]]&amp;tbl_AufmassLos1[[#This Row],[Reinigungs-tageJahr]],tbl_BasisLos1[],7,FALSE),"")</f>
        <v>0</v>
      </c>
      <c r="S1343" s="464" t="str">
        <f>IFERROR(tbl_AufmassLos1[[#This Row],[Fläche_qm_Jahr]]/tbl_AufmassLos1[[#This Row],[qm Leistung pro Stunde]],"")</f>
        <v/>
      </c>
      <c r="T1343" s="167">
        <f>IFERROR(VLOOKUP(tbl_AufmassLos1[[#This Row],[Reinigungs-gruppe]]&amp;tbl_AufmassLos1[[#This Row],[Reinigungs-tageJahr]],tbl_BasisLos1[],8,FALSE),"")</f>
        <v>0</v>
      </c>
      <c r="U1343" s="168" t="str">
        <f>IFERROR(tbl_AufmassLos1[[#This Row],[StundenJahr]]*tbl_AufmassLos1[[#This Row],[SVS]],"")</f>
        <v/>
      </c>
      <c r="V1343" s="169" t="str">
        <f>IFERROR(tbl_AufmassLos1[[#This Row],[PreisJahr]]/12,"")</f>
        <v/>
      </c>
    </row>
    <row r="1344" spans="1:22" x14ac:dyDescent="0.2">
      <c r="A1344" s="324" t="s">
        <v>2555</v>
      </c>
      <c r="B1344" s="295">
        <v>70770069</v>
      </c>
      <c r="C1344" s="310" t="s">
        <v>719</v>
      </c>
      <c r="D1344" s="290">
        <v>3</v>
      </c>
      <c r="E1344" s="465" t="s">
        <v>773</v>
      </c>
      <c r="F1344" s="291" t="s">
        <v>1986</v>
      </c>
      <c r="G1344" s="469" t="s">
        <v>721</v>
      </c>
      <c r="H1344" s="288"/>
      <c r="I1344" s="288" t="s">
        <v>442</v>
      </c>
      <c r="J1344" s="292">
        <v>9.93</v>
      </c>
      <c r="K1344" s="293" t="s">
        <v>478</v>
      </c>
      <c r="L1344" s="311" t="s">
        <v>163</v>
      </c>
      <c r="M1344" s="289" t="s">
        <v>484</v>
      </c>
      <c r="N1344" s="294">
        <v>122.5</v>
      </c>
      <c r="O1344" s="295">
        <v>2.84</v>
      </c>
      <c r="P1344" s="295">
        <v>8.01</v>
      </c>
      <c r="Q1344" s="462">
        <f>IFERROR(tbl_AufmassLos1[[#This Row],[Fläche_qm]]*tbl_AufmassLos1[[#This Row],[Reinigungs-tageJahr]],"")</f>
        <v>1216.425</v>
      </c>
      <c r="R1344" s="161">
        <f>IFERROR(VLOOKUP(tbl_AufmassLos1[[#This Row],[Reinigungs-gruppe]]&amp;tbl_AufmassLos1[[#This Row],[Reinigungs-tageJahr]],tbl_BasisLos1[],7,FALSE),"")</f>
        <v>0</v>
      </c>
      <c r="S1344" s="464" t="str">
        <f>IFERROR(tbl_AufmassLos1[[#This Row],[Fläche_qm_Jahr]]/tbl_AufmassLos1[[#This Row],[qm Leistung pro Stunde]],"")</f>
        <v/>
      </c>
      <c r="T1344" s="167">
        <f>IFERROR(VLOOKUP(tbl_AufmassLos1[[#This Row],[Reinigungs-gruppe]]&amp;tbl_AufmassLos1[[#This Row],[Reinigungs-tageJahr]],tbl_BasisLos1[],8,FALSE),"")</f>
        <v>0</v>
      </c>
      <c r="U1344" s="168" t="str">
        <f>IFERROR(tbl_AufmassLos1[[#This Row],[StundenJahr]]*tbl_AufmassLos1[[#This Row],[SVS]],"")</f>
        <v/>
      </c>
      <c r="V1344" s="169" t="str">
        <f>IFERROR(tbl_AufmassLos1[[#This Row],[PreisJahr]]/12,"")</f>
        <v/>
      </c>
    </row>
    <row r="1345" spans="1:22" x14ac:dyDescent="0.2">
      <c r="A1345" s="324" t="s">
        <v>2555</v>
      </c>
      <c r="B1345" s="295">
        <v>70770069</v>
      </c>
      <c r="C1345" s="310" t="s">
        <v>719</v>
      </c>
      <c r="D1345" s="290">
        <v>3</v>
      </c>
      <c r="E1345" s="465" t="s">
        <v>774</v>
      </c>
      <c r="F1345" s="291" t="s">
        <v>412</v>
      </c>
      <c r="G1345" s="469" t="s">
        <v>721</v>
      </c>
      <c r="H1345" s="288"/>
      <c r="I1345" s="288" t="s">
        <v>442</v>
      </c>
      <c r="J1345" s="292">
        <v>11.09</v>
      </c>
      <c r="K1345" s="293" t="s">
        <v>489</v>
      </c>
      <c r="L1345" s="311" t="s">
        <v>163</v>
      </c>
      <c r="M1345" s="289" t="s">
        <v>571</v>
      </c>
      <c r="N1345" s="294">
        <v>98</v>
      </c>
      <c r="O1345" s="295">
        <v>1.42</v>
      </c>
      <c r="P1345" s="295">
        <v>0</v>
      </c>
      <c r="Q1345" s="462">
        <f>IFERROR(tbl_AufmassLos1[[#This Row],[Fläche_qm]]*tbl_AufmassLos1[[#This Row],[Reinigungs-tageJahr]],"")</f>
        <v>1086.82</v>
      </c>
      <c r="R1345" s="161">
        <f>IFERROR(VLOOKUP(tbl_AufmassLos1[[#This Row],[Reinigungs-gruppe]]&amp;tbl_AufmassLos1[[#This Row],[Reinigungs-tageJahr]],tbl_BasisLos1[],7,FALSE),"")</f>
        <v>0</v>
      </c>
      <c r="S1345" s="464" t="str">
        <f>IFERROR(tbl_AufmassLos1[[#This Row],[Fläche_qm_Jahr]]/tbl_AufmassLos1[[#This Row],[qm Leistung pro Stunde]],"")</f>
        <v/>
      </c>
      <c r="T1345" s="167">
        <f>IFERROR(VLOOKUP(tbl_AufmassLos1[[#This Row],[Reinigungs-gruppe]]&amp;tbl_AufmassLos1[[#This Row],[Reinigungs-tageJahr]],tbl_BasisLos1[],8,FALSE),"")</f>
        <v>0</v>
      </c>
      <c r="U1345" s="168" t="str">
        <f>IFERROR(tbl_AufmassLos1[[#This Row],[StundenJahr]]*tbl_AufmassLos1[[#This Row],[SVS]],"")</f>
        <v/>
      </c>
      <c r="V1345" s="169" t="str">
        <f>IFERROR(tbl_AufmassLos1[[#This Row],[PreisJahr]]/12,"")</f>
        <v/>
      </c>
    </row>
    <row r="1346" spans="1:22" x14ac:dyDescent="0.2">
      <c r="A1346" s="324" t="s">
        <v>2555</v>
      </c>
      <c r="B1346" s="295">
        <v>70770069</v>
      </c>
      <c r="C1346" s="310" t="s">
        <v>719</v>
      </c>
      <c r="D1346" s="290">
        <v>3</v>
      </c>
      <c r="E1346" s="465" t="s">
        <v>775</v>
      </c>
      <c r="F1346" s="291" t="s">
        <v>380</v>
      </c>
      <c r="G1346" s="469" t="s">
        <v>721</v>
      </c>
      <c r="H1346" s="288"/>
      <c r="I1346" s="288" t="s">
        <v>442</v>
      </c>
      <c r="J1346" s="292">
        <v>31.67</v>
      </c>
      <c r="K1346" s="293" t="s">
        <v>489</v>
      </c>
      <c r="L1346" s="311" t="s">
        <v>163</v>
      </c>
      <c r="M1346" s="289" t="s">
        <v>571</v>
      </c>
      <c r="N1346" s="294">
        <v>98</v>
      </c>
      <c r="O1346" s="295">
        <v>41.18</v>
      </c>
      <c r="P1346" s="295">
        <v>5.58</v>
      </c>
      <c r="Q1346" s="462">
        <f>IFERROR(tbl_AufmassLos1[[#This Row],[Fläche_qm]]*tbl_AufmassLos1[[#This Row],[Reinigungs-tageJahr]],"")</f>
        <v>3103.6600000000003</v>
      </c>
      <c r="R1346" s="161">
        <f>IFERROR(VLOOKUP(tbl_AufmassLos1[[#This Row],[Reinigungs-gruppe]]&amp;tbl_AufmassLos1[[#This Row],[Reinigungs-tageJahr]],tbl_BasisLos1[],7,FALSE),"")</f>
        <v>0</v>
      </c>
      <c r="S1346" s="464" t="str">
        <f>IFERROR(tbl_AufmassLos1[[#This Row],[Fläche_qm_Jahr]]/tbl_AufmassLos1[[#This Row],[qm Leistung pro Stunde]],"")</f>
        <v/>
      </c>
      <c r="T1346" s="167">
        <f>IFERROR(VLOOKUP(tbl_AufmassLos1[[#This Row],[Reinigungs-gruppe]]&amp;tbl_AufmassLos1[[#This Row],[Reinigungs-tageJahr]],tbl_BasisLos1[],8,FALSE),"")</f>
        <v>0</v>
      </c>
      <c r="U1346" s="168" t="str">
        <f>IFERROR(tbl_AufmassLos1[[#This Row],[StundenJahr]]*tbl_AufmassLos1[[#This Row],[SVS]],"")</f>
        <v/>
      </c>
      <c r="V1346" s="169" t="str">
        <f>IFERROR(tbl_AufmassLos1[[#This Row],[PreisJahr]]/12,"")</f>
        <v/>
      </c>
    </row>
    <row r="1347" spans="1:22" x14ac:dyDescent="0.2">
      <c r="A1347" s="324" t="s">
        <v>2555</v>
      </c>
      <c r="B1347" s="295">
        <v>70770069</v>
      </c>
      <c r="C1347" s="310" t="s">
        <v>719</v>
      </c>
      <c r="D1347" s="290">
        <v>3</v>
      </c>
      <c r="E1347" s="465" t="s">
        <v>776</v>
      </c>
      <c r="F1347" s="291" t="s">
        <v>1987</v>
      </c>
      <c r="G1347" s="469" t="s">
        <v>721</v>
      </c>
      <c r="H1347" s="288"/>
      <c r="I1347" s="288" t="s">
        <v>442</v>
      </c>
      <c r="J1347" s="292">
        <v>4.74</v>
      </c>
      <c r="K1347" s="293" t="s">
        <v>489</v>
      </c>
      <c r="L1347" s="311" t="s">
        <v>163</v>
      </c>
      <c r="M1347" s="289" t="s">
        <v>571</v>
      </c>
      <c r="N1347" s="294">
        <v>98</v>
      </c>
      <c r="O1347" s="295">
        <v>0</v>
      </c>
      <c r="P1347" s="295">
        <v>0</v>
      </c>
      <c r="Q1347" s="462">
        <f>IFERROR(tbl_AufmassLos1[[#This Row],[Fläche_qm]]*tbl_AufmassLos1[[#This Row],[Reinigungs-tageJahr]],"")</f>
        <v>464.52000000000004</v>
      </c>
      <c r="R1347" s="161">
        <f>IFERROR(VLOOKUP(tbl_AufmassLos1[[#This Row],[Reinigungs-gruppe]]&amp;tbl_AufmassLos1[[#This Row],[Reinigungs-tageJahr]],tbl_BasisLos1[],7,FALSE),"")</f>
        <v>0</v>
      </c>
      <c r="S1347" s="464" t="str">
        <f>IFERROR(tbl_AufmassLos1[[#This Row],[Fläche_qm_Jahr]]/tbl_AufmassLos1[[#This Row],[qm Leistung pro Stunde]],"")</f>
        <v/>
      </c>
      <c r="T1347" s="167">
        <f>IFERROR(VLOOKUP(tbl_AufmassLos1[[#This Row],[Reinigungs-gruppe]]&amp;tbl_AufmassLos1[[#This Row],[Reinigungs-tageJahr]],tbl_BasisLos1[],8,FALSE),"")</f>
        <v>0</v>
      </c>
      <c r="U1347" s="168" t="str">
        <f>IFERROR(tbl_AufmassLos1[[#This Row],[StundenJahr]]*tbl_AufmassLos1[[#This Row],[SVS]],"")</f>
        <v/>
      </c>
      <c r="V1347" s="169" t="str">
        <f>IFERROR(tbl_AufmassLos1[[#This Row],[PreisJahr]]/12,"")</f>
        <v/>
      </c>
    </row>
    <row r="1348" spans="1:22" x14ac:dyDescent="0.2">
      <c r="A1348" s="324" t="s">
        <v>2555</v>
      </c>
      <c r="B1348" s="295">
        <v>70770069</v>
      </c>
      <c r="C1348" s="310" t="s">
        <v>719</v>
      </c>
      <c r="D1348" s="289">
        <v>3</v>
      </c>
      <c r="E1348" s="465" t="s">
        <v>777</v>
      </c>
      <c r="F1348" s="291" t="s">
        <v>380</v>
      </c>
      <c r="G1348" s="469" t="s">
        <v>721</v>
      </c>
      <c r="H1348" s="288"/>
      <c r="I1348" s="288" t="s">
        <v>442</v>
      </c>
      <c r="J1348" s="292">
        <v>31.67</v>
      </c>
      <c r="K1348" s="293" t="s">
        <v>489</v>
      </c>
      <c r="L1348" s="311" t="s">
        <v>163</v>
      </c>
      <c r="M1348" s="289" t="s">
        <v>571</v>
      </c>
      <c r="N1348" s="294">
        <v>98</v>
      </c>
      <c r="O1348" s="295">
        <v>41.18</v>
      </c>
      <c r="P1348" s="295">
        <v>7.1</v>
      </c>
      <c r="Q1348" s="462">
        <f>IFERROR(tbl_AufmassLos1[[#This Row],[Fläche_qm]]*tbl_AufmassLos1[[#This Row],[Reinigungs-tageJahr]],"")</f>
        <v>3103.6600000000003</v>
      </c>
      <c r="R1348" s="161">
        <f>IFERROR(VLOOKUP(tbl_AufmassLos1[[#This Row],[Reinigungs-gruppe]]&amp;tbl_AufmassLos1[[#This Row],[Reinigungs-tageJahr]],tbl_BasisLos1[],7,FALSE),"")</f>
        <v>0</v>
      </c>
      <c r="S1348" s="464" t="str">
        <f>IFERROR(tbl_AufmassLos1[[#This Row],[Fläche_qm_Jahr]]/tbl_AufmassLos1[[#This Row],[qm Leistung pro Stunde]],"")</f>
        <v/>
      </c>
      <c r="T1348" s="167">
        <f>IFERROR(VLOOKUP(tbl_AufmassLos1[[#This Row],[Reinigungs-gruppe]]&amp;tbl_AufmassLos1[[#This Row],[Reinigungs-tageJahr]],tbl_BasisLos1[],8,FALSE),"")</f>
        <v>0</v>
      </c>
      <c r="U1348" s="168" t="str">
        <f>IFERROR(tbl_AufmassLos1[[#This Row],[StundenJahr]]*tbl_AufmassLos1[[#This Row],[SVS]],"")</f>
        <v/>
      </c>
      <c r="V1348" s="169" t="str">
        <f>IFERROR(tbl_AufmassLos1[[#This Row],[PreisJahr]]/12,"")</f>
        <v/>
      </c>
    </row>
    <row r="1349" spans="1:22" x14ac:dyDescent="0.2">
      <c r="A1349" s="324" t="s">
        <v>2555</v>
      </c>
      <c r="B1349" s="295">
        <v>70770069</v>
      </c>
      <c r="C1349" s="310" t="s">
        <v>719</v>
      </c>
      <c r="D1349" s="290">
        <v>3</v>
      </c>
      <c r="E1349" s="465" t="s">
        <v>778</v>
      </c>
      <c r="F1349" s="291" t="s">
        <v>1988</v>
      </c>
      <c r="G1349" s="469" t="s">
        <v>721</v>
      </c>
      <c r="H1349" s="288"/>
      <c r="I1349" s="288" t="s">
        <v>438</v>
      </c>
      <c r="J1349" s="292">
        <v>2.5099999999999998</v>
      </c>
      <c r="K1349" s="293" t="s">
        <v>451</v>
      </c>
      <c r="L1349" s="311" t="s">
        <v>163</v>
      </c>
      <c r="M1349" s="289" t="s">
        <v>481</v>
      </c>
      <c r="N1349" s="294">
        <v>245</v>
      </c>
      <c r="O1349" s="295">
        <v>0</v>
      </c>
      <c r="P1349" s="295">
        <v>0</v>
      </c>
      <c r="Q1349" s="462">
        <f>IFERROR(tbl_AufmassLos1[[#This Row],[Fläche_qm]]*tbl_AufmassLos1[[#This Row],[Reinigungs-tageJahr]],"")</f>
        <v>614.94999999999993</v>
      </c>
      <c r="R1349" s="161">
        <f>IFERROR(VLOOKUP(tbl_AufmassLos1[[#This Row],[Reinigungs-gruppe]]&amp;tbl_AufmassLos1[[#This Row],[Reinigungs-tageJahr]],tbl_BasisLos1[],7,FALSE),"")</f>
        <v>0</v>
      </c>
      <c r="S1349" s="464" t="str">
        <f>IFERROR(tbl_AufmassLos1[[#This Row],[Fläche_qm_Jahr]]/tbl_AufmassLos1[[#This Row],[qm Leistung pro Stunde]],"")</f>
        <v/>
      </c>
      <c r="T1349" s="167">
        <f>IFERROR(VLOOKUP(tbl_AufmassLos1[[#This Row],[Reinigungs-gruppe]]&amp;tbl_AufmassLos1[[#This Row],[Reinigungs-tageJahr]],tbl_BasisLos1[],8,FALSE),"")</f>
        <v>0</v>
      </c>
      <c r="U1349" s="168" t="str">
        <f>IFERROR(tbl_AufmassLos1[[#This Row],[StundenJahr]]*tbl_AufmassLos1[[#This Row],[SVS]],"")</f>
        <v/>
      </c>
      <c r="V1349" s="169" t="str">
        <f>IFERROR(tbl_AufmassLos1[[#This Row],[PreisJahr]]/12,"")</f>
        <v/>
      </c>
    </row>
    <row r="1350" spans="1:22" x14ac:dyDescent="0.2">
      <c r="A1350" s="324" t="s">
        <v>2555</v>
      </c>
      <c r="B1350" s="295">
        <v>70770069</v>
      </c>
      <c r="C1350" s="310" t="s">
        <v>719</v>
      </c>
      <c r="D1350" s="290">
        <v>3</v>
      </c>
      <c r="E1350" s="465" t="s">
        <v>779</v>
      </c>
      <c r="F1350" s="291" t="s">
        <v>1989</v>
      </c>
      <c r="G1350" s="469" t="s">
        <v>721</v>
      </c>
      <c r="H1350" s="288"/>
      <c r="I1350" s="288" t="s">
        <v>438</v>
      </c>
      <c r="J1350" s="292">
        <v>2.2400000000000002</v>
      </c>
      <c r="K1350" s="293" t="s">
        <v>451</v>
      </c>
      <c r="L1350" s="311" t="s">
        <v>163</v>
      </c>
      <c r="M1350" s="289" t="s">
        <v>481</v>
      </c>
      <c r="N1350" s="294">
        <v>245</v>
      </c>
      <c r="O1350" s="295">
        <v>0</v>
      </c>
      <c r="P1350" s="295">
        <v>0</v>
      </c>
      <c r="Q1350" s="462">
        <f>IFERROR(tbl_AufmassLos1[[#This Row],[Fläche_qm]]*tbl_AufmassLos1[[#This Row],[Reinigungs-tageJahr]],"")</f>
        <v>548.80000000000007</v>
      </c>
      <c r="R1350" s="161">
        <f>IFERROR(VLOOKUP(tbl_AufmassLos1[[#This Row],[Reinigungs-gruppe]]&amp;tbl_AufmassLos1[[#This Row],[Reinigungs-tageJahr]],tbl_BasisLos1[],7,FALSE),"")</f>
        <v>0</v>
      </c>
      <c r="S1350" s="464" t="str">
        <f>IFERROR(tbl_AufmassLos1[[#This Row],[Fläche_qm_Jahr]]/tbl_AufmassLos1[[#This Row],[qm Leistung pro Stunde]],"")</f>
        <v/>
      </c>
      <c r="T1350" s="167">
        <f>IFERROR(VLOOKUP(tbl_AufmassLos1[[#This Row],[Reinigungs-gruppe]]&amp;tbl_AufmassLos1[[#This Row],[Reinigungs-tageJahr]],tbl_BasisLos1[],8,FALSE),"")</f>
        <v>0</v>
      </c>
      <c r="U1350" s="168" t="str">
        <f>IFERROR(tbl_AufmassLos1[[#This Row],[StundenJahr]]*tbl_AufmassLos1[[#This Row],[SVS]],"")</f>
        <v/>
      </c>
      <c r="V1350" s="169" t="str">
        <f>IFERROR(tbl_AufmassLos1[[#This Row],[PreisJahr]]/12,"")</f>
        <v/>
      </c>
    </row>
    <row r="1351" spans="1:22" x14ac:dyDescent="0.2">
      <c r="A1351" s="324" t="s">
        <v>2555</v>
      </c>
      <c r="B1351" s="295">
        <v>70770069</v>
      </c>
      <c r="C1351" s="310" t="s">
        <v>719</v>
      </c>
      <c r="D1351" s="290">
        <v>3</v>
      </c>
      <c r="E1351" s="465" t="s">
        <v>780</v>
      </c>
      <c r="F1351" s="291" t="s">
        <v>1990</v>
      </c>
      <c r="G1351" s="469" t="s">
        <v>721</v>
      </c>
      <c r="H1351" s="288"/>
      <c r="I1351" s="288" t="s">
        <v>438</v>
      </c>
      <c r="J1351" s="292">
        <v>2.5099999999999998</v>
      </c>
      <c r="K1351" s="293" t="s">
        <v>451</v>
      </c>
      <c r="L1351" s="311" t="s">
        <v>163</v>
      </c>
      <c r="M1351" s="289" t="s">
        <v>481</v>
      </c>
      <c r="N1351" s="294">
        <v>245</v>
      </c>
      <c r="O1351" s="295">
        <v>0</v>
      </c>
      <c r="P1351" s="295">
        <v>0</v>
      </c>
      <c r="Q1351" s="462">
        <f>IFERROR(tbl_AufmassLos1[[#This Row],[Fläche_qm]]*tbl_AufmassLos1[[#This Row],[Reinigungs-tageJahr]],"")</f>
        <v>614.94999999999993</v>
      </c>
      <c r="R1351" s="161">
        <f>IFERROR(VLOOKUP(tbl_AufmassLos1[[#This Row],[Reinigungs-gruppe]]&amp;tbl_AufmassLos1[[#This Row],[Reinigungs-tageJahr]],tbl_BasisLos1[],7,FALSE),"")</f>
        <v>0</v>
      </c>
      <c r="S1351" s="464" t="str">
        <f>IFERROR(tbl_AufmassLos1[[#This Row],[Fläche_qm_Jahr]]/tbl_AufmassLos1[[#This Row],[qm Leistung pro Stunde]],"")</f>
        <v/>
      </c>
      <c r="T1351" s="167">
        <f>IFERROR(VLOOKUP(tbl_AufmassLos1[[#This Row],[Reinigungs-gruppe]]&amp;tbl_AufmassLos1[[#This Row],[Reinigungs-tageJahr]],tbl_BasisLos1[],8,FALSE),"")</f>
        <v>0</v>
      </c>
      <c r="U1351" s="168" t="str">
        <f>IFERROR(tbl_AufmassLos1[[#This Row],[StundenJahr]]*tbl_AufmassLos1[[#This Row],[SVS]],"")</f>
        <v/>
      </c>
      <c r="V1351" s="169" t="str">
        <f>IFERROR(tbl_AufmassLos1[[#This Row],[PreisJahr]]/12,"")</f>
        <v/>
      </c>
    </row>
    <row r="1352" spans="1:22" x14ac:dyDescent="0.2">
      <c r="A1352" s="324" t="s">
        <v>2555</v>
      </c>
      <c r="B1352" s="295">
        <v>70770069</v>
      </c>
      <c r="C1352" s="310" t="s">
        <v>719</v>
      </c>
      <c r="D1352" s="290">
        <v>3</v>
      </c>
      <c r="E1352" s="465" t="s">
        <v>781</v>
      </c>
      <c r="F1352" s="291" t="s">
        <v>1989</v>
      </c>
      <c r="G1352" s="469" t="s">
        <v>721</v>
      </c>
      <c r="H1352" s="288"/>
      <c r="I1352" s="288" t="s">
        <v>438</v>
      </c>
      <c r="J1352" s="292">
        <v>2.2400000000000002</v>
      </c>
      <c r="K1352" s="293" t="s">
        <v>451</v>
      </c>
      <c r="L1352" s="311" t="s">
        <v>163</v>
      </c>
      <c r="M1352" s="289" t="s">
        <v>481</v>
      </c>
      <c r="N1352" s="294">
        <v>245</v>
      </c>
      <c r="O1352" s="295">
        <v>0</v>
      </c>
      <c r="P1352" s="295">
        <v>0</v>
      </c>
      <c r="Q1352" s="462">
        <f>IFERROR(tbl_AufmassLos1[[#This Row],[Fläche_qm]]*tbl_AufmassLos1[[#This Row],[Reinigungs-tageJahr]],"")</f>
        <v>548.80000000000007</v>
      </c>
      <c r="R1352" s="161">
        <f>IFERROR(VLOOKUP(tbl_AufmassLos1[[#This Row],[Reinigungs-gruppe]]&amp;tbl_AufmassLos1[[#This Row],[Reinigungs-tageJahr]],tbl_BasisLos1[],7,FALSE),"")</f>
        <v>0</v>
      </c>
      <c r="S1352" s="464" t="str">
        <f>IFERROR(tbl_AufmassLos1[[#This Row],[Fläche_qm_Jahr]]/tbl_AufmassLos1[[#This Row],[qm Leistung pro Stunde]],"")</f>
        <v/>
      </c>
      <c r="T1352" s="167">
        <f>IFERROR(VLOOKUP(tbl_AufmassLos1[[#This Row],[Reinigungs-gruppe]]&amp;tbl_AufmassLos1[[#This Row],[Reinigungs-tageJahr]],tbl_BasisLos1[],8,FALSE),"")</f>
        <v>0</v>
      </c>
      <c r="U1352" s="168" t="str">
        <f>IFERROR(tbl_AufmassLos1[[#This Row],[StundenJahr]]*tbl_AufmassLos1[[#This Row],[SVS]],"")</f>
        <v/>
      </c>
      <c r="V1352" s="169" t="str">
        <f>IFERROR(tbl_AufmassLos1[[#This Row],[PreisJahr]]/12,"")</f>
        <v/>
      </c>
    </row>
    <row r="1353" spans="1:22" x14ac:dyDescent="0.2">
      <c r="A1353" s="324" t="s">
        <v>2555</v>
      </c>
      <c r="B1353" s="295">
        <v>70770069</v>
      </c>
      <c r="C1353" s="310" t="s">
        <v>719</v>
      </c>
      <c r="D1353" s="290">
        <v>3</v>
      </c>
      <c r="E1353" s="465" t="s">
        <v>770</v>
      </c>
      <c r="F1353" s="291" t="s">
        <v>388</v>
      </c>
      <c r="G1353" s="469" t="s">
        <v>721</v>
      </c>
      <c r="H1353" s="288"/>
      <c r="I1353" s="288" t="s">
        <v>442</v>
      </c>
      <c r="J1353" s="292">
        <v>22.8</v>
      </c>
      <c r="K1353" s="293" t="s">
        <v>234</v>
      </c>
      <c r="L1353" s="311" t="s">
        <v>163</v>
      </c>
      <c r="M1353" s="289" t="s">
        <v>479</v>
      </c>
      <c r="N1353" s="294">
        <v>49</v>
      </c>
      <c r="O1353" s="295">
        <v>2.84</v>
      </c>
      <c r="P1353" s="295">
        <v>0</v>
      </c>
      <c r="Q1353" s="462">
        <f>IFERROR(tbl_AufmassLos1[[#This Row],[Fläche_qm]]*tbl_AufmassLos1[[#This Row],[Reinigungs-tageJahr]],"")</f>
        <v>1117.2</v>
      </c>
      <c r="R1353" s="161">
        <f>IFERROR(VLOOKUP(tbl_AufmassLos1[[#This Row],[Reinigungs-gruppe]]&amp;tbl_AufmassLos1[[#This Row],[Reinigungs-tageJahr]],tbl_BasisLos1[],7,FALSE),"")</f>
        <v>0</v>
      </c>
      <c r="S1353" s="464" t="str">
        <f>IFERROR(tbl_AufmassLos1[[#This Row],[Fläche_qm_Jahr]]/tbl_AufmassLos1[[#This Row],[qm Leistung pro Stunde]],"")</f>
        <v/>
      </c>
      <c r="T1353" s="167">
        <f>IFERROR(VLOOKUP(tbl_AufmassLos1[[#This Row],[Reinigungs-gruppe]]&amp;tbl_AufmassLos1[[#This Row],[Reinigungs-tageJahr]],tbl_BasisLos1[],8,FALSE),"")</f>
        <v>0</v>
      </c>
      <c r="U1353" s="168" t="str">
        <f>IFERROR(tbl_AufmassLos1[[#This Row],[StundenJahr]]*tbl_AufmassLos1[[#This Row],[SVS]],"")</f>
        <v/>
      </c>
      <c r="V1353" s="169" t="str">
        <f>IFERROR(tbl_AufmassLos1[[#This Row],[PreisJahr]]/12,"")</f>
        <v/>
      </c>
    </row>
    <row r="1354" spans="1:22" x14ac:dyDescent="0.2">
      <c r="A1354" s="324" t="s">
        <v>2555</v>
      </c>
      <c r="B1354" s="295">
        <v>70770069</v>
      </c>
      <c r="C1354" s="310" t="s">
        <v>719</v>
      </c>
      <c r="D1354" s="290">
        <v>3</v>
      </c>
      <c r="E1354" s="465" t="s">
        <v>771</v>
      </c>
      <c r="F1354" s="291" t="s">
        <v>417</v>
      </c>
      <c r="G1354" s="469" t="s">
        <v>721</v>
      </c>
      <c r="H1354" s="288"/>
      <c r="I1354" s="288" t="s">
        <v>442</v>
      </c>
      <c r="J1354" s="292">
        <v>26.62</v>
      </c>
      <c r="K1354" s="293" t="s">
        <v>234</v>
      </c>
      <c r="L1354" s="311" t="s">
        <v>163</v>
      </c>
      <c r="M1354" s="289" t="s">
        <v>479</v>
      </c>
      <c r="N1354" s="294">
        <v>49</v>
      </c>
      <c r="O1354" s="295">
        <v>0</v>
      </c>
      <c r="P1354" s="295">
        <v>0</v>
      </c>
      <c r="Q1354" s="462">
        <f>IFERROR(tbl_AufmassLos1[[#This Row],[Fläche_qm]]*tbl_AufmassLos1[[#This Row],[Reinigungs-tageJahr]],"")</f>
        <v>1304.3800000000001</v>
      </c>
      <c r="R1354" s="161">
        <f>IFERROR(VLOOKUP(tbl_AufmassLos1[[#This Row],[Reinigungs-gruppe]]&amp;tbl_AufmassLos1[[#This Row],[Reinigungs-tageJahr]],tbl_BasisLos1[],7,FALSE),"")</f>
        <v>0</v>
      </c>
      <c r="S1354" s="464" t="str">
        <f>IFERROR(tbl_AufmassLos1[[#This Row],[Fläche_qm_Jahr]]/tbl_AufmassLos1[[#This Row],[qm Leistung pro Stunde]],"")</f>
        <v/>
      </c>
      <c r="T1354" s="167">
        <f>IFERROR(VLOOKUP(tbl_AufmassLos1[[#This Row],[Reinigungs-gruppe]]&amp;tbl_AufmassLos1[[#This Row],[Reinigungs-tageJahr]],tbl_BasisLos1[],8,FALSE),"")</f>
        <v>0</v>
      </c>
      <c r="U1354" s="168" t="str">
        <f>IFERROR(tbl_AufmassLos1[[#This Row],[StundenJahr]]*tbl_AufmassLos1[[#This Row],[SVS]],"")</f>
        <v/>
      </c>
      <c r="V1354" s="169" t="str">
        <f>IFERROR(tbl_AufmassLos1[[#This Row],[PreisJahr]]/12,"")</f>
        <v/>
      </c>
    </row>
    <row r="1355" spans="1:22" x14ac:dyDescent="0.2">
      <c r="A1355" s="324" t="s">
        <v>2555</v>
      </c>
      <c r="B1355" s="295">
        <v>70770069</v>
      </c>
      <c r="C1355" s="310" t="s">
        <v>719</v>
      </c>
      <c r="D1355" s="290">
        <v>3</v>
      </c>
      <c r="E1355" s="465" t="s">
        <v>769</v>
      </c>
      <c r="F1355" s="291" t="s">
        <v>388</v>
      </c>
      <c r="G1355" s="469" t="s">
        <v>721</v>
      </c>
      <c r="H1355" s="288"/>
      <c r="I1355" s="288" t="s">
        <v>442</v>
      </c>
      <c r="J1355" s="292">
        <v>17.07</v>
      </c>
      <c r="K1355" s="293" t="s">
        <v>234</v>
      </c>
      <c r="L1355" s="311" t="s">
        <v>163</v>
      </c>
      <c r="M1355" s="295" t="s">
        <v>479</v>
      </c>
      <c r="N1355" s="294">
        <v>49</v>
      </c>
      <c r="O1355" s="295">
        <v>4.26</v>
      </c>
      <c r="P1355" s="295">
        <v>13.43</v>
      </c>
      <c r="Q1355" s="462">
        <f>IFERROR(tbl_AufmassLos1[[#This Row],[Fläche_qm]]*tbl_AufmassLos1[[#This Row],[Reinigungs-tageJahr]],"")</f>
        <v>836.43000000000006</v>
      </c>
      <c r="R1355" s="161">
        <f>IFERROR(VLOOKUP(tbl_AufmassLos1[[#This Row],[Reinigungs-gruppe]]&amp;tbl_AufmassLos1[[#This Row],[Reinigungs-tageJahr]],tbl_BasisLos1[],7,FALSE),"")</f>
        <v>0</v>
      </c>
      <c r="S1355" s="464" t="str">
        <f>IFERROR(tbl_AufmassLos1[[#This Row],[Fläche_qm_Jahr]]/tbl_AufmassLos1[[#This Row],[qm Leistung pro Stunde]],"")</f>
        <v/>
      </c>
      <c r="T1355" s="167">
        <f>IFERROR(VLOOKUP(tbl_AufmassLos1[[#This Row],[Reinigungs-gruppe]]&amp;tbl_AufmassLos1[[#This Row],[Reinigungs-tageJahr]],tbl_BasisLos1[],8,FALSE),"")</f>
        <v>0</v>
      </c>
      <c r="U1355" s="168" t="str">
        <f>IFERROR(tbl_AufmassLos1[[#This Row],[StundenJahr]]*tbl_AufmassLos1[[#This Row],[SVS]],"")</f>
        <v/>
      </c>
      <c r="V1355" s="169" t="str">
        <f>IFERROR(tbl_AufmassLos1[[#This Row],[PreisJahr]]/12,"")</f>
        <v/>
      </c>
    </row>
    <row r="1356" spans="1:22" x14ac:dyDescent="0.2">
      <c r="A1356" s="324" t="s">
        <v>2555</v>
      </c>
      <c r="B1356" s="295">
        <v>70770069</v>
      </c>
      <c r="C1356" s="310" t="s">
        <v>719</v>
      </c>
      <c r="D1356" s="290">
        <v>3</v>
      </c>
      <c r="E1356" s="465" t="s">
        <v>768</v>
      </c>
      <c r="F1356" s="291" t="s">
        <v>389</v>
      </c>
      <c r="G1356" s="469" t="s">
        <v>721</v>
      </c>
      <c r="H1356" s="288"/>
      <c r="I1356" s="288" t="s">
        <v>442</v>
      </c>
      <c r="J1356" s="292">
        <v>9.93</v>
      </c>
      <c r="K1356" s="293" t="s">
        <v>234</v>
      </c>
      <c r="L1356" s="311" t="s">
        <v>163</v>
      </c>
      <c r="M1356" s="289" t="s">
        <v>479</v>
      </c>
      <c r="N1356" s="294">
        <v>49</v>
      </c>
      <c r="O1356" s="295">
        <v>1.42</v>
      </c>
      <c r="P1356" s="295">
        <v>7.26</v>
      </c>
      <c r="Q1356" s="462">
        <f>IFERROR(tbl_AufmassLos1[[#This Row],[Fläche_qm]]*tbl_AufmassLos1[[#This Row],[Reinigungs-tageJahr]],"")</f>
        <v>486.57</v>
      </c>
      <c r="R1356" s="161">
        <f>IFERROR(VLOOKUP(tbl_AufmassLos1[[#This Row],[Reinigungs-gruppe]]&amp;tbl_AufmassLos1[[#This Row],[Reinigungs-tageJahr]],tbl_BasisLos1[],7,FALSE),"")</f>
        <v>0</v>
      </c>
      <c r="S1356" s="464" t="str">
        <f>IFERROR(tbl_AufmassLos1[[#This Row],[Fläche_qm_Jahr]]/tbl_AufmassLos1[[#This Row],[qm Leistung pro Stunde]],"")</f>
        <v/>
      </c>
      <c r="T1356" s="167">
        <f>IFERROR(VLOOKUP(tbl_AufmassLos1[[#This Row],[Reinigungs-gruppe]]&amp;tbl_AufmassLos1[[#This Row],[Reinigungs-tageJahr]],tbl_BasisLos1[],8,FALSE),"")</f>
        <v>0</v>
      </c>
      <c r="U1356" s="168" t="str">
        <f>IFERROR(tbl_AufmassLos1[[#This Row],[StundenJahr]]*tbl_AufmassLos1[[#This Row],[SVS]],"")</f>
        <v/>
      </c>
      <c r="V1356" s="169" t="str">
        <f>IFERROR(tbl_AufmassLos1[[#This Row],[PreisJahr]]/12,"")</f>
        <v/>
      </c>
    </row>
    <row r="1357" spans="1:22" x14ac:dyDescent="0.2">
      <c r="A1357" s="324" t="s">
        <v>2555</v>
      </c>
      <c r="B1357" s="295">
        <v>70770069</v>
      </c>
      <c r="C1357" s="310" t="s">
        <v>719</v>
      </c>
      <c r="D1357" s="290">
        <v>3</v>
      </c>
      <c r="E1357" s="465" t="s">
        <v>767</v>
      </c>
      <c r="F1357" s="291" t="s">
        <v>388</v>
      </c>
      <c r="G1357" s="469" t="s">
        <v>721</v>
      </c>
      <c r="H1357" s="288"/>
      <c r="I1357" s="288" t="s">
        <v>442</v>
      </c>
      <c r="J1357" s="292">
        <v>22.32</v>
      </c>
      <c r="K1357" s="293" t="s">
        <v>234</v>
      </c>
      <c r="L1357" s="311" t="s">
        <v>163</v>
      </c>
      <c r="M1357" s="289" t="s">
        <v>479</v>
      </c>
      <c r="N1357" s="294">
        <v>49</v>
      </c>
      <c r="O1357" s="295">
        <v>8.5399999999999991</v>
      </c>
      <c r="P1357" s="295">
        <v>10.08</v>
      </c>
      <c r="Q1357" s="462">
        <f>IFERROR(tbl_AufmassLos1[[#This Row],[Fläche_qm]]*tbl_AufmassLos1[[#This Row],[Reinigungs-tageJahr]],"")</f>
        <v>1093.68</v>
      </c>
      <c r="R1357" s="161">
        <f>IFERROR(VLOOKUP(tbl_AufmassLos1[[#This Row],[Reinigungs-gruppe]]&amp;tbl_AufmassLos1[[#This Row],[Reinigungs-tageJahr]],tbl_BasisLos1[],7,FALSE),"")</f>
        <v>0</v>
      </c>
      <c r="S1357" s="464" t="str">
        <f>IFERROR(tbl_AufmassLos1[[#This Row],[Fläche_qm_Jahr]]/tbl_AufmassLos1[[#This Row],[qm Leistung pro Stunde]],"")</f>
        <v/>
      </c>
      <c r="T1357" s="167">
        <f>IFERROR(VLOOKUP(tbl_AufmassLos1[[#This Row],[Reinigungs-gruppe]]&amp;tbl_AufmassLos1[[#This Row],[Reinigungs-tageJahr]],tbl_BasisLos1[],8,FALSE),"")</f>
        <v>0</v>
      </c>
      <c r="U1357" s="168" t="str">
        <f>IFERROR(tbl_AufmassLos1[[#This Row],[StundenJahr]]*tbl_AufmassLos1[[#This Row],[SVS]],"")</f>
        <v/>
      </c>
      <c r="V1357" s="169" t="str">
        <f>IFERROR(tbl_AufmassLos1[[#This Row],[PreisJahr]]/12,"")</f>
        <v/>
      </c>
    </row>
    <row r="1358" spans="1:22" x14ac:dyDescent="0.2">
      <c r="A1358" s="324" t="s">
        <v>2555</v>
      </c>
      <c r="B1358" s="295">
        <v>70770069</v>
      </c>
      <c r="C1358" s="310" t="s">
        <v>719</v>
      </c>
      <c r="D1358" s="290">
        <v>3</v>
      </c>
      <c r="E1358" s="465" t="s">
        <v>782</v>
      </c>
      <c r="F1358" s="291" t="s">
        <v>395</v>
      </c>
      <c r="G1358" s="469" t="s">
        <v>721</v>
      </c>
      <c r="H1358" s="288"/>
      <c r="I1358" s="288" t="s">
        <v>2468</v>
      </c>
      <c r="J1358" s="292">
        <v>3.44</v>
      </c>
      <c r="K1358" s="293" t="s">
        <v>454</v>
      </c>
      <c r="L1358" s="311" t="s">
        <v>163</v>
      </c>
      <c r="M1358" s="289" t="s">
        <v>481</v>
      </c>
      <c r="N1358" s="294">
        <v>245</v>
      </c>
      <c r="O1358" s="295">
        <v>2.84</v>
      </c>
      <c r="P1358" s="295">
        <v>0</v>
      </c>
      <c r="Q1358" s="462">
        <f>IFERROR(tbl_AufmassLos1[[#This Row],[Fläche_qm]]*tbl_AufmassLos1[[#This Row],[Reinigungs-tageJahr]],"")</f>
        <v>842.8</v>
      </c>
      <c r="R1358" s="161">
        <f>IFERROR(VLOOKUP(tbl_AufmassLos1[[#This Row],[Reinigungs-gruppe]]&amp;tbl_AufmassLos1[[#This Row],[Reinigungs-tageJahr]],tbl_BasisLos1[],7,FALSE),"")</f>
        <v>0</v>
      </c>
      <c r="S1358" s="464" t="str">
        <f>IFERROR(tbl_AufmassLos1[[#This Row],[Fläche_qm_Jahr]]/tbl_AufmassLos1[[#This Row],[qm Leistung pro Stunde]],"")</f>
        <v/>
      </c>
      <c r="T1358" s="167">
        <f>IFERROR(VLOOKUP(tbl_AufmassLos1[[#This Row],[Reinigungs-gruppe]]&amp;tbl_AufmassLos1[[#This Row],[Reinigungs-tageJahr]],tbl_BasisLos1[],8,FALSE),"")</f>
        <v>0</v>
      </c>
      <c r="U1358" s="168" t="str">
        <f>IFERROR(tbl_AufmassLos1[[#This Row],[StundenJahr]]*tbl_AufmassLos1[[#This Row],[SVS]],"")</f>
        <v/>
      </c>
      <c r="V1358" s="169" t="str">
        <f>IFERROR(tbl_AufmassLos1[[#This Row],[PreisJahr]]/12,"")</f>
        <v/>
      </c>
    </row>
    <row r="1359" spans="1:22" x14ac:dyDescent="0.2">
      <c r="A1359" s="324" t="s">
        <v>2555</v>
      </c>
      <c r="B1359" s="295">
        <v>70770069</v>
      </c>
      <c r="C1359" s="310" t="s">
        <v>719</v>
      </c>
      <c r="D1359" s="290">
        <v>3</v>
      </c>
      <c r="E1359" s="465" t="s">
        <v>783</v>
      </c>
      <c r="F1359" s="291" t="s">
        <v>395</v>
      </c>
      <c r="G1359" s="469" t="s">
        <v>721</v>
      </c>
      <c r="H1359" s="288"/>
      <c r="I1359" s="288" t="s">
        <v>2468</v>
      </c>
      <c r="J1359" s="292">
        <v>3.44</v>
      </c>
      <c r="K1359" s="293" t="s">
        <v>454</v>
      </c>
      <c r="L1359" s="311" t="s">
        <v>163</v>
      </c>
      <c r="M1359" s="295" t="s">
        <v>481</v>
      </c>
      <c r="N1359" s="294">
        <v>245</v>
      </c>
      <c r="O1359" s="295">
        <v>0</v>
      </c>
      <c r="P1359" s="295">
        <v>0</v>
      </c>
      <c r="Q1359" s="462">
        <f>IFERROR(tbl_AufmassLos1[[#This Row],[Fläche_qm]]*tbl_AufmassLos1[[#This Row],[Reinigungs-tageJahr]],"")</f>
        <v>842.8</v>
      </c>
      <c r="R1359" s="161">
        <f>IFERROR(VLOOKUP(tbl_AufmassLos1[[#This Row],[Reinigungs-gruppe]]&amp;tbl_AufmassLos1[[#This Row],[Reinigungs-tageJahr]],tbl_BasisLos1[],7,FALSE),"")</f>
        <v>0</v>
      </c>
      <c r="S1359" s="464" t="str">
        <f>IFERROR(tbl_AufmassLos1[[#This Row],[Fläche_qm_Jahr]]/tbl_AufmassLos1[[#This Row],[qm Leistung pro Stunde]],"")</f>
        <v/>
      </c>
      <c r="T1359" s="167">
        <f>IFERROR(VLOOKUP(tbl_AufmassLos1[[#This Row],[Reinigungs-gruppe]]&amp;tbl_AufmassLos1[[#This Row],[Reinigungs-tageJahr]],tbl_BasisLos1[],8,FALSE),"")</f>
        <v>0</v>
      </c>
      <c r="U1359" s="168" t="str">
        <f>IFERROR(tbl_AufmassLos1[[#This Row],[StundenJahr]]*tbl_AufmassLos1[[#This Row],[SVS]],"")</f>
        <v/>
      </c>
      <c r="V1359" s="169" t="str">
        <f>IFERROR(tbl_AufmassLos1[[#This Row],[PreisJahr]]/12,"")</f>
        <v/>
      </c>
    </row>
    <row r="1360" spans="1:22" x14ac:dyDescent="0.2">
      <c r="A1360" s="324" t="s">
        <v>2555</v>
      </c>
      <c r="B1360" s="295">
        <v>70770069</v>
      </c>
      <c r="C1360" s="310" t="s">
        <v>719</v>
      </c>
      <c r="D1360" s="290">
        <v>3</v>
      </c>
      <c r="E1360" s="465" t="s">
        <v>766</v>
      </c>
      <c r="F1360" s="291" t="s">
        <v>388</v>
      </c>
      <c r="G1360" s="469" t="s">
        <v>721</v>
      </c>
      <c r="H1360" s="288"/>
      <c r="I1360" s="288" t="s">
        <v>442</v>
      </c>
      <c r="J1360" s="292">
        <v>11.09</v>
      </c>
      <c r="K1360" s="293" t="s">
        <v>234</v>
      </c>
      <c r="L1360" s="311" t="s">
        <v>163</v>
      </c>
      <c r="M1360" s="289" t="s">
        <v>479</v>
      </c>
      <c r="N1360" s="294">
        <v>49</v>
      </c>
      <c r="O1360" s="295">
        <v>1.42</v>
      </c>
      <c r="P1360" s="295">
        <v>7.42</v>
      </c>
      <c r="Q1360" s="462">
        <f>IFERROR(tbl_AufmassLos1[[#This Row],[Fläche_qm]]*tbl_AufmassLos1[[#This Row],[Reinigungs-tageJahr]],"")</f>
        <v>543.41</v>
      </c>
      <c r="R1360" s="161">
        <f>IFERROR(VLOOKUP(tbl_AufmassLos1[[#This Row],[Reinigungs-gruppe]]&amp;tbl_AufmassLos1[[#This Row],[Reinigungs-tageJahr]],tbl_BasisLos1[],7,FALSE),"")</f>
        <v>0</v>
      </c>
      <c r="S1360" s="464" t="str">
        <f>IFERROR(tbl_AufmassLos1[[#This Row],[Fläche_qm_Jahr]]/tbl_AufmassLos1[[#This Row],[qm Leistung pro Stunde]],"")</f>
        <v/>
      </c>
      <c r="T1360" s="167">
        <f>IFERROR(VLOOKUP(tbl_AufmassLos1[[#This Row],[Reinigungs-gruppe]]&amp;tbl_AufmassLos1[[#This Row],[Reinigungs-tageJahr]],tbl_BasisLos1[],8,FALSE),"")</f>
        <v>0</v>
      </c>
      <c r="U1360" s="168" t="str">
        <f>IFERROR(tbl_AufmassLos1[[#This Row],[StundenJahr]]*tbl_AufmassLos1[[#This Row],[SVS]],"")</f>
        <v/>
      </c>
      <c r="V1360" s="169" t="str">
        <f>IFERROR(tbl_AufmassLos1[[#This Row],[PreisJahr]]/12,"")</f>
        <v/>
      </c>
    </row>
    <row r="1361" spans="1:22" x14ac:dyDescent="0.2">
      <c r="A1361" s="324" t="s">
        <v>2555</v>
      </c>
      <c r="B1361" s="295">
        <v>70770069</v>
      </c>
      <c r="C1361" s="310" t="s">
        <v>719</v>
      </c>
      <c r="D1361" s="290">
        <v>3</v>
      </c>
      <c r="E1361" s="465" t="s">
        <v>765</v>
      </c>
      <c r="F1361" s="291" t="s">
        <v>388</v>
      </c>
      <c r="G1361" s="469" t="s">
        <v>721</v>
      </c>
      <c r="H1361" s="288"/>
      <c r="I1361" s="288" t="s">
        <v>442</v>
      </c>
      <c r="J1361" s="292">
        <v>15.86</v>
      </c>
      <c r="K1361" s="293" t="s">
        <v>234</v>
      </c>
      <c r="L1361" s="311" t="s">
        <v>163</v>
      </c>
      <c r="M1361" s="289" t="s">
        <v>479</v>
      </c>
      <c r="N1361" s="294">
        <v>49</v>
      </c>
      <c r="O1361" s="295">
        <v>4.26</v>
      </c>
      <c r="P1361" s="295">
        <v>8.51</v>
      </c>
      <c r="Q1361" s="462">
        <f>IFERROR(tbl_AufmassLos1[[#This Row],[Fläche_qm]]*tbl_AufmassLos1[[#This Row],[Reinigungs-tageJahr]],"")</f>
        <v>777.14</v>
      </c>
      <c r="R1361" s="161">
        <f>IFERROR(VLOOKUP(tbl_AufmassLos1[[#This Row],[Reinigungs-gruppe]]&amp;tbl_AufmassLos1[[#This Row],[Reinigungs-tageJahr]],tbl_BasisLos1[],7,FALSE),"")</f>
        <v>0</v>
      </c>
      <c r="S1361" s="464" t="str">
        <f>IFERROR(tbl_AufmassLos1[[#This Row],[Fläche_qm_Jahr]]/tbl_AufmassLos1[[#This Row],[qm Leistung pro Stunde]],"")</f>
        <v/>
      </c>
      <c r="T1361" s="167">
        <f>IFERROR(VLOOKUP(tbl_AufmassLos1[[#This Row],[Reinigungs-gruppe]]&amp;tbl_AufmassLos1[[#This Row],[Reinigungs-tageJahr]],tbl_BasisLos1[],8,FALSE),"")</f>
        <v>0</v>
      </c>
      <c r="U1361" s="168" t="str">
        <f>IFERROR(tbl_AufmassLos1[[#This Row],[StundenJahr]]*tbl_AufmassLos1[[#This Row],[SVS]],"")</f>
        <v/>
      </c>
      <c r="V1361" s="169" t="str">
        <f>IFERROR(tbl_AufmassLos1[[#This Row],[PreisJahr]]/12,"")</f>
        <v/>
      </c>
    </row>
    <row r="1362" spans="1:22" x14ac:dyDescent="0.2">
      <c r="A1362" s="324" t="s">
        <v>2555</v>
      </c>
      <c r="B1362" s="295">
        <v>70770069</v>
      </c>
      <c r="C1362" s="310" t="s">
        <v>719</v>
      </c>
      <c r="D1362" s="290">
        <v>3</v>
      </c>
      <c r="E1362" s="465" t="s">
        <v>764</v>
      </c>
      <c r="F1362" s="291" t="s">
        <v>388</v>
      </c>
      <c r="G1362" s="469" t="s">
        <v>721</v>
      </c>
      <c r="H1362" s="288"/>
      <c r="I1362" s="288" t="s">
        <v>442</v>
      </c>
      <c r="J1362" s="292">
        <v>16.420000000000002</v>
      </c>
      <c r="K1362" s="293" t="s">
        <v>234</v>
      </c>
      <c r="L1362" s="311" t="s">
        <v>163</v>
      </c>
      <c r="M1362" s="289" t="s">
        <v>479</v>
      </c>
      <c r="N1362" s="294">
        <v>49</v>
      </c>
      <c r="O1362" s="295">
        <v>2.84</v>
      </c>
      <c r="P1362" s="295">
        <v>10.08</v>
      </c>
      <c r="Q1362" s="462">
        <f>IFERROR(tbl_AufmassLos1[[#This Row],[Fläche_qm]]*tbl_AufmassLos1[[#This Row],[Reinigungs-tageJahr]],"")</f>
        <v>804.58</v>
      </c>
      <c r="R1362" s="161">
        <f>IFERROR(VLOOKUP(tbl_AufmassLos1[[#This Row],[Reinigungs-gruppe]]&amp;tbl_AufmassLos1[[#This Row],[Reinigungs-tageJahr]],tbl_BasisLos1[],7,FALSE),"")</f>
        <v>0</v>
      </c>
      <c r="S1362" s="464" t="str">
        <f>IFERROR(tbl_AufmassLos1[[#This Row],[Fläche_qm_Jahr]]/tbl_AufmassLos1[[#This Row],[qm Leistung pro Stunde]],"")</f>
        <v/>
      </c>
      <c r="T1362" s="167">
        <f>IFERROR(VLOOKUP(tbl_AufmassLos1[[#This Row],[Reinigungs-gruppe]]&amp;tbl_AufmassLos1[[#This Row],[Reinigungs-tageJahr]],tbl_BasisLos1[],8,FALSE),"")</f>
        <v>0</v>
      </c>
      <c r="U1362" s="168" t="str">
        <f>IFERROR(tbl_AufmassLos1[[#This Row],[StundenJahr]]*tbl_AufmassLos1[[#This Row],[SVS]],"")</f>
        <v/>
      </c>
      <c r="V1362" s="169" t="str">
        <f>IFERROR(tbl_AufmassLos1[[#This Row],[PreisJahr]]/12,"")</f>
        <v/>
      </c>
    </row>
    <row r="1363" spans="1:22" x14ac:dyDescent="0.2">
      <c r="A1363" s="324" t="s">
        <v>2555</v>
      </c>
      <c r="B1363" s="295">
        <v>70770069</v>
      </c>
      <c r="C1363" s="310" t="s">
        <v>719</v>
      </c>
      <c r="D1363" s="290" t="s">
        <v>257</v>
      </c>
      <c r="E1363" s="465" t="s">
        <v>763</v>
      </c>
      <c r="F1363" s="291" t="s">
        <v>388</v>
      </c>
      <c r="G1363" s="469" t="s">
        <v>721</v>
      </c>
      <c r="H1363" s="288"/>
      <c r="I1363" s="288" t="s">
        <v>442</v>
      </c>
      <c r="J1363" s="292">
        <v>22.8</v>
      </c>
      <c r="K1363" s="293" t="s">
        <v>234</v>
      </c>
      <c r="L1363" s="311" t="s">
        <v>163</v>
      </c>
      <c r="M1363" s="289" t="s">
        <v>479</v>
      </c>
      <c r="N1363" s="294">
        <v>49</v>
      </c>
      <c r="O1363" s="295">
        <v>4.26</v>
      </c>
      <c r="P1363" s="295">
        <v>5.24</v>
      </c>
      <c r="Q1363" s="462">
        <f>IFERROR(tbl_AufmassLos1[[#This Row],[Fläche_qm]]*tbl_AufmassLos1[[#This Row],[Reinigungs-tageJahr]],"")</f>
        <v>1117.2</v>
      </c>
      <c r="R1363" s="161">
        <f>IFERROR(VLOOKUP(tbl_AufmassLos1[[#This Row],[Reinigungs-gruppe]]&amp;tbl_AufmassLos1[[#This Row],[Reinigungs-tageJahr]],tbl_BasisLos1[],7,FALSE),"")</f>
        <v>0</v>
      </c>
      <c r="S1363" s="464" t="str">
        <f>IFERROR(tbl_AufmassLos1[[#This Row],[Fläche_qm_Jahr]]/tbl_AufmassLos1[[#This Row],[qm Leistung pro Stunde]],"")</f>
        <v/>
      </c>
      <c r="T1363" s="167">
        <f>IFERROR(VLOOKUP(tbl_AufmassLos1[[#This Row],[Reinigungs-gruppe]]&amp;tbl_AufmassLos1[[#This Row],[Reinigungs-tageJahr]],tbl_BasisLos1[],8,FALSE),"")</f>
        <v>0</v>
      </c>
      <c r="U1363" s="168" t="str">
        <f>IFERROR(tbl_AufmassLos1[[#This Row],[StundenJahr]]*tbl_AufmassLos1[[#This Row],[SVS]],"")</f>
        <v/>
      </c>
      <c r="V1363" s="169" t="str">
        <f>IFERROR(tbl_AufmassLos1[[#This Row],[PreisJahr]]/12,"")</f>
        <v/>
      </c>
    </row>
    <row r="1364" spans="1:22" x14ac:dyDescent="0.2">
      <c r="A1364" s="324" t="s">
        <v>2555</v>
      </c>
      <c r="B1364" s="295">
        <v>70770069</v>
      </c>
      <c r="C1364" s="310" t="s">
        <v>719</v>
      </c>
      <c r="D1364" s="290" t="s">
        <v>257</v>
      </c>
      <c r="E1364" s="465" t="s">
        <v>762</v>
      </c>
      <c r="F1364" s="291" t="s">
        <v>388</v>
      </c>
      <c r="G1364" s="469" t="s">
        <v>721</v>
      </c>
      <c r="H1364" s="288"/>
      <c r="I1364" s="288" t="s">
        <v>442</v>
      </c>
      <c r="J1364" s="292">
        <v>17.07</v>
      </c>
      <c r="K1364" s="293" t="s">
        <v>234</v>
      </c>
      <c r="L1364" s="311" t="s">
        <v>163</v>
      </c>
      <c r="M1364" s="289" t="s">
        <v>479</v>
      </c>
      <c r="N1364" s="294">
        <v>49</v>
      </c>
      <c r="O1364" s="295">
        <v>2.84</v>
      </c>
      <c r="P1364" s="295">
        <v>12.74</v>
      </c>
      <c r="Q1364" s="462">
        <f>IFERROR(tbl_AufmassLos1[[#This Row],[Fläche_qm]]*tbl_AufmassLos1[[#This Row],[Reinigungs-tageJahr]],"")</f>
        <v>836.43000000000006</v>
      </c>
      <c r="R1364" s="161">
        <f>IFERROR(VLOOKUP(tbl_AufmassLos1[[#This Row],[Reinigungs-gruppe]]&amp;tbl_AufmassLos1[[#This Row],[Reinigungs-tageJahr]],tbl_BasisLos1[],7,FALSE),"")</f>
        <v>0</v>
      </c>
      <c r="S1364" s="464" t="str">
        <f>IFERROR(tbl_AufmassLos1[[#This Row],[Fläche_qm_Jahr]]/tbl_AufmassLos1[[#This Row],[qm Leistung pro Stunde]],"")</f>
        <v/>
      </c>
      <c r="T1364" s="167">
        <f>IFERROR(VLOOKUP(tbl_AufmassLos1[[#This Row],[Reinigungs-gruppe]]&amp;tbl_AufmassLos1[[#This Row],[Reinigungs-tageJahr]],tbl_BasisLos1[],8,FALSE),"")</f>
        <v>0</v>
      </c>
      <c r="U1364" s="168" t="str">
        <f>IFERROR(tbl_AufmassLos1[[#This Row],[StundenJahr]]*tbl_AufmassLos1[[#This Row],[SVS]],"")</f>
        <v/>
      </c>
      <c r="V1364" s="169" t="str">
        <f>IFERROR(tbl_AufmassLos1[[#This Row],[PreisJahr]]/12,"")</f>
        <v/>
      </c>
    </row>
    <row r="1365" spans="1:22" x14ac:dyDescent="0.2">
      <c r="A1365" s="324" t="s">
        <v>2555</v>
      </c>
      <c r="B1365" s="295">
        <v>70770069</v>
      </c>
      <c r="C1365" s="310" t="s">
        <v>719</v>
      </c>
      <c r="D1365" s="290">
        <v>3</v>
      </c>
      <c r="E1365" s="465" t="s">
        <v>761</v>
      </c>
      <c r="F1365" s="291" t="s">
        <v>388</v>
      </c>
      <c r="G1365" s="469" t="s">
        <v>721</v>
      </c>
      <c r="H1365" s="288"/>
      <c r="I1365" s="288" t="s">
        <v>442</v>
      </c>
      <c r="J1365" s="292">
        <v>22.32</v>
      </c>
      <c r="K1365" s="293" t="s">
        <v>234</v>
      </c>
      <c r="L1365" s="311" t="s">
        <v>163</v>
      </c>
      <c r="M1365" s="289" t="s">
        <v>479</v>
      </c>
      <c r="N1365" s="294">
        <v>49</v>
      </c>
      <c r="O1365" s="295">
        <v>2.96</v>
      </c>
      <c r="P1365" s="295">
        <v>6.82</v>
      </c>
      <c r="Q1365" s="462">
        <f>IFERROR(tbl_AufmassLos1[[#This Row],[Fläche_qm]]*tbl_AufmassLos1[[#This Row],[Reinigungs-tageJahr]],"")</f>
        <v>1093.68</v>
      </c>
      <c r="R1365" s="161">
        <f>IFERROR(VLOOKUP(tbl_AufmassLos1[[#This Row],[Reinigungs-gruppe]]&amp;tbl_AufmassLos1[[#This Row],[Reinigungs-tageJahr]],tbl_BasisLos1[],7,FALSE),"")</f>
        <v>0</v>
      </c>
      <c r="S1365" s="464" t="str">
        <f>IFERROR(tbl_AufmassLos1[[#This Row],[Fläche_qm_Jahr]]/tbl_AufmassLos1[[#This Row],[qm Leistung pro Stunde]],"")</f>
        <v/>
      </c>
      <c r="T1365" s="167">
        <f>IFERROR(VLOOKUP(tbl_AufmassLos1[[#This Row],[Reinigungs-gruppe]]&amp;tbl_AufmassLos1[[#This Row],[Reinigungs-tageJahr]],tbl_BasisLos1[],8,FALSE),"")</f>
        <v>0</v>
      </c>
      <c r="U1365" s="168" t="str">
        <f>IFERROR(tbl_AufmassLos1[[#This Row],[StundenJahr]]*tbl_AufmassLos1[[#This Row],[SVS]],"")</f>
        <v/>
      </c>
      <c r="V1365" s="169" t="str">
        <f>IFERROR(tbl_AufmassLos1[[#This Row],[PreisJahr]]/12,"")</f>
        <v/>
      </c>
    </row>
    <row r="1366" spans="1:22" x14ac:dyDescent="0.2">
      <c r="A1366" s="324" t="s">
        <v>2555</v>
      </c>
      <c r="B1366" s="295">
        <v>70770069</v>
      </c>
      <c r="C1366" s="310" t="s">
        <v>719</v>
      </c>
      <c r="D1366" s="290">
        <v>3</v>
      </c>
      <c r="E1366" s="465" t="s">
        <v>785</v>
      </c>
      <c r="F1366" s="291" t="s">
        <v>1992</v>
      </c>
      <c r="G1366" s="469" t="s">
        <v>721</v>
      </c>
      <c r="H1366" s="288"/>
      <c r="I1366" s="288" t="s">
        <v>442</v>
      </c>
      <c r="J1366" s="292">
        <v>9.2100000000000009</v>
      </c>
      <c r="K1366" s="293" t="s">
        <v>457</v>
      </c>
      <c r="L1366" s="311" t="s">
        <v>163</v>
      </c>
      <c r="M1366" s="289" t="s">
        <v>480</v>
      </c>
      <c r="N1366" s="294">
        <v>12</v>
      </c>
      <c r="O1366" s="295">
        <v>0</v>
      </c>
      <c r="P1366" s="295">
        <v>0</v>
      </c>
      <c r="Q1366" s="462">
        <f>IFERROR(tbl_AufmassLos1[[#This Row],[Fläche_qm]]*tbl_AufmassLos1[[#This Row],[Reinigungs-tageJahr]],"")</f>
        <v>110.52000000000001</v>
      </c>
      <c r="R1366" s="161">
        <f>IFERROR(VLOOKUP(tbl_AufmassLos1[[#This Row],[Reinigungs-gruppe]]&amp;tbl_AufmassLos1[[#This Row],[Reinigungs-tageJahr]],tbl_BasisLos1[],7,FALSE),"")</f>
        <v>0</v>
      </c>
      <c r="S1366" s="464" t="str">
        <f>IFERROR(tbl_AufmassLos1[[#This Row],[Fläche_qm_Jahr]]/tbl_AufmassLos1[[#This Row],[qm Leistung pro Stunde]],"")</f>
        <v/>
      </c>
      <c r="T1366" s="167">
        <f>IFERROR(VLOOKUP(tbl_AufmassLos1[[#This Row],[Reinigungs-gruppe]]&amp;tbl_AufmassLos1[[#This Row],[Reinigungs-tageJahr]],tbl_BasisLos1[],8,FALSE),"")</f>
        <v>0</v>
      </c>
      <c r="U1366" s="168" t="str">
        <f>IFERROR(tbl_AufmassLos1[[#This Row],[StundenJahr]]*tbl_AufmassLos1[[#This Row],[SVS]],"")</f>
        <v/>
      </c>
      <c r="V1366" s="169" t="str">
        <f>IFERROR(tbl_AufmassLos1[[#This Row],[PreisJahr]]/12,"")</f>
        <v/>
      </c>
    </row>
    <row r="1367" spans="1:22" x14ac:dyDescent="0.2">
      <c r="A1367" s="324" t="s">
        <v>2555</v>
      </c>
      <c r="B1367" s="295">
        <v>70770069</v>
      </c>
      <c r="C1367" s="310" t="s">
        <v>719</v>
      </c>
      <c r="D1367" s="290">
        <v>3</v>
      </c>
      <c r="E1367" s="465" t="s">
        <v>786</v>
      </c>
      <c r="F1367" s="291" t="s">
        <v>386</v>
      </c>
      <c r="G1367" s="469" t="s">
        <v>721</v>
      </c>
      <c r="H1367" s="288"/>
      <c r="I1367" s="288" t="s">
        <v>442</v>
      </c>
      <c r="J1367" s="292">
        <v>3.66</v>
      </c>
      <c r="K1367" s="293" t="s">
        <v>48</v>
      </c>
      <c r="L1367" s="311" t="s">
        <v>163</v>
      </c>
      <c r="M1367" s="289">
        <v>0</v>
      </c>
      <c r="N1367" s="294">
        <v>0</v>
      </c>
      <c r="O1367" s="295">
        <v>0</v>
      </c>
      <c r="P1367" s="295">
        <v>0</v>
      </c>
      <c r="Q1367" s="462">
        <f>IFERROR(tbl_AufmassLos1[[#This Row],[Fläche_qm]]*tbl_AufmassLos1[[#This Row],[Reinigungs-tageJahr]],"")</f>
        <v>0</v>
      </c>
      <c r="R1367" s="161">
        <f>IFERROR(VLOOKUP(tbl_AufmassLos1[[#This Row],[Reinigungs-gruppe]]&amp;tbl_AufmassLos1[[#This Row],[Reinigungs-tageJahr]],tbl_BasisLos1[],7,FALSE),"")</f>
        <v>0</v>
      </c>
      <c r="S1367" s="464" t="str">
        <f>IFERROR(tbl_AufmassLos1[[#This Row],[Fläche_qm_Jahr]]/tbl_AufmassLos1[[#This Row],[qm Leistung pro Stunde]],"")</f>
        <v/>
      </c>
      <c r="T1367" s="167">
        <f>IFERROR(VLOOKUP(tbl_AufmassLos1[[#This Row],[Reinigungs-gruppe]]&amp;tbl_AufmassLos1[[#This Row],[Reinigungs-tageJahr]],tbl_BasisLos1[],8,FALSE),"")</f>
        <v>0</v>
      </c>
      <c r="U1367" s="168" t="str">
        <f>IFERROR(tbl_AufmassLos1[[#This Row],[StundenJahr]]*tbl_AufmassLos1[[#This Row],[SVS]],"")</f>
        <v/>
      </c>
      <c r="V1367" s="169" t="str">
        <f>IFERROR(tbl_AufmassLos1[[#This Row],[PreisJahr]]/12,"")</f>
        <v/>
      </c>
    </row>
    <row r="1368" spans="1:22" x14ac:dyDescent="0.2">
      <c r="A1368" s="324" t="s">
        <v>2555</v>
      </c>
      <c r="B1368" s="295">
        <v>70770069</v>
      </c>
      <c r="C1368" s="310" t="s">
        <v>719</v>
      </c>
      <c r="D1368" s="290">
        <v>3</v>
      </c>
      <c r="E1368" s="465" t="s">
        <v>787</v>
      </c>
      <c r="F1368" s="291" t="s">
        <v>1992</v>
      </c>
      <c r="G1368" s="469" t="s">
        <v>721</v>
      </c>
      <c r="H1368" s="288"/>
      <c r="I1368" s="288" t="s">
        <v>442</v>
      </c>
      <c r="J1368" s="292">
        <v>9.2100000000000009</v>
      </c>
      <c r="K1368" s="293" t="s">
        <v>457</v>
      </c>
      <c r="L1368" s="311" t="s">
        <v>163</v>
      </c>
      <c r="M1368" s="289" t="s">
        <v>480</v>
      </c>
      <c r="N1368" s="294">
        <v>12</v>
      </c>
      <c r="O1368" s="295">
        <v>0</v>
      </c>
      <c r="P1368" s="295">
        <v>0</v>
      </c>
      <c r="Q1368" s="462">
        <f>IFERROR(tbl_AufmassLos1[[#This Row],[Fläche_qm]]*tbl_AufmassLos1[[#This Row],[Reinigungs-tageJahr]],"")</f>
        <v>110.52000000000001</v>
      </c>
      <c r="R1368" s="161">
        <f>IFERROR(VLOOKUP(tbl_AufmassLos1[[#This Row],[Reinigungs-gruppe]]&amp;tbl_AufmassLos1[[#This Row],[Reinigungs-tageJahr]],tbl_BasisLos1[],7,FALSE),"")</f>
        <v>0</v>
      </c>
      <c r="S1368" s="464" t="str">
        <f>IFERROR(tbl_AufmassLos1[[#This Row],[Fläche_qm_Jahr]]/tbl_AufmassLos1[[#This Row],[qm Leistung pro Stunde]],"")</f>
        <v/>
      </c>
      <c r="T1368" s="167">
        <f>IFERROR(VLOOKUP(tbl_AufmassLos1[[#This Row],[Reinigungs-gruppe]]&amp;tbl_AufmassLos1[[#This Row],[Reinigungs-tageJahr]],tbl_BasisLos1[],8,FALSE),"")</f>
        <v>0</v>
      </c>
      <c r="U1368" s="168" t="str">
        <f>IFERROR(tbl_AufmassLos1[[#This Row],[StundenJahr]]*tbl_AufmassLos1[[#This Row],[SVS]],"")</f>
        <v/>
      </c>
      <c r="V1368" s="169" t="str">
        <f>IFERROR(tbl_AufmassLos1[[#This Row],[PreisJahr]]/12,"")</f>
        <v/>
      </c>
    </row>
    <row r="1369" spans="1:22" x14ac:dyDescent="0.2">
      <c r="A1369" s="324" t="s">
        <v>2555</v>
      </c>
      <c r="B1369" s="295">
        <v>70770069</v>
      </c>
      <c r="C1369" s="310" t="s">
        <v>719</v>
      </c>
      <c r="D1369" s="290">
        <v>3</v>
      </c>
      <c r="E1369" s="465" t="s">
        <v>788</v>
      </c>
      <c r="F1369" s="291" t="s">
        <v>416</v>
      </c>
      <c r="G1369" s="469" t="s">
        <v>721</v>
      </c>
      <c r="H1369" s="288"/>
      <c r="I1369" s="288" t="s">
        <v>442</v>
      </c>
      <c r="J1369" s="292">
        <v>4.74</v>
      </c>
      <c r="K1369" s="293" t="s">
        <v>48</v>
      </c>
      <c r="L1369" s="311" t="s">
        <v>163</v>
      </c>
      <c r="M1369" s="289">
        <v>0</v>
      </c>
      <c r="N1369" s="294">
        <v>0</v>
      </c>
      <c r="O1369" s="295">
        <v>0</v>
      </c>
      <c r="P1369" s="295">
        <v>0</v>
      </c>
      <c r="Q1369" s="462">
        <f>IFERROR(tbl_AufmassLos1[[#This Row],[Fläche_qm]]*tbl_AufmassLos1[[#This Row],[Reinigungs-tageJahr]],"")</f>
        <v>0</v>
      </c>
      <c r="R1369" s="161">
        <f>IFERROR(VLOOKUP(tbl_AufmassLos1[[#This Row],[Reinigungs-gruppe]]&amp;tbl_AufmassLos1[[#This Row],[Reinigungs-tageJahr]],tbl_BasisLos1[],7,FALSE),"")</f>
        <v>0</v>
      </c>
      <c r="S1369" s="464" t="str">
        <f>IFERROR(tbl_AufmassLos1[[#This Row],[Fläche_qm_Jahr]]/tbl_AufmassLos1[[#This Row],[qm Leistung pro Stunde]],"")</f>
        <v/>
      </c>
      <c r="T1369" s="167">
        <f>IFERROR(VLOOKUP(tbl_AufmassLos1[[#This Row],[Reinigungs-gruppe]]&amp;tbl_AufmassLos1[[#This Row],[Reinigungs-tageJahr]],tbl_BasisLos1[],8,FALSE),"")</f>
        <v>0</v>
      </c>
      <c r="U1369" s="168" t="str">
        <f>IFERROR(tbl_AufmassLos1[[#This Row],[StundenJahr]]*tbl_AufmassLos1[[#This Row],[SVS]],"")</f>
        <v/>
      </c>
      <c r="V1369" s="169" t="str">
        <f>IFERROR(tbl_AufmassLos1[[#This Row],[PreisJahr]]/12,"")</f>
        <v/>
      </c>
    </row>
    <row r="1370" spans="1:22" x14ac:dyDescent="0.2">
      <c r="A1370" s="324" t="s">
        <v>2551</v>
      </c>
      <c r="B1370" s="295" t="s">
        <v>2544</v>
      </c>
      <c r="C1370" s="310" t="s">
        <v>2508</v>
      </c>
      <c r="D1370" s="314" t="s">
        <v>250</v>
      </c>
      <c r="E1370" s="466">
        <v>29</v>
      </c>
      <c r="F1370" s="300" t="s">
        <v>2219</v>
      </c>
      <c r="G1370" s="468" t="s">
        <v>686</v>
      </c>
      <c r="H1370" s="298"/>
      <c r="I1370" s="298" t="s">
        <v>2479</v>
      </c>
      <c r="J1370" s="316">
        <v>11.32</v>
      </c>
      <c r="K1370" s="317" t="s">
        <v>262</v>
      </c>
      <c r="L1370" s="311" t="s">
        <v>163</v>
      </c>
      <c r="M1370" s="289" t="s">
        <v>481</v>
      </c>
      <c r="N1370" s="294">
        <v>245</v>
      </c>
      <c r="O1370" s="308">
        <v>0</v>
      </c>
      <c r="P1370" s="308"/>
      <c r="Q1370" s="461">
        <f>IFERROR(tbl_AufmassLos1[[#This Row],[Fläche_qm]]*tbl_AufmassLos1[[#This Row],[Reinigungs-tageJahr]],"")</f>
        <v>2773.4</v>
      </c>
      <c r="R1370" s="174">
        <f>IFERROR(VLOOKUP(tbl_AufmassLos1[[#This Row],[Reinigungs-gruppe]]&amp;tbl_AufmassLos1[[#This Row],[Reinigungs-tageJahr]],tbl_BasisLos1[],7,FALSE),"")</f>
        <v>0</v>
      </c>
      <c r="S1370" s="461" t="str">
        <f>IFERROR(tbl_AufmassLos1[[#This Row],[Fläche_qm_Jahr]]/tbl_AufmassLos1[[#This Row],[qm Leistung pro Stunde]],"")</f>
        <v/>
      </c>
      <c r="T1370" s="175">
        <f>IFERROR(VLOOKUP(tbl_AufmassLos1[[#This Row],[Reinigungs-gruppe]]&amp;tbl_AufmassLos1[[#This Row],[Reinigungs-tageJahr]],tbl_BasisLos1[],8,FALSE),"")</f>
        <v>0</v>
      </c>
      <c r="U1370" s="176" t="str">
        <f>IFERROR(tbl_AufmassLos1[[#This Row],[StundenJahr]]*tbl_AufmassLos1[[#This Row],[SVS]],"")</f>
        <v/>
      </c>
      <c r="V1370" s="176" t="str">
        <f>IFERROR(tbl_AufmassLos1[[#This Row],[PreisJahr]]/12,"")</f>
        <v/>
      </c>
    </row>
    <row r="1371" spans="1:22" x14ac:dyDescent="0.2">
      <c r="A1371" s="324" t="s">
        <v>2551</v>
      </c>
      <c r="B1371" s="295" t="s">
        <v>2544</v>
      </c>
      <c r="C1371" s="310" t="s">
        <v>2508</v>
      </c>
      <c r="D1371" s="314" t="s">
        <v>250</v>
      </c>
      <c r="E1371" s="466">
        <v>30</v>
      </c>
      <c r="F1371" s="300" t="s">
        <v>2220</v>
      </c>
      <c r="G1371" s="468" t="s">
        <v>686</v>
      </c>
      <c r="H1371" s="298"/>
      <c r="I1371" s="298" t="s">
        <v>2479</v>
      </c>
      <c r="J1371" s="316">
        <v>4.3600000000000003</v>
      </c>
      <c r="K1371" s="317" t="s">
        <v>262</v>
      </c>
      <c r="L1371" s="311" t="s">
        <v>163</v>
      </c>
      <c r="M1371" s="289" t="s">
        <v>481</v>
      </c>
      <c r="N1371" s="294">
        <v>245</v>
      </c>
      <c r="O1371" s="295">
        <v>0</v>
      </c>
      <c r="P1371" s="295"/>
      <c r="Q1371" s="461">
        <f>IFERROR(tbl_AufmassLos1[[#This Row],[Fläche_qm]]*tbl_AufmassLos1[[#This Row],[Reinigungs-tageJahr]],"")</f>
        <v>1068.2</v>
      </c>
      <c r="R1371" s="174">
        <f>IFERROR(VLOOKUP(tbl_AufmassLos1[[#This Row],[Reinigungs-gruppe]]&amp;tbl_AufmassLos1[[#This Row],[Reinigungs-tageJahr]],tbl_BasisLos1[],7,FALSE),"")</f>
        <v>0</v>
      </c>
      <c r="S1371" s="461" t="str">
        <f>IFERROR(tbl_AufmassLos1[[#This Row],[Fläche_qm_Jahr]]/tbl_AufmassLos1[[#This Row],[qm Leistung pro Stunde]],"")</f>
        <v/>
      </c>
      <c r="T1371" s="175">
        <f>IFERROR(VLOOKUP(tbl_AufmassLos1[[#This Row],[Reinigungs-gruppe]]&amp;tbl_AufmassLos1[[#This Row],[Reinigungs-tageJahr]],tbl_BasisLos1[],8,FALSE),"")</f>
        <v>0</v>
      </c>
      <c r="U1371" s="176" t="str">
        <f>IFERROR(tbl_AufmassLos1[[#This Row],[StundenJahr]]*tbl_AufmassLos1[[#This Row],[SVS]],"")</f>
        <v/>
      </c>
      <c r="V1371" s="176" t="str">
        <f>IFERROR(tbl_AufmassLos1[[#This Row],[PreisJahr]]/12,"")</f>
        <v/>
      </c>
    </row>
    <row r="1372" spans="1:22" x14ac:dyDescent="0.2">
      <c r="A1372" s="324" t="s">
        <v>2551</v>
      </c>
      <c r="B1372" s="295" t="s">
        <v>2544</v>
      </c>
      <c r="C1372" s="310" t="s">
        <v>2508</v>
      </c>
      <c r="D1372" s="314" t="s">
        <v>250</v>
      </c>
      <c r="E1372" s="466">
        <v>31</v>
      </c>
      <c r="F1372" s="300" t="s">
        <v>2221</v>
      </c>
      <c r="G1372" s="468" t="s">
        <v>686</v>
      </c>
      <c r="H1372" s="298"/>
      <c r="I1372" s="298" t="s">
        <v>2480</v>
      </c>
      <c r="J1372" s="316">
        <v>8.93</v>
      </c>
      <c r="K1372" s="317" t="s">
        <v>262</v>
      </c>
      <c r="L1372" s="311" t="s">
        <v>163</v>
      </c>
      <c r="M1372" s="289" t="s">
        <v>481</v>
      </c>
      <c r="N1372" s="294">
        <v>245</v>
      </c>
      <c r="O1372" s="295">
        <v>6.87</v>
      </c>
      <c r="P1372" s="295"/>
      <c r="Q1372" s="461">
        <f>IFERROR(tbl_AufmassLos1[[#This Row],[Fläche_qm]]*tbl_AufmassLos1[[#This Row],[Reinigungs-tageJahr]],"")</f>
        <v>2187.85</v>
      </c>
      <c r="R1372" s="174">
        <f>IFERROR(VLOOKUP(tbl_AufmassLos1[[#This Row],[Reinigungs-gruppe]]&amp;tbl_AufmassLos1[[#This Row],[Reinigungs-tageJahr]],tbl_BasisLos1[],7,FALSE),"")</f>
        <v>0</v>
      </c>
      <c r="S1372" s="461" t="str">
        <f>IFERROR(tbl_AufmassLos1[[#This Row],[Fläche_qm_Jahr]]/tbl_AufmassLos1[[#This Row],[qm Leistung pro Stunde]],"")</f>
        <v/>
      </c>
      <c r="T1372" s="175">
        <f>IFERROR(VLOOKUP(tbl_AufmassLos1[[#This Row],[Reinigungs-gruppe]]&amp;tbl_AufmassLos1[[#This Row],[Reinigungs-tageJahr]],tbl_BasisLos1[],8,FALSE),"")</f>
        <v>0</v>
      </c>
      <c r="U1372" s="176" t="str">
        <f>IFERROR(tbl_AufmassLos1[[#This Row],[StundenJahr]]*tbl_AufmassLos1[[#This Row],[SVS]],"")</f>
        <v/>
      </c>
      <c r="V1372" s="176" t="str">
        <f>IFERROR(tbl_AufmassLos1[[#This Row],[PreisJahr]]/12,"")</f>
        <v/>
      </c>
    </row>
    <row r="1373" spans="1:22" x14ac:dyDescent="0.2">
      <c r="A1373" s="324" t="s">
        <v>2551</v>
      </c>
      <c r="B1373" s="295" t="s">
        <v>2544</v>
      </c>
      <c r="C1373" s="310" t="s">
        <v>2508</v>
      </c>
      <c r="D1373" s="314" t="s">
        <v>250</v>
      </c>
      <c r="E1373" s="466">
        <v>32</v>
      </c>
      <c r="F1373" s="300" t="s">
        <v>2222</v>
      </c>
      <c r="G1373" s="468" t="s">
        <v>686</v>
      </c>
      <c r="H1373" s="298"/>
      <c r="I1373" s="298" t="s">
        <v>2480</v>
      </c>
      <c r="J1373" s="316">
        <v>5.44</v>
      </c>
      <c r="K1373" s="317" t="s">
        <v>262</v>
      </c>
      <c r="L1373" s="311" t="s">
        <v>163</v>
      </c>
      <c r="M1373" s="289" t="s">
        <v>481</v>
      </c>
      <c r="N1373" s="294">
        <v>245</v>
      </c>
      <c r="O1373" s="295">
        <v>0</v>
      </c>
      <c r="P1373" s="295"/>
      <c r="Q1373" s="461">
        <f>IFERROR(tbl_AufmassLos1[[#This Row],[Fläche_qm]]*tbl_AufmassLos1[[#This Row],[Reinigungs-tageJahr]],"")</f>
        <v>1332.8000000000002</v>
      </c>
      <c r="R1373" s="174">
        <f>IFERROR(VLOOKUP(tbl_AufmassLos1[[#This Row],[Reinigungs-gruppe]]&amp;tbl_AufmassLos1[[#This Row],[Reinigungs-tageJahr]],tbl_BasisLos1[],7,FALSE),"")</f>
        <v>0</v>
      </c>
      <c r="S1373" s="461" t="str">
        <f>IFERROR(tbl_AufmassLos1[[#This Row],[Fläche_qm_Jahr]]/tbl_AufmassLos1[[#This Row],[qm Leistung pro Stunde]],"")</f>
        <v/>
      </c>
      <c r="T1373" s="175">
        <f>IFERROR(VLOOKUP(tbl_AufmassLos1[[#This Row],[Reinigungs-gruppe]]&amp;tbl_AufmassLos1[[#This Row],[Reinigungs-tageJahr]],tbl_BasisLos1[],8,FALSE),"")</f>
        <v>0</v>
      </c>
      <c r="U1373" s="176" t="str">
        <f>IFERROR(tbl_AufmassLos1[[#This Row],[StundenJahr]]*tbl_AufmassLos1[[#This Row],[SVS]],"")</f>
        <v/>
      </c>
      <c r="V1373" s="176" t="str">
        <f>IFERROR(tbl_AufmassLos1[[#This Row],[PreisJahr]]/12,"")</f>
        <v/>
      </c>
    </row>
    <row r="1374" spans="1:22" x14ac:dyDescent="0.2">
      <c r="A1374" s="324" t="s">
        <v>2551</v>
      </c>
      <c r="B1374" s="295" t="s">
        <v>2544</v>
      </c>
      <c r="C1374" s="310" t="s">
        <v>2508</v>
      </c>
      <c r="D1374" s="314" t="s">
        <v>251</v>
      </c>
      <c r="E1374" s="466">
        <v>33</v>
      </c>
      <c r="F1374" s="300" t="s">
        <v>380</v>
      </c>
      <c r="G1374" s="468" t="s">
        <v>686</v>
      </c>
      <c r="H1374" s="298"/>
      <c r="I1374" s="298" t="s">
        <v>2470</v>
      </c>
      <c r="J1374" s="316">
        <v>14.34</v>
      </c>
      <c r="K1374" s="317" t="s">
        <v>452</v>
      </c>
      <c r="L1374" s="311" t="s">
        <v>163</v>
      </c>
      <c r="M1374" s="289" t="s">
        <v>484</v>
      </c>
      <c r="N1374" s="294">
        <v>122.5</v>
      </c>
      <c r="O1374" s="295">
        <v>0</v>
      </c>
      <c r="P1374" s="295"/>
      <c r="Q1374" s="461">
        <f>IFERROR(tbl_AufmassLos1[[#This Row],[Fläche_qm]]*tbl_AufmassLos1[[#This Row],[Reinigungs-tageJahr]],"")</f>
        <v>1756.65</v>
      </c>
      <c r="R1374" s="174">
        <f>IFERROR(VLOOKUP(tbl_AufmassLos1[[#This Row],[Reinigungs-gruppe]]&amp;tbl_AufmassLos1[[#This Row],[Reinigungs-tageJahr]],tbl_BasisLos1[],7,FALSE),"")</f>
        <v>0</v>
      </c>
      <c r="S1374" s="461" t="str">
        <f>IFERROR(tbl_AufmassLos1[[#This Row],[Fläche_qm_Jahr]]/tbl_AufmassLos1[[#This Row],[qm Leistung pro Stunde]],"")</f>
        <v/>
      </c>
      <c r="T1374" s="175">
        <f>IFERROR(VLOOKUP(tbl_AufmassLos1[[#This Row],[Reinigungs-gruppe]]&amp;tbl_AufmassLos1[[#This Row],[Reinigungs-tageJahr]],tbl_BasisLos1[],8,FALSE),"")</f>
        <v>0</v>
      </c>
      <c r="U1374" s="176" t="str">
        <f>IFERROR(tbl_AufmassLos1[[#This Row],[StundenJahr]]*tbl_AufmassLos1[[#This Row],[SVS]],"")</f>
        <v/>
      </c>
      <c r="V1374" s="176" t="str">
        <f>IFERROR(tbl_AufmassLos1[[#This Row],[PreisJahr]]/12,"")</f>
        <v/>
      </c>
    </row>
    <row r="1375" spans="1:22" x14ac:dyDescent="0.2">
      <c r="A1375" s="324" t="s">
        <v>2551</v>
      </c>
      <c r="B1375" s="295" t="s">
        <v>2544</v>
      </c>
      <c r="C1375" s="310" t="s">
        <v>2508</v>
      </c>
      <c r="D1375" s="314" t="s">
        <v>251</v>
      </c>
      <c r="E1375" s="466">
        <v>34</v>
      </c>
      <c r="F1375" s="300" t="s">
        <v>2223</v>
      </c>
      <c r="G1375" s="468" t="s">
        <v>686</v>
      </c>
      <c r="H1375" s="298"/>
      <c r="I1375" s="298" t="s">
        <v>2470</v>
      </c>
      <c r="J1375" s="316">
        <v>3.98</v>
      </c>
      <c r="K1375" s="317" t="s">
        <v>262</v>
      </c>
      <c r="L1375" s="311" t="s">
        <v>163</v>
      </c>
      <c r="M1375" s="289" t="s">
        <v>481</v>
      </c>
      <c r="N1375" s="294">
        <v>245</v>
      </c>
      <c r="O1375" s="295">
        <v>0</v>
      </c>
      <c r="P1375" s="295"/>
      <c r="Q1375" s="461">
        <f>IFERROR(tbl_AufmassLos1[[#This Row],[Fläche_qm]]*tbl_AufmassLos1[[#This Row],[Reinigungs-tageJahr]],"")</f>
        <v>975.1</v>
      </c>
      <c r="R1375" s="174">
        <f>IFERROR(VLOOKUP(tbl_AufmassLos1[[#This Row],[Reinigungs-gruppe]]&amp;tbl_AufmassLos1[[#This Row],[Reinigungs-tageJahr]],tbl_BasisLos1[],7,FALSE),"")</f>
        <v>0</v>
      </c>
      <c r="S1375" s="461" t="str">
        <f>IFERROR(tbl_AufmassLos1[[#This Row],[Fläche_qm_Jahr]]/tbl_AufmassLos1[[#This Row],[qm Leistung pro Stunde]],"")</f>
        <v/>
      </c>
      <c r="T1375" s="175">
        <f>IFERROR(VLOOKUP(tbl_AufmassLos1[[#This Row],[Reinigungs-gruppe]]&amp;tbl_AufmassLos1[[#This Row],[Reinigungs-tageJahr]],tbl_BasisLos1[],8,FALSE),"")</f>
        <v>0</v>
      </c>
      <c r="U1375" s="176" t="str">
        <f>IFERROR(tbl_AufmassLos1[[#This Row],[StundenJahr]]*tbl_AufmassLos1[[#This Row],[SVS]],"")</f>
        <v/>
      </c>
      <c r="V1375" s="176" t="str">
        <f>IFERROR(tbl_AufmassLos1[[#This Row],[PreisJahr]]/12,"")</f>
        <v/>
      </c>
    </row>
    <row r="1376" spans="1:22" x14ac:dyDescent="0.2">
      <c r="A1376" s="324" t="s">
        <v>2551</v>
      </c>
      <c r="B1376" s="295" t="s">
        <v>2544</v>
      </c>
      <c r="C1376" s="310" t="s">
        <v>2508</v>
      </c>
      <c r="D1376" s="314" t="s">
        <v>253</v>
      </c>
      <c r="E1376" s="466">
        <v>35</v>
      </c>
      <c r="F1376" s="300" t="s">
        <v>2224</v>
      </c>
      <c r="G1376" s="468" t="s">
        <v>686</v>
      </c>
      <c r="H1376" s="298"/>
      <c r="I1376" s="298" t="s">
        <v>438</v>
      </c>
      <c r="J1376" s="316">
        <v>26.54</v>
      </c>
      <c r="K1376" s="317" t="s">
        <v>452</v>
      </c>
      <c r="L1376" s="311" t="s">
        <v>163</v>
      </c>
      <c r="M1376" s="295" t="s">
        <v>484</v>
      </c>
      <c r="N1376" s="294">
        <v>122.5</v>
      </c>
      <c r="O1376" s="295">
        <v>1.85</v>
      </c>
      <c r="P1376" s="295"/>
      <c r="Q1376" s="461">
        <f>IFERROR(tbl_AufmassLos1[[#This Row],[Fläche_qm]]*tbl_AufmassLos1[[#This Row],[Reinigungs-tageJahr]],"")</f>
        <v>3251.15</v>
      </c>
      <c r="R1376" s="174">
        <f>IFERROR(VLOOKUP(tbl_AufmassLos1[[#This Row],[Reinigungs-gruppe]]&amp;tbl_AufmassLos1[[#This Row],[Reinigungs-tageJahr]],tbl_BasisLos1[],7,FALSE),"")</f>
        <v>0</v>
      </c>
      <c r="S1376" s="461" t="str">
        <f>IFERROR(tbl_AufmassLos1[[#This Row],[Fläche_qm_Jahr]]/tbl_AufmassLos1[[#This Row],[qm Leistung pro Stunde]],"")</f>
        <v/>
      </c>
      <c r="T1376" s="175">
        <f>IFERROR(VLOOKUP(tbl_AufmassLos1[[#This Row],[Reinigungs-gruppe]]&amp;tbl_AufmassLos1[[#This Row],[Reinigungs-tageJahr]],tbl_BasisLos1[],8,FALSE),"")</f>
        <v>0</v>
      </c>
      <c r="U1376" s="176" t="str">
        <f>IFERROR(tbl_AufmassLos1[[#This Row],[StundenJahr]]*tbl_AufmassLos1[[#This Row],[SVS]],"")</f>
        <v/>
      </c>
      <c r="V1376" s="176" t="str">
        <f>IFERROR(tbl_AufmassLos1[[#This Row],[PreisJahr]]/12,"")</f>
        <v/>
      </c>
    </row>
    <row r="1377" spans="1:22" x14ac:dyDescent="0.2">
      <c r="A1377" s="324" t="s">
        <v>2551</v>
      </c>
      <c r="B1377" s="295" t="s">
        <v>2544</v>
      </c>
      <c r="C1377" s="310" t="s">
        <v>2508</v>
      </c>
      <c r="D1377" s="314" t="s">
        <v>250</v>
      </c>
      <c r="E1377" s="466">
        <v>36</v>
      </c>
      <c r="F1377" s="300" t="s">
        <v>2225</v>
      </c>
      <c r="G1377" s="468" t="s">
        <v>686</v>
      </c>
      <c r="H1377" s="298"/>
      <c r="I1377" s="298" t="s">
        <v>2480</v>
      </c>
      <c r="J1377" s="316">
        <v>26.2</v>
      </c>
      <c r="K1377" s="317" t="s">
        <v>452</v>
      </c>
      <c r="L1377" s="311" t="s">
        <v>163</v>
      </c>
      <c r="M1377" s="289" t="s">
        <v>484</v>
      </c>
      <c r="N1377" s="294">
        <v>122.5</v>
      </c>
      <c r="O1377" s="295">
        <v>0</v>
      </c>
      <c r="P1377" s="295"/>
      <c r="Q1377" s="461">
        <f>IFERROR(tbl_AufmassLos1[[#This Row],[Fläche_qm]]*tbl_AufmassLos1[[#This Row],[Reinigungs-tageJahr]],"")</f>
        <v>3209.5</v>
      </c>
      <c r="R1377" s="174">
        <f>IFERROR(VLOOKUP(tbl_AufmassLos1[[#This Row],[Reinigungs-gruppe]]&amp;tbl_AufmassLos1[[#This Row],[Reinigungs-tageJahr]],tbl_BasisLos1[],7,FALSE),"")</f>
        <v>0</v>
      </c>
      <c r="S1377" s="461" t="str">
        <f>IFERROR(tbl_AufmassLos1[[#This Row],[Fläche_qm_Jahr]]/tbl_AufmassLos1[[#This Row],[qm Leistung pro Stunde]],"")</f>
        <v/>
      </c>
      <c r="T1377" s="175">
        <f>IFERROR(VLOOKUP(tbl_AufmassLos1[[#This Row],[Reinigungs-gruppe]]&amp;tbl_AufmassLos1[[#This Row],[Reinigungs-tageJahr]],tbl_BasisLos1[],8,FALSE),"")</f>
        <v>0</v>
      </c>
      <c r="U1377" s="176" t="str">
        <f>IFERROR(tbl_AufmassLos1[[#This Row],[StundenJahr]]*tbl_AufmassLos1[[#This Row],[SVS]],"")</f>
        <v/>
      </c>
      <c r="V1377" s="176" t="str">
        <f>IFERROR(tbl_AufmassLos1[[#This Row],[PreisJahr]]/12,"")</f>
        <v/>
      </c>
    </row>
    <row r="1378" spans="1:22" x14ac:dyDescent="0.2">
      <c r="A1378" s="324" t="s">
        <v>2551</v>
      </c>
      <c r="B1378" s="295" t="s">
        <v>2544</v>
      </c>
      <c r="C1378" s="310" t="s">
        <v>2508</v>
      </c>
      <c r="D1378" s="314" t="s">
        <v>250</v>
      </c>
      <c r="E1378" s="466">
        <v>37</v>
      </c>
      <c r="F1378" s="300" t="s">
        <v>2226</v>
      </c>
      <c r="G1378" s="468" t="s">
        <v>686</v>
      </c>
      <c r="H1378" s="298"/>
      <c r="I1378" s="298" t="s">
        <v>2480</v>
      </c>
      <c r="J1378" s="316">
        <v>5.88</v>
      </c>
      <c r="K1378" s="317" t="s">
        <v>452</v>
      </c>
      <c r="L1378" s="311" t="s">
        <v>163</v>
      </c>
      <c r="M1378" s="289" t="s">
        <v>484</v>
      </c>
      <c r="N1378" s="294">
        <v>122.5</v>
      </c>
      <c r="O1378" s="295">
        <v>4.25</v>
      </c>
      <c r="P1378" s="295"/>
      <c r="Q1378" s="461">
        <f>IFERROR(tbl_AufmassLos1[[#This Row],[Fläche_qm]]*tbl_AufmassLos1[[#This Row],[Reinigungs-tageJahr]],"")</f>
        <v>720.3</v>
      </c>
      <c r="R1378" s="174">
        <f>IFERROR(VLOOKUP(tbl_AufmassLos1[[#This Row],[Reinigungs-gruppe]]&amp;tbl_AufmassLos1[[#This Row],[Reinigungs-tageJahr]],tbl_BasisLos1[],7,FALSE),"")</f>
        <v>0</v>
      </c>
      <c r="S1378" s="461" t="str">
        <f>IFERROR(tbl_AufmassLos1[[#This Row],[Fläche_qm_Jahr]]/tbl_AufmassLos1[[#This Row],[qm Leistung pro Stunde]],"")</f>
        <v/>
      </c>
      <c r="T1378" s="175">
        <f>IFERROR(VLOOKUP(tbl_AufmassLos1[[#This Row],[Reinigungs-gruppe]]&amp;tbl_AufmassLos1[[#This Row],[Reinigungs-tageJahr]],tbl_BasisLos1[],8,FALSE),"")</f>
        <v>0</v>
      </c>
      <c r="U1378" s="176" t="str">
        <f>IFERROR(tbl_AufmassLos1[[#This Row],[StundenJahr]]*tbl_AufmassLos1[[#This Row],[SVS]],"")</f>
        <v/>
      </c>
      <c r="V1378" s="176" t="str">
        <f>IFERROR(tbl_AufmassLos1[[#This Row],[PreisJahr]]/12,"")</f>
        <v/>
      </c>
    </row>
    <row r="1379" spans="1:22" x14ac:dyDescent="0.2">
      <c r="A1379" s="324" t="s">
        <v>2551</v>
      </c>
      <c r="B1379" s="295" t="s">
        <v>2544</v>
      </c>
      <c r="C1379" s="310" t="s">
        <v>2508</v>
      </c>
      <c r="D1379" s="314" t="s">
        <v>251</v>
      </c>
      <c r="E1379" s="466">
        <v>38</v>
      </c>
      <c r="F1379" s="300" t="s">
        <v>2227</v>
      </c>
      <c r="G1379" s="468" t="s">
        <v>686</v>
      </c>
      <c r="H1379" s="298"/>
      <c r="I1379" s="298" t="s">
        <v>2480</v>
      </c>
      <c r="J1379" s="316">
        <v>7.6</v>
      </c>
      <c r="K1379" s="317" t="s">
        <v>452</v>
      </c>
      <c r="L1379" s="311" t="s">
        <v>163</v>
      </c>
      <c r="M1379" s="289" t="s">
        <v>484</v>
      </c>
      <c r="N1379" s="294">
        <v>122.5</v>
      </c>
      <c r="O1379" s="295">
        <v>4.25</v>
      </c>
      <c r="P1379" s="295"/>
      <c r="Q1379" s="461">
        <f>IFERROR(tbl_AufmassLos1[[#This Row],[Fläche_qm]]*tbl_AufmassLos1[[#This Row],[Reinigungs-tageJahr]],"")</f>
        <v>931</v>
      </c>
      <c r="R1379" s="174">
        <f>IFERROR(VLOOKUP(tbl_AufmassLos1[[#This Row],[Reinigungs-gruppe]]&amp;tbl_AufmassLos1[[#This Row],[Reinigungs-tageJahr]],tbl_BasisLos1[],7,FALSE),"")</f>
        <v>0</v>
      </c>
      <c r="S1379" s="461" t="str">
        <f>IFERROR(tbl_AufmassLos1[[#This Row],[Fläche_qm_Jahr]]/tbl_AufmassLos1[[#This Row],[qm Leistung pro Stunde]],"")</f>
        <v/>
      </c>
      <c r="T1379" s="175">
        <f>IFERROR(VLOOKUP(tbl_AufmassLos1[[#This Row],[Reinigungs-gruppe]]&amp;tbl_AufmassLos1[[#This Row],[Reinigungs-tageJahr]],tbl_BasisLos1[],8,FALSE),"")</f>
        <v>0</v>
      </c>
      <c r="U1379" s="176" t="str">
        <f>IFERROR(tbl_AufmassLos1[[#This Row],[StundenJahr]]*tbl_AufmassLos1[[#This Row],[SVS]],"")</f>
        <v/>
      </c>
      <c r="V1379" s="176" t="str">
        <f>IFERROR(tbl_AufmassLos1[[#This Row],[PreisJahr]]/12,"")</f>
        <v/>
      </c>
    </row>
    <row r="1380" spans="1:22" x14ac:dyDescent="0.2">
      <c r="A1380" s="324" t="s">
        <v>2551</v>
      </c>
      <c r="B1380" s="295" t="s">
        <v>2544</v>
      </c>
      <c r="C1380" s="310" t="s">
        <v>2508</v>
      </c>
      <c r="D1380" s="314" t="s">
        <v>251</v>
      </c>
      <c r="E1380" s="466">
        <v>39</v>
      </c>
      <c r="F1380" s="300" t="s">
        <v>380</v>
      </c>
      <c r="G1380" s="468" t="s">
        <v>686</v>
      </c>
      <c r="H1380" s="298"/>
      <c r="I1380" s="298" t="s">
        <v>2480</v>
      </c>
      <c r="J1380" s="316">
        <v>4.7699999999999996</v>
      </c>
      <c r="K1380" s="317" t="s">
        <v>452</v>
      </c>
      <c r="L1380" s="311" t="s">
        <v>163</v>
      </c>
      <c r="M1380" s="289" t="s">
        <v>484</v>
      </c>
      <c r="N1380" s="294">
        <v>122.5</v>
      </c>
      <c r="O1380" s="295">
        <v>0</v>
      </c>
      <c r="P1380" s="295"/>
      <c r="Q1380" s="461">
        <f>IFERROR(tbl_AufmassLos1[[#This Row],[Fläche_qm]]*tbl_AufmassLos1[[#This Row],[Reinigungs-tageJahr]],"")</f>
        <v>584.32499999999993</v>
      </c>
      <c r="R1380" s="174">
        <f>IFERROR(VLOOKUP(tbl_AufmassLos1[[#This Row],[Reinigungs-gruppe]]&amp;tbl_AufmassLos1[[#This Row],[Reinigungs-tageJahr]],tbl_BasisLos1[],7,FALSE),"")</f>
        <v>0</v>
      </c>
      <c r="S1380" s="461" t="str">
        <f>IFERROR(tbl_AufmassLos1[[#This Row],[Fläche_qm_Jahr]]/tbl_AufmassLos1[[#This Row],[qm Leistung pro Stunde]],"")</f>
        <v/>
      </c>
      <c r="T1380" s="175">
        <f>IFERROR(VLOOKUP(tbl_AufmassLos1[[#This Row],[Reinigungs-gruppe]]&amp;tbl_AufmassLos1[[#This Row],[Reinigungs-tageJahr]],tbl_BasisLos1[],8,FALSE),"")</f>
        <v>0</v>
      </c>
      <c r="U1380" s="176" t="str">
        <f>IFERROR(tbl_AufmassLos1[[#This Row],[StundenJahr]]*tbl_AufmassLos1[[#This Row],[SVS]],"")</f>
        <v/>
      </c>
      <c r="V1380" s="176" t="str">
        <f>IFERROR(tbl_AufmassLos1[[#This Row],[PreisJahr]]/12,"")</f>
        <v/>
      </c>
    </row>
    <row r="1381" spans="1:22" x14ac:dyDescent="0.2">
      <c r="A1381" s="324" t="s">
        <v>2551</v>
      </c>
      <c r="B1381" s="295" t="s">
        <v>2544</v>
      </c>
      <c r="C1381" s="310" t="s">
        <v>2508</v>
      </c>
      <c r="D1381" s="314" t="s">
        <v>258</v>
      </c>
      <c r="E1381" s="466">
        <v>40</v>
      </c>
      <c r="F1381" s="300" t="s">
        <v>2228</v>
      </c>
      <c r="G1381" s="468" t="s">
        <v>686</v>
      </c>
      <c r="H1381" s="298"/>
      <c r="I1381" s="298" t="s">
        <v>2479</v>
      </c>
      <c r="J1381" s="316">
        <v>4.6100000000000003</v>
      </c>
      <c r="K1381" s="317" t="s">
        <v>459</v>
      </c>
      <c r="L1381" s="311" t="s">
        <v>163</v>
      </c>
      <c r="M1381" s="289" t="s">
        <v>479</v>
      </c>
      <c r="N1381" s="294">
        <v>49</v>
      </c>
      <c r="O1381" s="295">
        <v>5.14</v>
      </c>
      <c r="P1381" s="295"/>
      <c r="Q1381" s="461">
        <f>IFERROR(tbl_AufmassLos1[[#This Row],[Fläche_qm]]*tbl_AufmassLos1[[#This Row],[Reinigungs-tageJahr]],"")</f>
        <v>225.89000000000001</v>
      </c>
      <c r="R1381" s="174">
        <f>IFERROR(VLOOKUP(tbl_AufmassLos1[[#This Row],[Reinigungs-gruppe]]&amp;tbl_AufmassLos1[[#This Row],[Reinigungs-tageJahr]],tbl_BasisLos1[],7,FALSE),"")</f>
        <v>0</v>
      </c>
      <c r="S1381" s="461" t="str">
        <f>IFERROR(tbl_AufmassLos1[[#This Row],[Fläche_qm_Jahr]]/tbl_AufmassLos1[[#This Row],[qm Leistung pro Stunde]],"")</f>
        <v/>
      </c>
      <c r="T1381" s="175">
        <f>IFERROR(VLOOKUP(tbl_AufmassLos1[[#This Row],[Reinigungs-gruppe]]&amp;tbl_AufmassLos1[[#This Row],[Reinigungs-tageJahr]],tbl_BasisLos1[],8,FALSE),"")</f>
        <v>0</v>
      </c>
      <c r="U1381" s="176" t="str">
        <f>IFERROR(tbl_AufmassLos1[[#This Row],[StundenJahr]]*tbl_AufmassLos1[[#This Row],[SVS]],"")</f>
        <v/>
      </c>
      <c r="V1381" s="176" t="str">
        <f>IFERROR(tbl_AufmassLos1[[#This Row],[PreisJahr]]/12,"")</f>
        <v/>
      </c>
    </row>
    <row r="1382" spans="1:22" x14ac:dyDescent="0.2">
      <c r="A1382" s="324" t="s">
        <v>2551</v>
      </c>
      <c r="B1382" s="295" t="s">
        <v>2544</v>
      </c>
      <c r="C1382" s="310" t="s">
        <v>2508</v>
      </c>
      <c r="D1382" s="314" t="s">
        <v>253</v>
      </c>
      <c r="E1382" s="466">
        <v>41</v>
      </c>
      <c r="F1382" s="300" t="s">
        <v>2229</v>
      </c>
      <c r="G1382" s="468" t="s">
        <v>686</v>
      </c>
      <c r="H1382" s="298"/>
      <c r="I1382" s="298" t="s">
        <v>2479</v>
      </c>
      <c r="J1382" s="330">
        <v>1.81</v>
      </c>
      <c r="K1382" s="317" t="s">
        <v>459</v>
      </c>
      <c r="L1382" s="311" t="s">
        <v>163</v>
      </c>
      <c r="M1382" s="289" t="s">
        <v>479</v>
      </c>
      <c r="N1382" s="294">
        <v>49</v>
      </c>
      <c r="O1382" s="295">
        <v>0</v>
      </c>
      <c r="P1382" s="295"/>
      <c r="Q1382" s="461">
        <f>IFERROR(tbl_AufmassLos1[[#This Row],[Fläche_qm]]*tbl_AufmassLos1[[#This Row],[Reinigungs-tageJahr]],"")</f>
        <v>88.69</v>
      </c>
      <c r="R1382" s="174">
        <f>IFERROR(VLOOKUP(tbl_AufmassLos1[[#This Row],[Reinigungs-gruppe]]&amp;tbl_AufmassLos1[[#This Row],[Reinigungs-tageJahr]],tbl_BasisLos1[],7,FALSE),"")</f>
        <v>0</v>
      </c>
      <c r="S1382" s="461" t="str">
        <f>IFERROR(tbl_AufmassLos1[[#This Row],[Fläche_qm_Jahr]]/tbl_AufmassLos1[[#This Row],[qm Leistung pro Stunde]],"")</f>
        <v/>
      </c>
      <c r="T1382" s="175">
        <f>IFERROR(VLOOKUP(tbl_AufmassLos1[[#This Row],[Reinigungs-gruppe]]&amp;tbl_AufmassLos1[[#This Row],[Reinigungs-tageJahr]],tbl_BasisLos1[],8,FALSE),"")</f>
        <v>0</v>
      </c>
      <c r="U1382" s="176" t="str">
        <f>IFERROR(tbl_AufmassLos1[[#This Row],[StundenJahr]]*tbl_AufmassLos1[[#This Row],[SVS]],"")</f>
        <v/>
      </c>
      <c r="V1382" s="176" t="str">
        <f>IFERROR(tbl_AufmassLos1[[#This Row],[PreisJahr]]/12,"")</f>
        <v/>
      </c>
    </row>
    <row r="1383" spans="1:22" x14ac:dyDescent="0.2">
      <c r="A1383" s="324" t="s">
        <v>2551</v>
      </c>
      <c r="B1383" s="295" t="s">
        <v>2544</v>
      </c>
      <c r="C1383" s="310" t="s">
        <v>2508</v>
      </c>
      <c r="D1383" s="314" t="s">
        <v>258</v>
      </c>
      <c r="E1383" s="466">
        <v>42</v>
      </c>
      <c r="F1383" s="300" t="s">
        <v>2230</v>
      </c>
      <c r="G1383" s="468" t="s">
        <v>686</v>
      </c>
      <c r="H1383" s="298"/>
      <c r="I1383" s="298" t="s">
        <v>2481</v>
      </c>
      <c r="J1383" s="330">
        <v>6.32</v>
      </c>
      <c r="K1383" s="317" t="s">
        <v>264</v>
      </c>
      <c r="L1383" s="311" t="s">
        <v>163</v>
      </c>
      <c r="M1383" s="289" t="s">
        <v>479</v>
      </c>
      <c r="N1383" s="294">
        <v>49</v>
      </c>
      <c r="O1383" s="295">
        <v>0</v>
      </c>
      <c r="P1383" s="295"/>
      <c r="Q1383" s="461">
        <f>IFERROR(tbl_AufmassLos1[[#This Row],[Fläche_qm]]*tbl_AufmassLos1[[#This Row],[Reinigungs-tageJahr]],"")</f>
        <v>309.68</v>
      </c>
      <c r="R1383" s="174">
        <f>IFERROR(VLOOKUP(tbl_AufmassLos1[[#This Row],[Reinigungs-gruppe]]&amp;tbl_AufmassLos1[[#This Row],[Reinigungs-tageJahr]],tbl_BasisLos1[],7,FALSE),"")</f>
        <v>0</v>
      </c>
      <c r="S1383" s="461" t="str">
        <f>IFERROR(tbl_AufmassLos1[[#This Row],[Fläche_qm_Jahr]]/tbl_AufmassLos1[[#This Row],[qm Leistung pro Stunde]],"")</f>
        <v/>
      </c>
      <c r="T1383" s="175">
        <f>IFERROR(VLOOKUP(tbl_AufmassLos1[[#This Row],[Reinigungs-gruppe]]&amp;tbl_AufmassLos1[[#This Row],[Reinigungs-tageJahr]],tbl_BasisLos1[],8,FALSE),"")</f>
        <v>0</v>
      </c>
      <c r="U1383" s="176" t="str">
        <f>IFERROR(tbl_AufmassLos1[[#This Row],[StundenJahr]]*tbl_AufmassLos1[[#This Row],[SVS]],"")</f>
        <v/>
      </c>
      <c r="V1383" s="176" t="str">
        <f>IFERROR(tbl_AufmassLos1[[#This Row],[PreisJahr]]/12,"")</f>
        <v/>
      </c>
    </row>
    <row r="1384" spans="1:22" x14ac:dyDescent="0.2">
      <c r="A1384" s="324" t="s">
        <v>2551</v>
      </c>
      <c r="B1384" s="295" t="s">
        <v>2544</v>
      </c>
      <c r="C1384" s="310" t="s">
        <v>2508</v>
      </c>
      <c r="D1384" s="314" t="s">
        <v>258</v>
      </c>
      <c r="E1384" s="466">
        <v>43</v>
      </c>
      <c r="F1384" s="300" t="s">
        <v>2231</v>
      </c>
      <c r="G1384" s="468" t="s">
        <v>686</v>
      </c>
      <c r="H1384" s="298"/>
      <c r="I1384" s="298" t="s">
        <v>2481</v>
      </c>
      <c r="J1384" s="316">
        <v>1.82</v>
      </c>
      <c r="K1384" s="317" t="s">
        <v>264</v>
      </c>
      <c r="L1384" s="311" t="s">
        <v>163</v>
      </c>
      <c r="M1384" s="289" t="s">
        <v>481</v>
      </c>
      <c r="N1384" s="294">
        <v>245</v>
      </c>
      <c r="O1384" s="295">
        <v>0</v>
      </c>
      <c r="P1384" s="295"/>
      <c r="Q1384" s="461">
        <f>IFERROR(tbl_AufmassLos1[[#This Row],[Fläche_qm]]*tbl_AufmassLos1[[#This Row],[Reinigungs-tageJahr]],"")</f>
        <v>445.90000000000003</v>
      </c>
      <c r="R1384" s="174">
        <f>IFERROR(VLOOKUP(tbl_AufmassLos1[[#This Row],[Reinigungs-gruppe]]&amp;tbl_AufmassLos1[[#This Row],[Reinigungs-tageJahr]],tbl_BasisLos1[],7,FALSE),"")</f>
        <v>0</v>
      </c>
      <c r="S1384" s="461" t="str">
        <f>IFERROR(tbl_AufmassLos1[[#This Row],[Fläche_qm_Jahr]]/tbl_AufmassLos1[[#This Row],[qm Leistung pro Stunde]],"")</f>
        <v/>
      </c>
      <c r="T1384" s="175">
        <f>IFERROR(VLOOKUP(tbl_AufmassLos1[[#This Row],[Reinigungs-gruppe]]&amp;tbl_AufmassLos1[[#This Row],[Reinigungs-tageJahr]],tbl_BasisLos1[],8,FALSE),"")</f>
        <v>0</v>
      </c>
      <c r="U1384" s="176" t="str">
        <f>IFERROR(tbl_AufmassLos1[[#This Row],[StundenJahr]]*tbl_AufmassLos1[[#This Row],[SVS]],"")</f>
        <v/>
      </c>
      <c r="V1384" s="176" t="str">
        <f>IFERROR(tbl_AufmassLos1[[#This Row],[PreisJahr]]/12,"")</f>
        <v/>
      </c>
    </row>
    <row r="1385" spans="1:22" x14ac:dyDescent="0.2">
      <c r="A1385" s="324" t="s">
        <v>2551</v>
      </c>
      <c r="B1385" s="295" t="s">
        <v>2544</v>
      </c>
      <c r="C1385" s="310" t="s">
        <v>2508</v>
      </c>
      <c r="D1385" s="314" t="s">
        <v>258</v>
      </c>
      <c r="E1385" s="466">
        <v>44</v>
      </c>
      <c r="F1385" s="300" t="s">
        <v>2232</v>
      </c>
      <c r="G1385" s="468" t="s">
        <v>686</v>
      </c>
      <c r="H1385" s="298"/>
      <c r="I1385" s="298" t="s">
        <v>2479</v>
      </c>
      <c r="J1385" s="316">
        <v>13.12</v>
      </c>
      <c r="K1385" s="317" t="s">
        <v>264</v>
      </c>
      <c r="L1385" s="311" t="s">
        <v>163</v>
      </c>
      <c r="M1385" s="289" t="s">
        <v>481</v>
      </c>
      <c r="N1385" s="294">
        <v>245</v>
      </c>
      <c r="O1385" s="295">
        <v>0</v>
      </c>
      <c r="P1385" s="295"/>
      <c r="Q1385" s="461">
        <f>IFERROR(tbl_AufmassLos1[[#This Row],[Fläche_qm]]*tbl_AufmassLos1[[#This Row],[Reinigungs-tageJahr]],"")</f>
        <v>3214.3999999999996</v>
      </c>
      <c r="R1385" s="174">
        <f>IFERROR(VLOOKUP(tbl_AufmassLos1[[#This Row],[Reinigungs-gruppe]]&amp;tbl_AufmassLos1[[#This Row],[Reinigungs-tageJahr]],tbl_BasisLos1[],7,FALSE),"")</f>
        <v>0</v>
      </c>
      <c r="S1385" s="461" t="str">
        <f>IFERROR(tbl_AufmassLos1[[#This Row],[Fläche_qm_Jahr]]/tbl_AufmassLos1[[#This Row],[qm Leistung pro Stunde]],"")</f>
        <v/>
      </c>
      <c r="T1385" s="175">
        <f>IFERROR(VLOOKUP(tbl_AufmassLos1[[#This Row],[Reinigungs-gruppe]]&amp;tbl_AufmassLos1[[#This Row],[Reinigungs-tageJahr]],tbl_BasisLos1[],8,FALSE),"")</f>
        <v>0</v>
      </c>
      <c r="U1385" s="176" t="str">
        <f>IFERROR(tbl_AufmassLos1[[#This Row],[StundenJahr]]*tbl_AufmassLos1[[#This Row],[SVS]],"")</f>
        <v/>
      </c>
      <c r="V1385" s="176" t="str">
        <f>IFERROR(tbl_AufmassLos1[[#This Row],[PreisJahr]]/12,"")</f>
        <v/>
      </c>
    </row>
    <row r="1386" spans="1:22" x14ac:dyDescent="0.2">
      <c r="A1386" s="324" t="s">
        <v>2551</v>
      </c>
      <c r="B1386" s="295" t="s">
        <v>2544</v>
      </c>
      <c r="C1386" s="310" t="s">
        <v>2508</v>
      </c>
      <c r="D1386" s="314" t="s">
        <v>258</v>
      </c>
      <c r="E1386" s="466">
        <v>45</v>
      </c>
      <c r="F1386" s="300" t="s">
        <v>2233</v>
      </c>
      <c r="G1386" s="468" t="s">
        <v>686</v>
      </c>
      <c r="H1386" s="298"/>
      <c r="I1386" s="298" t="s">
        <v>2482</v>
      </c>
      <c r="J1386" s="316">
        <v>3</v>
      </c>
      <c r="K1386" s="317" t="s">
        <v>264</v>
      </c>
      <c r="L1386" s="311" t="s">
        <v>163</v>
      </c>
      <c r="M1386" s="289" t="s">
        <v>481</v>
      </c>
      <c r="N1386" s="294">
        <v>245</v>
      </c>
      <c r="O1386" s="295">
        <v>0</v>
      </c>
      <c r="P1386" s="295"/>
      <c r="Q1386" s="461">
        <f>IFERROR(tbl_AufmassLos1[[#This Row],[Fläche_qm]]*tbl_AufmassLos1[[#This Row],[Reinigungs-tageJahr]],"")</f>
        <v>735</v>
      </c>
      <c r="R1386" s="174">
        <f>IFERROR(VLOOKUP(tbl_AufmassLos1[[#This Row],[Reinigungs-gruppe]]&amp;tbl_AufmassLos1[[#This Row],[Reinigungs-tageJahr]],tbl_BasisLos1[],7,FALSE),"")</f>
        <v>0</v>
      </c>
      <c r="S1386" s="461" t="str">
        <f>IFERROR(tbl_AufmassLos1[[#This Row],[Fläche_qm_Jahr]]/tbl_AufmassLos1[[#This Row],[qm Leistung pro Stunde]],"")</f>
        <v/>
      </c>
      <c r="T1386" s="175">
        <f>IFERROR(VLOOKUP(tbl_AufmassLos1[[#This Row],[Reinigungs-gruppe]]&amp;tbl_AufmassLos1[[#This Row],[Reinigungs-tageJahr]],tbl_BasisLos1[],8,FALSE),"")</f>
        <v>0</v>
      </c>
      <c r="U1386" s="176" t="str">
        <f>IFERROR(tbl_AufmassLos1[[#This Row],[StundenJahr]]*tbl_AufmassLos1[[#This Row],[SVS]],"")</f>
        <v/>
      </c>
      <c r="V1386" s="176" t="str">
        <f>IFERROR(tbl_AufmassLos1[[#This Row],[PreisJahr]]/12,"")</f>
        <v/>
      </c>
    </row>
    <row r="1387" spans="1:22" x14ac:dyDescent="0.2">
      <c r="A1387" s="324" t="s">
        <v>2551</v>
      </c>
      <c r="B1387" s="295" t="s">
        <v>2544</v>
      </c>
      <c r="C1387" s="310" t="s">
        <v>2508</v>
      </c>
      <c r="D1387" s="314" t="s">
        <v>252</v>
      </c>
      <c r="E1387" s="466">
        <v>46</v>
      </c>
      <c r="F1387" s="300" t="s">
        <v>2234</v>
      </c>
      <c r="G1387" s="468" t="s">
        <v>686</v>
      </c>
      <c r="H1387" s="298"/>
      <c r="I1387" s="298" t="s">
        <v>2479</v>
      </c>
      <c r="J1387" s="316">
        <v>13.29</v>
      </c>
      <c r="K1387" s="317" t="s">
        <v>466</v>
      </c>
      <c r="L1387" s="311" t="s">
        <v>163</v>
      </c>
      <c r="M1387" s="289" t="s">
        <v>484</v>
      </c>
      <c r="N1387" s="294">
        <v>122.5</v>
      </c>
      <c r="O1387" s="295">
        <v>4.84</v>
      </c>
      <c r="P1387" s="295"/>
      <c r="Q1387" s="461">
        <f>IFERROR(tbl_AufmassLos1[[#This Row],[Fläche_qm]]*tbl_AufmassLos1[[#This Row],[Reinigungs-tageJahr]],"")</f>
        <v>1628.0249999999999</v>
      </c>
      <c r="R1387" s="174">
        <f>IFERROR(VLOOKUP(tbl_AufmassLos1[[#This Row],[Reinigungs-gruppe]]&amp;tbl_AufmassLos1[[#This Row],[Reinigungs-tageJahr]],tbl_BasisLos1[],7,FALSE),"")</f>
        <v>0</v>
      </c>
      <c r="S1387" s="461" t="str">
        <f>IFERROR(tbl_AufmassLos1[[#This Row],[Fläche_qm_Jahr]]/tbl_AufmassLos1[[#This Row],[qm Leistung pro Stunde]],"")</f>
        <v/>
      </c>
      <c r="T1387" s="175">
        <f>IFERROR(VLOOKUP(tbl_AufmassLos1[[#This Row],[Reinigungs-gruppe]]&amp;tbl_AufmassLos1[[#This Row],[Reinigungs-tageJahr]],tbl_BasisLos1[],8,FALSE),"")</f>
        <v>0</v>
      </c>
      <c r="U1387" s="176" t="str">
        <f>IFERROR(tbl_AufmassLos1[[#This Row],[StundenJahr]]*tbl_AufmassLos1[[#This Row],[SVS]],"")</f>
        <v/>
      </c>
      <c r="V1387" s="176" t="str">
        <f>IFERROR(tbl_AufmassLos1[[#This Row],[PreisJahr]]/12,"")</f>
        <v/>
      </c>
    </row>
    <row r="1388" spans="1:22" x14ac:dyDescent="0.2">
      <c r="A1388" s="324" t="s">
        <v>2551</v>
      </c>
      <c r="B1388" s="295" t="s">
        <v>2544</v>
      </c>
      <c r="C1388" s="310" t="s">
        <v>2508</v>
      </c>
      <c r="D1388" s="314" t="s">
        <v>258</v>
      </c>
      <c r="E1388" s="466">
        <v>47</v>
      </c>
      <c r="F1388" s="300" t="s">
        <v>2235</v>
      </c>
      <c r="G1388" s="468" t="s">
        <v>686</v>
      </c>
      <c r="H1388" s="298"/>
      <c r="I1388" s="298" t="s">
        <v>2481</v>
      </c>
      <c r="J1388" s="316">
        <v>7.39</v>
      </c>
      <c r="K1388" s="317" t="s">
        <v>466</v>
      </c>
      <c r="L1388" s="311" t="s">
        <v>163</v>
      </c>
      <c r="M1388" s="289" t="s">
        <v>484</v>
      </c>
      <c r="N1388" s="294">
        <v>122.5</v>
      </c>
      <c r="O1388" s="295">
        <v>10.15</v>
      </c>
      <c r="P1388" s="295"/>
      <c r="Q1388" s="461">
        <f>IFERROR(tbl_AufmassLos1[[#This Row],[Fläche_qm]]*tbl_AufmassLos1[[#This Row],[Reinigungs-tageJahr]],"")</f>
        <v>905.27499999999998</v>
      </c>
      <c r="R1388" s="174">
        <f>IFERROR(VLOOKUP(tbl_AufmassLos1[[#This Row],[Reinigungs-gruppe]]&amp;tbl_AufmassLos1[[#This Row],[Reinigungs-tageJahr]],tbl_BasisLos1[],7,FALSE),"")</f>
        <v>0</v>
      </c>
      <c r="S1388" s="461" t="str">
        <f>IFERROR(tbl_AufmassLos1[[#This Row],[Fläche_qm_Jahr]]/tbl_AufmassLos1[[#This Row],[qm Leistung pro Stunde]],"")</f>
        <v/>
      </c>
      <c r="T1388" s="175">
        <f>IFERROR(VLOOKUP(tbl_AufmassLos1[[#This Row],[Reinigungs-gruppe]]&amp;tbl_AufmassLos1[[#This Row],[Reinigungs-tageJahr]],tbl_BasisLos1[],8,FALSE),"")</f>
        <v>0</v>
      </c>
      <c r="U1388" s="176" t="str">
        <f>IFERROR(tbl_AufmassLos1[[#This Row],[StundenJahr]]*tbl_AufmassLos1[[#This Row],[SVS]],"")</f>
        <v/>
      </c>
      <c r="V1388" s="176" t="str">
        <f>IFERROR(tbl_AufmassLos1[[#This Row],[PreisJahr]]/12,"")</f>
        <v/>
      </c>
    </row>
    <row r="1389" spans="1:22" x14ac:dyDescent="0.2">
      <c r="A1389" s="324" t="s">
        <v>2551</v>
      </c>
      <c r="B1389" s="295" t="s">
        <v>2544</v>
      </c>
      <c r="C1389" s="310" t="s">
        <v>2508</v>
      </c>
      <c r="D1389" s="314" t="s">
        <v>258</v>
      </c>
      <c r="E1389" s="466">
        <v>48</v>
      </c>
      <c r="F1389" s="300" t="s">
        <v>2236</v>
      </c>
      <c r="G1389" s="468" t="s">
        <v>686</v>
      </c>
      <c r="H1389" s="298"/>
      <c r="I1389" s="298" t="s">
        <v>2481</v>
      </c>
      <c r="J1389" s="316">
        <v>5.47</v>
      </c>
      <c r="K1389" s="317" t="s">
        <v>466</v>
      </c>
      <c r="L1389" s="311" t="s">
        <v>163</v>
      </c>
      <c r="M1389" s="289" t="s">
        <v>484</v>
      </c>
      <c r="N1389" s="294">
        <v>122.5</v>
      </c>
      <c r="O1389" s="295">
        <v>0</v>
      </c>
      <c r="P1389" s="295"/>
      <c r="Q1389" s="461">
        <f>IFERROR(tbl_AufmassLos1[[#This Row],[Fläche_qm]]*tbl_AufmassLos1[[#This Row],[Reinigungs-tageJahr]],"")</f>
        <v>670.07499999999993</v>
      </c>
      <c r="R1389" s="174">
        <f>IFERROR(VLOOKUP(tbl_AufmassLos1[[#This Row],[Reinigungs-gruppe]]&amp;tbl_AufmassLos1[[#This Row],[Reinigungs-tageJahr]],tbl_BasisLos1[],7,FALSE),"")</f>
        <v>0</v>
      </c>
      <c r="S1389" s="461" t="str">
        <f>IFERROR(tbl_AufmassLos1[[#This Row],[Fläche_qm_Jahr]]/tbl_AufmassLos1[[#This Row],[qm Leistung pro Stunde]],"")</f>
        <v/>
      </c>
      <c r="T1389" s="175">
        <f>IFERROR(VLOOKUP(tbl_AufmassLos1[[#This Row],[Reinigungs-gruppe]]&amp;tbl_AufmassLos1[[#This Row],[Reinigungs-tageJahr]],tbl_BasisLos1[],8,FALSE),"")</f>
        <v>0</v>
      </c>
      <c r="U1389" s="176" t="str">
        <f>IFERROR(tbl_AufmassLos1[[#This Row],[StundenJahr]]*tbl_AufmassLos1[[#This Row],[SVS]],"")</f>
        <v/>
      </c>
      <c r="V1389" s="176" t="str">
        <f>IFERROR(tbl_AufmassLos1[[#This Row],[PreisJahr]]/12,"")</f>
        <v/>
      </c>
    </row>
    <row r="1390" spans="1:22" x14ac:dyDescent="0.2">
      <c r="A1390" s="324" t="s">
        <v>2551</v>
      </c>
      <c r="B1390" s="295" t="s">
        <v>2544</v>
      </c>
      <c r="C1390" s="310" t="s">
        <v>2508</v>
      </c>
      <c r="D1390" s="314" t="s">
        <v>258</v>
      </c>
      <c r="E1390" s="466">
        <v>49</v>
      </c>
      <c r="F1390" s="300" t="s">
        <v>2237</v>
      </c>
      <c r="G1390" s="468" t="s">
        <v>686</v>
      </c>
      <c r="H1390" s="298"/>
      <c r="I1390" s="298" t="s">
        <v>2483</v>
      </c>
      <c r="J1390" s="330">
        <v>6.63</v>
      </c>
      <c r="K1390" s="317" t="s">
        <v>466</v>
      </c>
      <c r="L1390" s="311" t="s">
        <v>163</v>
      </c>
      <c r="M1390" s="289" t="s">
        <v>484</v>
      </c>
      <c r="N1390" s="294">
        <v>122.5</v>
      </c>
      <c r="O1390" s="295">
        <v>5.68</v>
      </c>
      <c r="P1390" s="295"/>
      <c r="Q1390" s="461">
        <f>IFERROR(tbl_AufmassLos1[[#This Row],[Fläche_qm]]*tbl_AufmassLos1[[#This Row],[Reinigungs-tageJahr]],"")</f>
        <v>812.17499999999995</v>
      </c>
      <c r="R1390" s="174">
        <f>IFERROR(VLOOKUP(tbl_AufmassLos1[[#This Row],[Reinigungs-gruppe]]&amp;tbl_AufmassLos1[[#This Row],[Reinigungs-tageJahr]],tbl_BasisLos1[],7,FALSE),"")</f>
        <v>0</v>
      </c>
      <c r="S1390" s="461" t="str">
        <f>IFERROR(tbl_AufmassLos1[[#This Row],[Fläche_qm_Jahr]]/tbl_AufmassLos1[[#This Row],[qm Leistung pro Stunde]],"")</f>
        <v/>
      </c>
      <c r="T1390" s="175">
        <f>IFERROR(VLOOKUP(tbl_AufmassLos1[[#This Row],[Reinigungs-gruppe]]&amp;tbl_AufmassLos1[[#This Row],[Reinigungs-tageJahr]],tbl_BasisLos1[],8,FALSE),"")</f>
        <v>0</v>
      </c>
      <c r="U1390" s="176" t="str">
        <f>IFERROR(tbl_AufmassLos1[[#This Row],[StundenJahr]]*tbl_AufmassLos1[[#This Row],[SVS]],"")</f>
        <v/>
      </c>
      <c r="V1390" s="176" t="str">
        <f>IFERROR(tbl_AufmassLos1[[#This Row],[PreisJahr]]/12,"")</f>
        <v/>
      </c>
    </row>
    <row r="1391" spans="1:22" x14ac:dyDescent="0.2">
      <c r="A1391" s="324" t="s">
        <v>2551</v>
      </c>
      <c r="B1391" s="295" t="s">
        <v>2544</v>
      </c>
      <c r="C1391" s="310" t="s">
        <v>2508</v>
      </c>
      <c r="D1391" s="314" t="s">
        <v>253</v>
      </c>
      <c r="E1391" s="466">
        <v>50</v>
      </c>
      <c r="F1391" s="300" t="s">
        <v>430</v>
      </c>
      <c r="G1391" s="468" t="s">
        <v>686</v>
      </c>
      <c r="H1391" s="298"/>
      <c r="I1391" s="298" t="s">
        <v>2483</v>
      </c>
      <c r="J1391" s="330">
        <v>3.75</v>
      </c>
      <c r="K1391" s="317" t="s">
        <v>466</v>
      </c>
      <c r="L1391" s="311" t="s">
        <v>163</v>
      </c>
      <c r="M1391" s="289" t="s">
        <v>484</v>
      </c>
      <c r="N1391" s="294">
        <v>122.5</v>
      </c>
      <c r="O1391" s="295">
        <v>0</v>
      </c>
      <c r="P1391" s="295"/>
      <c r="Q1391" s="461">
        <f>IFERROR(tbl_AufmassLos1[[#This Row],[Fläche_qm]]*tbl_AufmassLos1[[#This Row],[Reinigungs-tageJahr]],"")</f>
        <v>459.375</v>
      </c>
      <c r="R1391" s="174">
        <f>IFERROR(VLOOKUP(tbl_AufmassLos1[[#This Row],[Reinigungs-gruppe]]&amp;tbl_AufmassLos1[[#This Row],[Reinigungs-tageJahr]],tbl_BasisLos1[],7,FALSE),"")</f>
        <v>0</v>
      </c>
      <c r="S1391" s="461" t="str">
        <f>IFERROR(tbl_AufmassLos1[[#This Row],[Fläche_qm_Jahr]]/tbl_AufmassLos1[[#This Row],[qm Leistung pro Stunde]],"")</f>
        <v/>
      </c>
      <c r="T1391" s="175">
        <f>IFERROR(VLOOKUP(tbl_AufmassLos1[[#This Row],[Reinigungs-gruppe]]&amp;tbl_AufmassLos1[[#This Row],[Reinigungs-tageJahr]],tbl_BasisLos1[],8,FALSE),"")</f>
        <v>0</v>
      </c>
      <c r="U1391" s="176" t="str">
        <f>IFERROR(tbl_AufmassLos1[[#This Row],[StundenJahr]]*tbl_AufmassLos1[[#This Row],[SVS]],"")</f>
        <v/>
      </c>
      <c r="V1391" s="176" t="str">
        <f>IFERROR(tbl_AufmassLos1[[#This Row],[PreisJahr]]/12,"")</f>
        <v/>
      </c>
    </row>
    <row r="1392" spans="1:22" x14ac:dyDescent="0.2">
      <c r="A1392" s="324" t="s">
        <v>2551</v>
      </c>
      <c r="B1392" s="295" t="s">
        <v>2544</v>
      </c>
      <c r="C1392" s="310" t="s">
        <v>2508</v>
      </c>
      <c r="D1392" s="314" t="s">
        <v>258</v>
      </c>
      <c r="E1392" s="466">
        <v>51</v>
      </c>
      <c r="F1392" s="300" t="s">
        <v>2238</v>
      </c>
      <c r="G1392" s="468" t="s">
        <v>686</v>
      </c>
      <c r="H1392" s="298"/>
      <c r="I1392" s="298" t="s">
        <v>2483</v>
      </c>
      <c r="J1392" s="316">
        <v>6.88</v>
      </c>
      <c r="K1392" s="317" t="s">
        <v>466</v>
      </c>
      <c r="L1392" s="311" t="s">
        <v>163</v>
      </c>
      <c r="M1392" s="289" t="s">
        <v>484</v>
      </c>
      <c r="N1392" s="294">
        <v>122.5</v>
      </c>
      <c r="O1392" s="295">
        <v>0</v>
      </c>
      <c r="P1392" s="295"/>
      <c r="Q1392" s="461">
        <f>IFERROR(tbl_AufmassLos1[[#This Row],[Fläche_qm]]*tbl_AufmassLos1[[#This Row],[Reinigungs-tageJahr]],"")</f>
        <v>842.8</v>
      </c>
      <c r="R1392" s="174">
        <f>IFERROR(VLOOKUP(tbl_AufmassLos1[[#This Row],[Reinigungs-gruppe]]&amp;tbl_AufmassLos1[[#This Row],[Reinigungs-tageJahr]],tbl_BasisLos1[],7,FALSE),"")</f>
        <v>0</v>
      </c>
      <c r="S1392" s="461" t="str">
        <f>IFERROR(tbl_AufmassLos1[[#This Row],[Fläche_qm_Jahr]]/tbl_AufmassLos1[[#This Row],[qm Leistung pro Stunde]],"")</f>
        <v/>
      </c>
      <c r="T1392" s="175">
        <f>IFERROR(VLOOKUP(tbl_AufmassLos1[[#This Row],[Reinigungs-gruppe]]&amp;tbl_AufmassLos1[[#This Row],[Reinigungs-tageJahr]],tbl_BasisLos1[],8,FALSE),"")</f>
        <v>0</v>
      </c>
      <c r="U1392" s="176" t="str">
        <f>IFERROR(tbl_AufmassLos1[[#This Row],[StundenJahr]]*tbl_AufmassLos1[[#This Row],[SVS]],"")</f>
        <v/>
      </c>
      <c r="V1392" s="176" t="str">
        <f>IFERROR(tbl_AufmassLos1[[#This Row],[PreisJahr]]/12,"")</f>
        <v/>
      </c>
    </row>
    <row r="1393" spans="1:22" x14ac:dyDescent="0.2">
      <c r="A1393" s="324" t="s">
        <v>2551</v>
      </c>
      <c r="B1393" s="295" t="s">
        <v>2544</v>
      </c>
      <c r="C1393" s="310" t="s">
        <v>2508</v>
      </c>
      <c r="D1393" s="299" t="s">
        <v>252</v>
      </c>
      <c r="E1393" s="301" t="s">
        <v>251</v>
      </c>
      <c r="F1393" s="296" t="s">
        <v>2256</v>
      </c>
      <c r="G1393" s="468" t="s">
        <v>686</v>
      </c>
      <c r="H1393" s="301"/>
      <c r="I1393" s="301" t="s">
        <v>438</v>
      </c>
      <c r="J1393" s="302">
        <v>13.2</v>
      </c>
      <c r="K1393" s="303" t="s">
        <v>48</v>
      </c>
      <c r="L1393" s="312" t="s">
        <v>163</v>
      </c>
      <c r="M1393" s="315">
        <v>0</v>
      </c>
      <c r="N1393" s="294">
        <v>0</v>
      </c>
      <c r="O1393" s="305">
        <v>0</v>
      </c>
      <c r="P1393" s="305"/>
      <c r="Q1393" s="463">
        <f>IFERROR(tbl_AufmassLos1[[#This Row],[Fläche_qm]]*tbl_AufmassLos1[[#This Row],[Reinigungs-tageJahr]],"")</f>
        <v>0</v>
      </c>
      <c r="R1393" s="232">
        <f>IFERROR(VLOOKUP(tbl_AufmassLos1[[#This Row],[Reinigungs-gruppe]]&amp;tbl_AufmassLos1[[#This Row],[Reinigungs-tageJahr]],tbl_BasisLos1[],7,FALSE),"")</f>
        <v>0</v>
      </c>
      <c r="S1393" s="463" t="str">
        <f>IFERROR(tbl_AufmassLos1[[#This Row],[Fläche_qm_Jahr]]/tbl_AufmassLos1[[#This Row],[qm Leistung pro Stunde]],"")</f>
        <v/>
      </c>
      <c r="T1393" s="233">
        <f>IFERROR(VLOOKUP(tbl_AufmassLos1[[#This Row],[Reinigungs-gruppe]]&amp;tbl_AufmassLos1[[#This Row],[Reinigungs-tageJahr]],tbl_BasisLos1[],8,FALSE),"")</f>
        <v>0</v>
      </c>
      <c r="U1393" s="234" t="str">
        <f>IFERROR(tbl_AufmassLos1[[#This Row],[StundenJahr]]*tbl_AufmassLos1[[#This Row],[SVS]],"")</f>
        <v/>
      </c>
      <c r="V1393" s="234" t="str">
        <f>IFERROR(tbl_AufmassLos1[[#This Row],[PreisJahr]]/12,"")</f>
        <v/>
      </c>
    </row>
    <row r="1394" spans="1:22" x14ac:dyDescent="0.2">
      <c r="A1394" s="324" t="s">
        <v>2551</v>
      </c>
      <c r="B1394" s="295" t="s">
        <v>2544</v>
      </c>
      <c r="C1394" s="310" t="s">
        <v>2508</v>
      </c>
      <c r="D1394" s="314" t="s">
        <v>250</v>
      </c>
      <c r="E1394" s="466" t="s">
        <v>1246</v>
      </c>
      <c r="F1394" s="300" t="s">
        <v>388</v>
      </c>
      <c r="G1394" s="469" t="s">
        <v>686</v>
      </c>
      <c r="H1394" s="298"/>
      <c r="I1394" s="298" t="s">
        <v>446</v>
      </c>
      <c r="J1394" s="316">
        <v>17.079999999999998</v>
      </c>
      <c r="K1394" s="317" t="s">
        <v>234</v>
      </c>
      <c r="L1394" s="311" t="s">
        <v>163</v>
      </c>
      <c r="M1394" s="289" t="s">
        <v>479</v>
      </c>
      <c r="N1394" s="294">
        <v>49</v>
      </c>
      <c r="O1394" s="308">
        <v>6</v>
      </c>
      <c r="P1394" s="308">
        <v>2.0299999999999998</v>
      </c>
      <c r="Q1394" s="461">
        <f>IFERROR(tbl_AufmassLos1[[#This Row],[Fläche_qm]]*tbl_AufmassLos1[[#This Row],[Reinigungs-tageJahr]],"")</f>
        <v>836.92</v>
      </c>
      <c r="R1394" s="174">
        <f>IFERROR(VLOOKUP(tbl_AufmassLos1[[#This Row],[Reinigungs-gruppe]]&amp;tbl_AufmassLos1[[#This Row],[Reinigungs-tageJahr]],tbl_BasisLos1[],7,FALSE),"")</f>
        <v>0</v>
      </c>
      <c r="S1394" s="461" t="str">
        <f>IFERROR(tbl_AufmassLos1[[#This Row],[Fläche_qm_Jahr]]/tbl_AufmassLos1[[#This Row],[qm Leistung pro Stunde]],"")</f>
        <v/>
      </c>
      <c r="T1394" s="175">
        <f>IFERROR(VLOOKUP(tbl_AufmassLos1[[#This Row],[Reinigungs-gruppe]]&amp;tbl_AufmassLos1[[#This Row],[Reinigungs-tageJahr]],tbl_BasisLos1[],8,FALSE),"")</f>
        <v>0</v>
      </c>
      <c r="U1394" s="176" t="str">
        <f>IFERROR(tbl_AufmassLos1[[#This Row],[StundenJahr]]*tbl_AufmassLos1[[#This Row],[SVS]],"")</f>
        <v/>
      </c>
      <c r="V1394" s="176" t="str">
        <f>IFERROR(tbl_AufmassLos1[[#This Row],[PreisJahr]]/12,"")</f>
        <v/>
      </c>
    </row>
    <row r="1395" spans="1:22" x14ac:dyDescent="0.2">
      <c r="A1395" s="324" t="s">
        <v>2551</v>
      </c>
      <c r="B1395" s="295" t="s">
        <v>2544</v>
      </c>
      <c r="C1395" s="310" t="s">
        <v>2508</v>
      </c>
      <c r="D1395" s="314" t="s">
        <v>250</v>
      </c>
      <c r="E1395" s="466" t="s">
        <v>1241</v>
      </c>
      <c r="F1395" s="300" t="s">
        <v>388</v>
      </c>
      <c r="G1395" s="469" t="s">
        <v>686</v>
      </c>
      <c r="H1395" s="298"/>
      <c r="I1395" s="298" t="s">
        <v>446</v>
      </c>
      <c r="J1395" s="316">
        <v>11.42</v>
      </c>
      <c r="K1395" s="317" t="s">
        <v>234</v>
      </c>
      <c r="L1395" s="311" t="s">
        <v>163</v>
      </c>
      <c r="M1395" s="289" t="s">
        <v>479</v>
      </c>
      <c r="N1395" s="294">
        <v>49</v>
      </c>
      <c r="O1395" s="308">
        <v>5.41</v>
      </c>
      <c r="P1395" s="308">
        <v>1.31</v>
      </c>
      <c r="Q1395" s="461">
        <f>IFERROR(tbl_AufmassLos1[[#This Row],[Fläche_qm]]*tbl_AufmassLos1[[#This Row],[Reinigungs-tageJahr]],"")</f>
        <v>559.58000000000004</v>
      </c>
      <c r="R1395" s="174">
        <f>IFERROR(VLOOKUP(tbl_AufmassLos1[[#This Row],[Reinigungs-gruppe]]&amp;tbl_AufmassLos1[[#This Row],[Reinigungs-tageJahr]],tbl_BasisLos1[],7,FALSE),"")</f>
        <v>0</v>
      </c>
      <c r="S1395" s="461" t="str">
        <f>IFERROR(tbl_AufmassLos1[[#This Row],[Fläche_qm_Jahr]]/tbl_AufmassLos1[[#This Row],[qm Leistung pro Stunde]],"")</f>
        <v/>
      </c>
      <c r="T1395" s="175">
        <f>IFERROR(VLOOKUP(tbl_AufmassLos1[[#This Row],[Reinigungs-gruppe]]&amp;tbl_AufmassLos1[[#This Row],[Reinigungs-tageJahr]],tbl_BasisLos1[],8,FALSE),"")</f>
        <v>0</v>
      </c>
      <c r="U1395" s="176" t="str">
        <f>IFERROR(tbl_AufmassLos1[[#This Row],[StundenJahr]]*tbl_AufmassLos1[[#This Row],[SVS]],"")</f>
        <v/>
      </c>
      <c r="V1395" s="176" t="str">
        <f>IFERROR(tbl_AufmassLos1[[#This Row],[PreisJahr]]/12,"")</f>
        <v/>
      </c>
    </row>
    <row r="1396" spans="1:22" x14ac:dyDescent="0.2">
      <c r="A1396" s="324" t="s">
        <v>2551</v>
      </c>
      <c r="B1396" s="295" t="s">
        <v>2544</v>
      </c>
      <c r="C1396" s="310" t="s">
        <v>2508</v>
      </c>
      <c r="D1396" s="314" t="s">
        <v>250</v>
      </c>
      <c r="E1396" s="466" t="s">
        <v>1242</v>
      </c>
      <c r="F1396" s="300" t="s">
        <v>389</v>
      </c>
      <c r="G1396" s="469" t="s">
        <v>686</v>
      </c>
      <c r="H1396" s="298"/>
      <c r="I1396" s="298" t="s">
        <v>446</v>
      </c>
      <c r="J1396" s="316">
        <v>15.38</v>
      </c>
      <c r="K1396" s="317" t="s">
        <v>234</v>
      </c>
      <c r="L1396" s="311" t="s">
        <v>163</v>
      </c>
      <c r="M1396" s="289" t="s">
        <v>479</v>
      </c>
      <c r="N1396" s="294">
        <v>49</v>
      </c>
      <c r="O1396" s="308">
        <v>5.41</v>
      </c>
      <c r="P1396" s="308">
        <v>1.31</v>
      </c>
      <c r="Q1396" s="461">
        <f>IFERROR(tbl_AufmassLos1[[#This Row],[Fläche_qm]]*tbl_AufmassLos1[[#This Row],[Reinigungs-tageJahr]],"")</f>
        <v>753.62</v>
      </c>
      <c r="R1396" s="174">
        <f>IFERROR(VLOOKUP(tbl_AufmassLos1[[#This Row],[Reinigungs-gruppe]]&amp;tbl_AufmassLos1[[#This Row],[Reinigungs-tageJahr]],tbl_BasisLos1[],7,FALSE),"")</f>
        <v>0</v>
      </c>
      <c r="S1396" s="461" t="str">
        <f>IFERROR(tbl_AufmassLos1[[#This Row],[Fläche_qm_Jahr]]/tbl_AufmassLos1[[#This Row],[qm Leistung pro Stunde]],"")</f>
        <v/>
      </c>
      <c r="T1396" s="175">
        <f>IFERROR(VLOOKUP(tbl_AufmassLos1[[#This Row],[Reinigungs-gruppe]]&amp;tbl_AufmassLos1[[#This Row],[Reinigungs-tageJahr]],tbl_BasisLos1[],8,FALSE),"")</f>
        <v>0</v>
      </c>
      <c r="U1396" s="176" t="str">
        <f>IFERROR(tbl_AufmassLos1[[#This Row],[StundenJahr]]*tbl_AufmassLos1[[#This Row],[SVS]],"")</f>
        <v/>
      </c>
      <c r="V1396" s="176" t="str">
        <f>IFERROR(tbl_AufmassLos1[[#This Row],[PreisJahr]]/12,"")</f>
        <v/>
      </c>
    </row>
    <row r="1397" spans="1:22" x14ac:dyDescent="0.2">
      <c r="A1397" s="324" t="s">
        <v>2551</v>
      </c>
      <c r="B1397" s="295" t="s">
        <v>2544</v>
      </c>
      <c r="C1397" s="310" t="s">
        <v>2508</v>
      </c>
      <c r="D1397" s="314" t="s">
        <v>250</v>
      </c>
      <c r="E1397" s="466" t="s">
        <v>1243</v>
      </c>
      <c r="F1397" s="300" t="s">
        <v>388</v>
      </c>
      <c r="G1397" s="469" t="s">
        <v>686</v>
      </c>
      <c r="H1397" s="298"/>
      <c r="I1397" s="298" t="s">
        <v>446</v>
      </c>
      <c r="J1397" s="316">
        <v>20.45</v>
      </c>
      <c r="K1397" s="317" t="s">
        <v>234</v>
      </c>
      <c r="L1397" s="311" t="s">
        <v>163</v>
      </c>
      <c r="M1397" s="289" t="s">
        <v>479</v>
      </c>
      <c r="N1397" s="294">
        <v>49</v>
      </c>
      <c r="O1397" s="308">
        <v>5.41</v>
      </c>
      <c r="P1397" s="308">
        <v>1.31</v>
      </c>
      <c r="Q1397" s="461">
        <f>IFERROR(tbl_AufmassLos1[[#This Row],[Fläche_qm]]*tbl_AufmassLos1[[#This Row],[Reinigungs-tageJahr]],"")</f>
        <v>1002.05</v>
      </c>
      <c r="R1397" s="174">
        <f>IFERROR(VLOOKUP(tbl_AufmassLos1[[#This Row],[Reinigungs-gruppe]]&amp;tbl_AufmassLos1[[#This Row],[Reinigungs-tageJahr]],tbl_BasisLos1[],7,FALSE),"")</f>
        <v>0</v>
      </c>
      <c r="S1397" s="461" t="str">
        <f>IFERROR(tbl_AufmassLos1[[#This Row],[Fläche_qm_Jahr]]/tbl_AufmassLos1[[#This Row],[qm Leistung pro Stunde]],"")</f>
        <v/>
      </c>
      <c r="T1397" s="175">
        <f>IFERROR(VLOOKUP(tbl_AufmassLos1[[#This Row],[Reinigungs-gruppe]]&amp;tbl_AufmassLos1[[#This Row],[Reinigungs-tageJahr]],tbl_BasisLos1[],8,FALSE),"")</f>
        <v>0</v>
      </c>
      <c r="U1397" s="176" t="str">
        <f>IFERROR(tbl_AufmassLos1[[#This Row],[StundenJahr]]*tbl_AufmassLos1[[#This Row],[SVS]],"")</f>
        <v/>
      </c>
      <c r="V1397" s="176" t="str">
        <f>IFERROR(tbl_AufmassLos1[[#This Row],[PreisJahr]]/12,"")</f>
        <v/>
      </c>
    </row>
    <row r="1398" spans="1:22" x14ac:dyDescent="0.2">
      <c r="A1398" s="324" t="s">
        <v>2551</v>
      </c>
      <c r="B1398" s="295" t="s">
        <v>2544</v>
      </c>
      <c r="C1398" s="310" t="s">
        <v>2508</v>
      </c>
      <c r="D1398" s="299" t="s">
        <v>250</v>
      </c>
      <c r="E1398" s="301" t="s">
        <v>1243</v>
      </c>
      <c r="F1398" s="296" t="s">
        <v>2257</v>
      </c>
      <c r="G1398" s="468" t="s">
        <v>686</v>
      </c>
      <c r="H1398" s="301"/>
      <c r="I1398" s="301" t="s">
        <v>438</v>
      </c>
      <c r="J1398" s="302">
        <v>27.26</v>
      </c>
      <c r="K1398" s="303" t="s">
        <v>457</v>
      </c>
      <c r="L1398" s="312" t="s">
        <v>163</v>
      </c>
      <c r="M1398" s="289" t="s">
        <v>479</v>
      </c>
      <c r="N1398" s="294">
        <v>49</v>
      </c>
      <c r="O1398" s="305">
        <v>0</v>
      </c>
      <c r="P1398" s="305"/>
      <c r="Q1398" s="463">
        <f>IFERROR(tbl_AufmassLos1[[#This Row],[Fläche_qm]]*tbl_AufmassLos1[[#This Row],[Reinigungs-tageJahr]],"")</f>
        <v>1335.74</v>
      </c>
      <c r="R1398" s="232">
        <f>IFERROR(VLOOKUP(tbl_AufmassLos1[[#This Row],[Reinigungs-gruppe]]&amp;tbl_AufmassLos1[[#This Row],[Reinigungs-tageJahr]],tbl_BasisLos1[],7,FALSE),"")</f>
        <v>0</v>
      </c>
      <c r="S1398" s="463" t="str">
        <f>IFERROR(tbl_AufmassLos1[[#This Row],[Fläche_qm_Jahr]]/tbl_AufmassLos1[[#This Row],[qm Leistung pro Stunde]],"")</f>
        <v/>
      </c>
      <c r="T1398" s="233">
        <f>IFERROR(VLOOKUP(tbl_AufmassLos1[[#This Row],[Reinigungs-gruppe]]&amp;tbl_AufmassLos1[[#This Row],[Reinigungs-tageJahr]],tbl_BasisLos1[],8,FALSE),"")</f>
        <v>0</v>
      </c>
      <c r="U1398" s="234" t="str">
        <f>IFERROR(tbl_AufmassLos1[[#This Row],[StundenJahr]]*tbl_AufmassLos1[[#This Row],[SVS]],"")</f>
        <v/>
      </c>
      <c r="V1398" s="234" t="str">
        <f>IFERROR(tbl_AufmassLos1[[#This Row],[PreisJahr]]/12,"")</f>
        <v/>
      </c>
    </row>
    <row r="1399" spans="1:22" x14ac:dyDescent="0.2">
      <c r="A1399" s="324" t="s">
        <v>2551</v>
      </c>
      <c r="B1399" s="295" t="s">
        <v>2544</v>
      </c>
      <c r="C1399" s="310" t="s">
        <v>2508</v>
      </c>
      <c r="D1399" s="314" t="s">
        <v>250</v>
      </c>
      <c r="E1399" s="466" t="s">
        <v>1244</v>
      </c>
      <c r="F1399" s="300" t="s">
        <v>2211</v>
      </c>
      <c r="G1399" s="469" t="s">
        <v>686</v>
      </c>
      <c r="H1399" s="298"/>
      <c r="I1399" s="298" t="s">
        <v>446</v>
      </c>
      <c r="J1399" s="316">
        <v>21.15</v>
      </c>
      <c r="K1399" s="317" t="s">
        <v>234</v>
      </c>
      <c r="L1399" s="311" t="s">
        <v>163</v>
      </c>
      <c r="M1399" s="289" t="s">
        <v>479</v>
      </c>
      <c r="N1399" s="294">
        <v>49</v>
      </c>
      <c r="O1399" s="295">
        <v>7.47</v>
      </c>
      <c r="P1399" s="295">
        <v>7.56</v>
      </c>
      <c r="Q1399" s="461">
        <f>IFERROR(tbl_AufmassLos1[[#This Row],[Fläche_qm]]*tbl_AufmassLos1[[#This Row],[Reinigungs-tageJahr]],"")</f>
        <v>1036.3499999999999</v>
      </c>
      <c r="R1399" s="174">
        <f>IFERROR(VLOOKUP(tbl_AufmassLos1[[#This Row],[Reinigungs-gruppe]]&amp;tbl_AufmassLos1[[#This Row],[Reinigungs-tageJahr]],tbl_BasisLos1[],7,FALSE),"")</f>
        <v>0</v>
      </c>
      <c r="S1399" s="461" t="str">
        <f>IFERROR(tbl_AufmassLos1[[#This Row],[Fläche_qm_Jahr]]/tbl_AufmassLos1[[#This Row],[qm Leistung pro Stunde]],"")</f>
        <v/>
      </c>
      <c r="T1399" s="175">
        <f>IFERROR(VLOOKUP(tbl_AufmassLos1[[#This Row],[Reinigungs-gruppe]]&amp;tbl_AufmassLos1[[#This Row],[Reinigungs-tageJahr]],tbl_BasisLos1[],8,FALSE),"")</f>
        <v>0</v>
      </c>
      <c r="U1399" s="176" t="str">
        <f>IFERROR(tbl_AufmassLos1[[#This Row],[StundenJahr]]*tbl_AufmassLos1[[#This Row],[SVS]],"")</f>
        <v/>
      </c>
      <c r="V1399" s="176" t="str">
        <f>IFERROR(tbl_AufmassLos1[[#This Row],[PreisJahr]]/12,"")</f>
        <v/>
      </c>
    </row>
    <row r="1400" spans="1:22" x14ac:dyDescent="0.2">
      <c r="A1400" s="324" t="s">
        <v>2551</v>
      </c>
      <c r="B1400" s="295" t="s">
        <v>2544</v>
      </c>
      <c r="C1400" s="310" t="s">
        <v>2508</v>
      </c>
      <c r="D1400" s="314" t="s">
        <v>250</v>
      </c>
      <c r="E1400" s="466" t="s">
        <v>1245</v>
      </c>
      <c r="F1400" s="300" t="s">
        <v>2212</v>
      </c>
      <c r="G1400" s="469" t="s">
        <v>686</v>
      </c>
      <c r="H1400" s="298"/>
      <c r="I1400" s="298" t="s">
        <v>446</v>
      </c>
      <c r="J1400" s="316">
        <v>36.869999999999997</v>
      </c>
      <c r="K1400" s="317" t="s">
        <v>234</v>
      </c>
      <c r="L1400" s="311" t="s">
        <v>163</v>
      </c>
      <c r="M1400" s="289" t="s">
        <v>479</v>
      </c>
      <c r="N1400" s="294">
        <v>49</v>
      </c>
      <c r="O1400" s="308">
        <v>12.45</v>
      </c>
      <c r="P1400" s="308"/>
      <c r="Q1400" s="461">
        <f>IFERROR(tbl_AufmassLos1[[#This Row],[Fläche_qm]]*tbl_AufmassLos1[[#This Row],[Reinigungs-tageJahr]],"")</f>
        <v>1806.6299999999999</v>
      </c>
      <c r="R1400" s="174">
        <f>IFERROR(VLOOKUP(tbl_AufmassLos1[[#This Row],[Reinigungs-gruppe]]&amp;tbl_AufmassLos1[[#This Row],[Reinigungs-tageJahr]],tbl_BasisLos1[],7,FALSE),"")</f>
        <v>0</v>
      </c>
      <c r="S1400" s="461" t="str">
        <f>IFERROR(tbl_AufmassLos1[[#This Row],[Fläche_qm_Jahr]]/tbl_AufmassLos1[[#This Row],[qm Leistung pro Stunde]],"")</f>
        <v/>
      </c>
      <c r="T1400" s="175">
        <f>IFERROR(VLOOKUP(tbl_AufmassLos1[[#This Row],[Reinigungs-gruppe]]&amp;tbl_AufmassLos1[[#This Row],[Reinigungs-tageJahr]],tbl_BasisLos1[],8,FALSE),"")</f>
        <v>0</v>
      </c>
      <c r="U1400" s="176" t="str">
        <f>IFERROR(tbl_AufmassLos1[[#This Row],[StundenJahr]]*tbl_AufmassLos1[[#This Row],[SVS]],"")</f>
        <v/>
      </c>
      <c r="V1400" s="176" t="str">
        <f>IFERROR(tbl_AufmassLos1[[#This Row],[PreisJahr]]/12,"")</f>
        <v/>
      </c>
    </row>
    <row r="1401" spans="1:22" x14ac:dyDescent="0.2">
      <c r="A1401" s="324" t="s">
        <v>2551</v>
      </c>
      <c r="B1401" s="295" t="s">
        <v>2544</v>
      </c>
      <c r="C1401" s="310" t="s">
        <v>2508</v>
      </c>
      <c r="D1401" s="314" t="s">
        <v>250</v>
      </c>
      <c r="E1401" s="466" t="s">
        <v>1252</v>
      </c>
      <c r="F1401" s="300" t="s">
        <v>2218</v>
      </c>
      <c r="G1401" s="468" t="s">
        <v>686</v>
      </c>
      <c r="H1401" s="298"/>
      <c r="I1401" s="298" t="s">
        <v>2470</v>
      </c>
      <c r="J1401" s="316">
        <v>22.42</v>
      </c>
      <c r="K1401" s="317" t="s">
        <v>450</v>
      </c>
      <c r="L1401" s="311" t="s">
        <v>163</v>
      </c>
      <c r="M1401" s="289" t="s">
        <v>481</v>
      </c>
      <c r="N1401" s="294">
        <v>245</v>
      </c>
      <c r="O1401" s="295">
        <v>6</v>
      </c>
      <c r="P1401" s="295">
        <v>2.62</v>
      </c>
      <c r="Q1401" s="461">
        <f>IFERROR(tbl_AufmassLos1[[#This Row],[Fläche_qm]]*tbl_AufmassLos1[[#This Row],[Reinigungs-tageJahr]],"")</f>
        <v>5492.9000000000005</v>
      </c>
      <c r="R1401" s="174">
        <f>IFERROR(VLOOKUP(tbl_AufmassLos1[[#This Row],[Reinigungs-gruppe]]&amp;tbl_AufmassLos1[[#This Row],[Reinigungs-tageJahr]],tbl_BasisLos1[],7,FALSE),"")</f>
        <v>0</v>
      </c>
      <c r="S1401" s="461" t="str">
        <f>IFERROR(tbl_AufmassLos1[[#This Row],[Fläche_qm_Jahr]]/tbl_AufmassLos1[[#This Row],[qm Leistung pro Stunde]],"")</f>
        <v/>
      </c>
      <c r="T1401" s="175">
        <f>IFERROR(VLOOKUP(tbl_AufmassLos1[[#This Row],[Reinigungs-gruppe]]&amp;tbl_AufmassLos1[[#This Row],[Reinigungs-tageJahr]],tbl_BasisLos1[],8,FALSE),"")</f>
        <v>0</v>
      </c>
      <c r="U1401" s="176" t="str">
        <f>IFERROR(tbl_AufmassLos1[[#This Row],[StundenJahr]]*tbl_AufmassLos1[[#This Row],[SVS]],"")</f>
        <v/>
      </c>
      <c r="V1401" s="176" t="str">
        <f>IFERROR(tbl_AufmassLos1[[#This Row],[PreisJahr]]/12,"")</f>
        <v/>
      </c>
    </row>
    <row r="1402" spans="1:22" x14ac:dyDescent="0.2">
      <c r="A1402" s="324" t="s">
        <v>2551</v>
      </c>
      <c r="B1402" s="295" t="s">
        <v>2544</v>
      </c>
      <c r="C1402" s="310" t="s">
        <v>2508</v>
      </c>
      <c r="D1402" s="314" t="s">
        <v>250</v>
      </c>
      <c r="E1402" s="466" t="s">
        <v>1251</v>
      </c>
      <c r="F1402" s="300" t="s">
        <v>2217</v>
      </c>
      <c r="G1402" s="468" t="s">
        <v>686</v>
      </c>
      <c r="H1402" s="298"/>
      <c r="I1402" s="298" t="s">
        <v>2470</v>
      </c>
      <c r="J1402" s="316">
        <v>59.42</v>
      </c>
      <c r="K1402" s="317" t="s">
        <v>450</v>
      </c>
      <c r="L1402" s="311" t="s">
        <v>163</v>
      </c>
      <c r="M1402" s="289" t="s">
        <v>481</v>
      </c>
      <c r="N1402" s="294">
        <v>245</v>
      </c>
      <c r="O1402" s="295">
        <v>18</v>
      </c>
      <c r="P1402" s="295">
        <v>3.34</v>
      </c>
      <c r="Q1402" s="461">
        <f>IFERROR(tbl_AufmassLos1[[#This Row],[Fläche_qm]]*tbl_AufmassLos1[[#This Row],[Reinigungs-tageJahr]],"")</f>
        <v>14557.9</v>
      </c>
      <c r="R1402" s="174">
        <f>IFERROR(VLOOKUP(tbl_AufmassLos1[[#This Row],[Reinigungs-gruppe]]&amp;tbl_AufmassLos1[[#This Row],[Reinigungs-tageJahr]],tbl_BasisLos1[],7,FALSE),"")</f>
        <v>0</v>
      </c>
      <c r="S1402" s="461" t="str">
        <f>IFERROR(tbl_AufmassLos1[[#This Row],[Fläche_qm_Jahr]]/tbl_AufmassLos1[[#This Row],[qm Leistung pro Stunde]],"")</f>
        <v/>
      </c>
      <c r="T1402" s="175">
        <f>IFERROR(VLOOKUP(tbl_AufmassLos1[[#This Row],[Reinigungs-gruppe]]&amp;tbl_AufmassLos1[[#This Row],[Reinigungs-tageJahr]],tbl_BasisLos1[],8,FALSE),"")</f>
        <v>0</v>
      </c>
      <c r="U1402" s="176" t="str">
        <f>IFERROR(tbl_AufmassLos1[[#This Row],[StundenJahr]]*tbl_AufmassLos1[[#This Row],[SVS]],"")</f>
        <v/>
      </c>
      <c r="V1402" s="176" t="str">
        <f>IFERROR(tbl_AufmassLos1[[#This Row],[PreisJahr]]/12,"")</f>
        <v/>
      </c>
    </row>
    <row r="1403" spans="1:22" x14ac:dyDescent="0.2">
      <c r="A1403" s="324" t="s">
        <v>2551</v>
      </c>
      <c r="B1403" s="295" t="s">
        <v>2544</v>
      </c>
      <c r="C1403" s="310" t="s">
        <v>2508</v>
      </c>
      <c r="D1403" s="314" t="s">
        <v>250</v>
      </c>
      <c r="E1403" s="466" t="s">
        <v>335</v>
      </c>
      <c r="F1403" s="300" t="s">
        <v>2241</v>
      </c>
      <c r="G1403" s="468" t="s">
        <v>686</v>
      </c>
      <c r="H1403" s="298"/>
      <c r="I1403" s="298" t="s">
        <v>2481</v>
      </c>
      <c r="J1403" s="330">
        <v>3.71</v>
      </c>
      <c r="K1403" s="317" t="s">
        <v>263</v>
      </c>
      <c r="L1403" s="311" t="s">
        <v>163</v>
      </c>
      <c r="M1403" s="289" t="s">
        <v>484</v>
      </c>
      <c r="N1403" s="294">
        <v>122.5</v>
      </c>
      <c r="O1403" s="308">
        <v>0</v>
      </c>
      <c r="P1403" s="308"/>
      <c r="Q1403" s="461">
        <f>IFERROR(tbl_AufmassLos1[[#This Row],[Fläche_qm]]*tbl_AufmassLos1[[#This Row],[Reinigungs-tageJahr]],"")</f>
        <v>454.47500000000002</v>
      </c>
      <c r="R1403" s="174">
        <f>IFERROR(VLOOKUP(tbl_AufmassLos1[[#This Row],[Reinigungs-gruppe]]&amp;tbl_AufmassLos1[[#This Row],[Reinigungs-tageJahr]],tbl_BasisLos1[],7,FALSE),"")</f>
        <v>0</v>
      </c>
      <c r="S1403" s="461" t="str">
        <f>IFERROR(tbl_AufmassLos1[[#This Row],[Fläche_qm_Jahr]]/tbl_AufmassLos1[[#This Row],[qm Leistung pro Stunde]],"")</f>
        <v/>
      </c>
      <c r="T1403" s="175">
        <f>IFERROR(VLOOKUP(tbl_AufmassLos1[[#This Row],[Reinigungs-gruppe]]&amp;tbl_AufmassLos1[[#This Row],[Reinigungs-tageJahr]],tbl_BasisLos1[],8,FALSE),"")</f>
        <v>0</v>
      </c>
      <c r="U1403" s="176" t="str">
        <f>IFERROR(tbl_AufmassLos1[[#This Row],[StundenJahr]]*tbl_AufmassLos1[[#This Row],[SVS]],"")</f>
        <v/>
      </c>
      <c r="V1403" s="176" t="str">
        <f>IFERROR(tbl_AufmassLos1[[#This Row],[PreisJahr]]/12,"")</f>
        <v/>
      </c>
    </row>
    <row r="1404" spans="1:22" x14ac:dyDescent="0.2">
      <c r="A1404" s="324" t="s">
        <v>2551</v>
      </c>
      <c r="B1404" s="295" t="s">
        <v>2544</v>
      </c>
      <c r="C1404" s="310" t="s">
        <v>2508</v>
      </c>
      <c r="D1404" s="314" t="s">
        <v>250</v>
      </c>
      <c r="E1404" s="466" t="s">
        <v>1253</v>
      </c>
      <c r="F1404" s="300" t="s">
        <v>2240</v>
      </c>
      <c r="G1404" s="468" t="s">
        <v>686</v>
      </c>
      <c r="H1404" s="298"/>
      <c r="I1404" s="298" t="s">
        <v>2481</v>
      </c>
      <c r="J1404" s="330">
        <v>3.48</v>
      </c>
      <c r="K1404" s="317" t="s">
        <v>263</v>
      </c>
      <c r="L1404" s="311" t="s">
        <v>163</v>
      </c>
      <c r="M1404" s="289" t="s">
        <v>484</v>
      </c>
      <c r="N1404" s="294">
        <v>122.5</v>
      </c>
      <c r="O1404" s="295">
        <v>0</v>
      </c>
      <c r="P1404" s="295"/>
      <c r="Q1404" s="461">
        <f>IFERROR(tbl_AufmassLos1[[#This Row],[Fläche_qm]]*tbl_AufmassLos1[[#This Row],[Reinigungs-tageJahr]],"")</f>
        <v>426.3</v>
      </c>
      <c r="R1404" s="174">
        <f>IFERROR(VLOOKUP(tbl_AufmassLos1[[#This Row],[Reinigungs-gruppe]]&amp;tbl_AufmassLos1[[#This Row],[Reinigungs-tageJahr]],tbl_BasisLos1[],7,FALSE),"")</f>
        <v>0</v>
      </c>
      <c r="S1404" s="461" t="str">
        <f>IFERROR(tbl_AufmassLos1[[#This Row],[Fläche_qm_Jahr]]/tbl_AufmassLos1[[#This Row],[qm Leistung pro Stunde]],"")</f>
        <v/>
      </c>
      <c r="T1404" s="175">
        <f>IFERROR(VLOOKUP(tbl_AufmassLos1[[#This Row],[Reinigungs-gruppe]]&amp;tbl_AufmassLos1[[#This Row],[Reinigungs-tageJahr]],tbl_BasisLos1[],8,FALSE),"")</f>
        <v>0</v>
      </c>
      <c r="U1404" s="176" t="str">
        <f>IFERROR(tbl_AufmassLos1[[#This Row],[StundenJahr]]*tbl_AufmassLos1[[#This Row],[SVS]],"")</f>
        <v/>
      </c>
      <c r="V1404" s="176" t="str">
        <f>IFERROR(tbl_AufmassLos1[[#This Row],[PreisJahr]]/12,"")</f>
        <v/>
      </c>
    </row>
    <row r="1405" spans="1:22" x14ac:dyDescent="0.2">
      <c r="A1405" s="324" t="s">
        <v>2551</v>
      </c>
      <c r="B1405" s="295" t="s">
        <v>2544</v>
      </c>
      <c r="C1405" s="310" t="s">
        <v>2508</v>
      </c>
      <c r="D1405" s="299" t="s">
        <v>250</v>
      </c>
      <c r="E1405" s="301" t="s">
        <v>1267</v>
      </c>
      <c r="F1405" s="296" t="s">
        <v>2254</v>
      </c>
      <c r="G1405" s="468" t="s">
        <v>686</v>
      </c>
      <c r="H1405" s="301"/>
      <c r="I1405" s="301" t="s">
        <v>438</v>
      </c>
      <c r="J1405" s="302">
        <v>1.34</v>
      </c>
      <c r="K1405" s="303" t="s">
        <v>451</v>
      </c>
      <c r="L1405" s="312" t="s">
        <v>163</v>
      </c>
      <c r="M1405" s="289" t="s">
        <v>481</v>
      </c>
      <c r="N1405" s="294">
        <v>245</v>
      </c>
      <c r="O1405" s="305">
        <v>0</v>
      </c>
      <c r="P1405" s="305"/>
      <c r="Q1405" s="463">
        <f>IFERROR(tbl_AufmassLos1[[#This Row],[Fläche_qm]]*tbl_AufmassLos1[[#This Row],[Reinigungs-tageJahr]],"")</f>
        <v>328.3</v>
      </c>
      <c r="R1405" s="232">
        <f>IFERROR(VLOOKUP(tbl_AufmassLos1[[#This Row],[Reinigungs-gruppe]]&amp;tbl_AufmassLos1[[#This Row],[Reinigungs-tageJahr]],tbl_BasisLos1[],7,FALSE),"")</f>
        <v>0</v>
      </c>
      <c r="S1405" s="463" t="str">
        <f>IFERROR(tbl_AufmassLos1[[#This Row],[Fläche_qm_Jahr]]/tbl_AufmassLos1[[#This Row],[qm Leistung pro Stunde]],"")</f>
        <v/>
      </c>
      <c r="T1405" s="233">
        <f>IFERROR(VLOOKUP(tbl_AufmassLos1[[#This Row],[Reinigungs-gruppe]]&amp;tbl_AufmassLos1[[#This Row],[Reinigungs-tageJahr]],tbl_BasisLos1[],8,FALSE),"")</f>
        <v>0</v>
      </c>
      <c r="U1405" s="234" t="str">
        <f>IFERROR(tbl_AufmassLos1[[#This Row],[StundenJahr]]*tbl_AufmassLos1[[#This Row],[SVS]],"")</f>
        <v/>
      </c>
      <c r="V1405" s="234" t="str">
        <f>IFERROR(tbl_AufmassLos1[[#This Row],[PreisJahr]]/12,"")</f>
        <v/>
      </c>
    </row>
    <row r="1406" spans="1:22" x14ac:dyDescent="0.2">
      <c r="A1406" s="324" t="s">
        <v>2551</v>
      </c>
      <c r="B1406" s="295" t="s">
        <v>2544</v>
      </c>
      <c r="C1406" s="310" t="s">
        <v>2508</v>
      </c>
      <c r="D1406" s="299" t="s">
        <v>250</v>
      </c>
      <c r="E1406" s="301" t="s">
        <v>1266</v>
      </c>
      <c r="F1406" s="296" t="s">
        <v>2253</v>
      </c>
      <c r="G1406" s="468" t="s">
        <v>686</v>
      </c>
      <c r="H1406" s="301"/>
      <c r="I1406" s="301" t="s">
        <v>438</v>
      </c>
      <c r="J1406" s="302">
        <v>2.21</v>
      </c>
      <c r="K1406" s="303" t="s">
        <v>451</v>
      </c>
      <c r="L1406" s="312" t="s">
        <v>163</v>
      </c>
      <c r="M1406" s="289" t="s">
        <v>481</v>
      </c>
      <c r="N1406" s="294">
        <v>245</v>
      </c>
      <c r="O1406" s="305">
        <v>0</v>
      </c>
      <c r="P1406" s="305"/>
      <c r="Q1406" s="463">
        <f>IFERROR(tbl_AufmassLos1[[#This Row],[Fläche_qm]]*tbl_AufmassLos1[[#This Row],[Reinigungs-tageJahr]],"")</f>
        <v>541.45000000000005</v>
      </c>
      <c r="R1406" s="232">
        <f>IFERROR(VLOOKUP(tbl_AufmassLos1[[#This Row],[Reinigungs-gruppe]]&amp;tbl_AufmassLos1[[#This Row],[Reinigungs-tageJahr]],tbl_BasisLos1[],7,FALSE),"")</f>
        <v>0</v>
      </c>
      <c r="S1406" s="463" t="str">
        <f>IFERROR(tbl_AufmassLos1[[#This Row],[Fläche_qm_Jahr]]/tbl_AufmassLos1[[#This Row],[qm Leistung pro Stunde]],"")</f>
        <v/>
      </c>
      <c r="T1406" s="233">
        <f>IFERROR(VLOOKUP(tbl_AufmassLos1[[#This Row],[Reinigungs-gruppe]]&amp;tbl_AufmassLos1[[#This Row],[Reinigungs-tageJahr]],tbl_BasisLos1[],8,FALSE),"")</f>
        <v>0</v>
      </c>
      <c r="U1406" s="234" t="str">
        <f>IFERROR(tbl_AufmassLos1[[#This Row],[StundenJahr]]*tbl_AufmassLos1[[#This Row],[SVS]],"")</f>
        <v/>
      </c>
      <c r="V1406" s="234" t="str">
        <f>IFERROR(tbl_AufmassLos1[[#This Row],[PreisJahr]]/12,"")</f>
        <v/>
      </c>
    </row>
    <row r="1407" spans="1:22" x14ac:dyDescent="0.2">
      <c r="A1407" s="324" t="s">
        <v>2551</v>
      </c>
      <c r="B1407" s="295" t="s">
        <v>2544</v>
      </c>
      <c r="C1407" s="310" t="s">
        <v>2508</v>
      </c>
      <c r="D1407" s="299" t="s">
        <v>250</v>
      </c>
      <c r="E1407" s="301" t="s">
        <v>1265</v>
      </c>
      <c r="F1407" s="296" t="s">
        <v>2252</v>
      </c>
      <c r="G1407" s="468" t="s">
        <v>686</v>
      </c>
      <c r="H1407" s="301"/>
      <c r="I1407" s="301" t="s">
        <v>438</v>
      </c>
      <c r="J1407" s="302">
        <v>1.34</v>
      </c>
      <c r="K1407" s="303" t="s">
        <v>451</v>
      </c>
      <c r="L1407" s="312" t="s">
        <v>163</v>
      </c>
      <c r="M1407" s="289" t="s">
        <v>481</v>
      </c>
      <c r="N1407" s="294">
        <v>245</v>
      </c>
      <c r="O1407" s="305">
        <v>0</v>
      </c>
      <c r="P1407" s="305"/>
      <c r="Q1407" s="463">
        <f>IFERROR(tbl_AufmassLos1[[#This Row],[Fläche_qm]]*tbl_AufmassLos1[[#This Row],[Reinigungs-tageJahr]],"")</f>
        <v>328.3</v>
      </c>
      <c r="R1407" s="232">
        <f>IFERROR(VLOOKUP(tbl_AufmassLos1[[#This Row],[Reinigungs-gruppe]]&amp;tbl_AufmassLos1[[#This Row],[Reinigungs-tageJahr]],tbl_BasisLos1[],7,FALSE),"")</f>
        <v>0</v>
      </c>
      <c r="S1407" s="463" t="str">
        <f>IFERROR(tbl_AufmassLos1[[#This Row],[Fläche_qm_Jahr]]/tbl_AufmassLos1[[#This Row],[qm Leistung pro Stunde]],"")</f>
        <v/>
      </c>
      <c r="T1407" s="233">
        <f>IFERROR(VLOOKUP(tbl_AufmassLos1[[#This Row],[Reinigungs-gruppe]]&amp;tbl_AufmassLos1[[#This Row],[Reinigungs-tageJahr]],tbl_BasisLos1[],8,FALSE),"")</f>
        <v>0</v>
      </c>
      <c r="U1407" s="234" t="str">
        <f>IFERROR(tbl_AufmassLos1[[#This Row],[StundenJahr]]*tbl_AufmassLos1[[#This Row],[SVS]],"")</f>
        <v/>
      </c>
      <c r="V1407" s="234" t="str">
        <f>IFERROR(tbl_AufmassLos1[[#This Row],[PreisJahr]]/12,"")</f>
        <v/>
      </c>
    </row>
    <row r="1408" spans="1:22" x14ac:dyDescent="0.2">
      <c r="A1408" s="324" t="s">
        <v>2551</v>
      </c>
      <c r="B1408" s="295" t="s">
        <v>2544</v>
      </c>
      <c r="C1408" s="310" t="s">
        <v>2508</v>
      </c>
      <c r="D1408" s="299" t="s">
        <v>250</v>
      </c>
      <c r="E1408" s="301" t="s">
        <v>1264</v>
      </c>
      <c r="F1408" s="296" t="s">
        <v>2251</v>
      </c>
      <c r="G1408" s="468" t="s">
        <v>686</v>
      </c>
      <c r="H1408" s="301"/>
      <c r="I1408" s="301" t="s">
        <v>438</v>
      </c>
      <c r="J1408" s="302">
        <v>2.08</v>
      </c>
      <c r="K1408" s="303" t="s">
        <v>451</v>
      </c>
      <c r="L1408" s="312" t="s">
        <v>163</v>
      </c>
      <c r="M1408" s="289" t="s">
        <v>481</v>
      </c>
      <c r="N1408" s="294">
        <v>245</v>
      </c>
      <c r="O1408" s="305">
        <v>0</v>
      </c>
      <c r="P1408" s="305"/>
      <c r="Q1408" s="463">
        <f>IFERROR(tbl_AufmassLos1[[#This Row],[Fläche_qm]]*tbl_AufmassLos1[[#This Row],[Reinigungs-tageJahr]],"")</f>
        <v>509.6</v>
      </c>
      <c r="R1408" s="232">
        <f>IFERROR(VLOOKUP(tbl_AufmassLos1[[#This Row],[Reinigungs-gruppe]]&amp;tbl_AufmassLos1[[#This Row],[Reinigungs-tageJahr]],tbl_BasisLos1[],7,FALSE),"")</f>
        <v>0</v>
      </c>
      <c r="S1408" s="463" t="str">
        <f>IFERROR(tbl_AufmassLos1[[#This Row],[Fläche_qm_Jahr]]/tbl_AufmassLos1[[#This Row],[qm Leistung pro Stunde]],"")</f>
        <v/>
      </c>
      <c r="T1408" s="233">
        <f>IFERROR(VLOOKUP(tbl_AufmassLos1[[#This Row],[Reinigungs-gruppe]]&amp;tbl_AufmassLos1[[#This Row],[Reinigungs-tageJahr]],tbl_BasisLos1[],8,FALSE),"")</f>
        <v>0</v>
      </c>
      <c r="U1408" s="234" t="str">
        <f>IFERROR(tbl_AufmassLos1[[#This Row],[StundenJahr]]*tbl_AufmassLos1[[#This Row],[SVS]],"")</f>
        <v/>
      </c>
      <c r="V1408" s="234" t="str">
        <f>IFERROR(tbl_AufmassLos1[[#This Row],[PreisJahr]]/12,"")</f>
        <v/>
      </c>
    </row>
    <row r="1409" spans="1:22" x14ac:dyDescent="0.2">
      <c r="A1409" s="324" t="s">
        <v>2551</v>
      </c>
      <c r="B1409" s="295" t="s">
        <v>2544</v>
      </c>
      <c r="C1409" s="310" t="s">
        <v>2508</v>
      </c>
      <c r="D1409" s="299" t="s">
        <v>250</v>
      </c>
      <c r="E1409" s="301" t="s">
        <v>1271</v>
      </c>
      <c r="F1409" s="296" t="s">
        <v>2260</v>
      </c>
      <c r="G1409" s="468" t="s">
        <v>686</v>
      </c>
      <c r="H1409" s="301"/>
      <c r="I1409" s="301" t="s">
        <v>438</v>
      </c>
      <c r="J1409" s="302">
        <v>1.64</v>
      </c>
      <c r="K1409" s="303" t="s">
        <v>457</v>
      </c>
      <c r="L1409" s="312" t="s">
        <v>163</v>
      </c>
      <c r="M1409" s="289" t="s">
        <v>480</v>
      </c>
      <c r="N1409" s="294">
        <v>12</v>
      </c>
      <c r="O1409" s="305">
        <v>0</v>
      </c>
      <c r="P1409" s="305"/>
      <c r="Q1409" s="463">
        <f>IFERROR(tbl_AufmassLos1[[#This Row],[Fläche_qm]]*tbl_AufmassLos1[[#This Row],[Reinigungs-tageJahr]],"")</f>
        <v>19.68</v>
      </c>
      <c r="R1409" s="232">
        <f>IFERROR(VLOOKUP(tbl_AufmassLos1[[#This Row],[Reinigungs-gruppe]]&amp;tbl_AufmassLos1[[#This Row],[Reinigungs-tageJahr]],tbl_BasisLos1[],7,FALSE),"")</f>
        <v>0</v>
      </c>
      <c r="S1409" s="463" t="str">
        <f>IFERROR(tbl_AufmassLos1[[#This Row],[Fläche_qm_Jahr]]/tbl_AufmassLos1[[#This Row],[qm Leistung pro Stunde]],"")</f>
        <v/>
      </c>
      <c r="T1409" s="233">
        <f>IFERROR(VLOOKUP(tbl_AufmassLos1[[#This Row],[Reinigungs-gruppe]]&amp;tbl_AufmassLos1[[#This Row],[Reinigungs-tageJahr]],tbl_BasisLos1[],8,FALSE),"")</f>
        <v>0</v>
      </c>
      <c r="U1409" s="234" t="str">
        <f>IFERROR(tbl_AufmassLos1[[#This Row],[StundenJahr]]*tbl_AufmassLos1[[#This Row],[SVS]],"")</f>
        <v/>
      </c>
      <c r="V1409" s="234" t="str">
        <f>IFERROR(tbl_AufmassLos1[[#This Row],[PreisJahr]]/12,"")</f>
        <v/>
      </c>
    </row>
    <row r="1410" spans="1:22" x14ac:dyDescent="0.2">
      <c r="A1410" s="324" t="s">
        <v>2551</v>
      </c>
      <c r="B1410" s="295" t="s">
        <v>2544</v>
      </c>
      <c r="C1410" s="310" t="s">
        <v>2508</v>
      </c>
      <c r="D1410" s="299" t="s">
        <v>250</v>
      </c>
      <c r="E1410" s="301" t="s">
        <v>1263</v>
      </c>
      <c r="F1410" s="296" t="s">
        <v>2250</v>
      </c>
      <c r="G1410" s="468" t="s">
        <v>686</v>
      </c>
      <c r="H1410" s="301"/>
      <c r="I1410" s="301" t="s">
        <v>438</v>
      </c>
      <c r="J1410" s="302">
        <v>0.99</v>
      </c>
      <c r="K1410" s="303" t="s">
        <v>451</v>
      </c>
      <c r="L1410" s="312" t="s">
        <v>163</v>
      </c>
      <c r="M1410" s="289" t="s">
        <v>481</v>
      </c>
      <c r="N1410" s="294">
        <v>245</v>
      </c>
      <c r="O1410" s="305">
        <v>0</v>
      </c>
      <c r="P1410" s="305"/>
      <c r="Q1410" s="463">
        <f>IFERROR(tbl_AufmassLos1[[#This Row],[Fläche_qm]]*tbl_AufmassLos1[[#This Row],[Reinigungs-tageJahr]],"")</f>
        <v>242.55</v>
      </c>
      <c r="R1410" s="232">
        <f>IFERROR(VLOOKUP(tbl_AufmassLos1[[#This Row],[Reinigungs-gruppe]]&amp;tbl_AufmassLos1[[#This Row],[Reinigungs-tageJahr]],tbl_BasisLos1[],7,FALSE),"")</f>
        <v>0</v>
      </c>
      <c r="S1410" s="463" t="str">
        <f>IFERROR(tbl_AufmassLos1[[#This Row],[Fläche_qm_Jahr]]/tbl_AufmassLos1[[#This Row],[qm Leistung pro Stunde]],"")</f>
        <v/>
      </c>
      <c r="T1410" s="233">
        <f>IFERROR(VLOOKUP(tbl_AufmassLos1[[#This Row],[Reinigungs-gruppe]]&amp;tbl_AufmassLos1[[#This Row],[Reinigungs-tageJahr]],tbl_BasisLos1[],8,FALSE),"")</f>
        <v>0</v>
      </c>
      <c r="U1410" s="234" t="str">
        <f>IFERROR(tbl_AufmassLos1[[#This Row],[StundenJahr]]*tbl_AufmassLos1[[#This Row],[SVS]],"")</f>
        <v/>
      </c>
      <c r="V1410" s="234" t="str">
        <f>IFERROR(tbl_AufmassLos1[[#This Row],[PreisJahr]]/12,"")</f>
        <v/>
      </c>
    </row>
    <row r="1411" spans="1:22" x14ac:dyDescent="0.2">
      <c r="A1411" s="324" t="s">
        <v>2551</v>
      </c>
      <c r="B1411" s="295" t="s">
        <v>2544</v>
      </c>
      <c r="C1411" s="310" t="s">
        <v>2508</v>
      </c>
      <c r="D1411" s="299" t="s">
        <v>250</v>
      </c>
      <c r="E1411" s="301" t="s">
        <v>1262</v>
      </c>
      <c r="F1411" s="296" t="s">
        <v>2245</v>
      </c>
      <c r="G1411" s="468" t="s">
        <v>686</v>
      </c>
      <c r="H1411" s="301"/>
      <c r="I1411" s="301" t="s">
        <v>438</v>
      </c>
      <c r="J1411" s="302">
        <v>2.65</v>
      </c>
      <c r="K1411" s="303" t="s">
        <v>451</v>
      </c>
      <c r="L1411" s="312" t="s">
        <v>163</v>
      </c>
      <c r="M1411" s="289" t="s">
        <v>481</v>
      </c>
      <c r="N1411" s="294">
        <v>245</v>
      </c>
      <c r="O1411" s="305">
        <v>0</v>
      </c>
      <c r="P1411" s="305"/>
      <c r="Q1411" s="463">
        <f>IFERROR(tbl_AufmassLos1[[#This Row],[Fläche_qm]]*tbl_AufmassLos1[[#This Row],[Reinigungs-tageJahr]],"")</f>
        <v>649.25</v>
      </c>
      <c r="R1411" s="232">
        <f>IFERROR(VLOOKUP(tbl_AufmassLos1[[#This Row],[Reinigungs-gruppe]]&amp;tbl_AufmassLos1[[#This Row],[Reinigungs-tageJahr]],tbl_BasisLos1[],7,FALSE),"")</f>
        <v>0</v>
      </c>
      <c r="S1411" s="463" t="str">
        <f>IFERROR(tbl_AufmassLos1[[#This Row],[Fläche_qm_Jahr]]/tbl_AufmassLos1[[#This Row],[qm Leistung pro Stunde]],"")</f>
        <v/>
      </c>
      <c r="T1411" s="233">
        <f>IFERROR(VLOOKUP(tbl_AufmassLos1[[#This Row],[Reinigungs-gruppe]]&amp;tbl_AufmassLos1[[#This Row],[Reinigungs-tageJahr]],tbl_BasisLos1[],8,FALSE),"")</f>
        <v>0</v>
      </c>
      <c r="U1411" s="234" t="str">
        <f>IFERROR(tbl_AufmassLos1[[#This Row],[StundenJahr]]*tbl_AufmassLos1[[#This Row],[SVS]],"")</f>
        <v/>
      </c>
      <c r="V1411" s="234" t="str">
        <f>IFERROR(tbl_AufmassLos1[[#This Row],[PreisJahr]]/12,"")</f>
        <v/>
      </c>
    </row>
    <row r="1412" spans="1:22" x14ac:dyDescent="0.2">
      <c r="A1412" s="324" t="s">
        <v>2551</v>
      </c>
      <c r="B1412" s="295" t="s">
        <v>2544</v>
      </c>
      <c r="C1412" s="310" t="s">
        <v>2508</v>
      </c>
      <c r="D1412" s="299" t="s">
        <v>250</v>
      </c>
      <c r="E1412" s="301" t="s">
        <v>1261</v>
      </c>
      <c r="F1412" s="296" t="s">
        <v>2249</v>
      </c>
      <c r="G1412" s="468" t="s">
        <v>686</v>
      </c>
      <c r="H1412" s="301"/>
      <c r="I1412" s="301" t="s">
        <v>438</v>
      </c>
      <c r="J1412" s="302">
        <v>2.0099999999999998</v>
      </c>
      <c r="K1412" s="303" t="s">
        <v>451</v>
      </c>
      <c r="L1412" s="312" t="s">
        <v>163</v>
      </c>
      <c r="M1412" s="289" t="s">
        <v>481</v>
      </c>
      <c r="N1412" s="294">
        <v>245</v>
      </c>
      <c r="O1412" s="305">
        <v>4.25</v>
      </c>
      <c r="P1412" s="305"/>
      <c r="Q1412" s="463">
        <f>IFERROR(tbl_AufmassLos1[[#This Row],[Fläche_qm]]*tbl_AufmassLos1[[#This Row],[Reinigungs-tageJahr]],"")</f>
        <v>492.44999999999993</v>
      </c>
      <c r="R1412" s="232">
        <f>IFERROR(VLOOKUP(tbl_AufmassLos1[[#This Row],[Reinigungs-gruppe]]&amp;tbl_AufmassLos1[[#This Row],[Reinigungs-tageJahr]],tbl_BasisLos1[],7,FALSE),"")</f>
        <v>0</v>
      </c>
      <c r="S1412" s="463" t="str">
        <f>IFERROR(tbl_AufmassLos1[[#This Row],[Fläche_qm_Jahr]]/tbl_AufmassLos1[[#This Row],[qm Leistung pro Stunde]],"")</f>
        <v/>
      </c>
      <c r="T1412" s="233">
        <f>IFERROR(VLOOKUP(tbl_AufmassLos1[[#This Row],[Reinigungs-gruppe]]&amp;tbl_AufmassLos1[[#This Row],[Reinigungs-tageJahr]],tbl_BasisLos1[],8,FALSE),"")</f>
        <v>0</v>
      </c>
      <c r="U1412" s="234" t="str">
        <f>IFERROR(tbl_AufmassLos1[[#This Row],[StundenJahr]]*tbl_AufmassLos1[[#This Row],[SVS]],"")</f>
        <v/>
      </c>
      <c r="V1412" s="234" t="str">
        <f>IFERROR(tbl_AufmassLos1[[#This Row],[PreisJahr]]/12,"")</f>
        <v/>
      </c>
    </row>
    <row r="1413" spans="1:22" x14ac:dyDescent="0.2">
      <c r="A1413" s="324" t="s">
        <v>2551</v>
      </c>
      <c r="B1413" s="295" t="s">
        <v>2544</v>
      </c>
      <c r="C1413" s="310" t="s">
        <v>2508</v>
      </c>
      <c r="D1413" s="299" t="s">
        <v>250</v>
      </c>
      <c r="E1413" s="301" t="s">
        <v>1260</v>
      </c>
      <c r="F1413" s="296" t="s">
        <v>2248</v>
      </c>
      <c r="G1413" s="468" t="s">
        <v>686</v>
      </c>
      <c r="H1413" s="301"/>
      <c r="I1413" s="301" t="s">
        <v>438</v>
      </c>
      <c r="J1413" s="302">
        <v>5.7</v>
      </c>
      <c r="K1413" s="303" t="s">
        <v>451</v>
      </c>
      <c r="L1413" s="312" t="s">
        <v>163</v>
      </c>
      <c r="M1413" s="289" t="s">
        <v>481</v>
      </c>
      <c r="N1413" s="294">
        <v>245</v>
      </c>
      <c r="O1413" s="305">
        <v>0</v>
      </c>
      <c r="P1413" s="305"/>
      <c r="Q1413" s="463">
        <f>IFERROR(tbl_AufmassLos1[[#This Row],[Fläche_qm]]*tbl_AufmassLos1[[#This Row],[Reinigungs-tageJahr]],"")</f>
        <v>1396.5</v>
      </c>
      <c r="R1413" s="232">
        <f>IFERROR(VLOOKUP(tbl_AufmassLos1[[#This Row],[Reinigungs-gruppe]]&amp;tbl_AufmassLos1[[#This Row],[Reinigungs-tageJahr]],tbl_BasisLos1[],7,FALSE),"")</f>
        <v>0</v>
      </c>
      <c r="S1413" s="463" t="str">
        <f>IFERROR(tbl_AufmassLos1[[#This Row],[Fläche_qm_Jahr]]/tbl_AufmassLos1[[#This Row],[qm Leistung pro Stunde]],"")</f>
        <v/>
      </c>
      <c r="T1413" s="233">
        <f>IFERROR(VLOOKUP(tbl_AufmassLos1[[#This Row],[Reinigungs-gruppe]]&amp;tbl_AufmassLos1[[#This Row],[Reinigungs-tageJahr]],tbl_BasisLos1[],8,FALSE),"")</f>
        <v>0</v>
      </c>
      <c r="U1413" s="234" t="str">
        <f>IFERROR(tbl_AufmassLos1[[#This Row],[StundenJahr]]*tbl_AufmassLos1[[#This Row],[SVS]],"")</f>
        <v/>
      </c>
      <c r="V1413" s="234" t="str">
        <f>IFERROR(tbl_AufmassLos1[[#This Row],[PreisJahr]]/12,"")</f>
        <v/>
      </c>
    </row>
    <row r="1414" spans="1:22" x14ac:dyDescent="0.2">
      <c r="A1414" s="324" t="s">
        <v>2551</v>
      </c>
      <c r="B1414" s="295" t="s">
        <v>2544</v>
      </c>
      <c r="C1414" s="310" t="s">
        <v>2508</v>
      </c>
      <c r="D1414" s="299" t="s">
        <v>250</v>
      </c>
      <c r="E1414" s="301" t="s">
        <v>1270</v>
      </c>
      <c r="F1414" s="296" t="s">
        <v>2259</v>
      </c>
      <c r="G1414" s="468" t="s">
        <v>686</v>
      </c>
      <c r="H1414" s="301"/>
      <c r="I1414" s="301" t="s">
        <v>438</v>
      </c>
      <c r="J1414" s="302">
        <v>3.65</v>
      </c>
      <c r="K1414" s="303" t="s">
        <v>48</v>
      </c>
      <c r="L1414" s="312" t="s">
        <v>163</v>
      </c>
      <c r="M1414" s="315">
        <v>0</v>
      </c>
      <c r="N1414" s="294">
        <v>0</v>
      </c>
      <c r="O1414" s="305">
        <v>0</v>
      </c>
      <c r="P1414" s="305"/>
      <c r="Q1414" s="463">
        <f>IFERROR(tbl_AufmassLos1[[#This Row],[Fläche_qm]]*tbl_AufmassLos1[[#This Row],[Reinigungs-tageJahr]],"")</f>
        <v>0</v>
      </c>
      <c r="R1414" s="232">
        <f>IFERROR(VLOOKUP(tbl_AufmassLos1[[#This Row],[Reinigungs-gruppe]]&amp;tbl_AufmassLos1[[#This Row],[Reinigungs-tageJahr]],tbl_BasisLos1[],7,FALSE),"")</f>
        <v>0</v>
      </c>
      <c r="S1414" s="463" t="str">
        <f>IFERROR(tbl_AufmassLos1[[#This Row],[Fläche_qm_Jahr]]/tbl_AufmassLos1[[#This Row],[qm Leistung pro Stunde]],"")</f>
        <v/>
      </c>
      <c r="T1414" s="233">
        <f>IFERROR(VLOOKUP(tbl_AufmassLos1[[#This Row],[Reinigungs-gruppe]]&amp;tbl_AufmassLos1[[#This Row],[Reinigungs-tageJahr]],tbl_BasisLos1[],8,FALSE),"")</f>
        <v>0</v>
      </c>
      <c r="U1414" s="234" t="str">
        <f>IFERROR(tbl_AufmassLos1[[#This Row],[StundenJahr]]*tbl_AufmassLos1[[#This Row],[SVS]],"")</f>
        <v/>
      </c>
      <c r="V1414" s="234" t="str">
        <f>IFERROR(tbl_AufmassLos1[[#This Row],[PreisJahr]]/12,"")</f>
        <v/>
      </c>
    </row>
    <row r="1415" spans="1:22" x14ac:dyDescent="0.2">
      <c r="A1415" s="324" t="s">
        <v>2551</v>
      </c>
      <c r="B1415" s="295" t="s">
        <v>2544</v>
      </c>
      <c r="C1415" s="310" t="s">
        <v>2508</v>
      </c>
      <c r="D1415" s="299" t="s">
        <v>250</v>
      </c>
      <c r="E1415" s="301" t="s">
        <v>336</v>
      </c>
      <c r="F1415" s="296" t="s">
        <v>2258</v>
      </c>
      <c r="G1415" s="468" t="s">
        <v>686</v>
      </c>
      <c r="H1415" s="301"/>
      <c r="I1415" s="301" t="s">
        <v>438</v>
      </c>
      <c r="J1415" s="302">
        <v>1.3</v>
      </c>
      <c r="K1415" s="303" t="s">
        <v>48</v>
      </c>
      <c r="L1415" s="312" t="s">
        <v>163</v>
      </c>
      <c r="M1415" s="307">
        <v>0</v>
      </c>
      <c r="N1415" s="294">
        <v>0</v>
      </c>
      <c r="O1415" s="305">
        <v>0</v>
      </c>
      <c r="P1415" s="305"/>
      <c r="Q1415" s="463">
        <f>IFERROR(tbl_AufmassLos1[[#This Row],[Fläche_qm]]*tbl_AufmassLos1[[#This Row],[Reinigungs-tageJahr]],"")</f>
        <v>0</v>
      </c>
      <c r="R1415" s="232">
        <f>IFERROR(VLOOKUP(tbl_AufmassLos1[[#This Row],[Reinigungs-gruppe]]&amp;tbl_AufmassLos1[[#This Row],[Reinigungs-tageJahr]],tbl_BasisLos1[],7,FALSE),"")</f>
        <v>0</v>
      </c>
      <c r="S1415" s="463" t="str">
        <f>IFERROR(tbl_AufmassLos1[[#This Row],[Fläche_qm_Jahr]]/tbl_AufmassLos1[[#This Row],[qm Leistung pro Stunde]],"")</f>
        <v/>
      </c>
      <c r="T1415" s="233">
        <f>IFERROR(VLOOKUP(tbl_AufmassLos1[[#This Row],[Reinigungs-gruppe]]&amp;tbl_AufmassLos1[[#This Row],[Reinigungs-tageJahr]],tbl_BasisLos1[],8,FALSE),"")</f>
        <v>0</v>
      </c>
      <c r="U1415" s="234" t="str">
        <f>IFERROR(tbl_AufmassLos1[[#This Row],[StundenJahr]]*tbl_AufmassLos1[[#This Row],[SVS]],"")</f>
        <v/>
      </c>
      <c r="V1415" s="234" t="str">
        <f>IFERROR(tbl_AufmassLos1[[#This Row],[PreisJahr]]/12,"")</f>
        <v/>
      </c>
    </row>
    <row r="1416" spans="1:22" x14ac:dyDescent="0.2">
      <c r="A1416" s="324" t="s">
        <v>2551</v>
      </c>
      <c r="B1416" s="295" t="s">
        <v>2544</v>
      </c>
      <c r="C1416" s="310" t="s">
        <v>2508</v>
      </c>
      <c r="D1416" s="314" t="s">
        <v>252</v>
      </c>
      <c r="E1416" s="466" t="s">
        <v>252</v>
      </c>
      <c r="F1416" s="300" t="s">
        <v>2213</v>
      </c>
      <c r="G1416" s="469" t="s">
        <v>686</v>
      </c>
      <c r="H1416" s="298"/>
      <c r="I1416" s="298" t="s">
        <v>446</v>
      </c>
      <c r="J1416" s="316">
        <v>29.03</v>
      </c>
      <c r="K1416" s="317" t="s">
        <v>450</v>
      </c>
      <c r="L1416" s="311" t="s">
        <v>163</v>
      </c>
      <c r="M1416" s="289" t="s">
        <v>484</v>
      </c>
      <c r="N1416" s="294">
        <v>122.5</v>
      </c>
      <c r="O1416" s="308">
        <v>3.63</v>
      </c>
      <c r="P1416" s="308"/>
      <c r="Q1416" s="461">
        <f>IFERROR(tbl_AufmassLos1[[#This Row],[Fläche_qm]]*tbl_AufmassLos1[[#This Row],[Reinigungs-tageJahr]],"")</f>
        <v>3556.1750000000002</v>
      </c>
      <c r="R1416" s="174">
        <f>IFERROR(VLOOKUP(tbl_AufmassLos1[[#This Row],[Reinigungs-gruppe]]&amp;tbl_AufmassLos1[[#This Row],[Reinigungs-tageJahr]],tbl_BasisLos1[],7,FALSE),"")</f>
        <v>0</v>
      </c>
      <c r="S1416" s="461" t="str">
        <f>IFERROR(tbl_AufmassLos1[[#This Row],[Fläche_qm_Jahr]]/tbl_AufmassLos1[[#This Row],[qm Leistung pro Stunde]],"")</f>
        <v/>
      </c>
      <c r="T1416" s="175">
        <f>IFERROR(VLOOKUP(tbl_AufmassLos1[[#This Row],[Reinigungs-gruppe]]&amp;tbl_AufmassLos1[[#This Row],[Reinigungs-tageJahr]],tbl_BasisLos1[],8,FALSE),"")</f>
        <v>0</v>
      </c>
      <c r="U1416" s="176" t="str">
        <f>IFERROR(tbl_AufmassLos1[[#This Row],[StundenJahr]]*tbl_AufmassLos1[[#This Row],[SVS]],"")</f>
        <v/>
      </c>
      <c r="V1416" s="176" t="str">
        <f>IFERROR(tbl_AufmassLos1[[#This Row],[PreisJahr]]/12,"")</f>
        <v/>
      </c>
    </row>
    <row r="1417" spans="1:22" x14ac:dyDescent="0.2">
      <c r="A1417" s="324" t="s">
        <v>2551</v>
      </c>
      <c r="B1417" s="295" t="s">
        <v>2544</v>
      </c>
      <c r="C1417" s="310" t="s">
        <v>2508</v>
      </c>
      <c r="D1417" s="314" t="s">
        <v>251</v>
      </c>
      <c r="E1417" s="466" t="s">
        <v>1247</v>
      </c>
      <c r="F1417" s="300" t="s">
        <v>391</v>
      </c>
      <c r="G1417" s="469" t="s">
        <v>686</v>
      </c>
      <c r="H1417" s="298"/>
      <c r="I1417" s="298" t="s">
        <v>2470</v>
      </c>
      <c r="J1417" s="316">
        <v>96.11</v>
      </c>
      <c r="K1417" s="293" t="s">
        <v>262</v>
      </c>
      <c r="L1417" s="311" t="s">
        <v>163</v>
      </c>
      <c r="M1417" s="289" t="s">
        <v>481</v>
      </c>
      <c r="N1417" s="294">
        <v>245</v>
      </c>
      <c r="O1417" s="308">
        <v>13.44</v>
      </c>
      <c r="P1417" s="308">
        <v>7.87</v>
      </c>
      <c r="Q1417" s="461">
        <f>IFERROR(tbl_AufmassLos1[[#This Row],[Fläche_qm]]*tbl_AufmassLos1[[#This Row],[Reinigungs-tageJahr]],"")</f>
        <v>23546.95</v>
      </c>
      <c r="R1417" s="174">
        <f>IFERROR(VLOOKUP(tbl_AufmassLos1[[#This Row],[Reinigungs-gruppe]]&amp;tbl_AufmassLos1[[#This Row],[Reinigungs-tageJahr]],tbl_BasisLos1[],7,FALSE),"")</f>
        <v>0</v>
      </c>
      <c r="S1417" s="461" t="str">
        <f>IFERROR(tbl_AufmassLos1[[#This Row],[Fläche_qm_Jahr]]/tbl_AufmassLos1[[#This Row],[qm Leistung pro Stunde]],"")</f>
        <v/>
      </c>
      <c r="T1417" s="175">
        <f>IFERROR(VLOOKUP(tbl_AufmassLos1[[#This Row],[Reinigungs-gruppe]]&amp;tbl_AufmassLos1[[#This Row],[Reinigungs-tageJahr]],tbl_BasisLos1[],8,FALSE),"")</f>
        <v>0</v>
      </c>
      <c r="U1417" s="176" t="str">
        <f>IFERROR(tbl_AufmassLos1[[#This Row],[StundenJahr]]*tbl_AufmassLos1[[#This Row],[SVS]],"")</f>
        <v/>
      </c>
      <c r="V1417" s="176" t="str">
        <f>IFERROR(tbl_AufmassLos1[[#This Row],[PreisJahr]]/12,"")</f>
        <v/>
      </c>
    </row>
    <row r="1418" spans="1:22" x14ac:dyDescent="0.2">
      <c r="A1418" s="324" t="s">
        <v>2551</v>
      </c>
      <c r="B1418" s="295" t="s">
        <v>2544</v>
      </c>
      <c r="C1418" s="310" t="s">
        <v>2508</v>
      </c>
      <c r="D1418" s="314" t="s">
        <v>250</v>
      </c>
      <c r="E1418" s="466" t="s">
        <v>1248</v>
      </c>
      <c r="F1418" s="300" t="s">
        <v>2214</v>
      </c>
      <c r="G1418" s="468" t="s">
        <v>686</v>
      </c>
      <c r="H1418" s="298"/>
      <c r="I1418" s="298" t="s">
        <v>2479</v>
      </c>
      <c r="J1418" s="316">
        <v>26.58</v>
      </c>
      <c r="K1418" s="293" t="s">
        <v>262</v>
      </c>
      <c r="L1418" s="311" t="s">
        <v>163</v>
      </c>
      <c r="M1418" s="289" t="s">
        <v>481</v>
      </c>
      <c r="N1418" s="294">
        <v>245</v>
      </c>
      <c r="O1418" s="295">
        <v>10.41</v>
      </c>
      <c r="P1418" s="295"/>
      <c r="Q1418" s="461">
        <f>IFERROR(tbl_AufmassLos1[[#This Row],[Fläche_qm]]*tbl_AufmassLos1[[#This Row],[Reinigungs-tageJahr]],"")</f>
        <v>6512.0999999999995</v>
      </c>
      <c r="R1418" s="174">
        <f>IFERROR(VLOOKUP(tbl_AufmassLos1[[#This Row],[Reinigungs-gruppe]]&amp;tbl_AufmassLos1[[#This Row],[Reinigungs-tageJahr]],tbl_BasisLos1[],7,FALSE),"")</f>
        <v>0</v>
      </c>
      <c r="S1418" s="461" t="str">
        <f>IFERROR(tbl_AufmassLos1[[#This Row],[Fläche_qm_Jahr]]/tbl_AufmassLos1[[#This Row],[qm Leistung pro Stunde]],"")</f>
        <v/>
      </c>
      <c r="T1418" s="175">
        <f>IFERROR(VLOOKUP(tbl_AufmassLos1[[#This Row],[Reinigungs-gruppe]]&amp;tbl_AufmassLos1[[#This Row],[Reinigungs-tageJahr]],tbl_BasisLos1[],8,FALSE),"")</f>
        <v>0</v>
      </c>
      <c r="U1418" s="176" t="str">
        <f>IFERROR(tbl_AufmassLos1[[#This Row],[StundenJahr]]*tbl_AufmassLos1[[#This Row],[SVS]],"")</f>
        <v/>
      </c>
      <c r="V1418" s="176" t="str">
        <f>IFERROR(tbl_AufmassLos1[[#This Row],[PreisJahr]]/12,"")</f>
        <v/>
      </c>
    </row>
    <row r="1419" spans="1:22" x14ac:dyDescent="0.2">
      <c r="A1419" s="324" t="s">
        <v>2551</v>
      </c>
      <c r="B1419" s="295" t="s">
        <v>2544</v>
      </c>
      <c r="C1419" s="310" t="s">
        <v>2508</v>
      </c>
      <c r="D1419" s="314" t="s">
        <v>250</v>
      </c>
      <c r="E1419" s="466" t="s">
        <v>1249</v>
      </c>
      <c r="F1419" s="300" t="s">
        <v>2215</v>
      </c>
      <c r="G1419" s="468" t="s">
        <v>686</v>
      </c>
      <c r="H1419" s="298"/>
      <c r="I1419" s="298" t="s">
        <v>2479</v>
      </c>
      <c r="J1419" s="316">
        <v>80.900000000000006</v>
      </c>
      <c r="K1419" s="317" t="s">
        <v>262</v>
      </c>
      <c r="L1419" s="311" t="s">
        <v>163</v>
      </c>
      <c r="M1419" s="289" t="s">
        <v>481</v>
      </c>
      <c r="N1419" s="294">
        <v>245</v>
      </c>
      <c r="O1419" s="295">
        <v>0</v>
      </c>
      <c r="P1419" s="295"/>
      <c r="Q1419" s="461">
        <f>IFERROR(tbl_AufmassLos1[[#This Row],[Fläche_qm]]*tbl_AufmassLos1[[#This Row],[Reinigungs-tageJahr]],"")</f>
        <v>19820.5</v>
      </c>
      <c r="R1419" s="174">
        <f>IFERROR(VLOOKUP(tbl_AufmassLos1[[#This Row],[Reinigungs-gruppe]]&amp;tbl_AufmassLos1[[#This Row],[Reinigungs-tageJahr]],tbl_BasisLos1[],7,FALSE),"")</f>
        <v>0</v>
      </c>
      <c r="S1419" s="461" t="str">
        <f>IFERROR(tbl_AufmassLos1[[#This Row],[Fläche_qm_Jahr]]/tbl_AufmassLos1[[#This Row],[qm Leistung pro Stunde]],"")</f>
        <v/>
      </c>
      <c r="T1419" s="175">
        <f>IFERROR(VLOOKUP(tbl_AufmassLos1[[#This Row],[Reinigungs-gruppe]]&amp;tbl_AufmassLos1[[#This Row],[Reinigungs-tageJahr]],tbl_BasisLos1[],8,FALSE),"")</f>
        <v>0</v>
      </c>
      <c r="U1419" s="176" t="str">
        <f>IFERROR(tbl_AufmassLos1[[#This Row],[StundenJahr]]*tbl_AufmassLos1[[#This Row],[SVS]],"")</f>
        <v/>
      </c>
      <c r="V1419" s="176" t="str">
        <f>IFERROR(tbl_AufmassLos1[[#This Row],[PreisJahr]]/12,"")</f>
        <v/>
      </c>
    </row>
    <row r="1420" spans="1:22" x14ac:dyDescent="0.2">
      <c r="A1420" s="324" t="s">
        <v>2551</v>
      </c>
      <c r="B1420" s="295" t="s">
        <v>2544</v>
      </c>
      <c r="C1420" s="310" t="s">
        <v>2508</v>
      </c>
      <c r="D1420" s="314" t="s">
        <v>250</v>
      </c>
      <c r="E1420" s="466" t="s">
        <v>1250</v>
      </c>
      <c r="F1420" s="300" t="s">
        <v>2216</v>
      </c>
      <c r="G1420" s="468" t="s">
        <v>686</v>
      </c>
      <c r="H1420" s="298"/>
      <c r="I1420" s="298" t="s">
        <v>2479</v>
      </c>
      <c r="J1420" s="316">
        <v>4.54</v>
      </c>
      <c r="K1420" s="317" t="s">
        <v>459</v>
      </c>
      <c r="L1420" s="311" t="s">
        <v>163</v>
      </c>
      <c r="M1420" s="289" t="s">
        <v>479</v>
      </c>
      <c r="N1420" s="294">
        <v>49</v>
      </c>
      <c r="O1420" s="295">
        <v>0</v>
      </c>
      <c r="P1420" s="295"/>
      <c r="Q1420" s="461">
        <f>IFERROR(tbl_AufmassLos1[[#This Row],[Fläche_qm]]*tbl_AufmassLos1[[#This Row],[Reinigungs-tageJahr]],"")</f>
        <v>222.46</v>
      </c>
      <c r="R1420" s="174">
        <f>IFERROR(VLOOKUP(tbl_AufmassLos1[[#This Row],[Reinigungs-gruppe]]&amp;tbl_AufmassLos1[[#This Row],[Reinigungs-tageJahr]],tbl_BasisLos1[],7,FALSE),"")</f>
        <v>0</v>
      </c>
      <c r="S1420" s="461" t="str">
        <f>IFERROR(tbl_AufmassLos1[[#This Row],[Fläche_qm_Jahr]]/tbl_AufmassLos1[[#This Row],[qm Leistung pro Stunde]],"")</f>
        <v/>
      </c>
      <c r="T1420" s="175">
        <f>IFERROR(VLOOKUP(tbl_AufmassLos1[[#This Row],[Reinigungs-gruppe]]&amp;tbl_AufmassLos1[[#This Row],[Reinigungs-tageJahr]],tbl_BasisLos1[],8,FALSE),"")</f>
        <v>0</v>
      </c>
      <c r="U1420" s="176" t="str">
        <f>IFERROR(tbl_AufmassLos1[[#This Row],[StundenJahr]]*tbl_AufmassLos1[[#This Row],[SVS]],"")</f>
        <v/>
      </c>
      <c r="V1420" s="176" t="str">
        <f>IFERROR(tbl_AufmassLos1[[#This Row],[PreisJahr]]/12,"")</f>
        <v/>
      </c>
    </row>
    <row r="1421" spans="1:22" x14ac:dyDescent="0.2">
      <c r="A1421" s="324" t="s">
        <v>2551</v>
      </c>
      <c r="B1421" s="295" t="s">
        <v>2544</v>
      </c>
      <c r="C1421" s="310" t="s">
        <v>2508</v>
      </c>
      <c r="D1421" s="314" t="s">
        <v>251</v>
      </c>
      <c r="E1421" s="466" t="s">
        <v>1235</v>
      </c>
      <c r="F1421" s="300" t="s">
        <v>2208</v>
      </c>
      <c r="G1421" s="469" t="s">
        <v>686</v>
      </c>
      <c r="H1421" s="298"/>
      <c r="I1421" s="298" t="s">
        <v>2470</v>
      </c>
      <c r="J1421" s="316">
        <v>20.84</v>
      </c>
      <c r="K1421" s="317" t="s">
        <v>234</v>
      </c>
      <c r="L1421" s="311" t="s">
        <v>163</v>
      </c>
      <c r="M1421" s="289" t="s">
        <v>479</v>
      </c>
      <c r="N1421" s="294">
        <v>49</v>
      </c>
      <c r="O1421" s="308">
        <v>4.25</v>
      </c>
      <c r="P1421" s="308"/>
      <c r="Q1421" s="461">
        <f>IFERROR(tbl_AufmassLos1[[#This Row],[Fläche_qm]]*tbl_AufmassLos1[[#This Row],[Reinigungs-tageJahr]],"")</f>
        <v>1021.16</v>
      </c>
      <c r="R1421" s="174">
        <f>IFERROR(VLOOKUP(tbl_AufmassLos1[[#This Row],[Reinigungs-gruppe]]&amp;tbl_AufmassLos1[[#This Row],[Reinigungs-tageJahr]],tbl_BasisLos1[],7,FALSE),"")</f>
        <v>0</v>
      </c>
      <c r="S1421" s="461" t="str">
        <f>IFERROR(tbl_AufmassLos1[[#This Row],[Fläche_qm_Jahr]]/tbl_AufmassLos1[[#This Row],[qm Leistung pro Stunde]],"")</f>
        <v/>
      </c>
      <c r="T1421" s="175">
        <f>IFERROR(VLOOKUP(tbl_AufmassLos1[[#This Row],[Reinigungs-gruppe]]&amp;tbl_AufmassLos1[[#This Row],[Reinigungs-tageJahr]],tbl_BasisLos1[],8,FALSE),"")</f>
        <v>0</v>
      </c>
      <c r="U1421" s="176" t="str">
        <f>IFERROR(tbl_AufmassLos1[[#This Row],[StundenJahr]]*tbl_AufmassLos1[[#This Row],[SVS]],"")</f>
        <v/>
      </c>
      <c r="V1421" s="176" t="str">
        <f>IFERROR(tbl_AufmassLos1[[#This Row],[PreisJahr]]/12,"")</f>
        <v/>
      </c>
    </row>
    <row r="1422" spans="1:22" x14ac:dyDescent="0.2">
      <c r="A1422" s="324" t="s">
        <v>2551</v>
      </c>
      <c r="B1422" s="295" t="s">
        <v>2544</v>
      </c>
      <c r="C1422" s="310" t="s">
        <v>2508</v>
      </c>
      <c r="D1422" s="314" t="s">
        <v>251</v>
      </c>
      <c r="E1422" s="466" t="s">
        <v>334</v>
      </c>
      <c r="F1422" s="300" t="s">
        <v>2207</v>
      </c>
      <c r="G1422" s="469" t="s">
        <v>686</v>
      </c>
      <c r="H1422" s="298"/>
      <c r="I1422" s="298" t="s">
        <v>2470</v>
      </c>
      <c r="J1422" s="316">
        <v>21.69</v>
      </c>
      <c r="K1422" s="317" t="s">
        <v>234</v>
      </c>
      <c r="L1422" s="311" t="s">
        <v>163</v>
      </c>
      <c r="M1422" s="289" t="s">
        <v>479</v>
      </c>
      <c r="N1422" s="294">
        <v>49</v>
      </c>
      <c r="O1422" s="308">
        <v>4.25</v>
      </c>
      <c r="P1422" s="308"/>
      <c r="Q1422" s="461">
        <f>IFERROR(tbl_AufmassLos1[[#This Row],[Fläche_qm]]*tbl_AufmassLos1[[#This Row],[Reinigungs-tageJahr]],"")</f>
        <v>1062.8100000000002</v>
      </c>
      <c r="R1422" s="174">
        <f>IFERROR(VLOOKUP(tbl_AufmassLos1[[#This Row],[Reinigungs-gruppe]]&amp;tbl_AufmassLos1[[#This Row],[Reinigungs-tageJahr]],tbl_BasisLos1[],7,FALSE),"")</f>
        <v>0</v>
      </c>
      <c r="S1422" s="461" t="str">
        <f>IFERROR(tbl_AufmassLos1[[#This Row],[Fläche_qm_Jahr]]/tbl_AufmassLos1[[#This Row],[qm Leistung pro Stunde]],"")</f>
        <v/>
      </c>
      <c r="T1422" s="175">
        <f>IFERROR(VLOOKUP(tbl_AufmassLos1[[#This Row],[Reinigungs-gruppe]]&amp;tbl_AufmassLos1[[#This Row],[Reinigungs-tageJahr]],tbl_BasisLos1[],8,FALSE),"")</f>
        <v>0</v>
      </c>
      <c r="U1422" s="176" t="str">
        <f>IFERROR(tbl_AufmassLos1[[#This Row],[StundenJahr]]*tbl_AufmassLos1[[#This Row],[SVS]],"")</f>
        <v/>
      </c>
      <c r="V1422" s="176" t="str">
        <f>IFERROR(tbl_AufmassLos1[[#This Row],[PreisJahr]]/12,"")</f>
        <v/>
      </c>
    </row>
    <row r="1423" spans="1:22" x14ac:dyDescent="0.2">
      <c r="A1423" s="324" t="s">
        <v>2551</v>
      </c>
      <c r="B1423" s="295" t="s">
        <v>2544</v>
      </c>
      <c r="C1423" s="310" t="s">
        <v>2508</v>
      </c>
      <c r="D1423" s="314" t="s">
        <v>251</v>
      </c>
      <c r="E1423" s="466" t="s">
        <v>1236</v>
      </c>
      <c r="F1423" s="300" t="s">
        <v>2209</v>
      </c>
      <c r="G1423" s="469" t="s">
        <v>686</v>
      </c>
      <c r="H1423" s="298"/>
      <c r="I1423" s="298" t="s">
        <v>2470</v>
      </c>
      <c r="J1423" s="316">
        <v>25.3</v>
      </c>
      <c r="K1423" s="317" t="s">
        <v>234</v>
      </c>
      <c r="L1423" s="311" t="s">
        <v>163</v>
      </c>
      <c r="M1423" s="289" t="s">
        <v>479</v>
      </c>
      <c r="N1423" s="294">
        <v>49</v>
      </c>
      <c r="O1423" s="308">
        <v>6.5</v>
      </c>
      <c r="P1423" s="308"/>
      <c r="Q1423" s="461">
        <f>IFERROR(tbl_AufmassLos1[[#This Row],[Fläche_qm]]*tbl_AufmassLos1[[#This Row],[Reinigungs-tageJahr]],"")</f>
        <v>1239.7</v>
      </c>
      <c r="R1423" s="174">
        <f>IFERROR(VLOOKUP(tbl_AufmassLos1[[#This Row],[Reinigungs-gruppe]]&amp;tbl_AufmassLos1[[#This Row],[Reinigungs-tageJahr]],tbl_BasisLos1[],7,FALSE),"")</f>
        <v>0</v>
      </c>
      <c r="S1423" s="461" t="str">
        <f>IFERROR(tbl_AufmassLos1[[#This Row],[Fläche_qm_Jahr]]/tbl_AufmassLos1[[#This Row],[qm Leistung pro Stunde]],"")</f>
        <v/>
      </c>
      <c r="T1423" s="175">
        <f>IFERROR(VLOOKUP(tbl_AufmassLos1[[#This Row],[Reinigungs-gruppe]]&amp;tbl_AufmassLos1[[#This Row],[Reinigungs-tageJahr]],tbl_BasisLos1[],8,FALSE),"")</f>
        <v>0</v>
      </c>
      <c r="U1423" s="176" t="str">
        <f>IFERROR(tbl_AufmassLos1[[#This Row],[StundenJahr]]*tbl_AufmassLos1[[#This Row],[SVS]],"")</f>
        <v/>
      </c>
      <c r="V1423" s="176" t="str">
        <f>IFERROR(tbl_AufmassLos1[[#This Row],[PreisJahr]]/12,"")</f>
        <v/>
      </c>
    </row>
    <row r="1424" spans="1:22" x14ac:dyDescent="0.2">
      <c r="A1424" s="324" t="s">
        <v>2551</v>
      </c>
      <c r="B1424" s="295" t="s">
        <v>2544</v>
      </c>
      <c r="C1424" s="310" t="s">
        <v>2508</v>
      </c>
      <c r="D1424" s="314" t="s">
        <v>251</v>
      </c>
      <c r="E1424" s="466" t="s">
        <v>1237</v>
      </c>
      <c r="F1424" s="300" t="s">
        <v>388</v>
      </c>
      <c r="G1424" s="469" t="s">
        <v>686</v>
      </c>
      <c r="H1424" s="298"/>
      <c r="I1424" s="298" t="s">
        <v>2470</v>
      </c>
      <c r="J1424" s="316">
        <v>32.35</v>
      </c>
      <c r="K1424" s="317" t="s">
        <v>234</v>
      </c>
      <c r="L1424" s="311" t="s">
        <v>163</v>
      </c>
      <c r="M1424" s="289" t="s">
        <v>479</v>
      </c>
      <c r="N1424" s="294">
        <v>49</v>
      </c>
      <c r="O1424" s="308">
        <v>8.16</v>
      </c>
      <c r="P1424" s="308"/>
      <c r="Q1424" s="461">
        <f>IFERROR(tbl_AufmassLos1[[#This Row],[Fläche_qm]]*tbl_AufmassLos1[[#This Row],[Reinigungs-tageJahr]],"")</f>
        <v>1585.15</v>
      </c>
      <c r="R1424" s="174">
        <f>IFERROR(VLOOKUP(tbl_AufmassLos1[[#This Row],[Reinigungs-gruppe]]&amp;tbl_AufmassLos1[[#This Row],[Reinigungs-tageJahr]],tbl_BasisLos1[],7,FALSE),"")</f>
        <v>0</v>
      </c>
      <c r="S1424" s="461" t="str">
        <f>IFERROR(tbl_AufmassLos1[[#This Row],[Fläche_qm_Jahr]]/tbl_AufmassLos1[[#This Row],[qm Leistung pro Stunde]],"")</f>
        <v/>
      </c>
      <c r="T1424" s="175">
        <f>IFERROR(VLOOKUP(tbl_AufmassLos1[[#This Row],[Reinigungs-gruppe]]&amp;tbl_AufmassLos1[[#This Row],[Reinigungs-tageJahr]],tbl_BasisLos1[],8,FALSE),"")</f>
        <v>0</v>
      </c>
      <c r="U1424" s="176" t="str">
        <f>IFERROR(tbl_AufmassLos1[[#This Row],[StundenJahr]]*tbl_AufmassLos1[[#This Row],[SVS]],"")</f>
        <v/>
      </c>
      <c r="V1424" s="176" t="str">
        <f>IFERROR(tbl_AufmassLos1[[#This Row],[PreisJahr]]/12,"")</f>
        <v/>
      </c>
    </row>
    <row r="1425" spans="1:22" x14ac:dyDescent="0.2">
      <c r="A1425" s="324" t="s">
        <v>2551</v>
      </c>
      <c r="B1425" s="295" t="s">
        <v>2544</v>
      </c>
      <c r="C1425" s="310" t="s">
        <v>2508</v>
      </c>
      <c r="D1425" s="314" t="s">
        <v>251</v>
      </c>
      <c r="E1425" s="466" t="s">
        <v>1238</v>
      </c>
      <c r="F1425" s="300" t="s">
        <v>388</v>
      </c>
      <c r="G1425" s="469" t="s">
        <v>686</v>
      </c>
      <c r="H1425" s="298"/>
      <c r="I1425" s="298" t="s">
        <v>2470</v>
      </c>
      <c r="J1425" s="316">
        <v>38.4</v>
      </c>
      <c r="K1425" s="317" t="s">
        <v>234</v>
      </c>
      <c r="L1425" s="311" t="s">
        <v>163</v>
      </c>
      <c r="M1425" s="289" t="s">
        <v>479</v>
      </c>
      <c r="N1425" s="294">
        <v>49</v>
      </c>
      <c r="O1425" s="308">
        <v>13.39</v>
      </c>
      <c r="P1425" s="308"/>
      <c r="Q1425" s="461">
        <f>IFERROR(tbl_AufmassLos1[[#This Row],[Fläche_qm]]*tbl_AufmassLos1[[#This Row],[Reinigungs-tageJahr]],"")</f>
        <v>1881.6</v>
      </c>
      <c r="R1425" s="174">
        <f>IFERROR(VLOOKUP(tbl_AufmassLos1[[#This Row],[Reinigungs-gruppe]]&amp;tbl_AufmassLos1[[#This Row],[Reinigungs-tageJahr]],tbl_BasisLos1[],7,FALSE),"")</f>
        <v>0</v>
      </c>
      <c r="S1425" s="461" t="str">
        <f>IFERROR(tbl_AufmassLos1[[#This Row],[Fläche_qm_Jahr]]/tbl_AufmassLos1[[#This Row],[qm Leistung pro Stunde]],"")</f>
        <v/>
      </c>
      <c r="T1425" s="175">
        <f>IFERROR(VLOOKUP(tbl_AufmassLos1[[#This Row],[Reinigungs-gruppe]]&amp;tbl_AufmassLos1[[#This Row],[Reinigungs-tageJahr]],tbl_BasisLos1[],8,FALSE),"")</f>
        <v>0</v>
      </c>
      <c r="U1425" s="176" t="str">
        <f>IFERROR(tbl_AufmassLos1[[#This Row],[StundenJahr]]*tbl_AufmassLos1[[#This Row],[SVS]],"")</f>
        <v/>
      </c>
      <c r="V1425" s="176" t="str">
        <f>IFERROR(tbl_AufmassLos1[[#This Row],[PreisJahr]]/12,"")</f>
        <v/>
      </c>
    </row>
    <row r="1426" spans="1:22" x14ac:dyDescent="0.2">
      <c r="A1426" s="324" t="s">
        <v>2551</v>
      </c>
      <c r="B1426" s="295" t="s">
        <v>2544</v>
      </c>
      <c r="C1426" s="310" t="s">
        <v>2508</v>
      </c>
      <c r="D1426" s="314" t="s">
        <v>251</v>
      </c>
      <c r="E1426" s="466" t="s">
        <v>1239</v>
      </c>
      <c r="F1426" s="300" t="s">
        <v>388</v>
      </c>
      <c r="G1426" s="469" t="s">
        <v>686</v>
      </c>
      <c r="H1426" s="298"/>
      <c r="I1426" s="298" t="s">
        <v>2470</v>
      </c>
      <c r="J1426" s="316">
        <v>41.04</v>
      </c>
      <c r="K1426" s="317" t="s">
        <v>234</v>
      </c>
      <c r="L1426" s="311" t="s">
        <v>163</v>
      </c>
      <c r="M1426" s="289" t="s">
        <v>479</v>
      </c>
      <c r="N1426" s="294">
        <v>49</v>
      </c>
      <c r="O1426" s="308">
        <v>12.24</v>
      </c>
      <c r="P1426" s="308"/>
      <c r="Q1426" s="461">
        <f>IFERROR(tbl_AufmassLos1[[#This Row],[Fläche_qm]]*tbl_AufmassLos1[[#This Row],[Reinigungs-tageJahr]],"")</f>
        <v>2010.96</v>
      </c>
      <c r="R1426" s="174">
        <f>IFERROR(VLOOKUP(tbl_AufmassLos1[[#This Row],[Reinigungs-gruppe]]&amp;tbl_AufmassLos1[[#This Row],[Reinigungs-tageJahr]],tbl_BasisLos1[],7,FALSE),"")</f>
        <v>0</v>
      </c>
      <c r="S1426" s="461" t="str">
        <f>IFERROR(tbl_AufmassLos1[[#This Row],[Fläche_qm_Jahr]]/tbl_AufmassLos1[[#This Row],[qm Leistung pro Stunde]],"")</f>
        <v/>
      </c>
      <c r="T1426" s="175">
        <f>IFERROR(VLOOKUP(tbl_AufmassLos1[[#This Row],[Reinigungs-gruppe]]&amp;tbl_AufmassLos1[[#This Row],[Reinigungs-tageJahr]],tbl_BasisLos1[],8,FALSE),"")</f>
        <v>0</v>
      </c>
      <c r="U1426" s="176" t="str">
        <f>IFERROR(tbl_AufmassLos1[[#This Row],[StundenJahr]]*tbl_AufmassLos1[[#This Row],[SVS]],"")</f>
        <v/>
      </c>
      <c r="V1426" s="176" t="str">
        <f>IFERROR(tbl_AufmassLos1[[#This Row],[PreisJahr]]/12,"")</f>
        <v/>
      </c>
    </row>
    <row r="1427" spans="1:22" x14ac:dyDescent="0.2">
      <c r="A1427" s="324" t="s">
        <v>2551</v>
      </c>
      <c r="B1427" s="295" t="s">
        <v>2544</v>
      </c>
      <c r="C1427" s="310" t="s">
        <v>2508</v>
      </c>
      <c r="D1427" s="314" t="s">
        <v>251</v>
      </c>
      <c r="E1427" s="466" t="s">
        <v>1240</v>
      </c>
      <c r="F1427" s="300" t="s">
        <v>2210</v>
      </c>
      <c r="G1427" s="469" t="s">
        <v>686</v>
      </c>
      <c r="H1427" s="298"/>
      <c r="I1427" s="298" t="s">
        <v>2470</v>
      </c>
      <c r="J1427" s="316">
        <v>37.979999999999997</v>
      </c>
      <c r="K1427" s="317" t="s">
        <v>234</v>
      </c>
      <c r="L1427" s="311" t="s">
        <v>163</v>
      </c>
      <c r="M1427" s="289" t="s">
        <v>479</v>
      </c>
      <c r="N1427" s="294">
        <v>49</v>
      </c>
      <c r="O1427" s="295"/>
      <c r="P1427" s="295"/>
      <c r="Q1427" s="461">
        <f>IFERROR(tbl_AufmassLos1[[#This Row],[Fläche_qm]]*tbl_AufmassLos1[[#This Row],[Reinigungs-tageJahr]],"")</f>
        <v>1861.0199999999998</v>
      </c>
      <c r="R1427" s="174">
        <f>IFERROR(VLOOKUP(tbl_AufmassLos1[[#This Row],[Reinigungs-gruppe]]&amp;tbl_AufmassLos1[[#This Row],[Reinigungs-tageJahr]],tbl_BasisLos1[],7,FALSE),"")</f>
        <v>0</v>
      </c>
      <c r="S1427" s="461" t="str">
        <f>IFERROR(tbl_AufmassLos1[[#This Row],[Fläche_qm_Jahr]]/tbl_AufmassLos1[[#This Row],[qm Leistung pro Stunde]],"")</f>
        <v/>
      </c>
      <c r="T1427" s="175">
        <f>IFERROR(VLOOKUP(tbl_AufmassLos1[[#This Row],[Reinigungs-gruppe]]&amp;tbl_AufmassLos1[[#This Row],[Reinigungs-tageJahr]],tbl_BasisLos1[],8,FALSE),"")</f>
        <v>0</v>
      </c>
      <c r="U1427" s="176" t="str">
        <f>IFERROR(tbl_AufmassLos1[[#This Row],[StundenJahr]]*tbl_AufmassLos1[[#This Row],[SVS]],"")</f>
        <v/>
      </c>
      <c r="V1427" s="176" t="str">
        <f>IFERROR(tbl_AufmassLos1[[#This Row],[PreisJahr]]/12,"")</f>
        <v/>
      </c>
    </row>
    <row r="1428" spans="1:22" x14ac:dyDescent="0.2">
      <c r="A1428" s="324" t="s">
        <v>2551</v>
      </c>
      <c r="B1428" s="295" t="s">
        <v>2544</v>
      </c>
      <c r="C1428" s="310" t="s">
        <v>2508</v>
      </c>
      <c r="D1428" s="299" t="s">
        <v>251</v>
      </c>
      <c r="E1428" s="301" t="s">
        <v>1268</v>
      </c>
      <c r="F1428" s="296" t="s">
        <v>2255</v>
      </c>
      <c r="G1428" s="468" t="s">
        <v>686</v>
      </c>
      <c r="H1428" s="301"/>
      <c r="I1428" s="301" t="s">
        <v>2470</v>
      </c>
      <c r="J1428" s="302">
        <v>21.9</v>
      </c>
      <c r="K1428" s="303" t="s">
        <v>456</v>
      </c>
      <c r="L1428" s="312" t="s">
        <v>163</v>
      </c>
      <c r="M1428" s="289" t="s">
        <v>481</v>
      </c>
      <c r="N1428" s="294">
        <v>245</v>
      </c>
      <c r="O1428" s="305">
        <v>3.35</v>
      </c>
      <c r="P1428" s="305"/>
      <c r="Q1428" s="463">
        <f>IFERROR(tbl_AufmassLos1[[#This Row],[Fläche_qm]]*tbl_AufmassLos1[[#This Row],[Reinigungs-tageJahr]],"")</f>
        <v>5365.5</v>
      </c>
      <c r="R1428" s="232">
        <f>IFERROR(VLOOKUP(tbl_AufmassLos1[[#This Row],[Reinigungs-gruppe]]&amp;tbl_AufmassLos1[[#This Row],[Reinigungs-tageJahr]],tbl_BasisLos1[],7,FALSE),"")</f>
        <v>0</v>
      </c>
      <c r="S1428" s="463" t="str">
        <f>IFERROR(tbl_AufmassLos1[[#This Row],[Fläche_qm_Jahr]]/tbl_AufmassLos1[[#This Row],[qm Leistung pro Stunde]],"")</f>
        <v/>
      </c>
      <c r="T1428" s="233">
        <f>IFERROR(VLOOKUP(tbl_AufmassLos1[[#This Row],[Reinigungs-gruppe]]&amp;tbl_AufmassLos1[[#This Row],[Reinigungs-tageJahr]],tbl_BasisLos1[],8,FALSE),"")</f>
        <v>0</v>
      </c>
      <c r="U1428" s="234" t="str">
        <f>IFERROR(tbl_AufmassLos1[[#This Row],[StundenJahr]]*tbl_AufmassLos1[[#This Row],[SVS]],"")</f>
        <v/>
      </c>
      <c r="V1428" s="234" t="str">
        <f>IFERROR(tbl_AufmassLos1[[#This Row],[PreisJahr]]/12,"")</f>
        <v/>
      </c>
    </row>
    <row r="1429" spans="1:22" x14ac:dyDescent="0.2">
      <c r="A1429" s="324" t="s">
        <v>2551</v>
      </c>
      <c r="B1429" s="295" t="s">
        <v>2544</v>
      </c>
      <c r="C1429" s="310" t="s">
        <v>2508</v>
      </c>
      <c r="D1429" s="299" t="s">
        <v>251</v>
      </c>
      <c r="E1429" s="301" t="s">
        <v>1254</v>
      </c>
      <c r="F1429" s="296" t="s">
        <v>2242</v>
      </c>
      <c r="G1429" s="468" t="s">
        <v>686</v>
      </c>
      <c r="H1429" s="301"/>
      <c r="I1429" s="301" t="s">
        <v>438</v>
      </c>
      <c r="J1429" s="302">
        <v>2.0299999999999998</v>
      </c>
      <c r="K1429" s="303" t="s">
        <v>451</v>
      </c>
      <c r="L1429" s="312" t="s">
        <v>163</v>
      </c>
      <c r="M1429" s="289" t="s">
        <v>481</v>
      </c>
      <c r="N1429" s="294">
        <v>245</v>
      </c>
      <c r="O1429" s="305">
        <v>0</v>
      </c>
      <c r="P1429" s="305"/>
      <c r="Q1429" s="463">
        <f>IFERROR(tbl_AufmassLos1[[#This Row],[Fläche_qm]]*tbl_AufmassLos1[[#This Row],[Reinigungs-tageJahr]],"")</f>
        <v>497.34999999999997</v>
      </c>
      <c r="R1429" s="232">
        <f>IFERROR(VLOOKUP(tbl_AufmassLos1[[#This Row],[Reinigungs-gruppe]]&amp;tbl_AufmassLos1[[#This Row],[Reinigungs-tageJahr]],tbl_BasisLos1[],7,FALSE),"")</f>
        <v>0</v>
      </c>
      <c r="S1429" s="463" t="str">
        <f>IFERROR(tbl_AufmassLos1[[#This Row],[Fläche_qm_Jahr]]/tbl_AufmassLos1[[#This Row],[qm Leistung pro Stunde]],"")</f>
        <v/>
      </c>
      <c r="T1429" s="233">
        <f>IFERROR(VLOOKUP(tbl_AufmassLos1[[#This Row],[Reinigungs-gruppe]]&amp;tbl_AufmassLos1[[#This Row],[Reinigungs-tageJahr]],tbl_BasisLos1[],8,FALSE),"")</f>
        <v>0</v>
      </c>
      <c r="U1429" s="234" t="str">
        <f>IFERROR(tbl_AufmassLos1[[#This Row],[StundenJahr]]*tbl_AufmassLos1[[#This Row],[SVS]],"")</f>
        <v/>
      </c>
      <c r="V1429" s="234" t="str">
        <f>IFERROR(tbl_AufmassLos1[[#This Row],[PreisJahr]]/12,"")</f>
        <v/>
      </c>
    </row>
    <row r="1430" spans="1:22" x14ac:dyDescent="0.2">
      <c r="A1430" s="324" t="s">
        <v>2551</v>
      </c>
      <c r="B1430" s="295" t="s">
        <v>2544</v>
      </c>
      <c r="C1430" s="310" t="s">
        <v>2508</v>
      </c>
      <c r="D1430" s="299" t="s">
        <v>251</v>
      </c>
      <c r="E1430" s="301" t="s">
        <v>1255</v>
      </c>
      <c r="F1430" s="296" t="s">
        <v>2243</v>
      </c>
      <c r="G1430" s="468" t="s">
        <v>686</v>
      </c>
      <c r="H1430" s="301"/>
      <c r="I1430" s="301" t="s">
        <v>438</v>
      </c>
      <c r="J1430" s="302">
        <v>2.11</v>
      </c>
      <c r="K1430" s="303" t="s">
        <v>451</v>
      </c>
      <c r="L1430" s="312" t="s">
        <v>163</v>
      </c>
      <c r="M1430" s="289" t="s">
        <v>481</v>
      </c>
      <c r="N1430" s="294">
        <v>245</v>
      </c>
      <c r="O1430" s="305">
        <v>1.19</v>
      </c>
      <c r="P1430" s="305"/>
      <c r="Q1430" s="463">
        <f>IFERROR(tbl_AufmassLos1[[#This Row],[Fläche_qm]]*tbl_AufmassLos1[[#This Row],[Reinigungs-tageJahr]],"")</f>
        <v>516.94999999999993</v>
      </c>
      <c r="R1430" s="232">
        <f>IFERROR(VLOOKUP(tbl_AufmassLos1[[#This Row],[Reinigungs-gruppe]]&amp;tbl_AufmassLos1[[#This Row],[Reinigungs-tageJahr]],tbl_BasisLos1[],7,FALSE),"")</f>
        <v>0</v>
      </c>
      <c r="S1430" s="463" t="str">
        <f>IFERROR(tbl_AufmassLos1[[#This Row],[Fläche_qm_Jahr]]/tbl_AufmassLos1[[#This Row],[qm Leistung pro Stunde]],"")</f>
        <v/>
      </c>
      <c r="T1430" s="233">
        <f>IFERROR(VLOOKUP(tbl_AufmassLos1[[#This Row],[Reinigungs-gruppe]]&amp;tbl_AufmassLos1[[#This Row],[Reinigungs-tageJahr]],tbl_BasisLos1[],8,FALSE),"")</f>
        <v>0</v>
      </c>
      <c r="U1430" s="234" t="str">
        <f>IFERROR(tbl_AufmassLos1[[#This Row],[StundenJahr]]*tbl_AufmassLos1[[#This Row],[SVS]],"")</f>
        <v/>
      </c>
      <c r="V1430" s="234" t="str">
        <f>IFERROR(tbl_AufmassLos1[[#This Row],[PreisJahr]]/12,"")</f>
        <v/>
      </c>
    </row>
    <row r="1431" spans="1:22" x14ac:dyDescent="0.2">
      <c r="A1431" s="324" t="s">
        <v>2551</v>
      </c>
      <c r="B1431" s="295" t="s">
        <v>2544</v>
      </c>
      <c r="C1431" s="310" t="s">
        <v>2508</v>
      </c>
      <c r="D1431" s="299" t="s">
        <v>251</v>
      </c>
      <c r="E1431" s="301" t="s">
        <v>1256</v>
      </c>
      <c r="F1431" s="296" t="s">
        <v>2244</v>
      </c>
      <c r="G1431" s="468" t="s">
        <v>686</v>
      </c>
      <c r="H1431" s="301"/>
      <c r="I1431" s="301" t="s">
        <v>438</v>
      </c>
      <c r="J1431" s="302">
        <v>2.06</v>
      </c>
      <c r="K1431" s="303" t="s">
        <v>451</v>
      </c>
      <c r="L1431" s="312" t="s">
        <v>163</v>
      </c>
      <c r="M1431" s="289" t="s">
        <v>481</v>
      </c>
      <c r="N1431" s="294">
        <v>245</v>
      </c>
      <c r="O1431" s="305">
        <v>0</v>
      </c>
      <c r="P1431" s="305"/>
      <c r="Q1431" s="463">
        <f>IFERROR(tbl_AufmassLos1[[#This Row],[Fläche_qm]]*tbl_AufmassLos1[[#This Row],[Reinigungs-tageJahr]],"")</f>
        <v>504.7</v>
      </c>
      <c r="R1431" s="232">
        <f>IFERROR(VLOOKUP(tbl_AufmassLos1[[#This Row],[Reinigungs-gruppe]]&amp;tbl_AufmassLos1[[#This Row],[Reinigungs-tageJahr]],tbl_BasisLos1[],7,FALSE),"")</f>
        <v>0</v>
      </c>
      <c r="S1431" s="463" t="str">
        <f>IFERROR(tbl_AufmassLos1[[#This Row],[Fläche_qm_Jahr]]/tbl_AufmassLos1[[#This Row],[qm Leistung pro Stunde]],"")</f>
        <v/>
      </c>
      <c r="T1431" s="233">
        <f>IFERROR(VLOOKUP(tbl_AufmassLos1[[#This Row],[Reinigungs-gruppe]]&amp;tbl_AufmassLos1[[#This Row],[Reinigungs-tageJahr]],tbl_BasisLos1[],8,FALSE),"")</f>
        <v>0</v>
      </c>
      <c r="U1431" s="234" t="str">
        <f>IFERROR(tbl_AufmassLos1[[#This Row],[StundenJahr]]*tbl_AufmassLos1[[#This Row],[SVS]],"")</f>
        <v/>
      </c>
      <c r="V1431" s="234" t="str">
        <f>IFERROR(tbl_AufmassLos1[[#This Row],[PreisJahr]]/12,"")</f>
        <v/>
      </c>
    </row>
    <row r="1432" spans="1:22" x14ac:dyDescent="0.2">
      <c r="A1432" s="324" t="s">
        <v>2551</v>
      </c>
      <c r="B1432" s="295" t="s">
        <v>2544</v>
      </c>
      <c r="C1432" s="310" t="s">
        <v>2508</v>
      </c>
      <c r="D1432" s="299" t="s">
        <v>251</v>
      </c>
      <c r="E1432" s="301" t="s">
        <v>1257</v>
      </c>
      <c r="F1432" s="296" t="s">
        <v>2245</v>
      </c>
      <c r="G1432" s="468" t="s">
        <v>686</v>
      </c>
      <c r="H1432" s="301"/>
      <c r="I1432" s="301" t="s">
        <v>438</v>
      </c>
      <c r="J1432" s="302">
        <v>1.88</v>
      </c>
      <c r="K1432" s="303" t="s">
        <v>451</v>
      </c>
      <c r="L1432" s="312" t="s">
        <v>163</v>
      </c>
      <c r="M1432" s="289" t="s">
        <v>481</v>
      </c>
      <c r="N1432" s="294">
        <v>245</v>
      </c>
      <c r="O1432" s="305">
        <v>0</v>
      </c>
      <c r="P1432" s="305"/>
      <c r="Q1432" s="463">
        <f>IFERROR(tbl_AufmassLos1[[#This Row],[Fläche_qm]]*tbl_AufmassLos1[[#This Row],[Reinigungs-tageJahr]],"")</f>
        <v>460.59999999999997</v>
      </c>
      <c r="R1432" s="232">
        <f>IFERROR(VLOOKUP(tbl_AufmassLos1[[#This Row],[Reinigungs-gruppe]]&amp;tbl_AufmassLos1[[#This Row],[Reinigungs-tageJahr]],tbl_BasisLos1[],7,FALSE),"")</f>
        <v>0</v>
      </c>
      <c r="S1432" s="463" t="str">
        <f>IFERROR(tbl_AufmassLos1[[#This Row],[Fläche_qm_Jahr]]/tbl_AufmassLos1[[#This Row],[qm Leistung pro Stunde]],"")</f>
        <v/>
      </c>
      <c r="T1432" s="233">
        <f>IFERROR(VLOOKUP(tbl_AufmassLos1[[#This Row],[Reinigungs-gruppe]]&amp;tbl_AufmassLos1[[#This Row],[Reinigungs-tageJahr]],tbl_BasisLos1[],8,FALSE),"")</f>
        <v>0</v>
      </c>
      <c r="U1432" s="234" t="str">
        <f>IFERROR(tbl_AufmassLos1[[#This Row],[StundenJahr]]*tbl_AufmassLos1[[#This Row],[SVS]],"")</f>
        <v/>
      </c>
      <c r="V1432" s="234" t="str">
        <f>IFERROR(tbl_AufmassLos1[[#This Row],[PreisJahr]]/12,"")</f>
        <v/>
      </c>
    </row>
    <row r="1433" spans="1:22" x14ac:dyDescent="0.2">
      <c r="A1433" s="324" t="s">
        <v>2551</v>
      </c>
      <c r="B1433" s="295" t="s">
        <v>2544</v>
      </c>
      <c r="C1433" s="310" t="s">
        <v>2508</v>
      </c>
      <c r="D1433" s="299" t="s">
        <v>251</v>
      </c>
      <c r="E1433" s="301" t="s">
        <v>1258</v>
      </c>
      <c r="F1433" s="296" t="s">
        <v>2246</v>
      </c>
      <c r="G1433" s="468" t="s">
        <v>686</v>
      </c>
      <c r="H1433" s="301"/>
      <c r="I1433" s="301" t="s">
        <v>438</v>
      </c>
      <c r="J1433" s="302">
        <v>2.52</v>
      </c>
      <c r="K1433" s="303" t="s">
        <v>451</v>
      </c>
      <c r="L1433" s="312" t="s">
        <v>163</v>
      </c>
      <c r="M1433" s="295" t="s">
        <v>481</v>
      </c>
      <c r="N1433" s="294">
        <v>245</v>
      </c>
      <c r="O1433" s="305">
        <v>3.35</v>
      </c>
      <c r="P1433" s="305"/>
      <c r="Q1433" s="463">
        <f>IFERROR(tbl_AufmassLos1[[#This Row],[Fläche_qm]]*tbl_AufmassLos1[[#This Row],[Reinigungs-tageJahr]],"")</f>
        <v>617.4</v>
      </c>
      <c r="R1433" s="232">
        <f>IFERROR(VLOOKUP(tbl_AufmassLos1[[#This Row],[Reinigungs-gruppe]]&amp;tbl_AufmassLos1[[#This Row],[Reinigungs-tageJahr]],tbl_BasisLos1[],7,FALSE),"")</f>
        <v>0</v>
      </c>
      <c r="S1433" s="463" t="str">
        <f>IFERROR(tbl_AufmassLos1[[#This Row],[Fläche_qm_Jahr]]/tbl_AufmassLos1[[#This Row],[qm Leistung pro Stunde]],"")</f>
        <v/>
      </c>
      <c r="T1433" s="233">
        <f>IFERROR(VLOOKUP(tbl_AufmassLos1[[#This Row],[Reinigungs-gruppe]]&amp;tbl_AufmassLos1[[#This Row],[Reinigungs-tageJahr]],tbl_BasisLos1[],8,FALSE),"")</f>
        <v>0</v>
      </c>
      <c r="U1433" s="234" t="str">
        <f>IFERROR(tbl_AufmassLos1[[#This Row],[StundenJahr]]*tbl_AufmassLos1[[#This Row],[SVS]],"")</f>
        <v/>
      </c>
      <c r="V1433" s="234" t="str">
        <f>IFERROR(tbl_AufmassLos1[[#This Row],[PreisJahr]]/12,"")</f>
        <v/>
      </c>
    </row>
    <row r="1434" spans="1:22" x14ac:dyDescent="0.2">
      <c r="A1434" s="324" t="s">
        <v>2551</v>
      </c>
      <c r="B1434" s="295" t="s">
        <v>2544</v>
      </c>
      <c r="C1434" s="310" t="s">
        <v>2508</v>
      </c>
      <c r="D1434" s="299" t="s">
        <v>250</v>
      </c>
      <c r="E1434" s="301" t="s">
        <v>1259</v>
      </c>
      <c r="F1434" s="296" t="s">
        <v>2247</v>
      </c>
      <c r="G1434" s="468" t="s">
        <v>686</v>
      </c>
      <c r="H1434" s="301"/>
      <c r="I1434" s="301" t="s">
        <v>438</v>
      </c>
      <c r="J1434" s="302">
        <v>6.45</v>
      </c>
      <c r="K1434" s="303" t="s">
        <v>451</v>
      </c>
      <c r="L1434" s="312" t="s">
        <v>163</v>
      </c>
      <c r="M1434" s="295" t="s">
        <v>481</v>
      </c>
      <c r="N1434" s="294">
        <v>245</v>
      </c>
      <c r="O1434" s="305">
        <v>0</v>
      </c>
      <c r="P1434" s="305"/>
      <c r="Q1434" s="463">
        <f>IFERROR(tbl_AufmassLos1[[#This Row],[Fläche_qm]]*tbl_AufmassLos1[[#This Row],[Reinigungs-tageJahr]],"")</f>
        <v>1580.25</v>
      </c>
      <c r="R1434" s="232">
        <f>IFERROR(VLOOKUP(tbl_AufmassLos1[[#This Row],[Reinigungs-gruppe]]&amp;tbl_AufmassLos1[[#This Row],[Reinigungs-tageJahr]],tbl_BasisLos1[],7,FALSE),"")</f>
        <v>0</v>
      </c>
      <c r="S1434" s="463" t="str">
        <f>IFERROR(tbl_AufmassLos1[[#This Row],[Fläche_qm_Jahr]]/tbl_AufmassLos1[[#This Row],[qm Leistung pro Stunde]],"")</f>
        <v/>
      </c>
      <c r="T1434" s="233">
        <f>IFERROR(VLOOKUP(tbl_AufmassLos1[[#This Row],[Reinigungs-gruppe]]&amp;tbl_AufmassLos1[[#This Row],[Reinigungs-tageJahr]],tbl_BasisLos1[],8,FALSE),"")</f>
        <v>0</v>
      </c>
      <c r="U1434" s="234" t="str">
        <f>IFERROR(tbl_AufmassLos1[[#This Row],[StundenJahr]]*tbl_AufmassLos1[[#This Row],[SVS]],"")</f>
        <v/>
      </c>
      <c r="V1434" s="234" t="str">
        <f>IFERROR(tbl_AufmassLos1[[#This Row],[PreisJahr]]/12,"")</f>
        <v/>
      </c>
    </row>
    <row r="1435" spans="1:22" x14ac:dyDescent="0.2">
      <c r="A1435" s="324" t="s">
        <v>2551</v>
      </c>
      <c r="B1435" s="295" t="s">
        <v>2544</v>
      </c>
      <c r="C1435" s="310" t="s">
        <v>2508</v>
      </c>
      <c r="D1435" s="299" t="s">
        <v>251</v>
      </c>
      <c r="E1435" s="301" t="s">
        <v>1269</v>
      </c>
      <c r="F1435" s="296" t="s">
        <v>386</v>
      </c>
      <c r="G1435" s="468" t="s">
        <v>686</v>
      </c>
      <c r="H1435" s="301"/>
      <c r="I1435" s="301" t="s">
        <v>438</v>
      </c>
      <c r="J1435" s="302">
        <v>4.55</v>
      </c>
      <c r="K1435" s="303" t="s">
        <v>48</v>
      </c>
      <c r="L1435" s="312" t="s">
        <v>163</v>
      </c>
      <c r="M1435" s="315">
        <v>0</v>
      </c>
      <c r="N1435" s="294">
        <v>0</v>
      </c>
      <c r="O1435" s="305">
        <v>3.35</v>
      </c>
      <c r="P1435" s="305"/>
      <c r="Q1435" s="463">
        <f>IFERROR(tbl_AufmassLos1[[#This Row],[Fläche_qm]]*tbl_AufmassLos1[[#This Row],[Reinigungs-tageJahr]],"")</f>
        <v>0</v>
      </c>
      <c r="R1435" s="232">
        <f>IFERROR(VLOOKUP(tbl_AufmassLos1[[#This Row],[Reinigungs-gruppe]]&amp;tbl_AufmassLos1[[#This Row],[Reinigungs-tageJahr]],tbl_BasisLos1[],7,FALSE),"")</f>
        <v>0</v>
      </c>
      <c r="S1435" s="463" t="str">
        <f>IFERROR(tbl_AufmassLos1[[#This Row],[Fläche_qm_Jahr]]/tbl_AufmassLos1[[#This Row],[qm Leistung pro Stunde]],"")</f>
        <v/>
      </c>
      <c r="T1435" s="233">
        <f>IFERROR(VLOOKUP(tbl_AufmassLos1[[#This Row],[Reinigungs-gruppe]]&amp;tbl_AufmassLos1[[#This Row],[Reinigungs-tageJahr]],tbl_BasisLos1[],8,FALSE),"")</f>
        <v>0</v>
      </c>
      <c r="U1435" s="234" t="str">
        <f>IFERROR(tbl_AufmassLos1[[#This Row],[StundenJahr]]*tbl_AufmassLos1[[#This Row],[SVS]],"")</f>
        <v/>
      </c>
      <c r="V1435" s="234" t="str">
        <f>IFERROR(tbl_AufmassLos1[[#This Row],[PreisJahr]]/12,"")</f>
        <v/>
      </c>
    </row>
    <row r="1436" spans="1:22" x14ac:dyDescent="0.2">
      <c r="A1436" s="324" t="s">
        <v>2551</v>
      </c>
      <c r="B1436" s="295" t="s">
        <v>2544</v>
      </c>
      <c r="C1436" s="310" t="s">
        <v>2508</v>
      </c>
      <c r="D1436" s="299" t="s">
        <v>252</v>
      </c>
      <c r="E1436" s="301" t="s">
        <v>257</v>
      </c>
      <c r="F1436" s="296" t="s">
        <v>395</v>
      </c>
      <c r="G1436" s="468" t="s">
        <v>686</v>
      </c>
      <c r="H1436" s="301"/>
      <c r="I1436" s="301" t="s">
        <v>438</v>
      </c>
      <c r="J1436" s="302">
        <v>3.82</v>
      </c>
      <c r="K1436" s="303" t="s">
        <v>454</v>
      </c>
      <c r="L1436" s="312" t="s">
        <v>163</v>
      </c>
      <c r="M1436" s="289" t="s">
        <v>481</v>
      </c>
      <c r="N1436" s="294">
        <v>245</v>
      </c>
      <c r="O1436" s="305">
        <v>0</v>
      </c>
      <c r="P1436" s="305"/>
      <c r="Q1436" s="463">
        <f>IFERROR(tbl_AufmassLos1[[#This Row],[Fläche_qm]]*tbl_AufmassLos1[[#This Row],[Reinigungs-tageJahr]],"")</f>
        <v>935.9</v>
      </c>
      <c r="R1436" s="232">
        <f>IFERROR(VLOOKUP(tbl_AufmassLos1[[#This Row],[Reinigungs-gruppe]]&amp;tbl_AufmassLos1[[#This Row],[Reinigungs-tageJahr]],tbl_BasisLos1[],7,FALSE),"")</f>
        <v>0</v>
      </c>
      <c r="S1436" s="463" t="str">
        <f>IFERROR(tbl_AufmassLos1[[#This Row],[Fläche_qm_Jahr]]/tbl_AufmassLos1[[#This Row],[qm Leistung pro Stunde]],"")</f>
        <v/>
      </c>
      <c r="T1436" s="233">
        <f>IFERROR(VLOOKUP(tbl_AufmassLos1[[#This Row],[Reinigungs-gruppe]]&amp;tbl_AufmassLos1[[#This Row],[Reinigungs-tageJahr]],tbl_BasisLos1[],8,FALSE),"")</f>
        <v>0</v>
      </c>
      <c r="U1436" s="234" t="str">
        <f>IFERROR(tbl_AufmassLos1[[#This Row],[StundenJahr]]*tbl_AufmassLos1[[#This Row],[SVS]],"")</f>
        <v/>
      </c>
      <c r="V1436" s="234" t="str">
        <f>IFERROR(tbl_AufmassLos1[[#This Row],[PreisJahr]]/12,"")</f>
        <v/>
      </c>
    </row>
    <row r="1437" spans="1:22" x14ac:dyDescent="0.2">
      <c r="A1437" s="324" t="s">
        <v>2551</v>
      </c>
      <c r="B1437" s="295" t="s">
        <v>2544</v>
      </c>
      <c r="C1437" s="310" t="s">
        <v>2508</v>
      </c>
      <c r="D1437" s="314" t="s">
        <v>252</v>
      </c>
      <c r="E1437" s="466" t="s">
        <v>256</v>
      </c>
      <c r="F1437" s="300" t="s">
        <v>2239</v>
      </c>
      <c r="G1437" s="468" t="s">
        <v>686</v>
      </c>
      <c r="H1437" s="298"/>
      <c r="I1437" s="298" t="s">
        <v>438</v>
      </c>
      <c r="J1437" s="316">
        <v>3.16</v>
      </c>
      <c r="K1437" s="317" t="s">
        <v>263</v>
      </c>
      <c r="L1437" s="311" t="s">
        <v>163</v>
      </c>
      <c r="M1437" s="289" t="s">
        <v>484</v>
      </c>
      <c r="N1437" s="294">
        <v>122.5</v>
      </c>
      <c r="O1437" s="295">
        <v>0</v>
      </c>
      <c r="P1437" s="295"/>
      <c r="Q1437" s="461">
        <f>IFERROR(tbl_AufmassLos1[[#This Row],[Fläche_qm]]*tbl_AufmassLos1[[#This Row],[Reinigungs-tageJahr]],"")</f>
        <v>387.1</v>
      </c>
      <c r="R1437" s="174">
        <f>IFERROR(VLOOKUP(tbl_AufmassLos1[[#This Row],[Reinigungs-gruppe]]&amp;tbl_AufmassLos1[[#This Row],[Reinigungs-tageJahr]],tbl_BasisLos1[],7,FALSE),"")</f>
        <v>0</v>
      </c>
      <c r="S1437" s="461" t="str">
        <f>IFERROR(tbl_AufmassLos1[[#This Row],[Fläche_qm_Jahr]]/tbl_AufmassLos1[[#This Row],[qm Leistung pro Stunde]],"")</f>
        <v/>
      </c>
      <c r="T1437" s="175">
        <f>IFERROR(VLOOKUP(tbl_AufmassLos1[[#This Row],[Reinigungs-gruppe]]&amp;tbl_AufmassLos1[[#This Row],[Reinigungs-tageJahr]],tbl_BasisLos1[],8,FALSE),"")</f>
        <v>0</v>
      </c>
      <c r="U1437" s="176" t="str">
        <f>IFERROR(tbl_AufmassLos1[[#This Row],[StundenJahr]]*tbl_AufmassLos1[[#This Row],[SVS]],"")</f>
        <v/>
      </c>
      <c r="V1437" s="176" t="str">
        <f>IFERROR(tbl_AufmassLos1[[#This Row],[PreisJahr]]/12,"")</f>
        <v/>
      </c>
    </row>
    <row r="1438" spans="1:22" x14ac:dyDescent="0.2">
      <c r="A1438" s="324" t="s">
        <v>2551</v>
      </c>
      <c r="B1438" s="295" t="s">
        <v>2544</v>
      </c>
      <c r="C1438" s="310" t="s">
        <v>2508</v>
      </c>
      <c r="D1438" s="299" t="s">
        <v>253</v>
      </c>
      <c r="E1438" s="301" t="s">
        <v>255</v>
      </c>
      <c r="F1438" s="296" t="s">
        <v>396</v>
      </c>
      <c r="G1438" s="468" t="s">
        <v>686</v>
      </c>
      <c r="H1438" s="301"/>
      <c r="I1438" s="301" t="s">
        <v>438</v>
      </c>
      <c r="J1438" s="302">
        <v>64.36</v>
      </c>
      <c r="K1438" s="303" t="s">
        <v>457</v>
      </c>
      <c r="L1438" s="312" t="s">
        <v>163</v>
      </c>
      <c r="M1438" s="289" t="s">
        <v>480</v>
      </c>
      <c r="N1438" s="294">
        <v>12</v>
      </c>
      <c r="O1438" s="305">
        <v>0</v>
      </c>
      <c r="P1438" s="305"/>
      <c r="Q1438" s="463">
        <f>IFERROR(tbl_AufmassLos1[[#This Row],[Fläche_qm]]*tbl_AufmassLos1[[#This Row],[Reinigungs-tageJahr]],"")</f>
        <v>772.31999999999994</v>
      </c>
      <c r="R1438" s="232">
        <f>IFERROR(VLOOKUP(tbl_AufmassLos1[[#This Row],[Reinigungs-gruppe]]&amp;tbl_AufmassLos1[[#This Row],[Reinigungs-tageJahr]],tbl_BasisLos1[],7,FALSE),"")</f>
        <v>0</v>
      </c>
      <c r="S1438" s="463" t="str">
        <f>IFERROR(tbl_AufmassLos1[[#This Row],[Fläche_qm_Jahr]]/tbl_AufmassLos1[[#This Row],[qm Leistung pro Stunde]],"")</f>
        <v/>
      </c>
      <c r="T1438" s="233">
        <f>IFERROR(VLOOKUP(tbl_AufmassLos1[[#This Row],[Reinigungs-gruppe]]&amp;tbl_AufmassLos1[[#This Row],[Reinigungs-tageJahr]],tbl_BasisLos1[],8,FALSE),"")</f>
        <v>0</v>
      </c>
      <c r="U1438" s="234" t="str">
        <f>IFERROR(tbl_AufmassLos1[[#This Row],[StundenJahr]]*tbl_AufmassLos1[[#This Row],[SVS]],"")</f>
        <v/>
      </c>
      <c r="V1438" s="234" t="str">
        <f>IFERROR(tbl_AufmassLos1[[#This Row],[PreisJahr]]/12,"")</f>
        <v/>
      </c>
    </row>
    <row r="1439" spans="1:22" x14ac:dyDescent="0.2">
      <c r="A1439" s="324" t="s">
        <v>2551</v>
      </c>
      <c r="B1439" s="295" t="s">
        <v>2544</v>
      </c>
      <c r="C1439" s="310" t="s">
        <v>2508</v>
      </c>
      <c r="D1439" s="299" t="s">
        <v>253</v>
      </c>
      <c r="E1439" s="301" t="s">
        <v>254</v>
      </c>
      <c r="F1439" s="296" t="s">
        <v>396</v>
      </c>
      <c r="G1439" s="468" t="s">
        <v>686</v>
      </c>
      <c r="H1439" s="301"/>
      <c r="I1439" s="301" t="s">
        <v>446</v>
      </c>
      <c r="J1439" s="302">
        <v>9.06</v>
      </c>
      <c r="K1439" s="303" t="s">
        <v>457</v>
      </c>
      <c r="L1439" s="312" t="s">
        <v>163</v>
      </c>
      <c r="M1439" s="289" t="s">
        <v>480</v>
      </c>
      <c r="N1439" s="294">
        <v>12</v>
      </c>
      <c r="O1439" s="305">
        <v>0</v>
      </c>
      <c r="P1439" s="305"/>
      <c r="Q1439" s="463">
        <f>IFERROR(tbl_AufmassLos1[[#This Row],[Fläche_qm]]*tbl_AufmassLos1[[#This Row],[Reinigungs-tageJahr]],"")</f>
        <v>108.72</v>
      </c>
      <c r="R1439" s="232">
        <f>IFERROR(VLOOKUP(tbl_AufmassLos1[[#This Row],[Reinigungs-gruppe]]&amp;tbl_AufmassLos1[[#This Row],[Reinigungs-tageJahr]],tbl_BasisLos1[],7,FALSE),"")</f>
        <v>0</v>
      </c>
      <c r="S1439" s="463" t="str">
        <f>IFERROR(tbl_AufmassLos1[[#This Row],[Fläche_qm_Jahr]]/tbl_AufmassLos1[[#This Row],[qm Leistung pro Stunde]],"")</f>
        <v/>
      </c>
      <c r="T1439" s="233">
        <f>IFERROR(VLOOKUP(tbl_AufmassLos1[[#This Row],[Reinigungs-gruppe]]&amp;tbl_AufmassLos1[[#This Row],[Reinigungs-tageJahr]],tbl_BasisLos1[],8,FALSE),"")</f>
        <v>0</v>
      </c>
      <c r="U1439" s="234" t="str">
        <f>IFERROR(tbl_AufmassLos1[[#This Row],[StundenJahr]]*tbl_AufmassLos1[[#This Row],[SVS]],"")</f>
        <v/>
      </c>
      <c r="V1439" s="234" t="str">
        <f>IFERROR(tbl_AufmassLos1[[#This Row],[PreisJahr]]/12,"")</f>
        <v/>
      </c>
    </row>
    <row r="1440" spans="1:22" x14ac:dyDescent="0.2">
      <c r="A1440" s="324" t="s">
        <v>2551</v>
      </c>
      <c r="B1440" s="295" t="s">
        <v>2544</v>
      </c>
      <c r="C1440" s="310" t="s">
        <v>2508</v>
      </c>
      <c r="D1440" s="299" t="s">
        <v>253</v>
      </c>
      <c r="E1440" s="301" t="s">
        <v>370</v>
      </c>
      <c r="F1440" s="296" t="s">
        <v>396</v>
      </c>
      <c r="G1440" s="468" t="s">
        <v>686</v>
      </c>
      <c r="H1440" s="301"/>
      <c r="I1440" s="301" t="s">
        <v>438</v>
      </c>
      <c r="J1440" s="302">
        <v>34.380000000000003</v>
      </c>
      <c r="K1440" s="303" t="s">
        <v>457</v>
      </c>
      <c r="L1440" s="312" t="s">
        <v>163</v>
      </c>
      <c r="M1440" s="289" t="s">
        <v>480</v>
      </c>
      <c r="N1440" s="294">
        <v>12</v>
      </c>
      <c r="O1440" s="305">
        <v>5.54</v>
      </c>
      <c r="P1440" s="305"/>
      <c r="Q1440" s="463">
        <f>IFERROR(tbl_AufmassLos1[[#This Row],[Fläche_qm]]*tbl_AufmassLos1[[#This Row],[Reinigungs-tageJahr]],"")</f>
        <v>412.56000000000006</v>
      </c>
      <c r="R1440" s="232">
        <f>IFERROR(VLOOKUP(tbl_AufmassLos1[[#This Row],[Reinigungs-gruppe]]&amp;tbl_AufmassLos1[[#This Row],[Reinigungs-tageJahr]],tbl_BasisLos1[],7,FALSE),"")</f>
        <v>0</v>
      </c>
      <c r="S1440" s="463" t="str">
        <f>IFERROR(tbl_AufmassLos1[[#This Row],[Fläche_qm_Jahr]]/tbl_AufmassLos1[[#This Row],[qm Leistung pro Stunde]],"")</f>
        <v/>
      </c>
      <c r="T1440" s="233">
        <f>IFERROR(VLOOKUP(tbl_AufmassLos1[[#This Row],[Reinigungs-gruppe]]&amp;tbl_AufmassLos1[[#This Row],[Reinigungs-tageJahr]],tbl_BasisLos1[],8,FALSE),"")</f>
        <v>0</v>
      </c>
      <c r="U1440" s="234" t="str">
        <f>IFERROR(tbl_AufmassLos1[[#This Row],[StundenJahr]]*tbl_AufmassLos1[[#This Row],[SVS]],"")</f>
        <v/>
      </c>
      <c r="V1440" s="234" t="str">
        <f>IFERROR(tbl_AufmassLos1[[#This Row],[PreisJahr]]/12,"")</f>
        <v/>
      </c>
    </row>
    <row r="1441" spans="1:22" x14ac:dyDescent="0.2">
      <c r="A1441" s="324" t="s">
        <v>2551</v>
      </c>
      <c r="B1441" s="295" t="s">
        <v>2544</v>
      </c>
      <c r="C1441" s="310" t="s">
        <v>2508</v>
      </c>
      <c r="D1441" s="299" t="s">
        <v>253</v>
      </c>
      <c r="E1441" s="301" t="s">
        <v>1274</v>
      </c>
      <c r="F1441" s="296" t="s">
        <v>396</v>
      </c>
      <c r="G1441" s="468" t="s">
        <v>686</v>
      </c>
      <c r="H1441" s="301"/>
      <c r="I1441" s="301" t="s">
        <v>438</v>
      </c>
      <c r="J1441" s="302">
        <v>28.96</v>
      </c>
      <c r="K1441" s="303" t="s">
        <v>457</v>
      </c>
      <c r="L1441" s="312" t="s">
        <v>163</v>
      </c>
      <c r="M1441" s="289" t="s">
        <v>480</v>
      </c>
      <c r="N1441" s="294">
        <v>12</v>
      </c>
      <c r="O1441" s="305">
        <v>1.94</v>
      </c>
      <c r="P1441" s="305"/>
      <c r="Q1441" s="463">
        <f>IFERROR(tbl_AufmassLos1[[#This Row],[Fläche_qm]]*tbl_AufmassLos1[[#This Row],[Reinigungs-tageJahr]],"")</f>
        <v>347.52</v>
      </c>
      <c r="R1441" s="232">
        <f>IFERROR(VLOOKUP(tbl_AufmassLos1[[#This Row],[Reinigungs-gruppe]]&amp;tbl_AufmassLos1[[#This Row],[Reinigungs-tageJahr]],tbl_BasisLos1[],7,FALSE),"")</f>
        <v>0</v>
      </c>
      <c r="S1441" s="463" t="str">
        <f>IFERROR(tbl_AufmassLos1[[#This Row],[Fläche_qm_Jahr]]/tbl_AufmassLos1[[#This Row],[qm Leistung pro Stunde]],"")</f>
        <v/>
      </c>
      <c r="T1441" s="233">
        <f>IFERROR(VLOOKUP(tbl_AufmassLos1[[#This Row],[Reinigungs-gruppe]]&amp;tbl_AufmassLos1[[#This Row],[Reinigungs-tageJahr]],tbl_BasisLos1[],8,FALSE),"")</f>
        <v>0</v>
      </c>
      <c r="U1441" s="234" t="str">
        <f>IFERROR(tbl_AufmassLos1[[#This Row],[StundenJahr]]*tbl_AufmassLos1[[#This Row],[SVS]],"")</f>
        <v/>
      </c>
      <c r="V1441" s="234" t="str">
        <f>IFERROR(tbl_AufmassLos1[[#This Row],[PreisJahr]]/12,"")</f>
        <v/>
      </c>
    </row>
    <row r="1442" spans="1:22" x14ac:dyDescent="0.2">
      <c r="A1442" s="324" t="s">
        <v>2551</v>
      </c>
      <c r="B1442" s="295" t="s">
        <v>2544</v>
      </c>
      <c r="C1442" s="310" t="s">
        <v>2508</v>
      </c>
      <c r="D1442" s="299" t="s">
        <v>253</v>
      </c>
      <c r="E1442" s="301" t="s">
        <v>1273</v>
      </c>
      <c r="F1442" s="296" t="s">
        <v>396</v>
      </c>
      <c r="G1442" s="468" t="s">
        <v>686</v>
      </c>
      <c r="H1442" s="301"/>
      <c r="I1442" s="301" t="s">
        <v>438</v>
      </c>
      <c r="J1442" s="302">
        <v>17.62</v>
      </c>
      <c r="K1442" s="303" t="s">
        <v>457</v>
      </c>
      <c r="L1442" s="312" t="s">
        <v>163</v>
      </c>
      <c r="M1442" s="289" t="s">
        <v>480</v>
      </c>
      <c r="N1442" s="294">
        <v>12</v>
      </c>
      <c r="O1442" s="305">
        <v>13.85</v>
      </c>
      <c r="P1442" s="305">
        <v>10.050000000000001</v>
      </c>
      <c r="Q1442" s="463">
        <f>IFERROR(tbl_AufmassLos1[[#This Row],[Fläche_qm]]*tbl_AufmassLos1[[#This Row],[Reinigungs-tageJahr]],"")</f>
        <v>211.44</v>
      </c>
      <c r="R1442" s="232">
        <f>IFERROR(VLOOKUP(tbl_AufmassLos1[[#This Row],[Reinigungs-gruppe]]&amp;tbl_AufmassLos1[[#This Row],[Reinigungs-tageJahr]],tbl_BasisLos1[],7,FALSE),"")</f>
        <v>0</v>
      </c>
      <c r="S1442" s="463" t="str">
        <f>IFERROR(tbl_AufmassLos1[[#This Row],[Fläche_qm_Jahr]]/tbl_AufmassLos1[[#This Row],[qm Leistung pro Stunde]],"")</f>
        <v/>
      </c>
      <c r="T1442" s="233">
        <f>IFERROR(VLOOKUP(tbl_AufmassLos1[[#This Row],[Reinigungs-gruppe]]&amp;tbl_AufmassLos1[[#This Row],[Reinigungs-tageJahr]],tbl_BasisLos1[],8,FALSE),"")</f>
        <v>0</v>
      </c>
      <c r="U1442" s="234" t="str">
        <f>IFERROR(tbl_AufmassLos1[[#This Row],[StundenJahr]]*tbl_AufmassLos1[[#This Row],[SVS]],"")</f>
        <v/>
      </c>
      <c r="V1442" s="234" t="str">
        <f>IFERROR(tbl_AufmassLos1[[#This Row],[PreisJahr]]/12,"")</f>
        <v/>
      </c>
    </row>
    <row r="1443" spans="1:22" x14ac:dyDescent="0.2">
      <c r="A1443" s="324" t="s">
        <v>2551</v>
      </c>
      <c r="B1443" s="295" t="s">
        <v>2544</v>
      </c>
      <c r="C1443" s="310" t="s">
        <v>2508</v>
      </c>
      <c r="D1443" s="299" t="s">
        <v>253</v>
      </c>
      <c r="E1443" s="301" t="s">
        <v>360</v>
      </c>
      <c r="F1443" s="296" t="s">
        <v>396</v>
      </c>
      <c r="G1443" s="468" t="s">
        <v>686</v>
      </c>
      <c r="H1443" s="301"/>
      <c r="I1443" s="301" t="s">
        <v>446</v>
      </c>
      <c r="J1443" s="302">
        <v>21.23</v>
      </c>
      <c r="K1443" s="303" t="s">
        <v>457</v>
      </c>
      <c r="L1443" s="312" t="s">
        <v>163</v>
      </c>
      <c r="M1443" s="289" t="s">
        <v>480</v>
      </c>
      <c r="N1443" s="294">
        <v>12</v>
      </c>
      <c r="O1443" s="305">
        <v>3.02</v>
      </c>
      <c r="P1443" s="305"/>
      <c r="Q1443" s="463">
        <f>IFERROR(tbl_AufmassLos1[[#This Row],[Fläche_qm]]*tbl_AufmassLos1[[#This Row],[Reinigungs-tageJahr]],"")</f>
        <v>254.76</v>
      </c>
      <c r="R1443" s="232">
        <f>IFERROR(VLOOKUP(tbl_AufmassLos1[[#This Row],[Reinigungs-gruppe]]&amp;tbl_AufmassLos1[[#This Row],[Reinigungs-tageJahr]],tbl_BasisLos1[],7,FALSE),"")</f>
        <v>0</v>
      </c>
      <c r="S1443" s="463" t="str">
        <f>IFERROR(tbl_AufmassLos1[[#This Row],[Fläche_qm_Jahr]]/tbl_AufmassLos1[[#This Row],[qm Leistung pro Stunde]],"")</f>
        <v/>
      </c>
      <c r="T1443" s="233">
        <f>IFERROR(VLOOKUP(tbl_AufmassLos1[[#This Row],[Reinigungs-gruppe]]&amp;tbl_AufmassLos1[[#This Row],[Reinigungs-tageJahr]],tbl_BasisLos1[],8,FALSE),"")</f>
        <v>0</v>
      </c>
      <c r="U1443" s="234" t="str">
        <f>IFERROR(tbl_AufmassLos1[[#This Row],[StundenJahr]]*tbl_AufmassLos1[[#This Row],[SVS]],"")</f>
        <v/>
      </c>
      <c r="V1443" s="234" t="str">
        <f>IFERROR(tbl_AufmassLos1[[#This Row],[PreisJahr]]/12,"")</f>
        <v/>
      </c>
    </row>
    <row r="1444" spans="1:22" x14ac:dyDescent="0.2">
      <c r="A1444" s="324" t="s">
        <v>2551</v>
      </c>
      <c r="B1444" s="295" t="s">
        <v>2544</v>
      </c>
      <c r="C1444" s="310" t="s">
        <v>2508</v>
      </c>
      <c r="D1444" s="299" t="s">
        <v>253</v>
      </c>
      <c r="E1444" s="301" t="s">
        <v>361</v>
      </c>
      <c r="F1444" s="296" t="s">
        <v>396</v>
      </c>
      <c r="G1444" s="468" t="s">
        <v>686</v>
      </c>
      <c r="H1444" s="301"/>
      <c r="I1444" s="301" t="s">
        <v>446</v>
      </c>
      <c r="J1444" s="302">
        <v>18.47</v>
      </c>
      <c r="K1444" s="303" t="s">
        <v>457</v>
      </c>
      <c r="L1444" s="312" t="s">
        <v>163</v>
      </c>
      <c r="M1444" s="289" t="s">
        <v>480</v>
      </c>
      <c r="N1444" s="294">
        <v>12</v>
      </c>
      <c r="O1444" s="305">
        <v>3.02</v>
      </c>
      <c r="P1444" s="305">
        <v>0.85</v>
      </c>
      <c r="Q1444" s="463">
        <f>IFERROR(tbl_AufmassLos1[[#This Row],[Fläche_qm]]*tbl_AufmassLos1[[#This Row],[Reinigungs-tageJahr]],"")</f>
        <v>221.64</v>
      </c>
      <c r="R1444" s="232">
        <f>IFERROR(VLOOKUP(tbl_AufmassLos1[[#This Row],[Reinigungs-gruppe]]&amp;tbl_AufmassLos1[[#This Row],[Reinigungs-tageJahr]],tbl_BasisLos1[],7,FALSE),"")</f>
        <v>0</v>
      </c>
      <c r="S1444" s="463" t="str">
        <f>IFERROR(tbl_AufmassLos1[[#This Row],[Fläche_qm_Jahr]]/tbl_AufmassLos1[[#This Row],[qm Leistung pro Stunde]],"")</f>
        <v/>
      </c>
      <c r="T1444" s="233">
        <f>IFERROR(VLOOKUP(tbl_AufmassLos1[[#This Row],[Reinigungs-gruppe]]&amp;tbl_AufmassLos1[[#This Row],[Reinigungs-tageJahr]],tbl_BasisLos1[],8,FALSE),"")</f>
        <v>0</v>
      </c>
      <c r="U1444" s="234" t="str">
        <f>IFERROR(tbl_AufmassLos1[[#This Row],[StundenJahr]]*tbl_AufmassLos1[[#This Row],[SVS]],"")</f>
        <v/>
      </c>
      <c r="V1444" s="234" t="str">
        <f>IFERROR(tbl_AufmassLos1[[#This Row],[PreisJahr]]/12,"")</f>
        <v/>
      </c>
    </row>
    <row r="1445" spans="1:22" x14ac:dyDescent="0.2">
      <c r="A1445" s="324" t="s">
        <v>2551</v>
      </c>
      <c r="B1445" s="295" t="s">
        <v>2544</v>
      </c>
      <c r="C1445" s="310" t="s">
        <v>2508</v>
      </c>
      <c r="D1445" s="299" t="s">
        <v>253</v>
      </c>
      <c r="E1445" s="301" t="s">
        <v>1272</v>
      </c>
      <c r="F1445" s="296" t="s">
        <v>396</v>
      </c>
      <c r="G1445" s="468" t="s">
        <v>686</v>
      </c>
      <c r="H1445" s="301"/>
      <c r="I1445" s="301" t="s">
        <v>438</v>
      </c>
      <c r="J1445" s="302">
        <v>7.02</v>
      </c>
      <c r="K1445" s="303" t="s">
        <v>457</v>
      </c>
      <c r="L1445" s="312" t="s">
        <v>163</v>
      </c>
      <c r="M1445" s="295" t="s">
        <v>480</v>
      </c>
      <c r="N1445" s="294">
        <v>12</v>
      </c>
      <c r="O1445" s="305">
        <v>3.02</v>
      </c>
      <c r="P1445" s="305"/>
      <c r="Q1445" s="463">
        <f>IFERROR(tbl_AufmassLos1[[#This Row],[Fläche_qm]]*tbl_AufmassLos1[[#This Row],[Reinigungs-tageJahr]],"")</f>
        <v>84.24</v>
      </c>
      <c r="R1445" s="232">
        <f>IFERROR(VLOOKUP(tbl_AufmassLos1[[#This Row],[Reinigungs-gruppe]]&amp;tbl_AufmassLos1[[#This Row],[Reinigungs-tageJahr]],tbl_BasisLos1[],7,FALSE),"")</f>
        <v>0</v>
      </c>
      <c r="S1445" s="463" t="str">
        <f>IFERROR(tbl_AufmassLos1[[#This Row],[Fläche_qm_Jahr]]/tbl_AufmassLos1[[#This Row],[qm Leistung pro Stunde]],"")</f>
        <v/>
      </c>
      <c r="T1445" s="233">
        <f>IFERROR(VLOOKUP(tbl_AufmassLos1[[#This Row],[Reinigungs-gruppe]]&amp;tbl_AufmassLos1[[#This Row],[Reinigungs-tageJahr]],tbl_BasisLos1[],8,FALSE),"")</f>
        <v>0</v>
      </c>
      <c r="U1445" s="234" t="str">
        <f>IFERROR(tbl_AufmassLos1[[#This Row],[StundenJahr]]*tbl_AufmassLos1[[#This Row],[SVS]],"")</f>
        <v/>
      </c>
      <c r="V1445" s="234" t="str">
        <f>IFERROR(tbl_AufmassLos1[[#This Row],[PreisJahr]]/12,"")</f>
        <v/>
      </c>
    </row>
    <row r="1446" spans="1:22" x14ac:dyDescent="0.2">
      <c r="A1446" s="324" t="s">
        <v>2548</v>
      </c>
      <c r="B1446" s="295">
        <v>709170002</v>
      </c>
      <c r="C1446" s="310" t="s">
        <v>2513</v>
      </c>
      <c r="D1446" s="290" t="s">
        <v>250</v>
      </c>
      <c r="E1446" s="465" t="s">
        <v>999</v>
      </c>
      <c r="F1446" s="291" t="s">
        <v>2107</v>
      </c>
      <c r="G1446" s="469" t="s">
        <v>731</v>
      </c>
      <c r="H1446" s="288"/>
      <c r="I1446" s="288" t="s">
        <v>2472</v>
      </c>
      <c r="J1446" s="292">
        <v>77.47</v>
      </c>
      <c r="K1446" s="293" t="s">
        <v>461</v>
      </c>
      <c r="L1446" s="311" t="s">
        <v>163</v>
      </c>
      <c r="M1446" s="289" t="s">
        <v>484</v>
      </c>
      <c r="N1446" s="294">
        <v>122.5</v>
      </c>
      <c r="O1446" s="323">
        <v>42.9</v>
      </c>
      <c r="P1446" s="295"/>
      <c r="Q1446" s="461">
        <f>IFERROR(tbl_AufmassLos1[[#This Row],[Fläche_qm]]*tbl_AufmassLos1[[#This Row],[Reinigungs-tageJahr]],"")</f>
        <v>9490.0750000000007</v>
      </c>
      <c r="R1446" s="174">
        <f>IFERROR(VLOOKUP(tbl_AufmassLos1[[#This Row],[Reinigungs-gruppe]]&amp;tbl_AufmassLos1[[#This Row],[Reinigungs-tageJahr]],tbl_BasisLos1[],7,FALSE),"")</f>
        <v>0</v>
      </c>
      <c r="S1446" s="461" t="str">
        <f>IFERROR(tbl_AufmassLos1[[#This Row],[Fläche_qm_Jahr]]/tbl_AufmassLos1[[#This Row],[qm Leistung pro Stunde]],"")</f>
        <v/>
      </c>
      <c r="T1446" s="175">
        <f>IFERROR(VLOOKUP(tbl_AufmassLos1[[#This Row],[Reinigungs-gruppe]]&amp;tbl_AufmassLos1[[#This Row],[Reinigungs-tageJahr]],tbl_BasisLos1[],8,FALSE),"")</f>
        <v>0</v>
      </c>
      <c r="U1446" s="176" t="str">
        <f>IFERROR(tbl_AufmassLos1[[#This Row],[StundenJahr]]*tbl_AufmassLos1[[#This Row],[SVS]],"")</f>
        <v/>
      </c>
      <c r="V1446" s="176" t="str">
        <f>IFERROR(tbl_AufmassLos1[[#This Row],[PreisJahr]]/12,"")</f>
        <v/>
      </c>
    </row>
    <row r="1447" spans="1:22" x14ac:dyDescent="0.2">
      <c r="A1447" s="324" t="s">
        <v>2548</v>
      </c>
      <c r="B1447" s="295">
        <v>709170002</v>
      </c>
      <c r="C1447" s="310" t="s">
        <v>2513</v>
      </c>
      <c r="D1447" s="290" t="s">
        <v>250</v>
      </c>
      <c r="E1447" s="465" t="s">
        <v>929</v>
      </c>
      <c r="F1447" s="291" t="s">
        <v>388</v>
      </c>
      <c r="G1447" s="469" t="s">
        <v>731</v>
      </c>
      <c r="H1447" s="288"/>
      <c r="I1447" s="288" t="s">
        <v>442</v>
      </c>
      <c r="J1447" s="292">
        <v>30.45</v>
      </c>
      <c r="K1447" s="293" t="s">
        <v>234</v>
      </c>
      <c r="L1447" s="311" t="s">
        <v>163</v>
      </c>
      <c r="M1447" s="289" t="s">
        <v>479</v>
      </c>
      <c r="N1447" s="294">
        <v>49</v>
      </c>
      <c r="O1447" s="323">
        <v>12</v>
      </c>
      <c r="P1447" s="323">
        <v>0.8</v>
      </c>
      <c r="Q1447" s="461">
        <f>IFERROR(tbl_AufmassLos1[[#This Row],[Fläche_qm]]*tbl_AufmassLos1[[#This Row],[Reinigungs-tageJahr]],"")</f>
        <v>1492.05</v>
      </c>
      <c r="R1447" s="174">
        <f>IFERROR(VLOOKUP(tbl_AufmassLos1[[#This Row],[Reinigungs-gruppe]]&amp;tbl_AufmassLos1[[#This Row],[Reinigungs-tageJahr]],tbl_BasisLos1[],7,FALSE),"")</f>
        <v>0</v>
      </c>
      <c r="S1447" s="461" t="str">
        <f>IFERROR(tbl_AufmassLos1[[#This Row],[Fläche_qm_Jahr]]/tbl_AufmassLos1[[#This Row],[qm Leistung pro Stunde]],"")</f>
        <v/>
      </c>
      <c r="T1447" s="175">
        <f>IFERROR(VLOOKUP(tbl_AufmassLos1[[#This Row],[Reinigungs-gruppe]]&amp;tbl_AufmassLos1[[#This Row],[Reinigungs-tageJahr]],tbl_BasisLos1[],8,FALSE),"")</f>
        <v>0</v>
      </c>
      <c r="U1447" s="176" t="str">
        <f>IFERROR(tbl_AufmassLos1[[#This Row],[StundenJahr]]*tbl_AufmassLos1[[#This Row],[SVS]],"")</f>
        <v/>
      </c>
      <c r="V1447" s="176" t="str">
        <f>IFERROR(tbl_AufmassLos1[[#This Row],[PreisJahr]]/12,"")</f>
        <v/>
      </c>
    </row>
    <row r="1448" spans="1:22" x14ac:dyDescent="0.2">
      <c r="A1448" s="324" t="s">
        <v>2548</v>
      </c>
      <c r="B1448" s="295">
        <v>709170002</v>
      </c>
      <c r="C1448" s="310" t="s">
        <v>2513</v>
      </c>
      <c r="D1448" s="290" t="s">
        <v>250</v>
      </c>
      <c r="E1448" s="465" t="s">
        <v>945</v>
      </c>
      <c r="F1448" s="291" t="s">
        <v>388</v>
      </c>
      <c r="G1448" s="469" t="s">
        <v>731</v>
      </c>
      <c r="H1448" s="288"/>
      <c r="I1448" s="288" t="s">
        <v>442</v>
      </c>
      <c r="J1448" s="292">
        <v>20.81</v>
      </c>
      <c r="K1448" s="293" t="s">
        <v>234</v>
      </c>
      <c r="L1448" s="311" t="s">
        <v>163</v>
      </c>
      <c r="M1448" s="289" t="s">
        <v>479</v>
      </c>
      <c r="N1448" s="294">
        <v>49</v>
      </c>
      <c r="O1448" s="323">
        <v>3.9</v>
      </c>
      <c r="P1448" s="323">
        <v>0.8</v>
      </c>
      <c r="Q1448" s="461">
        <f>IFERROR(tbl_AufmassLos1[[#This Row],[Fläche_qm]]*tbl_AufmassLos1[[#This Row],[Reinigungs-tageJahr]],"")</f>
        <v>1019.6899999999999</v>
      </c>
      <c r="R1448" s="174">
        <f>IFERROR(VLOOKUP(tbl_AufmassLos1[[#This Row],[Reinigungs-gruppe]]&amp;tbl_AufmassLos1[[#This Row],[Reinigungs-tageJahr]],tbl_BasisLos1[],7,FALSE),"")</f>
        <v>0</v>
      </c>
      <c r="S1448" s="461" t="str">
        <f>IFERROR(tbl_AufmassLos1[[#This Row],[Fläche_qm_Jahr]]/tbl_AufmassLos1[[#This Row],[qm Leistung pro Stunde]],"")</f>
        <v/>
      </c>
      <c r="T1448" s="175">
        <f>IFERROR(VLOOKUP(tbl_AufmassLos1[[#This Row],[Reinigungs-gruppe]]&amp;tbl_AufmassLos1[[#This Row],[Reinigungs-tageJahr]],tbl_BasisLos1[],8,FALSE),"")</f>
        <v>0</v>
      </c>
      <c r="U1448" s="176" t="str">
        <f>IFERROR(tbl_AufmassLos1[[#This Row],[StundenJahr]]*tbl_AufmassLos1[[#This Row],[SVS]],"")</f>
        <v/>
      </c>
      <c r="V1448" s="176" t="str">
        <f>IFERROR(tbl_AufmassLos1[[#This Row],[PreisJahr]]/12,"")</f>
        <v/>
      </c>
    </row>
    <row r="1449" spans="1:22" x14ac:dyDescent="0.2">
      <c r="A1449" s="324" t="s">
        <v>2548</v>
      </c>
      <c r="B1449" s="295">
        <v>709170002</v>
      </c>
      <c r="C1449" s="310" t="s">
        <v>2513</v>
      </c>
      <c r="D1449" s="290" t="s">
        <v>250</v>
      </c>
      <c r="E1449" s="465" t="s">
        <v>1010</v>
      </c>
      <c r="F1449" s="291" t="s">
        <v>395</v>
      </c>
      <c r="G1449" s="469" t="s">
        <v>731</v>
      </c>
      <c r="H1449" s="288"/>
      <c r="I1449" s="288" t="s">
        <v>437</v>
      </c>
      <c r="J1449" s="292">
        <v>0</v>
      </c>
      <c r="K1449" s="293" t="s">
        <v>454</v>
      </c>
      <c r="L1449" s="311" t="s">
        <v>163</v>
      </c>
      <c r="M1449" s="289" t="s">
        <v>481</v>
      </c>
      <c r="N1449" s="294">
        <v>245</v>
      </c>
      <c r="O1449" s="295">
        <v>0</v>
      </c>
      <c r="P1449" s="295"/>
      <c r="Q1449" s="461">
        <f>IFERROR(tbl_AufmassLos1[[#This Row],[Fläche_qm]]*tbl_AufmassLos1[[#This Row],[Reinigungs-tageJahr]],"")</f>
        <v>0</v>
      </c>
      <c r="R1449" s="174">
        <f>IFERROR(VLOOKUP(tbl_AufmassLos1[[#This Row],[Reinigungs-gruppe]]&amp;tbl_AufmassLos1[[#This Row],[Reinigungs-tageJahr]],tbl_BasisLos1[],7,FALSE),"")</f>
        <v>0</v>
      </c>
      <c r="S1449" s="461" t="str">
        <f>IFERROR(tbl_AufmassLos1[[#This Row],[Fläche_qm_Jahr]]/tbl_AufmassLos1[[#This Row],[qm Leistung pro Stunde]],"")</f>
        <v/>
      </c>
      <c r="T1449" s="175">
        <f>IFERROR(VLOOKUP(tbl_AufmassLos1[[#This Row],[Reinigungs-gruppe]]&amp;tbl_AufmassLos1[[#This Row],[Reinigungs-tageJahr]],tbl_BasisLos1[],8,FALSE),"")</f>
        <v>0</v>
      </c>
      <c r="U1449" s="176" t="str">
        <f>IFERROR(tbl_AufmassLos1[[#This Row],[StundenJahr]]*tbl_AufmassLos1[[#This Row],[SVS]],"")</f>
        <v/>
      </c>
      <c r="V1449" s="176" t="str">
        <f>IFERROR(tbl_AufmassLos1[[#This Row],[PreisJahr]]/12,"")</f>
        <v/>
      </c>
    </row>
    <row r="1450" spans="1:22" x14ac:dyDescent="0.2">
      <c r="A1450" s="324" t="s">
        <v>2548</v>
      </c>
      <c r="B1450" s="295">
        <v>709170002</v>
      </c>
      <c r="C1450" s="310" t="s">
        <v>2513</v>
      </c>
      <c r="D1450" s="290" t="s">
        <v>250</v>
      </c>
      <c r="E1450" s="465" t="s">
        <v>1011</v>
      </c>
      <c r="F1450" s="291" t="s">
        <v>418</v>
      </c>
      <c r="G1450" s="469" t="s">
        <v>731</v>
      </c>
      <c r="H1450" s="306"/>
      <c r="I1450" s="288" t="s">
        <v>437</v>
      </c>
      <c r="J1450" s="292">
        <v>6.59</v>
      </c>
      <c r="K1450" s="293" t="s">
        <v>48</v>
      </c>
      <c r="L1450" s="311" t="s">
        <v>163</v>
      </c>
      <c r="M1450" s="289" t="s">
        <v>250</v>
      </c>
      <c r="N1450" s="294">
        <v>0</v>
      </c>
      <c r="O1450" s="295">
        <v>0</v>
      </c>
      <c r="P1450" s="295"/>
      <c r="Q1450" s="461">
        <f>IFERROR(tbl_AufmassLos1[[#This Row],[Fläche_qm]]*tbl_AufmassLos1[[#This Row],[Reinigungs-tageJahr]],"")</f>
        <v>0</v>
      </c>
      <c r="R1450" s="174">
        <f>IFERROR(VLOOKUP(tbl_AufmassLos1[[#This Row],[Reinigungs-gruppe]]&amp;tbl_AufmassLos1[[#This Row],[Reinigungs-tageJahr]],tbl_BasisLos1[],7,FALSE),"")</f>
        <v>0</v>
      </c>
      <c r="S1450" s="461" t="str">
        <f>IFERROR(tbl_AufmassLos1[[#This Row],[Fläche_qm_Jahr]]/tbl_AufmassLos1[[#This Row],[qm Leistung pro Stunde]],"")</f>
        <v/>
      </c>
      <c r="T1450" s="175">
        <f>IFERROR(VLOOKUP(tbl_AufmassLos1[[#This Row],[Reinigungs-gruppe]]&amp;tbl_AufmassLos1[[#This Row],[Reinigungs-tageJahr]],tbl_BasisLos1[],8,FALSE),"")</f>
        <v>0</v>
      </c>
      <c r="U1450" s="176" t="str">
        <f>IFERROR(tbl_AufmassLos1[[#This Row],[StundenJahr]]*tbl_AufmassLos1[[#This Row],[SVS]],"")</f>
        <v/>
      </c>
      <c r="V1450" s="176" t="str">
        <f>IFERROR(tbl_AufmassLos1[[#This Row],[PreisJahr]]/12,"")</f>
        <v/>
      </c>
    </row>
    <row r="1451" spans="1:22" x14ac:dyDescent="0.2">
      <c r="A1451" s="324" t="s">
        <v>2548</v>
      </c>
      <c r="B1451" s="295">
        <v>709170002</v>
      </c>
      <c r="C1451" s="310" t="s">
        <v>2513</v>
      </c>
      <c r="D1451" s="290" t="s">
        <v>250</v>
      </c>
      <c r="E1451" s="465" t="s">
        <v>944</v>
      </c>
      <c r="F1451" s="291" t="s">
        <v>388</v>
      </c>
      <c r="G1451" s="469" t="s">
        <v>731</v>
      </c>
      <c r="H1451" s="306"/>
      <c r="I1451" s="288" t="s">
        <v>442</v>
      </c>
      <c r="J1451" s="292">
        <v>21.24</v>
      </c>
      <c r="K1451" s="293" t="s">
        <v>234</v>
      </c>
      <c r="L1451" s="311" t="s">
        <v>163</v>
      </c>
      <c r="M1451" s="289" t="s">
        <v>479</v>
      </c>
      <c r="N1451" s="294">
        <v>49</v>
      </c>
      <c r="O1451" s="323">
        <v>6.7</v>
      </c>
      <c r="P1451" s="323">
        <v>9</v>
      </c>
      <c r="Q1451" s="461">
        <f>IFERROR(tbl_AufmassLos1[[#This Row],[Fläche_qm]]*tbl_AufmassLos1[[#This Row],[Reinigungs-tageJahr]],"")</f>
        <v>1040.76</v>
      </c>
      <c r="R1451" s="174">
        <f>IFERROR(VLOOKUP(tbl_AufmassLos1[[#This Row],[Reinigungs-gruppe]]&amp;tbl_AufmassLos1[[#This Row],[Reinigungs-tageJahr]],tbl_BasisLos1[],7,FALSE),"")</f>
        <v>0</v>
      </c>
      <c r="S1451" s="461" t="str">
        <f>IFERROR(tbl_AufmassLos1[[#This Row],[Fläche_qm_Jahr]]/tbl_AufmassLos1[[#This Row],[qm Leistung pro Stunde]],"")</f>
        <v/>
      </c>
      <c r="T1451" s="175">
        <f>IFERROR(VLOOKUP(tbl_AufmassLos1[[#This Row],[Reinigungs-gruppe]]&amp;tbl_AufmassLos1[[#This Row],[Reinigungs-tageJahr]],tbl_BasisLos1[],8,FALSE),"")</f>
        <v>0</v>
      </c>
      <c r="U1451" s="176" t="str">
        <f>IFERROR(tbl_AufmassLos1[[#This Row],[StundenJahr]]*tbl_AufmassLos1[[#This Row],[SVS]],"")</f>
        <v/>
      </c>
      <c r="V1451" s="176" t="str">
        <f>IFERROR(tbl_AufmassLos1[[#This Row],[PreisJahr]]/12,"")</f>
        <v/>
      </c>
    </row>
    <row r="1452" spans="1:22" x14ac:dyDescent="0.2">
      <c r="A1452" s="324" t="s">
        <v>2548</v>
      </c>
      <c r="B1452" s="295">
        <v>709170002</v>
      </c>
      <c r="C1452" s="310" t="s">
        <v>2513</v>
      </c>
      <c r="D1452" s="290" t="s">
        <v>250</v>
      </c>
      <c r="E1452" s="465" t="s">
        <v>930</v>
      </c>
      <c r="F1452" s="291" t="s">
        <v>388</v>
      </c>
      <c r="G1452" s="469" t="s">
        <v>731</v>
      </c>
      <c r="H1452" s="288"/>
      <c r="I1452" s="288" t="s">
        <v>2473</v>
      </c>
      <c r="J1452" s="292">
        <v>21.77</v>
      </c>
      <c r="K1452" s="293" t="s">
        <v>234</v>
      </c>
      <c r="L1452" s="311" t="s">
        <v>163</v>
      </c>
      <c r="M1452" s="289" t="s">
        <v>479</v>
      </c>
      <c r="N1452" s="294">
        <v>49</v>
      </c>
      <c r="O1452" s="323">
        <v>15.6</v>
      </c>
      <c r="P1452" s="323">
        <v>1.9</v>
      </c>
      <c r="Q1452" s="461">
        <f>IFERROR(tbl_AufmassLos1[[#This Row],[Fläche_qm]]*tbl_AufmassLos1[[#This Row],[Reinigungs-tageJahr]],"")</f>
        <v>1066.73</v>
      </c>
      <c r="R1452" s="174">
        <f>IFERROR(VLOOKUP(tbl_AufmassLos1[[#This Row],[Reinigungs-gruppe]]&amp;tbl_AufmassLos1[[#This Row],[Reinigungs-tageJahr]],tbl_BasisLos1[],7,FALSE),"")</f>
        <v>0</v>
      </c>
      <c r="S1452" s="461" t="str">
        <f>IFERROR(tbl_AufmassLos1[[#This Row],[Fläche_qm_Jahr]]/tbl_AufmassLos1[[#This Row],[qm Leistung pro Stunde]],"")</f>
        <v/>
      </c>
      <c r="T1452" s="175">
        <f>IFERROR(VLOOKUP(tbl_AufmassLos1[[#This Row],[Reinigungs-gruppe]]&amp;tbl_AufmassLos1[[#This Row],[Reinigungs-tageJahr]],tbl_BasisLos1[],8,FALSE),"")</f>
        <v>0</v>
      </c>
      <c r="U1452" s="176" t="str">
        <f>IFERROR(tbl_AufmassLos1[[#This Row],[StundenJahr]]*tbl_AufmassLos1[[#This Row],[SVS]],"")</f>
        <v/>
      </c>
      <c r="V1452" s="176" t="str">
        <f>IFERROR(tbl_AufmassLos1[[#This Row],[PreisJahr]]/12,"")</f>
        <v/>
      </c>
    </row>
    <row r="1453" spans="1:22" x14ac:dyDescent="0.2">
      <c r="A1453" s="324" t="s">
        <v>2548</v>
      </c>
      <c r="B1453" s="295">
        <v>709170002</v>
      </c>
      <c r="C1453" s="310" t="s">
        <v>2513</v>
      </c>
      <c r="D1453" s="290" t="s">
        <v>250</v>
      </c>
      <c r="E1453" s="465" t="s">
        <v>948</v>
      </c>
      <c r="F1453" s="291" t="s">
        <v>415</v>
      </c>
      <c r="G1453" s="469" t="s">
        <v>731</v>
      </c>
      <c r="H1453" s="288"/>
      <c r="I1453" s="288" t="s">
        <v>442</v>
      </c>
      <c r="J1453" s="292">
        <v>6.06</v>
      </c>
      <c r="K1453" s="293" t="s">
        <v>48</v>
      </c>
      <c r="L1453" s="311" t="s">
        <v>163</v>
      </c>
      <c r="M1453" s="289" t="s">
        <v>250</v>
      </c>
      <c r="N1453" s="294">
        <v>0</v>
      </c>
      <c r="O1453" s="295">
        <v>0</v>
      </c>
      <c r="P1453" s="295"/>
      <c r="Q1453" s="461">
        <f>IFERROR(tbl_AufmassLos1[[#This Row],[Fläche_qm]]*tbl_AufmassLos1[[#This Row],[Reinigungs-tageJahr]],"")</f>
        <v>0</v>
      </c>
      <c r="R1453" s="174">
        <f>IFERROR(VLOOKUP(tbl_AufmassLos1[[#This Row],[Reinigungs-gruppe]]&amp;tbl_AufmassLos1[[#This Row],[Reinigungs-tageJahr]],tbl_BasisLos1[],7,FALSE),"")</f>
        <v>0</v>
      </c>
      <c r="S1453" s="461" t="str">
        <f>IFERROR(tbl_AufmassLos1[[#This Row],[Fläche_qm_Jahr]]/tbl_AufmassLos1[[#This Row],[qm Leistung pro Stunde]],"")</f>
        <v/>
      </c>
      <c r="T1453" s="175">
        <f>IFERROR(VLOOKUP(tbl_AufmassLos1[[#This Row],[Reinigungs-gruppe]]&amp;tbl_AufmassLos1[[#This Row],[Reinigungs-tageJahr]],tbl_BasisLos1[],8,FALSE),"")</f>
        <v>0</v>
      </c>
      <c r="U1453" s="176" t="str">
        <f>IFERROR(tbl_AufmassLos1[[#This Row],[StundenJahr]]*tbl_AufmassLos1[[#This Row],[SVS]],"")</f>
        <v/>
      </c>
      <c r="V1453" s="176" t="str">
        <f>IFERROR(tbl_AufmassLos1[[#This Row],[PreisJahr]]/12,"")</f>
        <v/>
      </c>
    </row>
    <row r="1454" spans="1:22" x14ac:dyDescent="0.2">
      <c r="A1454" s="324" t="s">
        <v>2548</v>
      </c>
      <c r="B1454" s="295">
        <v>709170002</v>
      </c>
      <c r="C1454" s="310" t="s">
        <v>2513</v>
      </c>
      <c r="D1454" s="290" t="s">
        <v>250</v>
      </c>
      <c r="E1454" s="465" t="s">
        <v>938</v>
      </c>
      <c r="F1454" s="291" t="s">
        <v>2110</v>
      </c>
      <c r="G1454" s="469" t="s">
        <v>731</v>
      </c>
      <c r="H1454" s="306"/>
      <c r="I1454" s="288" t="s">
        <v>442</v>
      </c>
      <c r="J1454" s="292">
        <v>34.56</v>
      </c>
      <c r="K1454" s="293" t="s">
        <v>461</v>
      </c>
      <c r="L1454" s="311" t="s">
        <v>163</v>
      </c>
      <c r="M1454" s="289" t="s">
        <v>484</v>
      </c>
      <c r="N1454" s="294">
        <v>122.5</v>
      </c>
      <c r="O1454" s="295"/>
      <c r="P1454" s="323">
        <v>13.9</v>
      </c>
      <c r="Q1454" s="461">
        <f>IFERROR(tbl_AufmassLos1[[#This Row],[Fläche_qm]]*tbl_AufmassLos1[[#This Row],[Reinigungs-tageJahr]],"")</f>
        <v>4233.6000000000004</v>
      </c>
      <c r="R1454" s="174">
        <f>IFERROR(VLOOKUP(tbl_AufmassLos1[[#This Row],[Reinigungs-gruppe]]&amp;tbl_AufmassLos1[[#This Row],[Reinigungs-tageJahr]],tbl_BasisLos1[],7,FALSE),"")</f>
        <v>0</v>
      </c>
      <c r="S1454" s="461" t="str">
        <f>IFERROR(tbl_AufmassLos1[[#This Row],[Fläche_qm_Jahr]]/tbl_AufmassLos1[[#This Row],[qm Leistung pro Stunde]],"")</f>
        <v/>
      </c>
      <c r="T1454" s="175">
        <f>IFERROR(VLOOKUP(tbl_AufmassLos1[[#This Row],[Reinigungs-gruppe]]&amp;tbl_AufmassLos1[[#This Row],[Reinigungs-tageJahr]],tbl_BasisLos1[],8,FALSE),"")</f>
        <v>0</v>
      </c>
      <c r="U1454" s="176" t="str">
        <f>IFERROR(tbl_AufmassLos1[[#This Row],[StundenJahr]]*tbl_AufmassLos1[[#This Row],[SVS]],"")</f>
        <v/>
      </c>
      <c r="V1454" s="176" t="str">
        <f>IFERROR(tbl_AufmassLos1[[#This Row],[PreisJahr]]/12,"")</f>
        <v/>
      </c>
    </row>
    <row r="1455" spans="1:22" x14ac:dyDescent="0.2">
      <c r="A1455" s="324" t="s">
        <v>2548</v>
      </c>
      <c r="B1455" s="295">
        <v>709170002</v>
      </c>
      <c r="C1455" s="310" t="s">
        <v>2513</v>
      </c>
      <c r="D1455" s="290" t="s">
        <v>250</v>
      </c>
      <c r="E1455" s="465" t="s">
        <v>939</v>
      </c>
      <c r="F1455" s="291" t="s">
        <v>2111</v>
      </c>
      <c r="G1455" s="469" t="s">
        <v>731</v>
      </c>
      <c r="H1455" s="306"/>
      <c r="I1455" s="288" t="s">
        <v>443</v>
      </c>
      <c r="J1455" s="292">
        <v>3.8</v>
      </c>
      <c r="K1455" s="293" t="s">
        <v>466</v>
      </c>
      <c r="L1455" s="311" t="s">
        <v>163</v>
      </c>
      <c r="M1455" s="289" t="s">
        <v>484</v>
      </c>
      <c r="N1455" s="294">
        <v>122.5</v>
      </c>
      <c r="O1455" s="295">
        <v>0</v>
      </c>
      <c r="P1455" s="295"/>
      <c r="Q1455" s="461">
        <f>IFERROR(tbl_AufmassLos1[[#This Row],[Fläche_qm]]*tbl_AufmassLos1[[#This Row],[Reinigungs-tageJahr]],"")</f>
        <v>465.5</v>
      </c>
      <c r="R1455" s="174">
        <f>IFERROR(VLOOKUP(tbl_AufmassLos1[[#This Row],[Reinigungs-gruppe]]&amp;tbl_AufmassLos1[[#This Row],[Reinigungs-tageJahr]],tbl_BasisLos1[],7,FALSE),"")</f>
        <v>0</v>
      </c>
      <c r="S1455" s="461" t="str">
        <f>IFERROR(tbl_AufmassLos1[[#This Row],[Fläche_qm_Jahr]]/tbl_AufmassLos1[[#This Row],[qm Leistung pro Stunde]],"")</f>
        <v/>
      </c>
      <c r="T1455" s="175">
        <f>IFERROR(VLOOKUP(tbl_AufmassLos1[[#This Row],[Reinigungs-gruppe]]&amp;tbl_AufmassLos1[[#This Row],[Reinigungs-tageJahr]],tbl_BasisLos1[],8,FALSE),"")</f>
        <v>0</v>
      </c>
      <c r="U1455" s="176" t="str">
        <f>IFERROR(tbl_AufmassLos1[[#This Row],[StundenJahr]]*tbl_AufmassLos1[[#This Row],[SVS]],"")</f>
        <v/>
      </c>
      <c r="V1455" s="176" t="str">
        <f>IFERROR(tbl_AufmassLos1[[#This Row],[PreisJahr]]/12,"")</f>
        <v/>
      </c>
    </row>
    <row r="1456" spans="1:22" x14ac:dyDescent="0.2">
      <c r="A1456" s="324" t="s">
        <v>2548</v>
      </c>
      <c r="B1456" s="295">
        <v>709170002</v>
      </c>
      <c r="C1456" s="310" t="s">
        <v>2513</v>
      </c>
      <c r="D1456" s="290" t="s">
        <v>250</v>
      </c>
      <c r="E1456" s="465" t="s">
        <v>931</v>
      </c>
      <c r="F1456" s="291" t="s">
        <v>2112</v>
      </c>
      <c r="G1456" s="469" t="s">
        <v>731</v>
      </c>
      <c r="H1456" s="306"/>
      <c r="I1456" s="288" t="s">
        <v>443</v>
      </c>
      <c r="J1456" s="292">
        <v>8</v>
      </c>
      <c r="K1456" s="293" t="s">
        <v>466</v>
      </c>
      <c r="L1456" s="311" t="s">
        <v>163</v>
      </c>
      <c r="M1456" s="289" t="s">
        <v>484</v>
      </c>
      <c r="N1456" s="294">
        <v>122.5</v>
      </c>
      <c r="O1456" s="295">
        <v>0</v>
      </c>
      <c r="P1456" s="295"/>
      <c r="Q1456" s="461">
        <f>IFERROR(tbl_AufmassLos1[[#This Row],[Fläche_qm]]*tbl_AufmassLos1[[#This Row],[Reinigungs-tageJahr]],"")</f>
        <v>980</v>
      </c>
      <c r="R1456" s="174">
        <f>IFERROR(VLOOKUP(tbl_AufmassLos1[[#This Row],[Reinigungs-gruppe]]&amp;tbl_AufmassLos1[[#This Row],[Reinigungs-tageJahr]],tbl_BasisLos1[],7,FALSE),"")</f>
        <v>0</v>
      </c>
      <c r="S1456" s="461" t="str">
        <f>IFERROR(tbl_AufmassLos1[[#This Row],[Fläche_qm_Jahr]]/tbl_AufmassLos1[[#This Row],[qm Leistung pro Stunde]],"")</f>
        <v/>
      </c>
      <c r="T1456" s="175">
        <f>IFERROR(VLOOKUP(tbl_AufmassLos1[[#This Row],[Reinigungs-gruppe]]&amp;tbl_AufmassLos1[[#This Row],[Reinigungs-tageJahr]],tbl_BasisLos1[],8,FALSE),"")</f>
        <v>0</v>
      </c>
      <c r="U1456" s="176" t="str">
        <f>IFERROR(tbl_AufmassLos1[[#This Row],[StundenJahr]]*tbl_AufmassLos1[[#This Row],[SVS]],"")</f>
        <v/>
      </c>
      <c r="V1456" s="176" t="str">
        <f>IFERROR(tbl_AufmassLos1[[#This Row],[PreisJahr]]/12,"")</f>
        <v/>
      </c>
    </row>
    <row r="1457" spans="1:22" x14ac:dyDescent="0.2">
      <c r="A1457" s="324" t="s">
        <v>2548</v>
      </c>
      <c r="B1457" s="295">
        <v>709170002</v>
      </c>
      <c r="C1457" s="310" t="s">
        <v>2513</v>
      </c>
      <c r="D1457" s="290" t="s">
        <v>250</v>
      </c>
      <c r="E1457" s="465" t="s">
        <v>932</v>
      </c>
      <c r="F1457" s="291" t="s">
        <v>431</v>
      </c>
      <c r="G1457" s="469" t="s">
        <v>731</v>
      </c>
      <c r="H1457" s="288"/>
      <c r="I1457" s="288" t="s">
        <v>443</v>
      </c>
      <c r="J1457" s="292">
        <v>33.44</v>
      </c>
      <c r="K1457" s="293" t="s">
        <v>466</v>
      </c>
      <c r="L1457" s="311" t="s">
        <v>163</v>
      </c>
      <c r="M1457" s="289" t="s">
        <v>484</v>
      </c>
      <c r="N1457" s="294">
        <v>122.5</v>
      </c>
      <c r="O1457" s="323">
        <v>10.1</v>
      </c>
      <c r="P1457" s="295"/>
      <c r="Q1457" s="461">
        <f>IFERROR(tbl_AufmassLos1[[#This Row],[Fläche_qm]]*tbl_AufmassLos1[[#This Row],[Reinigungs-tageJahr]],"")</f>
        <v>4096.3999999999996</v>
      </c>
      <c r="R1457" s="174">
        <f>IFERROR(VLOOKUP(tbl_AufmassLos1[[#This Row],[Reinigungs-gruppe]]&amp;tbl_AufmassLos1[[#This Row],[Reinigungs-tageJahr]],tbl_BasisLos1[],7,FALSE),"")</f>
        <v>0</v>
      </c>
      <c r="S1457" s="461" t="str">
        <f>IFERROR(tbl_AufmassLos1[[#This Row],[Fläche_qm_Jahr]]/tbl_AufmassLos1[[#This Row],[qm Leistung pro Stunde]],"")</f>
        <v/>
      </c>
      <c r="T1457" s="175">
        <f>IFERROR(VLOOKUP(tbl_AufmassLos1[[#This Row],[Reinigungs-gruppe]]&amp;tbl_AufmassLos1[[#This Row],[Reinigungs-tageJahr]],tbl_BasisLos1[],8,FALSE),"")</f>
        <v>0</v>
      </c>
      <c r="U1457" s="176" t="str">
        <f>IFERROR(tbl_AufmassLos1[[#This Row],[StundenJahr]]*tbl_AufmassLos1[[#This Row],[SVS]],"")</f>
        <v/>
      </c>
      <c r="V1457" s="176" t="str">
        <f>IFERROR(tbl_AufmassLos1[[#This Row],[PreisJahr]]/12,"")</f>
        <v/>
      </c>
    </row>
    <row r="1458" spans="1:22" x14ac:dyDescent="0.2">
      <c r="A1458" s="324" t="s">
        <v>2548</v>
      </c>
      <c r="B1458" s="295">
        <v>709170002</v>
      </c>
      <c r="C1458" s="310" t="s">
        <v>2513</v>
      </c>
      <c r="D1458" s="290" t="s">
        <v>250</v>
      </c>
      <c r="E1458" s="465" t="s">
        <v>940</v>
      </c>
      <c r="F1458" s="291" t="s">
        <v>426</v>
      </c>
      <c r="G1458" s="469" t="s">
        <v>731</v>
      </c>
      <c r="H1458" s="288"/>
      <c r="I1458" s="288" t="s">
        <v>2471</v>
      </c>
      <c r="J1458" s="292">
        <v>1.49</v>
      </c>
      <c r="K1458" s="293" t="s">
        <v>459</v>
      </c>
      <c r="L1458" s="311" t="s">
        <v>163</v>
      </c>
      <c r="M1458" s="289" t="s">
        <v>479</v>
      </c>
      <c r="N1458" s="294">
        <v>49</v>
      </c>
      <c r="O1458" s="295">
        <v>0</v>
      </c>
      <c r="P1458" s="295"/>
      <c r="Q1458" s="461">
        <f>IFERROR(tbl_AufmassLos1[[#This Row],[Fläche_qm]]*tbl_AufmassLos1[[#This Row],[Reinigungs-tageJahr]],"")</f>
        <v>73.010000000000005</v>
      </c>
      <c r="R1458" s="174">
        <f>IFERROR(VLOOKUP(tbl_AufmassLos1[[#This Row],[Reinigungs-gruppe]]&amp;tbl_AufmassLos1[[#This Row],[Reinigungs-tageJahr]],tbl_BasisLos1[],7,FALSE),"")</f>
        <v>0</v>
      </c>
      <c r="S1458" s="461" t="str">
        <f>IFERROR(tbl_AufmassLos1[[#This Row],[Fläche_qm_Jahr]]/tbl_AufmassLos1[[#This Row],[qm Leistung pro Stunde]],"")</f>
        <v/>
      </c>
      <c r="T1458" s="175">
        <f>IFERROR(VLOOKUP(tbl_AufmassLos1[[#This Row],[Reinigungs-gruppe]]&amp;tbl_AufmassLos1[[#This Row],[Reinigungs-tageJahr]],tbl_BasisLos1[],8,FALSE),"")</f>
        <v>0</v>
      </c>
      <c r="U1458" s="176" t="str">
        <f>IFERROR(tbl_AufmassLos1[[#This Row],[StundenJahr]]*tbl_AufmassLos1[[#This Row],[SVS]],"")</f>
        <v/>
      </c>
      <c r="V1458" s="176" t="str">
        <f>IFERROR(tbl_AufmassLos1[[#This Row],[PreisJahr]]/12,"")</f>
        <v/>
      </c>
    </row>
    <row r="1459" spans="1:22" x14ac:dyDescent="0.2">
      <c r="A1459" s="324" t="s">
        <v>2548</v>
      </c>
      <c r="B1459" s="295">
        <v>709170002</v>
      </c>
      <c r="C1459" s="310" t="s">
        <v>2513</v>
      </c>
      <c r="D1459" s="290" t="s">
        <v>250</v>
      </c>
      <c r="E1459" s="465" t="s">
        <v>998</v>
      </c>
      <c r="F1459" s="291" t="s">
        <v>392</v>
      </c>
      <c r="G1459" s="469" t="s">
        <v>731</v>
      </c>
      <c r="H1459" s="288"/>
      <c r="I1459" s="288" t="s">
        <v>443</v>
      </c>
      <c r="J1459" s="292">
        <v>108.6</v>
      </c>
      <c r="K1459" s="293" t="s">
        <v>262</v>
      </c>
      <c r="L1459" s="311" t="s">
        <v>163</v>
      </c>
      <c r="M1459" s="289" t="s">
        <v>481</v>
      </c>
      <c r="N1459" s="294">
        <v>245</v>
      </c>
      <c r="O1459" s="323">
        <v>3.8</v>
      </c>
      <c r="P1459" s="323">
        <v>8.1</v>
      </c>
      <c r="Q1459" s="461">
        <f>IFERROR(tbl_AufmassLos1[[#This Row],[Fläche_qm]]*tbl_AufmassLos1[[#This Row],[Reinigungs-tageJahr]],"")</f>
        <v>26607</v>
      </c>
      <c r="R1459" s="174">
        <f>IFERROR(VLOOKUP(tbl_AufmassLos1[[#This Row],[Reinigungs-gruppe]]&amp;tbl_AufmassLos1[[#This Row],[Reinigungs-tageJahr]],tbl_BasisLos1[],7,FALSE),"")</f>
        <v>0</v>
      </c>
      <c r="S1459" s="461" t="str">
        <f>IFERROR(tbl_AufmassLos1[[#This Row],[Fläche_qm_Jahr]]/tbl_AufmassLos1[[#This Row],[qm Leistung pro Stunde]],"")</f>
        <v/>
      </c>
      <c r="T1459" s="175">
        <f>IFERROR(VLOOKUP(tbl_AufmassLos1[[#This Row],[Reinigungs-gruppe]]&amp;tbl_AufmassLos1[[#This Row],[Reinigungs-tageJahr]],tbl_BasisLos1[],8,FALSE),"")</f>
        <v>0</v>
      </c>
      <c r="U1459" s="176" t="str">
        <f>IFERROR(tbl_AufmassLos1[[#This Row],[StundenJahr]]*tbl_AufmassLos1[[#This Row],[SVS]],"")</f>
        <v/>
      </c>
      <c r="V1459" s="176" t="str">
        <f>IFERROR(tbl_AufmassLos1[[#This Row],[PreisJahr]]/12,"")</f>
        <v/>
      </c>
    </row>
    <row r="1460" spans="1:22" x14ac:dyDescent="0.2">
      <c r="A1460" s="324" t="s">
        <v>2548</v>
      </c>
      <c r="B1460" s="295">
        <v>709170002</v>
      </c>
      <c r="C1460" s="310" t="s">
        <v>2513</v>
      </c>
      <c r="D1460" s="290" t="s">
        <v>250</v>
      </c>
      <c r="E1460" s="465" t="s">
        <v>1001</v>
      </c>
      <c r="F1460" s="291" t="s">
        <v>388</v>
      </c>
      <c r="G1460" s="469" t="s">
        <v>731</v>
      </c>
      <c r="H1460" s="288"/>
      <c r="I1460" s="288" t="s">
        <v>442</v>
      </c>
      <c r="J1460" s="292">
        <v>18.25</v>
      </c>
      <c r="K1460" s="293" t="s">
        <v>234</v>
      </c>
      <c r="L1460" s="311" t="s">
        <v>163</v>
      </c>
      <c r="M1460" s="289" t="s">
        <v>479</v>
      </c>
      <c r="N1460" s="294">
        <v>49</v>
      </c>
      <c r="O1460" s="323">
        <v>3.9</v>
      </c>
      <c r="P1460" s="323">
        <v>0.8</v>
      </c>
      <c r="Q1460" s="461">
        <f>IFERROR(tbl_AufmassLos1[[#This Row],[Fläche_qm]]*tbl_AufmassLos1[[#This Row],[Reinigungs-tageJahr]],"")</f>
        <v>894.25</v>
      </c>
      <c r="R1460" s="174">
        <f>IFERROR(VLOOKUP(tbl_AufmassLos1[[#This Row],[Reinigungs-gruppe]]&amp;tbl_AufmassLos1[[#This Row],[Reinigungs-tageJahr]],tbl_BasisLos1[],7,FALSE),"")</f>
        <v>0</v>
      </c>
      <c r="S1460" s="461" t="str">
        <f>IFERROR(tbl_AufmassLos1[[#This Row],[Fläche_qm_Jahr]]/tbl_AufmassLos1[[#This Row],[qm Leistung pro Stunde]],"")</f>
        <v/>
      </c>
      <c r="T1460" s="175">
        <f>IFERROR(VLOOKUP(tbl_AufmassLos1[[#This Row],[Reinigungs-gruppe]]&amp;tbl_AufmassLos1[[#This Row],[Reinigungs-tageJahr]],tbl_BasisLos1[],8,FALSE),"")</f>
        <v>0</v>
      </c>
      <c r="U1460" s="176" t="str">
        <f>IFERROR(tbl_AufmassLos1[[#This Row],[StundenJahr]]*tbl_AufmassLos1[[#This Row],[SVS]],"")</f>
        <v/>
      </c>
      <c r="V1460" s="176" t="str">
        <f>IFERROR(tbl_AufmassLos1[[#This Row],[PreisJahr]]/12,"")</f>
        <v/>
      </c>
    </row>
    <row r="1461" spans="1:22" x14ac:dyDescent="0.2">
      <c r="A1461" s="324" t="s">
        <v>2548</v>
      </c>
      <c r="B1461" s="295">
        <v>709170002</v>
      </c>
      <c r="C1461" s="310" t="s">
        <v>2513</v>
      </c>
      <c r="D1461" s="290" t="s">
        <v>250</v>
      </c>
      <c r="E1461" s="465" t="s">
        <v>941</v>
      </c>
      <c r="F1461" s="291" t="s">
        <v>2108</v>
      </c>
      <c r="G1461" s="469" t="s">
        <v>731</v>
      </c>
      <c r="H1461" s="288"/>
      <c r="I1461" s="288" t="s">
        <v>443</v>
      </c>
      <c r="J1461" s="292">
        <v>8</v>
      </c>
      <c r="K1461" s="293" t="s">
        <v>466</v>
      </c>
      <c r="L1461" s="311" t="s">
        <v>163</v>
      </c>
      <c r="M1461" s="289" t="s">
        <v>484</v>
      </c>
      <c r="N1461" s="294">
        <v>122.5</v>
      </c>
      <c r="O1461" s="295">
        <v>0</v>
      </c>
      <c r="P1461" s="295"/>
      <c r="Q1461" s="461">
        <f>IFERROR(tbl_AufmassLos1[[#This Row],[Fläche_qm]]*tbl_AufmassLos1[[#This Row],[Reinigungs-tageJahr]],"")</f>
        <v>980</v>
      </c>
      <c r="R1461" s="174">
        <f>IFERROR(VLOOKUP(tbl_AufmassLos1[[#This Row],[Reinigungs-gruppe]]&amp;tbl_AufmassLos1[[#This Row],[Reinigungs-tageJahr]],tbl_BasisLos1[],7,FALSE),"")</f>
        <v>0</v>
      </c>
      <c r="S1461" s="461" t="str">
        <f>IFERROR(tbl_AufmassLos1[[#This Row],[Fläche_qm_Jahr]]/tbl_AufmassLos1[[#This Row],[qm Leistung pro Stunde]],"")</f>
        <v/>
      </c>
      <c r="T1461" s="175">
        <f>IFERROR(VLOOKUP(tbl_AufmassLos1[[#This Row],[Reinigungs-gruppe]]&amp;tbl_AufmassLos1[[#This Row],[Reinigungs-tageJahr]],tbl_BasisLos1[],8,FALSE),"")</f>
        <v>0</v>
      </c>
      <c r="U1461" s="176" t="str">
        <f>IFERROR(tbl_AufmassLos1[[#This Row],[StundenJahr]]*tbl_AufmassLos1[[#This Row],[SVS]],"")</f>
        <v/>
      </c>
      <c r="V1461" s="176" t="str">
        <f>IFERROR(tbl_AufmassLos1[[#This Row],[PreisJahr]]/12,"")</f>
        <v/>
      </c>
    </row>
    <row r="1462" spans="1:22" x14ac:dyDescent="0.2">
      <c r="A1462" s="324" t="s">
        <v>2548</v>
      </c>
      <c r="B1462" s="295">
        <v>709170002</v>
      </c>
      <c r="C1462" s="310" t="s">
        <v>2513</v>
      </c>
      <c r="D1462" s="290" t="s">
        <v>250</v>
      </c>
      <c r="E1462" s="465" t="s">
        <v>942</v>
      </c>
      <c r="F1462" s="291" t="s">
        <v>2109</v>
      </c>
      <c r="G1462" s="469" t="s">
        <v>731</v>
      </c>
      <c r="H1462" s="288"/>
      <c r="I1462" s="288" t="s">
        <v>443</v>
      </c>
      <c r="J1462" s="292">
        <v>6.92</v>
      </c>
      <c r="K1462" s="293" t="s">
        <v>466</v>
      </c>
      <c r="L1462" s="311" t="s">
        <v>163</v>
      </c>
      <c r="M1462" s="289" t="s">
        <v>484</v>
      </c>
      <c r="N1462" s="294">
        <v>122.5</v>
      </c>
      <c r="O1462" s="295">
        <v>0</v>
      </c>
      <c r="P1462" s="295"/>
      <c r="Q1462" s="461">
        <f>IFERROR(tbl_AufmassLos1[[#This Row],[Fläche_qm]]*tbl_AufmassLos1[[#This Row],[Reinigungs-tageJahr]],"")</f>
        <v>847.7</v>
      </c>
      <c r="R1462" s="174">
        <f>IFERROR(VLOOKUP(tbl_AufmassLos1[[#This Row],[Reinigungs-gruppe]]&amp;tbl_AufmassLos1[[#This Row],[Reinigungs-tageJahr]],tbl_BasisLos1[],7,FALSE),"")</f>
        <v>0</v>
      </c>
      <c r="S1462" s="461" t="str">
        <f>IFERROR(tbl_AufmassLos1[[#This Row],[Fläche_qm_Jahr]]/tbl_AufmassLos1[[#This Row],[qm Leistung pro Stunde]],"")</f>
        <v/>
      </c>
      <c r="T1462" s="175">
        <f>IFERROR(VLOOKUP(tbl_AufmassLos1[[#This Row],[Reinigungs-gruppe]]&amp;tbl_AufmassLos1[[#This Row],[Reinigungs-tageJahr]],tbl_BasisLos1[],8,FALSE),"")</f>
        <v>0</v>
      </c>
      <c r="U1462" s="176" t="str">
        <f>IFERROR(tbl_AufmassLos1[[#This Row],[StundenJahr]]*tbl_AufmassLos1[[#This Row],[SVS]],"")</f>
        <v/>
      </c>
      <c r="V1462" s="176" t="str">
        <f>IFERROR(tbl_AufmassLos1[[#This Row],[PreisJahr]]/12,"")</f>
        <v/>
      </c>
    </row>
    <row r="1463" spans="1:22" x14ac:dyDescent="0.2">
      <c r="A1463" s="324" t="s">
        <v>2548</v>
      </c>
      <c r="B1463" s="295">
        <v>709170002</v>
      </c>
      <c r="C1463" s="310" t="s">
        <v>2513</v>
      </c>
      <c r="D1463" s="290" t="s">
        <v>250</v>
      </c>
      <c r="E1463" s="465" t="s">
        <v>933</v>
      </c>
      <c r="F1463" s="291" t="s">
        <v>380</v>
      </c>
      <c r="G1463" s="469" t="s">
        <v>731</v>
      </c>
      <c r="H1463" s="288"/>
      <c r="I1463" s="288" t="s">
        <v>442</v>
      </c>
      <c r="J1463" s="292">
        <v>57.15</v>
      </c>
      <c r="K1463" s="293" t="s">
        <v>262</v>
      </c>
      <c r="L1463" s="311" t="s">
        <v>163</v>
      </c>
      <c r="M1463" s="289" t="s">
        <v>481</v>
      </c>
      <c r="N1463" s="294">
        <v>245</v>
      </c>
      <c r="O1463" s="295">
        <v>0</v>
      </c>
      <c r="P1463" s="323">
        <v>2.2999999999999998</v>
      </c>
      <c r="Q1463" s="461">
        <f>IFERROR(tbl_AufmassLos1[[#This Row],[Fläche_qm]]*tbl_AufmassLos1[[#This Row],[Reinigungs-tageJahr]],"")</f>
        <v>14001.75</v>
      </c>
      <c r="R1463" s="174">
        <f>IFERROR(VLOOKUP(tbl_AufmassLos1[[#This Row],[Reinigungs-gruppe]]&amp;tbl_AufmassLos1[[#This Row],[Reinigungs-tageJahr]],tbl_BasisLos1[],7,FALSE),"")</f>
        <v>0</v>
      </c>
      <c r="S1463" s="461" t="str">
        <f>IFERROR(tbl_AufmassLos1[[#This Row],[Fläche_qm_Jahr]]/tbl_AufmassLos1[[#This Row],[qm Leistung pro Stunde]],"")</f>
        <v/>
      </c>
      <c r="T1463" s="175">
        <f>IFERROR(VLOOKUP(tbl_AufmassLos1[[#This Row],[Reinigungs-gruppe]]&amp;tbl_AufmassLos1[[#This Row],[Reinigungs-tageJahr]],tbl_BasisLos1[],8,FALSE),"")</f>
        <v>0</v>
      </c>
      <c r="U1463" s="176" t="str">
        <f>IFERROR(tbl_AufmassLos1[[#This Row],[StundenJahr]]*tbl_AufmassLos1[[#This Row],[SVS]],"")</f>
        <v/>
      </c>
      <c r="V1463" s="176" t="str">
        <f>IFERROR(tbl_AufmassLos1[[#This Row],[PreisJahr]]/12,"")</f>
        <v/>
      </c>
    </row>
    <row r="1464" spans="1:22" x14ac:dyDescent="0.2">
      <c r="A1464" s="324" t="s">
        <v>2548</v>
      </c>
      <c r="B1464" s="295">
        <v>709170002</v>
      </c>
      <c r="C1464" s="310" t="s">
        <v>2513</v>
      </c>
      <c r="D1464" s="290" t="s">
        <v>250</v>
      </c>
      <c r="E1464" s="465" t="s">
        <v>1000</v>
      </c>
      <c r="F1464" s="291" t="s">
        <v>387</v>
      </c>
      <c r="G1464" s="469" t="s">
        <v>731</v>
      </c>
      <c r="H1464" s="288"/>
      <c r="I1464" s="288" t="s">
        <v>437</v>
      </c>
      <c r="J1464" s="292">
        <v>2.25</v>
      </c>
      <c r="K1464" s="293" t="s">
        <v>48</v>
      </c>
      <c r="L1464" s="311" t="s">
        <v>163</v>
      </c>
      <c r="M1464" s="289" t="s">
        <v>250</v>
      </c>
      <c r="N1464" s="294">
        <v>0</v>
      </c>
      <c r="O1464" s="295">
        <v>0</v>
      </c>
      <c r="P1464" s="295"/>
      <c r="Q1464" s="461">
        <f>IFERROR(tbl_AufmassLos1[[#This Row],[Fläche_qm]]*tbl_AufmassLos1[[#This Row],[Reinigungs-tageJahr]],"")</f>
        <v>0</v>
      </c>
      <c r="R1464" s="174">
        <f>IFERROR(VLOOKUP(tbl_AufmassLos1[[#This Row],[Reinigungs-gruppe]]&amp;tbl_AufmassLos1[[#This Row],[Reinigungs-tageJahr]],tbl_BasisLos1[],7,FALSE),"")</f>
        <v>0</v>
      </c>
      <c r="S1464" s="461" t="str">
        <f>IFERROR(tbl_AufmassLos1[[#This Row],[Fläche_qm_Jahr]]/tbl_AufmassLos1[[#This Row],[qm Leistung pro Stunde]],"")</f>
        <v/>
      </c>
      <c r="T1464" s="175">
        <f>IFERROR(VLOOKUP(tbl_AufmassLos1[[#This Row],[Reinigungs-gruppe]]&amp;tbl_AufmassLos1[[#This Row],[Reinigungs-tageJahr]],tbl_BasisLos1[],8,FALSE),"")</f>
        <v>0</v>
      </c>
      <c r="U1464" s="176" t="str">
        <f>IFERROR(tbl_AufmassLos1[[#This Row],[StundenJahr]]*tbl_AufmassLos1[[#This Row],[SVS]],"")</f>
        <v/>
      </c>
      <c r="V1464" s="176" t="str">
        <f>IFERROR(tbl_AufmassLos1[[#This Row],[PreisJahr]]/12,"")</f>
        <v/>
      </c>
    </row>
    <row r="1465" spans="1:22" x14ac:dyDescent="0.2">
      <c r="A1465" s="324" t="s">
        <v>2548</v>
      </c>
      <c r="B1465" s="295">
        <v>709170002</v>
      </c>
      <c r="C1465" s="310" t="s">
        <v>2513</v>
      </c>
      <c r="D1465" s="290" t="s">
        <v>250</v>
      </c>
      <c r="E1465" s="465" t="s">
        <v>1002</v>
      </c>
      <c r="F1465" s="291" t="s">
        <v>388</v>
      </c>
      <c r="G1465" s="469" t="s">
        <v>731</v>
      </c>
      <c r="H1465" s="288"/>
      <c r="I1465" s="288" t="s">
        <v>442</v>
      </c>
      <c r="J1465" s="292">
        <v>14.86</v>
      </c>
      <c r="K1465" s="293" t="s">
        <v>234</v>
      </c>
      <c r="L1465" s="311" t="s">
        <v>163</v>
      </c>
      <c r="M1465" s="295" t="s">
        <v>479</v>
      </c>
      <c r="N1465" s="294">
        <v>49</v>
      </c>
      <c r="O1465" s="323">
        <v>2.6</v>
      </c>
      <c r="P1465" s="323">
        <v>0.8</v>
      </c>
      <c r="Q1465" s="461">
        <f>IFERROR(tbl_AufmassLos1[[#This Row],[Fläche_qm]]*tbl_AufmassLos1[[#This Row],[Reinigungs-tageJahr]],"")</f>
        <v>728.14</v>
      </c>
      <c r="R1465" s="174">
        <f>IFERROR(VLOOKUP(tbl_AufmassLos1[[#This Row],[Reinigungs-gruppe]]&amp;tbl_AufmassLos1[[#This Row],[Reinigungs-tageJahr]],tbl_BasisLos1[],7,FALSE),"")</f>
        <v>0</v>
      </c>
      <c r="S1465" s="461" t="str">
        <f>IFERROR(tbl_AufmassLos1[[#This Row],[Fläche_qm_Jahr]]/tbl_AufmassLos1[[#This Row],[qm Leistung pro Stunde]],"")</f>
        <v/>
      </c>
      <c r="T1465" s="175">
        <f>IFERROR(VLOOKUP(tbl_AufmassLos1[[#This Row],[Reinigungs-gruppe]]&amp;tbl_AufmassLos1[[#This Row],[Reinigungs-tageJahr]],tbl_BasisLos1[],8,FALSE),"")</f>
        <v>0</v>
      </c>
      <c r="U1465" s="176" t="str">
        <f>IFERROR(tbl_AufmassLos1[[#This Row],[StundenJahr]]*tbl_AufmassLos1[[#This Row],[SVS]],"")</f>
        <v/>
      </c>
      <c r="V1465" s="176" t="str">
        <f>IFERROR(tbl_AufmassLos1[[#This Row],[PreisJahr]]/12,"")</f>
        <v/>
      </c>
    </row>
    <row r="1466" spans="1:22" x14ac:dyDescent="0.2">
      <c r="A1466" s="324" t="s">
        <v>2548</v>
      </c>
      <c r="B1466" s="295">
        <v>709170002</v>
      </c>
      <c r="C1466" s="310" t="s">
        <v>2513</v>
      </c>
      <c r="D1466" s="290" t="s">
        <v>250</v>
      </c>
      <c r="E1466" s="465" t="s">
        <v>789</v>
      </c>
      <c r="F1466" s="291" t="s">
        <v>394</v>
      </c>
      <c r="G1466" s="469" t="s">
        <v>731</v>
      </c>
      <c r="H1466" s="288"/>
      <c r="I1466" s="288" t="s">
        <v>443</v>
      </c>
      <c r="J1466" s="292">
        <v>3.64</v>
      </c>
      <c r="K1466" s="293" t="s">
        <v>451</v>
      </c>
      <c r="L1466" s="311" t="s">
        <v>163</v>
      </c>
      <c r="M1466" s="289" t="s">
        <v>481</v>
      </c>
      <c r="N1466" s="294">
        <v>245</v>
      </c>
      <c r="O1466" s="295">
        <v>0</v>
      </c>
      <c r="P1466" s="295"/>
      <c r="Q1466" s="461">
        <f>IFERROR(tbl_AufmassLos1[[#This Row],[Fläche_qm]]*tbl_AufmassLos1[[#This Row],[Reinigungs-tageJahr]],"")</f>
        <v>891.80000000000007</v>
      </c>
      <c r="R1466" s="174">
        <f>IFERROR(VLOOKUP(tbl_AufmassLos1[[#This Row],[Reinigungs-gruppe]]&amp;tbl_AufmassLos1[[#This Row],[Reinigungs-tageJahr]],tbl_BasisLos1[],7,FALSE),"")</f>
        <v>0</v>
      </c>
      <c r="S1466" s="461" t="str">
        <f>IFERROR(tbl_AufmassLos1[[#This Row],[Fläche_qm_Jahr]]/tbl_AufmassLos1[[#This Row],[qm Leistung pro Stunde]],"")</f>
        <v/>
      </c>
      <c r="T1466" s="175">
        <f>IFERROR(VLOOKUP(tbl_AufmassLos1[[#This Row],[Reinigungs-gruppe]]&amp;tbl_AufmassLos1[[#This Row],[Reinigungs-tageJahr]],tbl_BasisLos1[],8,FALSE),"")</f>
        <v>0</v>
      </c>
      <c r="U1466" s="176" t="str">
        <f>IFERROR(tbl_AufmassLos1[[#This Row],[StundenJahr]]*tbl_AufmassLos1[[#This Row],[SVS]],"")</f>
        <v/>
      </c>
      <c r="V1466" s="176" t="str">
        <f>IFERROR(tbl_AufmassLos1[[#This Row],[PreisJahr]]/12,"")</f>
        <v/>
      </c>
    </row>
    <row r="1467" spans="1:22" x14ac:dyDescent="0.2">
      <c r="A1467" s="324" t="s">
        <v>2548</v>
      </c>
      <c r="B1467" s="295">
        <v>709170002</v>
      </c>
      <c r="C1467" s="310" t="s">
        <v>2513</v>
      </c>
      <c r="D1467" s="290" t="s">
        <v>250</v>
      </c>
      <c r="E1467" s="465" t="s">
        <v>1003</v>
      </c>
      <c r="F1467" s="291" t="s">
        <v>393</v>
      </c>
      <c r="G1467" s="469" t="s">
        <v>731</v>
      </c>
      <c r="H1467" s="288"/>
      <c r="I1467" s="288" t="s">
        <v>443</v>
      </c>
      <c r="J1467" s="292">
        <v>3.62</v>
      </c>
      <c r="K1467" s="293" t="s">
        <v>451</v>
      </c>
      <c r="L1467" s="311" t="s">
        <v>163</v>
      </c>
      <c r="M1467" s="295" t="s">
        <v>481</v>
      </c>
      <c r="N1467" s="294">
        <v>245</v>
      </c>
      <c r="O1467" s="295">
        <v>0</v>
      </c>
      <c r="P1467" s="295"/>
      <c r="Q1467" s="461">
        <f>IFERROR(tbl_AufmassLos1[[#This Row],[Fläche_qm]]*tbl_AufmassLos1[[#This Row],[Reinigungs-tageJahr]],"")</f>
        <v>886.9</v>
      </c>
      <c r="R1467" s="174">
        <f>IFERROR(VLOOKUP(tbl_AufmassLos1[[#This Row],[Reinigungs-gruppe]]&amp;tbl_AufmassLos1[[#This Row],[Reinigungs-tageJahr]],tbl_BasisLos1[],7,FALSE),"")</f>
        <v>0</v>
      </c>
      <c r="S1467" s="461" t="str">
        <f>IFERROR(tbl_AufmassLos1[[#This Row],[Fläche_qm_Jahr]]/tbl_AufmassLos1[[#This Row],[qm Leistung pro Stunde]],"")</f>
        <v/>
      </c>
      <c r="T1467" s="175">
        <f>IFERROR(VLOOKUP(tbl_AufmassLos1[[#This Row],[Reinigungs-gruppe]]&amp;tbl_AufmassLos1[[#This Row],[Reinigungs-tageJahr]],tbl_BasisLos1[],8,FALSE),"")</f>
        <v>0</v>
      </c>
      <c r="U1467" s="176" t="str">
        <f>IFERROR(tbl_AufmassLos1[[#This Row],[StundenJahr]]*tbl_AufmassLos1[[#This Row],[SVS]],"")</f>
        <v/>
      </c>
      <c r="V1467" s="176" t="str">
        <f>IFERROR(tbl_AufmassLos1[[#This Row],[PreisJahr]]/12,"")</f>
        <v/>
      </c>
    </row>
    <row r="1468" spans="1:22" x14ac:dyDescent="0.2">
      <c r="A1468" s="324" t="s">
        <v>2548</v>
      </c>
      <c r="B1468" s="295">
        <v>709170002</v>
      </c>
      <c r="C1468" s="310" t="s">
        <v>2513</v>
      </c>
      <c r="D1468" s="290" t="s">
        <v>250</v>
      </c>
      <c r="E1468" s="465" t="s">
        <v>1004</v>
      </c>
      <c r="F1468" s="291" t="s">
        <v>388</v>
      </c>
      <c r="G1468" s="469" t="s">
        <v>731</v>
      </c>
      <c r="H1468" s="288"/>
      <c r="I1468" s="288" t="s">
        <v>442</v>
      </c>
      <c r="J1468" s="292">
        <v>14.96</v>
      </c>
      <c r="K1468" s="293" t="s">
        <v>234</v>
      </c>
      <c r="L1468" s="311" t="s">
        <v>163</v>
      </c>
      <c r="M1468" s="289" t="s">
        <v>479</v>
      </c>
      <c r="N1468" s="294">
        <v>49</v>
      </c>
      <c r="O1468" s="323">
        <v>2.6</v>
      </c>
      <c r="P1468" s="323">
        <v>0.8</v>
      </c>
      <c r="Q1468" s="461">
        <f>IFERROR(tbl_AufmassLos1[[#This Row],[Fläche_qm]]*tbl_AufmassLos1[[#This Row],[Reinigungs-tageJahr]],"")</f>
        <v>733.04000000000008</v>
      </c>
      <c r="R1468" s="174">
        <f>IFERROR(VLOOKUP(tbl_AufmassLos1[[#This Row],[Reinigungs-gruppe]]&amp;tbl_AufmassLos1[[#This Row],[Reinigungs-tageJahr]],tbl_BasisLos1[],7,FALSE),"")</f>
        <v>0</v>
      </c>
      <c r="S1468" s="461" t="str">
        <f>IFERROR(tbl_AufmassLos1[[#This Row],[Fläche_qm_Jahr]]/tbl_AufmassLos1[[#This Row],[qm Leistung pro Stunde]],"")</f>
        <v/>
      </c>
      <c r="T1468" s="175">
        <f>IFERROR(VLOOKUP(tbl_AufmassLos1[[#This Row],[Reinigungs-gruppe]]&amp;tbl_AufmassLos1[[#This Row],[Reinigungs-tageJahr]],tbl_BasisLos1[],8,FALSE),"")</f>
        <v>0</v>
      </c>
      <c r="U1468" s="176" t="str">
        <f>IFERROR(tbl_AufmassLos1[[#This Row],[StundenJahr]]*tbl_AufmassLos1[[#This Row],[SVS]],"")</f>
        <v/>
      </c>
      <c r="V1468" s="176" t="str">
        <f>IFERROR(tbl_AufmassLos1[[#This Row],[PreisJahr]]/12,"")</f>
        <v/>
      </c>
    </row>
    <row r="1469" spans="1:22" x14ac:dyDescent="0.2">
      <c r="A1469" s="324" t="s">
        <v>2548</v>
      </c>
      <c r="B1469" s="295">
        <v>709170002</v>
      </c>
      <c r="C1469" s="310" t="s">
        <v>2513</v>
      </c>
      <c r="D1469" s="290" t="s">
        <v>250</v>
      </c>
      <c r="E1469" s="465" t="s">
        <v>1005</v>
      </c>
      <c r="F1469" s="291" t="s">
        <v>388</v>
      </c>
      <c r="G1469" s="469" t="s">
        <v>731</v>
      </c>
      <c r="H1469" s="288"/>
      <c r="I1469" s="288" t="s">
        <v>442</v>
      </c>
      <c r="J1469" s="292">
        <v>24.78</v>
      </c>
      <c r="K1469" s="293" t="s">
        <v>234</v>
      </c>
      <c r="L1469" s="311" t="s">
        <v>163</v>
      </c>
      <c r="M1469" s="289" t="s">
        <v>479</v>
      </c>
      <c r="N1469" s="294">
        <v>49</v>
      </c>
      <c r="O1469" s="323">
        <v>8.3000000000000007</v>
      </c>
      <c r="P1469" s="323">
        <v>0.8</v>
      </c>
      <c r="Q1469" s="461">
        <f>IFERROR(tbl_AufmassLos1[[#This Row],[Fläche_qm]]*tbl_AufmassLos1[[#This Row],[Reinigungs-tageJahr]],"")</f>
        <v>1214.22</v>
      </c>
      <c r="R1469" s="174">
        <f>IFERROR(VLOOKUP(tbl_AufmassLos1[[#This Row],[Reinigungs-gruppe]]&amp;tbl_AufmassLos1[[#This Row],[Reinigungs-tageJahr]],tbl_BasisLos1[],7,FALSE),"")</f>
        <v>0</v>
      </c>
      <c r="S1469" s="461" t="str">
        <f>IFERROR(tbl_AufmassLos1[[#This Row],[Fläche_qm_Jahr]]/tbl_AufmassLos1[[#This Row],[qm Leistung pro Stunde]],"")</f>
        <v/>
      </c>
      <c r="T1469" s="175">
        <f>IFERROR(VLOOKUP(tbl_AufmassLos1[[#This Row],[Reinigungs-gruppe]]&amp;tbl_AufmassLos1[[#This Row],[Reinigungs-tageJahr]],tbl_BasisLos1[],8,FALSE),"")</f>
        <v>0</v>
      </c>
      <c r="U1469" s="176" t="str">
        <f>IFERROR(tbl_AufmassLos1[[#This Row],[StundenJahr]]*tbl_AufmassLos1[[#This Row],[SVS]],"")</f>
        <v/>
      </c>
      <c r="V1469" s="176" t="str">
        <f>IFERROR(tbl_AufmassLos1[[#This Row],[PreisJahr]]/12,"")</f>
        <v/>
      </c>
    </row>
    <row r="1470" spans="1:22" x14ac:dyDescent="0.2">
      <c r="A1470" s="324" t="s">
        <v>2548</v>
      </c>
      <c r="B1470" s="295">
        <v>709170002</v>
      </c>
      <c r="C1470" s="310" t="s">
        <v>2513</v>
      </c>
      <c r="D1470" s="290" t="s">
        <v>250</v>
      </c>
      <c r="E1470" s="465" t="s">
        <v>1006</v>
      </c>
      <c r="F1470" s="291" t="s">
        <v>388</v>
      </c>
      <c r="G1470" s="469" t="s">
        <v>731</v>
      </c>
      <c r="H1470" s="288"/>
      <c r="I1470" s="288" t="s">
        <v>442</v>
      </c>
      <c r="J1470" s="292">
        <v>18.84</v>
      </c>
      <c r="K1470" s="293" t="s">
        <v>234</v>
      </c>
      <c r="L1470" s="311" t="s">
        <v>163</v>
      </c>
      <c r="M1470" s="289" t="s">
        <v>479</v>
      </c>
      <c r="N1470" s="294">
        <v>49</v>
      </c>
      <c r="O1470" s="323">
        <v>2.2000000000000002</v>
      </c>
      <c r="P1470" s="323">
        <v>0.8</v>
      </c>
      <c r="Q1470" s="461">
        <f>IFERROR(tbl_AufmassLos1[[#This Row],[Fläche_qm]]*tbl_AufmassLos1[[#This Row],[Reinigungs-tageJahr]],"")</f>
        <v>923.16</v>
      </c>
      <c r="R1470" s="174">
        <f>IFERROR(VLOOKUP(tbl_AufmassLos1[[#This Row],[Reinigungs-gruppe]]&amp;tbl_AufmassLos1[[#This Row],[Reinigungs-tageJahr]],tbl_BasisLos1[],7,FALSE),"")</f>
        <v>0</v>
      </c>
      <c r="S1470" s="461" t="str">
        <f>IFERROR(tbl_AufmassLos1[[#This Row],[Fläche_qm_Jahr]]/tbl_AufmassLos1[[#This Row],[qm Leistung pro Stunde]],"")</f>
        <v/>
      </c>
      <c r="T1470" s="175">
        <f>IFERROR(VLOOKUP(tbl_AufmassLos1[[#This Row],[Reinigungs-gruppe]]&amp;tbl_AufmassLos1[[#This Row],[Reinigungs-tageJahr]],tbl_BasisLos1[],8,FALSE),"")</f>
        <v>0</v>
      </c>
      <c r="U1470" s="176" t="str">
        <f>IFERROR(tbl_AufmassLos1[[#This Row],[StundenJahr]]*tbl_AufmassLos1[[#This Row],[SVS]],"")</f>
        <v/>
      </c>
      <c r="V1470" s="176" t="str">
        <f>IFERROR(tbl_AufmassLos1[[#This Row],[PreisJahr]]/12,"")</f>
        <v/>
      </c>
    </row>
    <row r="1471" spans="1:22" x14ac:dyDescent="0.2">
      <c r="A1471" s="324" t="s">
        <v>2548</v>
      </c>
      <c r="B1471" s="295">
        <v>709170002</v>
      </c>
      <c r="C1471" s="310" t="s">
        <v>2513</v>
      </c>
      <c r="D1471" s="290" t="s">
        <v>250</v>
      </c>
      <c r="E1471" s="465" t="s">
        <v>1007</v>
      </c>
      <c r="F1471" s="291" t="s">
        <v>388</v>
      </c>
      <c r="G1471" s="469" t="s">
        <v>731</v>
      </c>
      <c r="H1471" s="288"/>
      <c r="I1471" s="288" t="s">
        <v>442</v>
      </c>
      <c r="J1471" s="292">
        <v>22.08</v>
      </c>
      <c r="K1471" s="293" t="s">
        <v>234</v>
      </c>
      <c r="L1471" s="311" t="s">
        <v>163</v>
      </c>
      <c r="M1471" s="289" t="s">
        <v>479</v>
      </c>
      <c r="N1471" s="294">
        <v>49</v>
      </c>
      <c r="O1471" s="323">
        <v>4</v>
      </c>
      <c r="P1471" s="323">
        <v>0.8</v>
      </c>
      <c r="Q1471" s="461">
        <f>IFERROR(tbl_AufmassLos1[[#This Row],[Fläche_qm]]*tbl_AufmassLos1[[#This Row],[Reinigungs-tageJahr]],"")</f>
        <v>1081.9199999999998</v>
      </c>
      <c r="R1471" s="174">
        <f>IFERROR(VLOOKUP(tbl_AufmassLos1[[#This Row],[Reinigungs-gruppe]]&amp;tbl_AufmassLos1[[#This Row],[Reinigungs-tageJahr]],tbl_BasisLos1[],7,FALSE),"")</f>
        <v>0</v>
      </c>
      <c r="S1471" s="461" t="str">
        <f>IFERROR(tbl_AufmassLos1[[#This Row],[Fläche_qm_Jahr]]/tbl_AufmassLos1[[#This Row],[qm Leistung pro Stunde]],"")</f>
        <v/>
      </c>
      <c r="T1471" s="175">
        <f>IFERROR(VLOOKUP(tbl_AufmassLos1[[#This Row],[Reinigungs-gruppe]]&amp;tbl_AufmassLos1[[#This Row],[Reinigungs-tageJahr]],tbl_BasisLos1[],8,FALSE),"")</f>
        <v>0</v>
      </c>
      <c r="U1471" s="176" t="str">
        <f>IFERROR(tbl_AufmassLos1[[#This Row],[StundenJahr]]*tbl_AufmassLos1[[#This Row],[SVS]],"")</f>
        <v/>
      </c>
      <c r="V1471" s="176" t="str">
        <f>IFERROR(tbl_AufmassLos1[[#This Row],[PreisJahr]]/12,"")</f>
        <v/>
      </c>
    </row>
    <row r="1472" spans="1:22" x14ac:dyDescent="0.2">
      <c r="A1472" s="324" t="s">
        <v>2548</v>
      </c>
      <c r="B1472" s="295">
        <v>709170002</v>
      </c>
      <c r="C1472" s="310" t="s">
        <v>2513</v>
      </c>
      <c r="D1472" s="290" t="s">
        <v>250</v>
      </c>
      <c r="E1472" s="465" t="s">
        <v>1008</v>
      </c>
      <c r="F1472" s="291" t="s">
        <v>388</v>
      </c>
      <c r="G1472" s="469" t="s">
        <v>731</v>
      </c>
      <c r="H1472" s="288"/>
      <c r="I1472" s="288" t="s">
        <v>442</v>
      </c>
      <c r="J1472" s="292">
        <v>19.600000000000001</v>
      </c>
      <c r="K1472" s="293" t="s">
        <v>234</v>
      </c>
      <c r="L1472" s="311" t="s">
        <v>163</v>
      </c>
      <c r="M1472" s="295" t="s">
        <v>479</v>
      </c>
      <c r="N1472" s="294">
        <v>49</v>
      </c>
      <c r="O1472" s="323">
        <v>4</v>
      </c>
      <c r="P1472" s="323">
        <v>2</v>
      </c>
      <c r="Q1472" s="461">
        <f>IFERROR(tbl_AufmassLos1[[#This Row],[Fläche_qm]]*tbl_AufmassLos1[[#This Row],[Reinigungs-tageJahr]],"")</f>
        <v>960.40000000000009</v>
      </c>
      <c r="R1472" s="174">
        <f>IFERROR(VLOOKUP(tbl_AufmassLos1[[#This Row],[Reinigungs-gruppe]]&amp;tbl_AufmassLos1[[#This Row],[Reinigungs-tageJahr]],tbl_BasisLos1[],7,FALSE),"")</f>
        <v>0</v>
      </c>
      <c r="S1472" s="461" t="str">
        <f>IFERROR(tbl_AufmassLos1[[#This Row],[Fläche_qm_Jahr]]/tbl_AufmassLos1[[#This Row],[qm Leistung pro Stunde]],"")</f>
        <v/>
      </c>
      <c r="T1472" s="175">
        <f>IFERROR(VLOOKUP(tbl_AufmassLos1[[#This Row],[Reinigungs-gruppe]]&amp;tbl_AufmassLos1[[#This Row],[Reinigungs-tageJahr]],tbl_BasisLos1[],8,FALSE),"")</f>
        <v>0</v>
      </c>
      <c r="U1472" s="176" t="str">
        <f>IFERROR(tbl_AufmassLos1[[#This Row],[StundenJahr]]*tbl_AufmassLos1[[#This Row],[SVS]],"")</f>
        <v/>
      </c>
      <c r="V1472" s="176" t="str">
        <f>IFERROR(tbl_AufmassLos1[[#This Row],[PreisJahr]]/12,"")</f>
        <v/>
      </c>
    </row>
    <row r="1473" spans="1:22" x14ac:dyDescent="0.2">
      <c r="A1473" s="324" t="s">
        <v>2548</v>
      </c>
      <c r="B1473" s="295">
        <v>709170002</v>
      </c>
      <c r="C1473" s="310" t="s">
        <v>2513</v>
      </c>
      <c r="D1473" s="290" t="s">
        <v>250</v>
      </c>
      <c r="E1473" s="465" t="s">
        <v>1009</v>
      </c>
      <c r="F1473" s="291" t="s">
        <v>388</v>
      </c>
      <c r="G1473" s="469" t="s">
        <v>731</v>
      </c>
      <c r="H1473" s="288"/>
      <c r="I1473" s="288" t="s">
        <v>442</v>
      </c>
      <c r="J1473" s="292">
        <v>22.23</v>
      </c>
      <c r="K1473" s="293" t="s">
        <v>234</v>
      </c>
      <c r="L1473" s="311" t="s">
        <v>163</v>
      </c>
      <c r="M1473" s="289" t="s">
        <v>479</v>
      </c>
      <c r="N1473" s="294">
        <v>49</v>
      </c>
      <c r="O1473" s="323">
        <v>3.5</v>
      </c>
      <c r="P1473" s="323">
        <v>0.8</v>
      </c>
      <c r="Q1473" s="461">
        <f>IFERROR(tbl_AufmassLos1[[#This Row],[Fläche_qm]]*tbl_AufmassLos1[[#This Row],[Reinigungs-tageJahr]],"")</f>
        <v>1089.27</v>
      </c>
      <c r="R1473" s="174">
        <f>IFERROR(VLOOKUP(tbl_AufmassLos1[[#This Row],[Reinigungs-gruppe]]&amp;tbl_AufmassLos1[[#This Row],[Reinigungs-tageJahr]],tbl_BasisLos1[],7,FALSE),"")</f>
        <v>0</v>
      </c>
      <c r="S1473" s="461" t="str">
        <f>IFERROR(tbl_AufmassLos1[[#This Row],[Fläche_qm_Jahr]]/tbl_AufmassLos1[[#This Row],[qm Leistung pro Stunde]],"")</f>
        <v/>
      </c>
      <c r="T1473" s="175">
        <f>IFERROR(VLOOKUP(tbl_AufmassLos1[[#This Row],[Reinigungs-gruppe]]&amp;tbl_AufmassLos1[[#This Row],[Reinigungs-tageJahr]],tbl_BasisLos1[],8,FALSE),"")</f>
        <v>0</v>
      </c>
      <c r="U1473" s="176" t="str">
        <f>IFERROR(tbl_AufmassLos1[[#This Row],[StundenJahr]]*tbl_AufmassLos1[[#This Row],[SVS]],"")</f>
        <v/>
      </c>
      <c r="V1473" s="176" t="str">
        <f>IFERROR(tbl_AufmassLos1[[#This Row],[PreisJahr]]/12,"")</f>
        <v/>
      </c>
    </row>
    <row r="1474" spans="1:22" x14ac:dyDescent="0.2">
      <c r="A1474" s="324" t="s">
        <v>2548</v>
      </c>
      <c r="B1474" s="295">
        <v>709170002</v>
      </c>
      <c r="C1474" s="310" t="s">
        <v>2513</v>
      </c>
      <c r="D1474" s="290" t="s">
        <v>251</v>
      </c>
      <c r="E1474" s="465" t="s">
        <v>348</v>
      </c>
      <c r="F1474" s="291" t="s">
        <v>2116</v>
      </c>
      <c r="G1474" s="469" t="s">
        <v>731</v>
      </c>
      <c r="H1474" s="306"/>
      <c r="I1474" s="288" t="s">
        <v>445</v>
      </c>
      <c r="J1474" s="292">
        <v>51.46</v>
      </c>
      <c r="K1474" s="293" t="s">
        <v>461</v>
      </c>
      <c r="L1474" s="311" t="s">
        <v>163</v>
      </c>
      <c r="M1474" s="289" t="s">
        <v>484</v>
      </c>
      <c r="N1474" s="294">
        <v>122.5</v>
      </c>
      <c r="O1474" s="323">
        <v>11.5</v>
      </c>
      <c r="P1474" s="295" t="s">
        <v>138</v>
      </c>
      <c r="Q1474" s="461">
        <f>IFERROR(tbl_AufmassLos1[[#This Row],[Fläche_qm]]*tbl_AufmassLos1[[#This Row],[Reinigungs-tageJahr]],"")</f>
        <v>6303.85</v>
      </c>
      <c r="R1474" s="174">
        <f>IFERROR(VLOOKUP(tbl_AufmassLos1[[#This Row],[Reinigungs-gruppe]]&amp;tbl_AufmassLos1[[#This Row],[Reinigungs-tageJahr]],tbl_BasisLos1[],7,FALSE),"")</f>
        <v>0</v>
      </c>
      <c r="S1474" s="461" t="str">
        <f>IFERROR(tbl_AufmassLos1[[#This Row],[Fläche_qm_Jahr]]/tbl_AufmassLos1[[#This Row],[qm Leistung pro Stunde]],"")</f>
        <v/>
      </c>
      <c r="T1474" s="175">
        <f>IFERROR(VLOOKUP(tbl_AufmassLos1[[#This Row],[Reinigungs-gruppe]]&amp;tbl_AufmassLos1[[#This Row],[Reinigungs-tageJahr]],tbl_BasisLos1[],8,FALSE),"")</f>
        <v>0</v>
      </c>
      <c r="U1474" s="176" t="str">
        <f>IFERROR(tbl_AufmassLos1[[#This Row],[StundenJahr]]*tbl_AufmassLos1[[#This Row],[SVS]],"")</f>
        <v/>
      </c>
      <c r="V1474" s="176" t="str">
        <f>IFERROR(tbl_AufmassLos1[[#This Row],[PreisJahr]]/12,"")</f>
        <v/>
      </c>
    </row>
    <row r="1475" spans="1:22" x14ac:dyDescent="0.2">
      <c r="A1475" s="324" t="s">
        <v>2548</v>
      </c>
      <c r="B1475" s="295">
        <v>709170002</v>
      </c>
      <c r="C1475" s="310" t="s">
        <v>2513</v>
      </c>
      <c r="D1475" s="290" t="s">
        <v>251</v>
      </c>
      <c r="E1475" s="465" t="s">
        <v>331</v>
      </c>
      <c r="F1475" s="291" t="s">
        <v>2117</v>
      </c>
      <c r="G1475" s="469" t="s">
        <v>731</v>
      </c>
      <c r="H1475" s="306"/>
      <c r="I1475" s="288" t="s">
        <v>445</v>
      </c>
      <c r="J1475" s="292">
        <v>9.9700000000000006</v>
      </c>
      <c r="K1475" s="293" t="s">
        <v>457</v>
      </c>
      <c r="L1475" s="311" t="s">
        <v>163</v>
      </c>
      <c r="M1475" s="289" t="s">
        <v>480</v>
      </c>
      <c r="N1475" s="294">
        <v>12</v>
      </c>
      <c r="O1475" s="323">
        <v>2.2999999999999998</v>
      </c>
      <c r="P1475" s="295"/>
      <c r="Q1475" s="461">
        <f>IFERROR(tbl_AufmassLos1[[#This Row],[Fläche_qm]]*tbl_AufmassLos1[[#This Row],[Reinigungs-tageJahr]],"")</f>
        <v>119.64000000000001</v>
      </c>
      <c r="R1475" s="174">
        <f>IFERROR(VLOOKUP(tbl_AufmassLos1[[#This Row],[Reinigungs-gruppe]]&amp;tbl_AufmassLos1[[#This Row],[Reinigungs-tageJahr]],tbl_BasisLos1[],7,FALSE),"")</f>
        <v>0</v>
      </c>
      <c r="S1475" s="461" t="str">
        <f>IFERROR(tbl_AufmassLos1[[#This Row],[Fläche_qm_Jahr]]/tbl_AufmassLos1[[#This Row],[qm Leistung pro Stunde]],"")</f>
        <v/>
      </c>
      <c r="T1475" s="175">
        <f>IFERROR(VLOOKUP(tbl_AufmassLos1[[#This Row],[Reinigungs-gruppe]]&amp;tbl_AufmassLos1[[#This Row],[Reinigungs-tageJahr]],tbl_BasisLos1[],8,FALSE),"")</f>
        <v>0</v>
      </c>
      <c r="U1475" s="176" t="str">
        <f>IFERROR(tbl_AufmassLos1[[#This Row],[StundenJahr]]*tbl_AufmassLos1[[#This Row],[SVS]],"")</f>
        <v/>
      </c>
      <c r="V1475" s="176" t="str">
        <f>IFERROR(tbl_AufmassLos1[[#This Row],[PreisJahr]]/12,"")</f>
        <v/>
      </c>
    </row>
    <row r="1476" spans="1:22" x14ac:dyDescent="0.2">
      <c r="A1476" s="324" t="s">
        <v>2548</v>
      </c>
      <c r="B1476" s="295">
        <v>709170002</v>
      </c>
      <c r="C1476" s="310" t="s">
        <v>2513</v>
      </c>
      <c r="D1476" s="290" t="s">
        <v>251</v>
      </c>
      <c r="E1476" s="465" t="s">
        <v>349</v>
      </c>
      <c r="F1476" s="291" t="s">
        <v>2118</v>
      </c>
      <c r="G1476" s="469" t="s">
        <v>731</v>
      </c>
      <c r="H1476" s="306"/>
      <c r="I1476" s="288" t="s">
        <v>442</v>
      </c>
      <c r="J1476" s="292">
        <v>60.88</v>
      </c>
      <c r="K1476" s="293" t="s">
        <v>461</v>
      </c>
      <c r="L1476" s="311" t="s">
        <v>163</v>
      </c>
      <c r="M1476" s="289" t="s">
        <v>484</v>
      </c>
      <c r="N1476" s="294">
        <v>122.5</v>
      </c>
      <c r="O1476" s="323">
        <v>9.6</v>
      </c>
      <c r="P1476" s="295"/>
      <c r="Q1476" s="461">
        <f>IFERROR(tbl_AufmassLos1[[#This Row],[Fläche_qm]]*tbl_AufmassLos1[[#This Row],[Reinigungs-tageJahr]],"")</f>
        <v>7457.8</v>
      </c>
      <c r="R1476" s="174">
        <f>IFERROR(VLOOKUP(tbl_AufmassLos1[[#This Row],[Reinigungs-gruppe]]&amp;tbl_AufmassLos1[[#This Row],[Reinigungs-tageJahr]],tbl_BasisLos1[],7,FALSE),"")</f>
        <v>0</v>
      </c>
      <c r="S1476" s="461" t="str">
        <f>IFERROR(tbl_AufmassLos1[[#This Row],[Fläche_qm_Jahr]]/tbl_AufmassLos1[[#This Row],[qm Leistung pro Stunde]],"")</f>
        <v/>
      </c>
      <c r="T1476" s="175">
        <f>IFERROR(VLOOKUP(tbl_AufmassLos1[[#This Row],[Reinigungs-gruppe]]&amp;tbl_AufmassLos1[[#This Row],[Reinigungs-tageJahr]],tbl_BasisLos1[],8,FALSE),"")</f>
        <v>0</v>
      </c>
      <c r="U1476" s="176" t="str">
        <f>IFERROR(tbl_AufmassLos1[[#This Row],[StundenJahr]]*tbl_AufmassLos1[[#This Row],[SVS]],"")</f>
        <v/>
      </c>
      <c r="V1476" s="176" t="str">
        <f>IFERROR(tbl_AufmassLos1[[#This Row],[PreisJahr]]/12,"")</f>
        <v/>
      </c>
    </row>
    <row r="1477" spans="1:22" x14ac:dyDescent="0.2">
      <c r="A1477" s="324" t="s">
        <v>2548</v>
      </c>
      <c r="B1477" s="295">
        <v>709170002</v>
      </c>
      <c r="C1477" s="310" t="s">
        <v>2513</v>
      </c>
      <c r="D1477" s="290" t="s">
        <v>251</v>
      </c>
      <c r="E1477" s="465" t="s">
        <v>1012</v>
      </c>
      <c r="F1477" s="291" t="s">
        <v>393</v>
      </c>
      <c r="G1477" s="469" t="s">
        <v>731</v>
      </c>
      <c r="H1477" s="306"/>
      <c r="I1477" s="288" t="s">
        <v>443</v>
      </c>
      <c r="J1477" s="292">
        <v>4.7</v>
      </c>
      <c r="K1477" s="293" t="s">
        <v>451</v>
      </c>
      <c r="L1477" s="311" t="s">
        <v>163</v>
      </c>
      <c r="M1477" s="289" t="s">
        <v>481</v>
      </c>
      <c r="N1477" s="294">
        <v>245</v>
      </c>
      <c r="O1477" s="295">
        <v>0</v>
      </c>
      <c r="P1477" s="295"/>
      <c r="Q1477" s="461">
        <f>IFERROR(tbl_AufmassLos1[[#This Row],[Fläche_qm]]*tbl_AufmassLos1[[#This Row],[Reinigungs-tageJahr]],"")</f>
        <v>1151.5</v>
      </c>
      <c r="R1477" s="174">
        <f>IFERROR(VLOOKUP(tbl_AufmassLos1[[#This Row],[Reinigungs-gruppe]]&amp;tbl_AufmassLos1[[#This Row],[Reinigungs-tageJahr]],tbl_BasisLos1[],7,FALSE),"")</f>
        <v>0</v>
      </c>
      <c r="S1477" s="461" t="str">
        <f>IFERROR(tbl_AufmassLos1[[#This Row],[Fläche_qm_Jahr]]/tbl_AufmassLos1[[#This Row],[qm Leistung pro Stunde]],"")</f>
        <v/>
      </c>
      <c r="T1477" s="175">
        <f>IFERROR(VLOOKUP(tbl_AufmassLos1[[#This Row],[Reinigungs-gruppe]]&amp;tbl_AufmassLos1[[#This Row],[Reinigungs-tageJahr]],tbl_BasisLos1[],8,FALSE),"")</f>
        <v>0</v>
      </c>
      <c r="U1477" s="176" t="str">
        <f>IFERROR(tbl_AufmassLos1[[#This Row],[StundenJahr]]*tbl_AufmassLos1[[#This Row],[SVS]],"")</f>
        <v/>
      </c>
      <c r="V1477" s="176" t="str">
        <f>IFERROR(tbl_AufmassLos1[[#This Row],[PreisJahr]]/12,"")</f>
        <v/>
      </c>
    </row>
    <row r="1478" spans="1:22" x14ac:dyDescent="0.2">
      <c r="A1478" s="324" t="s">
        <v>2548</v>
      </c>
      <c r="B1478" s="295">
        <v>709170002</v>
      </c>
      <c r="C1478" s="310" t="s">
        <v>2513</v>
      </c>
      <c r="D1478" s="290" t="s">
        <v>251</v>
      </c>
      <c r="E1478" s="465" t="s">
        <v>1013</v>
      </c>
      <c r="F1478" s="291" t="s">
        <v>383</v>
      </c>
      <c r="G1478" s="469" t="s">
        <v>731</v>
      </c>
      <c r="H1478" s="306"/>
      <c r="I1478" s="288" t="s">
        <v>443</v>
      </c>
      <c r="J1478" s="292">
        <v>2.59</v>
      </c>
      <c r="K1478" s="293" t="s">
        <v>198</v>
      </c>
      <c r="L1478" s="311" t="s">
        <v>163</v>
      </c>
      <c r="M1478" s="289" t="s">
        <v>481</v>
      </c>
      <c r="N1478" s="294">
        <v>245</v>
      </c>
      <c r="O1478" s="295">
        <v>0</v>
      </c>
      <c r="P1478" s="295"/>
      <c r="Q1478" s="461">
        <f>IFERROR(tbl_AufmassLos1[[#This Row],[Fläche_qm]]*tbl_AufmassLos1[[#This Row],[Reinigungs-tageJahr]],"")</f>
        <v>634.54999999999995</v>
      </c>
      <c r="R1478" s="174">
        <f>IFERROR(VLOOKUP(tbl_AufmassLos1[[#This Row],[Reinigungs-gruppe]]&amp;tbl_AufmassLos1[[#This Row],[Reinigungs-tageJahr]],tbl_BasisLos1[],7,FALSE),"")</f>
        <v>0</v>
      </c>
      <c r="S1478" s="461" t="str">
        <f>IFERROR(tbl_AufmassLos1[[#This Row],[Fläche_qm_Jahr]]/tbl_AufmassLos1[[#This Row],[qm Leistung pro Stunde]],"")</f>
        <v/>
      </c>
      <c r="T1478" s="175">
        <f>IFERROR(VLOOKUP(tbl_AufmassLos1[[#This Row],[Reinigungs-gruppe]]&amp;tbl_AufmassLos1[[#This Row],[Reinigungs-tageJahr]],tbl_BasisLos1[],8,FALSE),"")</f>
        <v>0</v>
      </c>
      <c r="U1478" s="176" t="str">
        <f>IFERROR(tbl_AufmassLos1[[#This Row],[StundenJahr]]*tbl_AufmassLos1[[#This Row],[SVS]],"")</f>
        <v/>
      </c>
      <c r="V1478" s="176" t="str">
        <f>IFERROR(tbl_AufmassLos1[[#This Row],[PreisJahr]]/12,"")</f>
        <v/>
      </c>
    </row>
    <row r="1479" spans="1:22" x14ac:dyDescent="0.2">
      <c r="A1479" s="324" t="s">
        <v>2548</v>
      </c>
      <c r="B1479" s="295">
        <v>709170002</v>
      </c>
      <c r="C1479" s="310" t="s">
        <v>2513</v>
      </c>
      <c r="D1479" s="290" t="s">
        <v>251</v>
      </c>
      <c r="E1479" s="465" t="s">
        <v>1014</v>
      </c>
      <c r="F1479" s="291" t="s">
        <v>416</v>
      </c>
      <c r="G1479" s="469" t="s">
        <v>731</v>
      </c>
      <c r="H1479" s="306"/>
      <c r="I1479" s="288" t="s">
        <v>437</v>
      </c>
      <c r="J1479" s="292">
        <v>6.31</v>
      </c>
      <c r="K1479" s="293" t="s">
        <v>48</v>
      </c>
      <c r="L1479" s="311" t="s">
        <v>163</v>
      </c>
      <c r="M1479" s="295" t="s">
        <v>250</v>
      </c>
      <c r="N1479" s="294">
        <v>0</v>
      </c>
      <c r="O1479" s="295">
        <v>0</v>
      </c>
      <c r="P1479" s="295"/>
      <c r="Q1479" s="461">
        <f>IFERROR(tbl_AufmassLos1[[#This Row],[Fläche_qm]]*tbl_AufmassLos1[[#This Row],[Reinigungs-tageJahr]],"")</f>
        <v>0</v>
      </c>
      <c r="R1479" s="174">
        <f>IFERROR(VLOOKUP(tbl_AufmassLos1[[#This Row],[Reinigungs-gruppe]]&amp;tbl_AufmassLos1[[#This Row],[Reinigungs-tageJahr]],tbl_BasisLos1[],7,FALSE),"")</f>
        <v>0</v>
      </c>
      <c r="S1479" s="461" t="str">
        <f>IFERROR(tbl_AufmassLos1[[#This Row],[Fläche_qm_Jahr]]/tbl_AufmassLos1[[#This Row],[qm Leistung pro Stunde]],"")</f>
        <v/>
      </c>
      <c r="T1479" s="175">
        <f>IFERROR(VLOOKUP(tbl_AufmassLos1[[#This Row],[Reinigungs-gruppe]]&amp;tbl_AufmassLos1[[#This Row],[Reinigungs-tageJahr]],tbl_BasisLos1[],8,FALSE),"")</f>
        <v>0</v>
      </c>
      <c r="U1479" s="176" t="str">
        <f>IFERROR(tbl_AufmassLos1[[#This Row],[StundenJahr]]*tbl_AufmassLos1[[#This Row],[SVS]],"")</f>
        <v/>
      </c>
      <c r="V1479" s="176" t="str">
        <f>IFERROR(tbl_AufmassLos1[[#This Row],[PreisJahr]]/12,"")</f>
        <v/>
      </c>
    </row>
    <row r="1480" spans="1:22" x14ac:dyDescent="0.2">
      <c r="A1480" s="324" t="s">
        <v>2548</v>
      </c>
      <c r="B1480" s="295">
        <v>709170002</v>
      </c>
      <c r="C1480" s="310" t="s">
        <v>2513</v>
      </c>
      <c r="D1480" s="290" t="s">
        <v>251</v>
      </c>
      <c r="E1480" s="465" t="s">
        <v>350</v>
      </c>
      <c r="F1480" s="291" t="s">
        <v>2119</v>
      </c>
      <c r="G1480" s="469" t="s">
        <v>731</v>
      </c>
      <c r="H1480" s="306"/>
      <c r="I1480" s="288" t="s">
        <v>442</v>
      </c>
      <c r="J1480" s="292">
        <v>60.44</v>
      </c>
      <c r="K1480" s="293" t="s">
        <v>462</v>
      </c>
      <c r="L1480" s="311" t="s">
        <v>163</v>
      </c>
      <c r="M1480" s="289" t="s">
        <v>484</v>
      </c>
      <c r="N1480" s="294">
        <v>122.5</v>
      </c>
      <c r="O1480" s="323">
        <v>12.4</v>
      </c>
      <c r="P1480" s="295"/>
      <c r="Q1480" s="461">
        <f>IFERROR(tbl_AufmassLos1[[#This Row],[Fläche_qm]]*tbl_AufmassLos1[[#This Row],[Reinigungs-tageJahr]],"")</f>
        <v>7403.9</v>
      </c>
      <c r="R1480" s="174">
        <f>IFERROR(VLOOKUP(tbl_AufmassLos1[[#This Row],[Reinigungs-gruppe]]&amp;tbl_AufmassLos1[[#This Row],[Reinigungs-tageJahr]],tbl_BasisLos1[],7,FALSE),"")</f>
        <v>0</v>
      </c>
      <c r="S1480" s="461" t="str">
        <f>IFERROR(tbl_AufmassLos1[[#This Row],[Fläche_qm_Jahr]]/tbl_AufmassLos1[[#This Row],[qm Leistung pro Stunde]],"")</f>
        <v/>
      </c>
      <c r="T1480" s="175">
        <f>IFERROR(VLOOKUP(tbl_AufmassLos1[[#This Row],[Reinigungs-gruppe]]&amp;tbl_AufmassLos1[[#This Row],[Reinigungs-tageJahr]],tbl_BasisLos1[],8,FALSE),"")</f>
        <v>0</v>
      </c>
      <c r="U1480" s="176" t="str">
        <f>IFERROR(tbl_AufmassLos1[[#This Row],[StundenJahr]]*tbl_AufmassLos1[[#This Row],[SVS]],"")</f>
        <v/>
      </c>
      <c r="V1480" s="176" t="str">
        <f>IFERROR(tbl_AufmassLos1[[#This Row],[PreisJahr]]/12,"")</f>
        <v/>
      </c>
    </row>
    <row r="1481" spans="1:22" x14ac:dyDescent="0.2">
      <c r="A1481" s="324" t="s">
        <v>2548</v>
      </c>
      <c r="B1481" s="295">
        <v>709170002</v>
      </c>
      <c r="C1481" s="310" t="s">
        <v>2513</v>
      </c>
      <c r="D1481" s="290" t="s">
        <v>251</v>
      </c>
      <c r="E1481" s="465" t="s">
        <v>351</v>
      </c>
      <c r="F1481" s="291" t="s">
        <v>2120</v>
      </c>
      <c r="G1481" s="469" t="s">
        <v>731</v>
      </c>
      <c r="H1481" s="306"/>
      <c r="I1481" s="288" t="s">
        <v>2472</v>
      </c>
      <c r="J1481" s="292">
        <v>59.2</v>
      </c>
      <c r="K1481" s="293" t="s">
        <v>462</v>
      </c>
      <c r="L1481" s="311" t="s">
        <v>163</v>
      </c>
      <c r="M1481" s="289" t="s">
        <v>484</v>
      </c>
      <c r="N1481" s="294">
        <v>122.5</v>
      </c>
      <c r="O1481" s="323">
        <v>8</v>
      </c>
      <c r="P1481" s="295"/>
      <c r="Q1481" s="461">
        <f>IFERROR(tbl_AufmassLos1[[#This Row],[Fläche_qm]]*tbl_AufmassLos1[[#This Row],[Reinigungs-tageJahr]],"")</f>
        <v>7252</v>
      </c>
      <c r="R1481" s="174">
        <f>IFERROR(VLOOKUP(tbl_AufmassLos1[[#This Row],[Reinigungs-gruppe]]&amp;tbl_AufmassLos1[[#This Row],[Reinigungs-tageJahr]],tbl_BasisLos1[],7,FALSE),"")</f>
        <v>0</v>
      </c>
      <c r="S1481" s="461" t="str">
        <f>IFERROR(tbl_AufmassLos1[[#This Row],[Fläche_qm_Jahr]]/tbl_AufmassLos1[[#This Row],[qm Leistung pro Stunde]],"")</f>
        <v/>
      </c>
      <c r="T1481" s="175">
        <f>IFERROR(VLOOKUP(tbl_AufmassLos1[[#This Row],[Reinigungs-gruppe]]&amp;tbl_AufmassLos1[[#This Row],[Reinigungs-tageJahr]],tbl_BasisLos1[],8,FALSE),"")</f>
        <v>0</v>
      </c>
      <c r="U1481" s="176" t="str">
        <f>IFERROR(tbl_AufmassLos1[[#This Row],[StundenJahr]]*tbl_AufmassLos1[[#This Row],[SVS]],"")</f>
        <v/>
      </c>
      <c r="V1481" s="176" t="str">
        <f>IFERROR(tbl_AufmassLos1[[#This Row],[PreisJahr]]/12,"")</f>
        <v/>
      </c>
    </row>
    <row r="1482" spans="1:22" x14ac:dyDescent="0.2">
      <c r="A1482" s="324" t="s">
        <v>2548</v>
      </c>
      <c r="B1482" s="295">
        <v>709170002</v>
      </c>
      <c r="C1482" s="310" t="s">
        <v>2513</v>
      </c>
      <c r="D1482" s="290" t="s">
        <v>251</v>
      </c>
      <c r="E1482" s="465" t="s">
        <v>1015</v>
      </c>
      <c r="F1482" s="291" t="s">
        <v>388</v>
      </c>
      <c r="G1482" s="469" t="s">
        <v>731</v>
      </c>
      <c r="H1482" s="306"/>
      <c r="I1482" s="288" t="s">
        <v>442</v>
      </c>
      <c r="J1482" s="292">
        <v>30.02</v>
      </c>
      <c r="K1482" s="293" t="s">
        <v>234</v>
      </c>
      <c r="L1482" s="311" t="s">
        <v>163</v>
      </c>
      <c r="M1482" s="289" t="s">
        <v>479</v>
      </c>
      <c r="N1482" s="294">
        <v>49</v>
      </c>
      <c r="O1482" s="323">
        <v>8.1999999999999993</v>
      </c>
      <c r="P1482" s="295"/>
      <c r="Q1482" s="461">
        <f>IFERROR(tbl_AufmassLos1[[#This Row],[Fläche_qm]]*tbl_AufmassLos1[[#This Row],[Reinigungs-tageJahr]],"")</f>
        <v>1470.98</v>
      </c>
      <c r="R1482" s="174">
        <f>IFERROR(VLOOKUP(tbl_AufmassLos1[[#This Row],[Reinigungs-gruppe]]&amp;tbl_AufmassLos1[[#This Row],[Reinigungs-tageJahr]],tbl_BasisLos1[],7,FALSE),"")</f>
        <v>0</v>
      </c>
      <c r="S1482" s="461" t="str">
        <f>IFERROR(tbl_AufmassLos1[[#This Row],[Fläche_qm_Jahr]]/tbl_AufmassLos1[[#This Row],[qm Leistung pro Stunde]],"")</f>
        <v/>
      </c>
      <c r="T1482" s="175">
        <f>IFERROR(VLOOKUP(tbl_AufmassLos1[[#This Row],[Reinigungs-gruppe]]&amp;tbl_AufmassLos1[[#This Row],[Reinigungs-tageJahr]],tbl_BasisLos1[],8,FALSE),"")</f>
        <v>0</v>
      </c>
      <c r="U1482" s="176" t="str">
        <f>IFERROR(tbl_AufmassLos1[[#This Row],[StundenJahr]]*tbl_AufmassLos1[[#This Row],[SVS]],"")</f>
        <v/>
      </c>
      <c r="V1482" s="176" t="str">
        <f>IFERROR(tbl_AufmassLos1[[#This Row],[PreisJahr]]/12,"")</f>
        <v/>
      </c>
    </row>
    <row r="1483" spans="1:22" x14ac:dyDescent="0.2">
      <c r="A1483" s="324" t="s">
        <v>2548</v>
      </c>
      <c r="B1483" s="295">
        <v>709170002</v>
      </c>
      <c r="C1483" s="310" t="s">
        <v>2513</v>
      </c>
      <c r="D1483" s="290" t="s">
        <v>251</v>
      </c>
      <c r="E1483" s="465" t="s">
        <v>352</v>
      </c>
      <c r="F1483" s="291" t="s">
        <v>435</v>
      </c>
      <c r="G1483" s="469" t="s">
        <v>731</v>
      </c>
      <c r="H1483" s="306"/>
      <c r="I1483" s="288" t="s">
        <v>442</v>
      </c>
      <c r="J1483" s="292">
        <v>29.99</v>
      </c>
      <c r="K1483" s="293" t="s">
        <v>461</v>
      </c>
      <c r="L1483" s="311" t="s">
        <v>163</v>
      </c>
      <c r="M1483" s="289" t="s">
        <v>484</v>
      </c>
      <c r="N1483" s="294">
        <v>122.5</v>
      </c>
      <c r="O1483" s="323">
        <v>4</v>
      </c>
      <c r="P1483" s="295"/>
      <c r="Q1483" s="461">
        <f>IFERROR(tbl_AufmassLos1[[#This Row],[Fläche_qm]]*tbl_AufmassLos1[[#This Row],[Reinigungs-tageJahr]],"")</f>
        <v>3673.7749999999996</v>
      </c>
      <c r="R1483" s="174">
        <f>IFERROR(VLOOKUP(tbl_AufmassLos1[[#This Row],[Reinigungs-gruppe]]&amp;tbl_AufmassLos1[[#This Row],[Reinigungs-tageJahr]],tbl_BasisLos1[],7,FALSE),"")</f>
        <v>0</v>
      </c>
      <c r="S1483" s="461" t="str">
        <f>IFERROR(tbl_AufmassLos1[[#This Row],[Fläche_qm_Jahr]]/tbl_AufmassLos1[[#This Row],[qm Leistung pro Stunde]],"")</f>
        <v/>
      </c>
      <c r="T1483" s="175">
        <f>IFERROR(VLOOKUP(tbl_AufmassLos1[[#This Row],[Reinigungs-gruppe]]&amp;tbl_AufmassLos1[[#This Row],[Reinigungs-tageJahr]],tbl_BasisLos1[],8,FALSE),"")</f>
        <v>0</v>
      </c>
      <c r="U1483" s="176" t="str">
        <f>IFERROR(tbl_AufmassLos1[[#This Row],[StundenJahr]]*tbl_AufmassLos1[[#This Row],[SVS]],"")</f>
        <v/>
      </c>
      <c r="V1483" s="176" t="str">
        <f>IFERROR(tbl_AufmassLos1[[#This Row],[PreisJahr]]/12,"")</f>
        <v/>
      </c>
    </row>
    <row r="1484" spans="1:22" x14ac:dyDescent="0.2">
      <c r="A1484" s="324" t="s">
        <v>2548</v>
      </c>
      <c r="B1484" s="295">
        <v>709170002</v>
      </c>
      <c r="C1484" s="310" t="s">
        <v>2513</v>
      </c>
      <c r="D1484" s="290" t="s">
        <v>251</v>
      </c>
      <c r="E1484" s="465" t="s">
        <v>294</v>
      </c>
      <c r="F1484" s="291" t="s">
        <v>2121</v>
      </c>
      <c r="G1484" s="469" t="s">
        <v>731</v>
      </c>
      <c r="H1484" s="306"/>
      <c r="I1484" s="288" t="s">
        <v>442</v>
      </c>
      <c r="J1484" s="292">
        <v>64.06</v>
      </c>
      <c r="K1484" s="293" t="s">
        <v>461</v>
      </c>
      <c r="L1484" s="311" t="s">
        <v>163</v>
      </c>
      <c r="M1484" s="289" t="s">
        <v>484</v>
      </c>
      <c r="N1484" s="294">
        <v>122.5</v>
      </c>
      <c r="O1484" s="323">
        <v>12.4</v>
      </c>
      <c r="P1484" s="295"/>
      <c r="Q1484" s="461">
        <f>IFERROR(tbl_AufmassLos1[[#This Row],[Fläche_qm]]*tbl_AufmassLos1[[#This Row],[Reinigungs-tageJahr]],"")</f>
        <v>7847.35</v>
      </c>
      <c r="R1484" s="174">
        <f>IFERROR(VLOOKUP(tbl_AufmassLos1[[#This Row],[Reinigungs-gruppe]]&amp;tbl_AufmassLos1[[#This Row],[Reinigungs-tageJahr]],tbl_BasisLos1[],7,FALSE),"")</f>
        <v>0</v>
      </c>
      <c r="S1484" s="461" t="str">
        <f>IFERROR(tbl_AufmassLos1[[#This Row],[Fläche_qm_Jahr]]/tbl_AufmassLos1[[#This Row],[qm Leistung pro Stunde]],"")</f>
        <v/>
      </c>
      <c r="T1484" s="175">
        <f>IFERROR(VLOOKUP(tbl_AufmassLos1[[#This Row],[Reinigungs-gruppe]]&amp;tbl_AufmassLos1[[#This Row],[Reinigungs-tageJahr]],tbl_BasisLos1[],8,FALSE),"")</f>
        <v>0</v>
      </c>
      <c r="U1484" s="176" t="str">
        <f>IFERROR(tbl_AufmassLos1[[#This Row],[StundenJahr]]*tbl_AufmassLos1[[#This Row],[SVS]],"")</f>
        <v/>
      </c>
      <c r="V1484" s="176" t="str">
        <f>IFERROR(tbl_AufmassLos1[[#This Row],[PreisJahr]]/12,"")</f>
        <v/>
      </c>
    </row>
    <row r="1485" spans="1:22" x14ac:dyDescent="0.2">
      <c r="A1485" s="324" t="s">
        <v>2548</v>
      </c>
      <c r="B1485" s="295">
        <v>709170002</v>
      </c>
      <c r="C1485" s="310" t="s">
        <v>2513</v>
      </c>
      <c r="D1485" s="290" t="s">
        <v>251</v>
      </c>
      <c r="E1485" s="465" t="s">
        <v>834</v>
      </c>
      <c r="F1485" s="291" t="s">
        <v>399</v>
      </c>
      <c r="G1485" s="469" t="s">
        <v>731</v>
      </c>
      <c r="H1485" s="306"/>
      <c r="I1485" s="288" t="s">
        <v>437</v>
      </c>
      <c r="J1485" s="292">
        <v>6.34</v>
      </c>
      <c r="K1485" s="293" t="s">
        <v>457</v>
      </c>
      <c r="L1485" s="311" t="s">
        <v>163</v>
      </c>
      <c r="M1485" s="289" t="s">
        <v>480</v>
      </c>
      <c r="N1485" s="294">
        <v>12</v>
      </c>
      <c r="O1485" s="295">
        <v>0</v>
      </c>
      <c r="P1485" s="295"/>
      <c r="Q1485" s="461">
        <f>IFERROR(tbl_AufmassLos1[[#This Row],[Fläche_qm]]*tbl_AufmassLos1[[#This Row],[Reinigungs-tageJahr]],"")</f>
        <v>76.08</v>
      </c>
      <c r="R1485" s="174">
        <f>IFERROR(VLOOKUP(tbl_AufmassLos1[[#This Row],[Reinigungs-gruppe]]&amp;tbl_AufmassLos1[[#This Row],[Reinigungs-tageJahr]],tbl_BasisLos1[],7,FALSE),"")</f>
        <v>0</v>
      </c>
      <c r="S1485" s="461" t="str">
        <f>IFERROR(tbl_AufmassLos1[[#This Row],[Fläche_qm_Jahr]]/tbl_AufmassLos1[[#This Row],[qm Leistung pro Stunde]],"")</f>
        <v/>
      </c>
      <c r="T1485" s="175">
        <f>IFERROR(VLOOKUP(tbl_AufmassLos1[[#This Row],[Reinigungs-gruppe]]&amp;tbl_AufmassLos1[[#This Row],[Reinigungs-tageJahr]],tbl_BasisLos1[],8,FALSE),"")</f>
        <v>0</v>
      </c>
      <c r="U1485" s="176" t="str">
        <f>IFERROR(tbl_AufmassLos1[[#This Row],[StundenJahr]]*tbl_AufmassLos1[[#This Row],[SVS]],"")</f>
        <v/>
      </c>
      <c r="V1485" s="176" t="str">
        <f>IFERROR(tbl_AufmassLos1[[#This Row],[PreisJahr]]/12,"")</f>
        <v/>
      </c>
    </row>
    <row r="1486" spans="1:22" x14ac:dyDescent="0.2">
      <c r="A1486" s="324" t="s">
        <v>2548</v>
      </c>
      <c r="B1486" s="295">
        <v>709170002</v>
      </c>
      <c r="C1486" s="310" t="s">
        <v>2513</v>
      </c>
      <c r="D1486" s="290" t="s">
        <v>251</v>
      </c>
      <c r="E1486" s="465" t="s">
        <v>835</v>
      </c>
      <c r="F1486" s="291" t="s">
        <v>394</v>
      </c>
      <c r="G1486" s="469" t="s">
        <v>731</v>
      </c>
      <c r="H1486" s="306"/>
      <c r="I1486" s="288" t="s">
        <v>443</v>
      </c>
      <c r="J1486" s="292">
        <v>4.6399999999999997</v>
      </c>
      <c r="K1486" s="293" t="s">
        <v>451</v>
      </c>
      <c r="L1486" s="311" t="s">
        <v>163</v>
      </c>
      <c r="M1486" s="289" t="s">
        <v>481</v>
      </c>
      <c r="N1486" s="294">
        <v>245</v>
      </c>
      <c r="O1486" s="295">
        <v>0</v>
      </c>
      <c r="P1486" s="295"/>
      <c r="Q1486" s="461">
        <f>IFERROR(tbl_AufmassLos1[[#This Row],[Fläche_qm]]*tbl_AufmassLos1[[#This Row],[Reinigungs-tageJahr]],"")</f>
        <v>1136.8</v>
      </c>
      <c r="R1486" s="174">
        <f>IFERROR(VLOOKUP(tbl_AufmassLos1[[#This Row],[Reinigungs-gruppe]]&amp;tbl_AufmassLos1[[#This Row],[Reinigungs-tageJahr]],tbl_BasisLos1[],7,FALSE),"")</f>
        <v>0</v>
      </c>
      <c r="S1486" s="461" t="str">
        <f>IFERROR(tbl_AufmassLos1[[#This Row],[Fläche_qm_Jahr]]/tbl_AufmassLos1[[#This Row],[qm Leistung pro Stunde]],"")</f>
        <v/>
      </c>
      <c r="T1486" s="175">
        <f>IFERROR(VLOOKUP(tbl_AufmassLos1[[#This Row],[Reinigungs-gruppe]]&amp;tbl_AufmassLos1[[#This Row],[Reinigungs-tageJahr]],tbl_BasisLos1[],8,FALSE),"")</f>
        <v>0</v>
      </c>
      <c r="U1486" s="176" t="str">
        <f>IFERROR(tbl_AufmassLos1[[#This Row],[StundenJahr]]*tbl_AufmassLos1[[#This Row],[SVS]],"")</f>
        <v/>
      </c>
      <c r="V1486" s="176" t="str">
        <f>IFERROR(tbl_AufmassLos1[[#This Row],[PreisJahr]]/12,"")</f>
        <v/>
      </c>
    </row>
    <row r="1487" spans="1:22" x14ac:dyDescent="0.2">
      <c r="A1487" s="324" t="s">
        <v>2548</v>
      </c>
      <c r="B1487" s="295">
        <v>709170002</v>
      </c>
      <c r="C1487" s="310" t="s">
        <v>2513</v>
      </c>
      <c r="D1487" s="290" t="s">
        <v>251</v>
      </c>
      <c r="E1487" s="465" t="s">
        <v>321</v>
      </c>
      <c r="F1487" s="291" t="s">
        <v>2119</v>
      </c>
      <c r="G1487" s="469" t="s">
        <v>731</v>
      </c>
      <c r="H1487" s="306"/>
      <c r="I1487" s="288" t="s">
        <v>442</v>
      </c>
      <c r="J1487" s="292">
        <v>78.17</v>
      </c>
      <c r="K1487" s="293" t="s">
        <v>462</v>
      </c>
      <c r="L1487" s="311" t="s">
        <v>163</v>
      </c>
      <c r="M1487" s="295" t="s">
        <v>484</v>
      </c>
      <c r="N1487" s="294">
        <v>122.5</v>
      </c>
      <c r="O1487" s="323">
        <v>16.2</v>
      </c>
      <c r="P1487" s="323">
        <v>1.2</v>
      </c>
      <c r="Q1487" s="461">
        <f>IFERROR(tbl_AufmassLos1[[#This Row],[Fläche_qm]]*tbl_AufmassLos1[[#This Row],[Reinigungs-tageJahr]],"")</f>
        <v>9575.8250000000007</v>
      </c>
      <c r="R1487" s="174">
        <f>IFERROR(VLOOKUP(tbl_AufmassLos1[[#This Row],[Reinigungs-gruppe]]&amp;tbl_AufmassLos1[[#This Row],[Reinigungs-tageJahr]],tbl_BasisLos1[],7,FALSE),"")</f>
        <v>0</v>
      </c>
      <c r="S1487" s="461" t="str">
        <f>IFERROR(tbl_AufmassLos1[[#This Row],[Fläche_qm_Jahr]]/tbl_AufmassLos1[[#This Row],[qm Leistung pro Stunde]],"")</f>
        <v/>
      </c>
      <c r="T1487" s="175">
        <f>IFERROR(VLOOKUP(tbl_AufmassLos1[[#This Row],[Reinigungs-gruppe]]&amp;tbl_AufmassLos1[[#This Row],[Reinigungs-tageJahr]],tbl_BasisLos1[],8,FALSE),"")</f>
        <v>0</v>
      </c>
      <c r="U1487" s="176" t="str">
        <f>IFERROR(tbl_AufmassLos1[[#This Row],[StundenJahr]]*tbl_AufmassLos1[[#This Row],[SVS]],"")</f>
        <v/>
      </c>
      <c r="V1487" s="176" t="str">
        <f>IFERROR(tbl_AufmassLos1[[#This Row],[PreisJahr]]/12,"")</f>
        <v/>
      </c>
    </row>
    <row r="1488" spans="1:22" x14ac:dyDescent="0.2">
      <c r="A1488" s="324" t="s">
        <v>2548</v>
      </c>
      <c r="B1488" s="295">
        <v>709170002</v>
      </c>
      <c r="C1488" s="310" t="s">
        <v>2513</v>
      </c>
      <c r="D1488" s="290" t="s">
        <v>251</v>
      </c>
      <c r="E1488" s="465" t="s">
        <v>295</v>
      </c>
      <c r="F1488" s="291" t="s">
        <v>435</v>
      </c>
      <c r="G1488" s="469" t="s">
        <v>731</v>
      </c>
      <c r="H1488" s="306"/>
      <c r="I1488" s="288" t="s">
        <v>442</v>
      </c>
      <c r="J1488" s="292">
        <v>82.68</v>
      </c>
      <c r="K1488" s="293" t="s">
        <v>461</v>
      </c>
      <c r="L1488" s="311" t="s">
        <v>163</v>
      </c>
      <c r="M1488" s="289" t="s">
        <v>484</v>
      </c>
      <c r="N1488" s="294">
        <v>122.5</v>
      </c>
      <c r="O1488" s="323">
        <v>15.9</v>
      </c>
      <c r="P1488" s="323">
        <v>0.8</v>
      </c>
      <c r="Q1488" s="461">
        <f>IFERROR(tbl_AufmassLos1[[#This Row],[Fläche_qm]]*tbl_AufmassLos1[[#This Row],[Reinigungs-tageJahr]],"")</f>
        <v>10128.300000000001</v>
      </c>
      <c r="R1488" s="174">
        <f>IFERROR(VLOOKUP(tbl_AufmassLos1[[#This Row],[Reinigungs-gruppe]]&amp;tbl_AufmassLos1[[#This Row],[Reinigungs-tageJahr]],tbl_BasisLos1[],7,FALSE),"")</f>
        <v>0</v>
      </c>
      <c r="S1488" s="461" t="str">
        <f>IFERROR(tbl_AufmassLos1[[#This Row],[Fläche_qm_Jahr]]/tbl_AufmassLos1[[#This Row],[qm Leistung pro Stunde]],"")</f>
        <v/>
      </c>
      <c r="T1488" s="175">
        <f>IFERROR(VLOOKUP(tbl_AufmassLos1[[#This Row],[Reinigungs-gruppe]]&amp;tbl_AufmassLos1[[#This Row],[Reinigungs-tageJahr]],tbl_BasisLos1[],8,FALSE),"")</f>
        <v>0</v>
      </c>
      <c r="U1488" s="176" t="str">
        <f>IFERROR(tbl_AufmassLos1[[#This Row],[StundenJahr]]*tbl_AufmassLos1[[#This Row],[SVS]],"")</f>
        <v/>
      </c>
      <c r="V1488" s="176" t="str">
        <f>IFERROR(tbl_AufmassLos1[[#This Row],[PreisJahr]]/12,"")</f>
        <v/>
      </c>
    </row>
    <row r="1489" spans="1:22" x14ac:dyDescent="0.2">
      <c r="A1489" s="324" t="s">
        <v>2548</v>
      </c>
      <c r="B1489" s="295">
        <v>709170002</v>
      </c>
      <c r="C1489" s="310" t="s">
        <v>2513</v>
      </c>
      <c r="D1489" s="290" t="s">
        <v>251</v>
      </c>
      <c r="E1489" s="465" t="s">
        <v>296</v>
      </c>
      <c r="F1489" s="291" t="s">
        <v>2122</v>
      </c>
      <c r="G1489" s="469" t="s">
        <v>731</v>
      </c>
      <c r="H1489" s="306"/>
      <c r="I1489" s="288" t="s">
        <v>442</v>
      </c>
      <c r="J1489" s="292">
        <v>37.29</v>
      </c>
      <c r="K1489" s="293" t="s">
        <v>452</v>
      </c>
      <c r="L1489" s="311" t="s">
        <v>163</v>
      </c>
      <c r="M1489" s="289" t="s">
        <v>484</v>
      </c>
      <c r="N1489" s="294">
        <v>122.5</v>
      </c>
      <c r="O1489" s="295">
        <v>0</v>
      </c>
      <c r="P1489" s="323">
        <v>15.6</v>
      </c>
      <c r="Q1489" s="461">
        <f>IFERROR(tbl_AufmassLos1[[#This Row],[Fläche_qm]]*tbl_AufmassLos1[[#This Row],[Reinigungs-tageJahr]],"")</f>
        <v>4568.0249999999996</v>
      </c>
      <c r="R1489" s="174">
        <f>IFERROR(VLOOKUP(tbl_AufmassLos1[[#This Row],[Reinigungs-gruppe]]&amp;tbl_AufmassLos1[[#This Row],[Reinigungs-tageJahr]],tbl_BasisLos1[],7,FALSE),"")</f>
        <v>0</v>
      </c>
      <c r="S1489" s="461" t="str">
        <f>IFERROR(tbl_AufmassLos1[[#This Row],[Fläche_qm_Jahr]]/tbl_AufmassLos1[[#This Row],[qm Leistung pro Stunde]],"")</f>
        <v/>
      </c>
      <c r="T1489" s="175">
        <f>IFERROR(VLOOKUP(tbl_AufmassLos1[[#This Row],[Reinigungs-gruppe]]&amp;tbl_AufmassLos1[[#This Row],[Reinigungs-tageJahr]],tbl_BasisLos1[],8,FALSE),"")</f>
        <v>0</v>
      </c>
      <c r="U1489" s="176" t="str">
        <f>IFERROR(tbl_AufmassLos1[[#This Row],[StundenJahr]]*tbl_AufmassLos1[[#This Row],[SVS]],"")</f>
        <v/>
      </c>
      <c r="V1489" s="176" t="str">
        <f>IFERROR(tbl_AufmassLos1[[#This Row],[PreisJahr]]/12,"")</f>
        <v/>
      </c>
    </row>
    <row r="1490" spans="1:22" x14ac:dyDescent="0.2">
      <c r="A1490" s="324" t="s">
        <v>2548</v>
      </c>
      <c r="B1490" s="295">
        <v>709170002</v>
      </c>
      <c r="C1490" s="310" t="s">
        <v>2513</v>
      </c>
      <c r="D1490" s="290" t="s">
        <v>251</v>
      </c>
      <c r="E1490" s="465" t="s">
        <v>297</v>
      </c>
      <c r="F1490" s="291" t="s">
        <v>2123</v>
      </c>
      <c r="G1490" s="469" t="s">
        <v>731</v>
      </c>
      <c r="H1490" s="306"/>
      <c r="I1490" s="288" t="s">
        <v>443</v>
      </c>
      <c r="J1490" s="292">
        <v>2.6</v>
      </c>
      <c r="K1490" s="293" t="s">
        <v>452</v>
      </c>
      <c r="L1490" s="311" t="s">
        <v>163</v>
      </c>
      <c r="M1490" s="289" t="s">
        <v>484</v>
      </c>
      <c r="N1490" s="294">
        <v>122.5</v>
      </c>
      <c r="O1490" s="295">
        <v>0</v>
      </c>
      <c r="P1490" s="295"/>
      <c r="Q1490" s="461">
        <f>IFERROR(tbl_AufmassLos1[[#This Row],[Fläche_qm]]*tbl_AufmassLos1[[#This Row],[Reinigungs-tageJahr]],"")</f>
        <v>318.5</v>
      </c>
      <c r="R1490" s="174">
        <f>IFERROR(VLOOKUP(tbl_AufmassLos1[[#This Row],[Reinigungs-gruppe]]&amp;tbl_AufmassLos1[[#This Row],[Reinigungs-tageJahr]],tbl_BasisLos1[],7,FALSE),"")</f>
        <v>0</v>
      </c>
      <c r="S1490" s="461" t="str">
        <f>IFERROR(tbl_AufmassLos1[[#This Row],[Fläche_qm_Jahr]]/tbl_AufmassLos1[[#This Row],[qm Leistung pro Stunde]],"")</f>
        <v/>
      </c>
      <c r="T1490" s="175">
        <f>IFERROR(VLOOKUP(tbl_AufmassLos1[[#This Row],[Reinigungs-gruppe]]&amp;tbl_AufmassLos1[[#This Row],[Reinigungs-tageJahr]],tbl_BasisLos1[],8,FALSE),"")</f>
        <v>0</v>
      </c>
      <c r="U1490" s="176" t="str">
        <f>IFERROR(tbl_AufmassLos1[[#This Row],[StundenJahr]]*tbl_AufmassLos1[[#This Row],[SVS]],"")</f>
        <v/>
      </c>
      <c r="V1490" s="176" t="str">
        <f>IFERROR(tbl_AufmassLos1[[#This Row],[PreisJahr]]/12,"")</f>
        <v/>
      </c>
    </row>
    <row r="1491" spans="1:22" x14ac:dyDescent="0.2">
      <c r="A1491" s="324" t="s">
        <v>2548</v>
      </c>
      <c r="B1491" s="295">
        <v>709170002</v>
      </c>
      <c r="C1491" s="310" t="s">
        <v>2513</v>
      </c>
      <c r="D1491" s="290" t="s">
        <v>251</v>
      </c>
      <c r="E1491" s="465" t="s">
        <v>298</v>
      </c>
      <c r="F1491" s="291" t="s">
        <v>392</v>
      </c>
      <c r="G1491" s="469" t="s">
        <v>731</v>
      </c>
      <c r="H1491" s="306"/>
      <c r="I1491" s="288" t="s">
        <v>442</v>
      </c>
      <c r="J1491" s="292">
        <v>59.18</v>
      </c>
      <c r="K1491" s="293" t="s">
        <v>452</v>
      </c>
      <c r="L1491" s="311" t="s">
        <v>163</v>
      </c>
      <c r="M1491" s="289" t="s">
        <v>484</v>
      </c>
      <c r="N1491" s="294">
        <v>122.5</v>
      </c>
      <c r="O1491" s="295">
        <v>0</v>
      </c>
      <c r="P1491" s="323">
        <v>35</v>
      </c>
      <c r="Q1491" s="461">
        <f>IFERROR(tbl_AufmassLos1[[#This Row],[Fläche_qm]]*tbl_AufmassLos1[[#This Row],[Reinigungs-tageJahr]],"")</f>
        <v>7249.55</v>
      </c>
      <c r="R1491" s="174">
        <f>IFERROR(VLOOKUP(tbl_AufmassLos1[[#This Row],[Reinigungs-gruppe]]&amp;tbl_AufmassLos1[[#This Row],[Reinigungs-tageJahr]],tbl_BasisLos1[],7,FALSE),"")</f>
        <v>0</v>
      </c>
      <c r="S1491" s="461" t="str">
        <f>IFERROR(tbl_AufmassLos1[[#This Row],[Fläche_qm_Jahr]]/tbl_AufmassLos1[[#This Row],[qm Leistung pro Stunde]],"")</f>
        <v/>
      </c>
      <c r="T1491" s="175">
        <f>IFERROR(VLOOKUP(tbl_AufmassLos1[[#This Row],[Reinigungs-gruppe]]&amp;tbl_AufmassLos1[[#This Row],[Reinigungs-tageJahr]],tbl_BasisLos1[],8,FALSE),"")</f>
        <v>0</v>
      </c>
      <c r="U1491" s="176" t="str">
        <f>IFERROR(tbl_AufmassLos1[[#This Row],[StundenJahr]]*tbl_AufmassLos1[[#This Row],[SVS]],"")</f>
        <v/>
      </c>
      <c r="V1491" s="176" t="str">
        <f>IFERROR(tbl_AufmassLos1[[#This Row],[PreisJahr]]/12,"")</f>
        <v/>
      </c>
    </row>
    <row r="1492" spans="1:22" x14ac:dyDescent="0.2">
      <c r="A1492" s="324" t="s">
        <v>2548</v>
      </c>
      <c r="B1492" s="295">
        <v>709170002</v>
      </c>
      <c r="C1492" s="310" t="s">
        <v>2513</v>
      </c>
      <c r="D1492" s="290" t="s">
        <v>251</v>
      </c>
      <c r="E1492" s="465" t="s">
        <v>299</v>
      </c>
      <c r="F1492" s="291" t="s">
        <v>2097</v>
      </c>
      <c r="G1492" s="469" t="s">
        <v>731</v>
      </c>
      <c r="H1492" s="306"/>
      <c r="I1492" s="288" t="s">
        <v>443</v>
      </c>
      <c r="J1492" s="292">
        <v>13</v>
      </c>
      <c r="K1492" s="293" t="s">
        <v>466</v>
      </c>
      <c r="L1492" s="311" t="s">
        <v>163</v>
      </c>
      <c r="M1492" s="289" t="s">
        <v>484</v>
      </c>
      <c r="N1492" s="294">
        <v>122.5</v>
      </c>
      <c r="O1492" s="295">
        <v>0</v>
      </c>
      <c r="P1492" s="295"/>
      <c r="Q1492" s="461">
        <f>IFERROR(tbl_AufmassLos1[[#This Row],[Fläche_qm]]*tbl_AufmassLos1[[#This Row],[Reinigungs-tageJahr]],"")</f>
        <v>1592.5</v>
      </c>
      <c r="R1492" s="174">
        <f>IFERROR(VLOOKUP(tbl_AufmassLos1[[#This Row],[Reinigungs-gruppe]]&amp;tbl_AufmassLos1[[#This Row],[Reinigungs-tageJahr]],tbl_BasisLos1[],7,FALSE),"")</f>
        <v>0</v>
      </c>
      <c r="S1492" s="461" t="str">
        <f>IFERROR(tbl_AufmassLos1[[#This Row],[Fläche_qm_Jahr]]/tbl_AufmassLos1[[#This Row],[qm Leistung pro Stunde]],"")</f>
        <v/>
      </c>
      <c r="T1492" s="175">
        <f>IFERROR(VLOOKUP(tbl_AufmassLos1[[#This Row],[Reinigungs-gruppe]]&amp;tbl_AufmassLos1[[#This Row],[Reinigungs-tageJahr]],tbl_BasisLos1[],8,FALSE),"")</f>
        <v>0</v>
      </c>
      <c r="U1492" s="176" t="str">
        <f>IFERROR(tbl_AufmassLos1[[#This Row],[StundenJahr]]*tbl_AufmassLos1[[#This Row],[SVS]],"")</f>
        <v/>
      </c>
      <c r="V1492" s="176" t="str">
        <f>IFERROR(tbl_AufmassLos1[[#This Row],[PreisJahr]]/12,"")</f>
        <v/>
      </c>
    </row>
    <row r="1493" spans="1:22" x14ac:dyDescent="0.2">
      <c r="A1493" s="324" t="s">
        <v>2548</v>
      </c>
      <c r="B1493" s="295">
        <v>709170002</v>
      </c>
      <c r="C1493" s="310" t="s">
        <v>2513</v>
      </c>
      <c r="D1493" s="290" t="s">
        <v>251</v>
      </c>
      <c r="E1493" s="465" t="s">
        <v>322</v>
      </c>
      <c r="F1493" s="291" t="s">
        <v>2113</v>
      </c>
      <c r="G1493" s="469" t="s">
        <v>731</v>
      </c>
      <c r="H1493" s="306"/>
      <c r="I1493" s="288" t="s">
        <v>443</v>
      </c>
      <c r="J1493" s="292">
        <v>6.31</v>
      </c>
      <c r="K1493" s="293" t="s">
        <v>466</v>
      </c>
      <c r="L1493" s="311" t="s">
        <v>163</v>
      </c>
      <c r="M1493" s="289" t="s">
        <v>484</v>
      </c>
      <c r="N1493" s="294">
        <v>122.5</v>
      </c>
      <c r="O1493" s="323">
        <v>18.8</v>
      </c>
      <c r="P1493" s="295"/>
      <c r="Q1493" s="461">
        <f>IFERROR(tbl_AufmassLos1[[#This Row],[Fläche_qm]]*tbl_AufmassLos1[[#This Row],[Reinigungs-tageJahr]],"")</f>
        <v>772.97499999999991</v>
      </c>
      <c r="R1493" s="174">
        <f>IFERROR(VLOOKUP(tbl_AufmassLos1[[#This Row],[Reinigungs-gruppe]]&amp;tbl_AufmassLos1[[#This Row],[Reinigungs-tageJahr]],tbl_BasisLos1[],7,FALSE),"")</f>
        <v>0</v>
      </c>
      <c r="S1493" s="461" t="str">
        <f>IFERROR(tbl_AufmassLos1[[#This Row],[Fläche_qm_Jahr]]/tbl_AufmassLos1[[#This Row],[qm Leistung pro Stunde]],"")</f>
        <v/>
      </c>
      <c r="T1493" s="175">
        <f>IFERROR(VLOOKUP(tbl_AufmassLos1[[#This Row],[Reinigungs-gruppe]]&amp;tbl_AufmassLos1[[#This Row],[Reinigungs-tageJahr]],tbl_BasisLos1[],8,FALSE),"")</f>
        <v>0</v>
      </c>
      <c r="U1493" s="176" t="str">
        <f>IFERROR(tbl_AufmassLos1[[#This Row],[StundenJahr]]*tbl_AufmassLos1[[#This Row],[SVS]],"")</f>
        <v/>
      </c>
      <c r="V1493" s="176" t="str">
        <f>IFERROR(tbl_AufmassLos1[[#This Row],[PreisJahr]]/12,"")</f>
        <v/>
      </c>
    </row>
    <row r="1494" spans="1:22" x14ac:dyDescent="0.2">
      <c r="A1494" s="324" t="s">
        <v>2548</v>
      </c>
      <c r="B1494" s="295">
        <v>709170002</v>
      </c>
      <c r="C1494" s="310" t="s">
        <v>2513</v>
      </c>
      <c r="D1494" s="290" t="s">
        <v>251</v>
      </c>
      <c r="E1494" s="465" t="s">
        <v>300</v>
      </c>
      <c r="F1494" s="291" t="s">
        <v>2097</v>
      </c>
      <c r="G1494" s="469" t="s">
        <v>731</v>
      </c>
      <c r="H1494" s="306"/>
      <c r="I1494" s="288" t="s">
        <v>443</v>
      </c>
      <c r="J1494" s="292">
        <v>10</v>
      </c>
      <c r="K1494" s="293" t="s">
        <v>466</v>
      </c>
      <c r="L1494" s="311" t="s">
        <v>163</v>
      </c>
      <c r="M1494" s="289" t="s">
        <v>484</v>
      </c>
      <c r="N1494" s="294">
        <v>122.5</v>
      </c>
      <c r="O1494" s="295">
        <v>0</v>
      </c>
      <c r="P1494" s="295"/>
      <c r="Q1494" s="461">
        <f>IFERROR(tbl_AufmassLos1[[#This Row],[Fläche_qm]]*tbl_AufmassLos1[[#This Row],[Reinigungs-tageJahr]],"")</f>
        <v>1225</v>
      </c>
      <c r="R1494" s="174">
        <f>IFERROR(VLOOKUP(tbl_AufmassLos1[[#This Row],[Reinigungs-gruppe]]&amp;tbl_AufmassLos1[[#This Row],[Reinigungs-tageJahr]],tbl_BasisLos1[],7,FALSE),"")</f>
        <v>0</v>
      </c>
      <c r="S1494" s="461" t="str">
        <f>IFERROR(tbl_AufmassLos1[[#This Row],[Fläche_qm_Jahr]]/tbl_AufmassLos1[[#This Row],[qm Leistung pro Stunde]],"")</f>
        <v/>
      </c>
      <c r="T1494" s="175">
        <f>IFERROR(VLOOKUP(tbl_AufmassLos1[[#This Row],[Reinigungs-gruppe]]&amp;tbl_AufmassLos1[[#This Row],[Reinigungs-tageJahr]],tbl_BasisLos1[],8,FALSE),"")</f>
        <v>0</v>
      </c>
      <c r="U1494" s="176" t="str">
        <f>IFERROR(tbl_AufmassLos1[[#This Row],[StundenJahr]]*tbl_AufmassLos1[[#This Row],[SVS]],"")</f>
        <v/>
      </c>
      <c r="V1494" s="176" t="str">
        <f>IFERROR(tbl_AufmassLos1[[#This Row],[PreisJahr]]/12,"")</f>
        <v/>
      </c>
    </row>
    <row r="1495" spans="1:22" x14ac:dyDescent="0.2">
      <c r="A1495" s="324" t="s">
        <v>2548</v>
      </c>
      <c r="B1495" s="295">
        <v>709170002</v>
      </c>
      <c r="C1495" s="310" t="s">
        <v>2513</v>
      </c>
      <c r="D1495" s="290" t="s">
        <v>251</v>
      </c>
      <c r="E1495" s="465" t="s">
        <v>312</v>
      </c>
      <c r="F1495" s="291" t="s">
        <v>431</v>
      </c>
      <c r="G1495" s="469" t="s">
        <v>731</v>
      </c>
      <c r="H1495" s="306"/>
      <c r="I1495" s="288" t="s">
        <v>443</v>
      </c>
      <c r="J1495" s="292">
        <v>11.12</v>
      </c>
      <c r="K1495" s="293" t="s">
        <v>466</v>
      </c>
      <c r="L1495" s="311" t="s">
        <v>163</v>
      </c>
      <c r="M1495" s="289" t="s">
        <v>484</v>
      </c>
      <c r="N1495" s="294">
        <v>122.5</v>
      </c>
      <c r="O1495" s="295">
        <v>0</v>
      </c>
      <c r="P1495" s="323">
        <v>13</v>
      </c>
      <c r="Q1495" s="461">
        <f>IFERROR(tbl_AufmassLos1[[#This Row],[Fläche_qm]]*tbl_AufmassLos1[[#This Row],[Reinigungs-tageJahr]],"")</f>
        <v>1362.1999999999998</v>
      </c>
      <c r="R1495" s="174">
        <f>IFERROR(VLOOKUP(tbl_AufmassLos1[[#This Row],[Reinigungs-gruppe]]&amp;tbl_AufmassLos1[[#This Row],[Reinigungs-tageJahr]],tbl_BasisLos1[],7,FALSE),"")</f>
        <v>0</v>
      </c>
      <c r="S1495" s="461" t="str">
        <f>IFERROR(tbl_AufmassLos1[[#This Row],[Fläche_qm_Jahr]]/tbl_AufmassLos1[[#This Row],[qm Leistung pro Stunde]],"")</f>
        <v/>
      </c>
      <c r="T1495" s="175">
        <f>IFERROR(VLOOKUP(tbl_AufmassLos1[[#This Row],[Reinigungs-gruppe]]&amp;tbl_AufmassLos1[[#This Row],[Reinigungs-tageJahr]],tbl_BasisLos1[],8,FALSE),"")</f>
        <v>0</v>
      </c>
      <c r="U1495" s="176" t="str">
        <f>IFERROR(tbl_AufmassLos1[[#This Row],[StundenJahr]]*tbl_AufmassLos1[[#This Row],[SVS]],"")</f>
        <v/>
      </c>
      <c r="V1495" s="176" t="str">
        <f>IFERROR(tbl_AufmassLos1[[#This Row],[PreisJahr]]/12,"")</f>
        <v/>
      </c>
    </row>
    <row r="1496" spans="1:22" x14ac:dyDescent="0.2">
      <c r="A1496" s="324" t="s">
        <v>2548</v>
      </c>
      <c r="B1496" s="295">
        <v>709170002</v>
      </c>
      <c r="C1496" s="310" t="s">
        <v>2513</v>
      </c>
      <c r="D1496" s="290" t="s">
        <v>251</v>
      </c>
      <c r="E1496" s="465" t="s">
        <v>313</v>
      </c>
      <c r="F1496" s="291" t="s">
        <v>2114</v>
      </c>
      <c r="G1496" s="469" t="s">
        <v>731</v>
      </c>
      <c r="H1496" s="306"/>
      <c r="I1496" s="288" t="s">
        <v>442</v>
      </c>
      <c r="J1496" s="292">
        <v>15.45</v>
      </c>
      <c r="K1496" s="293" t="s">
        <v>452</v>
      </c>
      <c r="L1496" s="311" t="s">
        <v>163</v>
      </c>
      <c r="M1496" s="289" t="s">
        <v>484</v>
      </c>
      <c r="N1496" s="294">
        <v>122.5</v>
      </c>
      <c r="O1496" s="295">
        <v>0</v>
      </c>
      <c r="P1496" s="323">
        <v>14.4</v>
      </c>
      <c r="Q1496" s="461">
        <f>IFERROR(tbl_AufmassLos1[[#This Row],[Fläche_qm]]*tbl_AufmassLos1[[#This Row],[Reinigungs-tageJahr]],"")</f>
        <v>1892.625</v>
      </c>
      <c r="R1496" s="174">
        <f>IFERROR(VLOOKUP(tbl_AufmassLos1[[#This Row],[Reinigungs-gruppe]]&amp;tbl_AufmassLos1[[#This Row],[Reinigungs-tageJahr]],tbl_BasisLos1[],7,FALSE),"")</f>
        <v>0</v>
      </c>
      <c r="S1496" s="461" t="str">
        <f>IFERROR(tbl_AufmassLos1[[#This Row],[Fläche_qm_Jahr]]/tbl_AufmassLos1[[#This Row],[qm Leistung pro Stunde]],"")</f>
        <v/>
      </c>
      <c r="T1496" s="175">
        <f>IFERROR(VLOOKUP(tbl_AufmassLos1[[#This Row],[Reinigungs-gruppe]]&amp;tbl_AufmassLos1[[#This Row],[Reinigungs-tageJahr]],tbl_BasisLos1[],8,FALSE),"")</f>
        <v>0</v>
      </c>
      <c r="U1496" s="176" t="str">
        <f>IFERROR(tbl_AufmassLos1[[#This Row],[StundenJahr]]*tbl_AufmassLos1[[#This Row],[SVS]],"")</f>
        <v/>
      </c>
      <c r="V1496" s="176" t="str">
        <f>IFERROR(tbl_AufmassLos1[[#This Row],[PreisJahr]]/12,"")</f>
        <v/>
      </c>
    </row>
    <row r="1497" spans="1:22" x14ac:dyDescent="0.2">
      <c r="A1497" s="324" t="s">
        <v>2548</v>
      </c>
      <c r="B1497" s="295">
        <v>709170002</v>
      </c>
      <c r="C1497" s="310" t="s">
        <v>2513</v>
      </c>
      <c r="D1497" s="290" t="s">
        <v>251</v>
      </c>
      <c r="E1497" s="465" t="s">
        <v>315</v>
      </c>
      <c r="F1497" s="291" t="s">
        <v>2115</v>
      </c>
      <c r="G1497" s="469" t="s">
        <v>731</v>
      </c>
      <c r="H1497" s="306"/>
      <c r="I1497" s="288" t="s">
        <v>442</v>
      </c>
      <c r="J1497" s="292">
        <v>37.29</v>
      </c>
      <c r="K1497" s="293" t="s">
        <v>452</v>
      </c>
      <c r="L1497" s="311" t="s">
        <v>163</v>
      </c>
      <c r="M1497" s="289" t="s">
        <v>484</v>
      </c>
      <c r="N1497" s="294">
        <v>122.5</v>
      </c>
      <c r="O1497" s="295">
        <v>0</v>
      </c>
      <c r="P1497" s="323">
        <v>15.6</v>
      </c>
      <c r="Q1497" s="461">
        <f>IFERROR(tbl_AufmassLos1[[#This Row],[Fläche_qm]]*tbl_AufmassLos1[[#This Row],[Reinigungs-tageJahr]],"")</f>
        <v>4568.0249999999996</v>
      </c>
      <c r="R1497" s="174">
        <f>IFERROR(VLOOKUP(tbl_AufmassLos1[[#This Row],[Reinigungs-gruppe]]&amp;tbl_AufmassLos1[[#This Row],[Reinigungs-tageJahr]],tbl_BasisLos1[],7,FALSE),"")</f>
        <v>0</v>
      </c>
      <c r="S1497" s="461" t="str">
        <f>IFERROR(tbl_AufmassLos1[[#This Row],[Fläche_qm_Jahr]]/tbl_AufmassLos1[[#This Row],[qm Leistung pro Stunde]],"")</f>
        <v/>
      </c>
      <c r="T1497" s="175">
        <f>IFERROR(VLOOKUP(tbl_AufmassLos1[[#This Row],[Reinigungs-gruppe]]&amp;tbl_AufmassLos1[[#This Row],[Reinigungs-tageJahr]],tbl_BasisLos1[],8,FALSE),"")</f>
        <v>0</v>
      </c>
      <c r="U1497" s="176" t="str">
        <f>IFERROR(tbl_AufmassLos1[[#This Row],[StundenJahr]]*tbl_AufmassLos1[[#This Row],[SVS]],"")</f>
        <v/>
      </c>
      <c r="V1497" s="176" t="str">
        <f>IFERROR(tbl_AufmassLos1[[#This Row],[PreisJahr]]/12,"")</f>
        <v/>
      </c>
    </row>
    <row r="1498" spans="1:22" x14ac:dyDescent="0.2">
      <c r="A1498" s="324" t="s">
        <v>2548</v>
      </c>
      <c r="B1498" s="295">
        <v>709170002</v>
      </c>
      <c r="C1498" s="310" t="s">
        <v>2513</v>
      </c>
      <c r="D1498" s="290" t="s">
        <v>251</v>
      </c>
      <c r="E1498" s="465" t="s">
        <v>320</v>
      </c>
      <c r="F1498" s="291" t="s">
        <v>2115</v>
      </c>
      <c r="G1498" s="469" t="s">
        <v>731</v>
      </c>
      <c r="H1498" s="306"/>
      <c r="I1498" s="288" t="s">
        <v>443</v>
      </c>
      <c r="J1498" s="292">
        <v>2.6</v>
      </c>
      <c r="K1498" s="293" t="s">
        <v>452</v>
      </c>
      <c r="L1498" s="311" t="s">
        <v>163</v>
      </c>
      <c r="M1498" s="289" t="s">
        <v>484</v>
      </c>
      <c r="N1498" s="294">
        <v>122.5</v>
      </c>
      <c r="O1498" s="295">
        <v>0</v>
      </c>
      <c r="P1498" s="295"/>
      <c r="Q1498" s="461">
        <f>IFERROR(tbl_AufmassLos1[[#This Row],[Fläche_qm]]*tbl_AufmassLos1[[#This Row],[Reinigungs-tageJahr]],"")</f>
        <v>318.5</v>
      </c>
      <c r="R1498" s="174">
        <f>IFERROR(VLOOKUP(tbl_AufmassLos1[[#This Row],[Reinigungs-gruppe]]&amp;tbl_AufmassLos1[[#This Row],[Reinigungs-tageJahr]],tbl_BasisLos1[],7,FALSE),"")</f>
        <v>0</v>
      </c>
      <c r="S1498" s="461" t="str">
        <f>IFERROR(tbl_AufmassLos1[[#This Row],[Fläche_qm_Jahr]]/tbl_AufmassLos1[[#This Row],[qm Leistung pro Stunde]],"")</f>
        <v/>
      </c>
      <c r="T1498" s="175">
        <f>IFERROR(VLOOKUP(tbl_AufmassLos1[[#This Row],[Reinigungs-gruppe]]&amp;tbl_AufmassLos1[[#This Row],[Reinigungs-tageJahr]],tbl_BasisLos1[],8,FALSE),"")</f>
        <v>0</v>
      </c>
      <c r="U1498" s="176" t="str">
        <f>IFERROR(tbl_AufmassLos1[[#This Row],[StundenJahr]]*tbl_AufmassLos1[[#This Row],[SVS]],"")</f>
        <v/>
      </c>
      <c r="V1498" s="176" t="str">
        <f>IFERROR(tbl_AufmassLos1[[#This Row],[PreisJahr]]/12,"")</f>
        <v/>
      </c>
    </row>
    <row r="1499" spans="1:22" x14ac:dyDescent="0.2">
      <c r="A1499" s="324" t="s">
        <v>2548</v>
      </c>
      <c r="B1499" s="295">
        <v>709170002</v>
      </c>
      <c r="C1499" s="310" t="s">
        <v>2513</v>
      </c>
      <c r="D1499" s="290" t="s">
        <v>252</v>
      </c>
      <c r="E1499" s="465" t="s">
        <v>286</v>
      </c>
      <c r="F1499" s="291" t="s">
        <v>388</v>
      </c>
      <c r="G1499" s="469" t="s">
        <v>731</v>
      </c>
      <c r="H1499" s="306"/>
      <c r="I1499" s="288" t="s">
        <v>442</v>
      </c>
      <c r="J1499" s="292">
        <v>15.42</v>
      </c>
      <c r="K1499" s="293" t="s">
        <v>234</v>
      </c>
      <c r="L1499" s="311" t="s">
        <v>163</v>
      </c>
      <c r="M1499" s="289" t="s">
        <v>479</v>
      </c>
      <c r="N1499" s="294">
        <v>49</v>
      </c>
      <c r="O1499" s="323">
        <v>3.4</v>
      </c>
      <c r="P1499" s="295"/>
      <c r="Q1499" s="461">
        <f>IFERROR(tbl_AufmassLos1[[#This Row],[Fläche_qm]]*tbl_AufmassLos1[[#This Row],[Reinigungs-tageJahr]],"")</f>
        <v>755.58</v>
      </c>
      <c r="R1499" s="174">
        <f>IFERROR(VLOOKUP(tbl_AufmassLos1[[#This Row],[Reinigungs-gruppe]]&amp;tbl_AufmassLos1[[#This Row],[Reinigungs-tageJahr]],tbl_BasisLos1[],7,FALSE),"")</f>
        <v>0</v>
      </c>
      <c r="S1499" s="461" t="str">
        <f>IFERROR(tbl_AufmassLos1[[#This Row],[Fläche_qm_Jahr]]/tbl_AufmassLos1[[#This Row],[qm Leistung pro Stunde]],"")</f>
        <v/>
      </c>
      <c r="T1499" s="175">
        <f>IFERROR(VLOOKUP(tbl_AufmassLos1[[#This Row],[Reinigungs-gruppe]]&amp;tbl_AufmassLos1[[#This Row],[Reinigungs-tageJahr]],tbl_BasisLos1[],8,FALSE),"")</f>
        <v>0</v>
      </c>
      <c r="U1499" s="176" t="str">
        <f>IFERROR(tbl_AufmassLos1[[#This Row],[StundenJahr]]*tbl_AufmassLos1[[#This Row],[SVS]],"")</f>
        <v/>
      </c>
      <c r="V1499" s="176" t="str">
        <f>IFERROR(tbl_AufmassLos1[[#This Row],[PreisJahr]]/12,"")</f>
        <v/>
      </c>
    </row>
    <row r="1500" spans="1:22" x14ac:dyDescent="0.2">
      <c r="A1500" s="324" t="s">
        <v>2548</v>
      </c>
      <c r="B1500" s="295">
        <v>709170002</v>
      </c>
      <c r="C1500" s="310" t="s">
        <v>2513</v>
      </c>
      <c r="D1500" s="290" t="s">
        <v>252</v>
      </c>
      <c r="E1500" s="465" t="s">
        <v>1018</v>
      </c>
      <c r="F1500" s="291" t="s">
        <v>389</v>
      </c>
      <c r="G1500" s="469" t="s">
        <v>731</v>
      </c>
      <c r="H1500" s="306"/>
      <c r="I1500" s="288" t="s">
        <v>442</v>
      </c>
      <c r="J1500" s="292">
        <v>12.26</v>
      </c>
      <c r="K1500" s="293" t="s">
        <v>234</v>
      </c>
      <c r="L1500" s="311" t="s">
        <v>163</v>
      </c>
      <c r="M1500" s="289" t="s">
        <v>479</v>
      </c>
      <c r="N1500" s="294">
        <v>49</v>
      </c>
      <c r="O1500" s="323">
        <v>3.4</v>
      </c>
      <c r="P1500" s="295"/>
      <c r="Q1500" s="461">
        <f>IFERROR(tbl_AufmassLos1[[#This Row],[Fläche_qm]]*tbl_AufmassLos1[[#This Row],[Reinigungs-tageJahr]],"")</f>
        <v>600.74</v>
      </c>
      <c r="R1500" s="174">
        <f>IFERROR(VLOOKUP(tbl_AufmassLos1[[#This Row],[Reinigungs-gruppe]]&amp;tbl_AufmassLos1[[#This Row],[Reinigungs-tageJahr]],tbl_BasisLos1[],7,FALSE),"")</f>
        <v>0</v>
      </c>
      <c r="S1500" s="461" t="str">
        <f>IFERROR(tbl_AufmassLos1[[#This Row],[Fläche_qm_Jahr]]/tbl_AufmassLos1[[#This Row],[qm Leistung pro Stunde]],"")</f>
        <v/>
      </c>
      <c r="T1500" s="175">
        <f>IFERROR(VLOOKUP(tbl_AufmassLos1[[#This Row],[Reinigungs-gruppe]]&amp;tbl_AufmassLos1[[#This Row],[Reinigungs-tageJahr]],tbl_BasisLos1[],8,FALSE),"")</f>
        <v>0</v>
      </c>
      <c r="U1500" s="176" t="str">
        <f>IFERROR(tbl_AufmassLos1[[#This Row],[StundenJahr]]*tbl_AufmassLos1[[#This Row],[SVS]],"")</f>
        <v/>
      </c>
      <c r="V1500" s="176" t="str">
        <f>IFERROR(tbl_AufmassLos1[[#This Row],[PreisJahr]]/12,"")</f>
        <v/>
      </c>
    </row>
    <row r="1501" spans="1:22" x14ac:dyDescent="0.2">
      <c r="A1501" s="324" t="s">
        <v>2548</v>
      </c>
      <c r="B1501" s="295">
        <v>709170002</v>
      </c>
      <c r="C1501" s="310" t="s">
        <v>2513</v>
      </c>
      <c r="D1501" s="290" t="s">
        <v>252</v>
      </c>
      <c r="E1501" s="465" t="s">
        <v>1017</v>
      </c>
      <c r="F1501" s="291" t="s">
        <v>421</v>
      </c>
      <c r="G1501" s="469" t="s">
        <v>731</v>
      </c>
      <c r="H1501" s="306"/>
      <c r="I1501" s="288" t="s">
        <v>442</v>
      </c>
      <c r="J1501" s="292">
        <v>10.09</v>
      </c>
      <c r="K1501" s="293" t="s">
        <v>459</v>
      </c>
      <c r="L1501" s="311" t="s">
        <v>163</v>
      </c>
      <c r="M1501" s="289" t="s">
        <v>479</v>
      </c>
      <c r="N1501" s="294">
        <v>49</v>
      </c>
      <c r="O1501" s="295">
        <v>0</v>
      </c>
      <c r="P1501" s="295"/>
      <c r="Q1501" s="461">
        <f>IFERROR(tbl_AufmassLos1[[#This Row],[Fläche_qm]]*tbl_AufmassLos1[[#This Row],[Reinigungs-tageJahr]],"")</f>
        <v>494.40999999999997</v>
      </c>
      <c r="R1501" s="174">
        <f>IFERROR(VLOOKUP(tbl_AufmassLos1[[#This Row],[Reinigungs-gruppe]]&amp;tbl_AufmassLos1[[#This Row],[Reinigungs-tageJahr]],tbl_BasisLos1[],7,FALSE),"")</f>
        <v>0</v>
      </c>
      <c r="S1501" s="461" t="str">
        <f>IFERROR(tbl_AufmassLos1[[#This Row],[Fläche_qm_Jahr]]/tbl_AufmassLos1[[#This Row],[qm Leistung pro Stunde]],"")</f>
        <v/>
      </c>
      <c r="T1501" s="175">
        <f>IFERROR(VLOOKUP(tbl_AufmassLos1[[#This Row],[Reinigungs-gruppe]]&amp;tbl_AufmassLos1[[#This Row],[Reinigungs-tageJahr]],tbl_BasisLos1[],8,FALSE),"")</f>
        <v>0</v>
      </c>
      <c r="U1501" s="176" t="str">
        <f>IFERROR(tbl_AufmassLos1[[#This Row],[StundenJahr]]*tbl_AufmassLos1[[#This Row],[SVS]],"")</f>
        <v/>
      </c>
      <c r="V1501" s="176" t="str">
        <f>IFERROR(tbl_AufmassLos1[[#This Row],[PreisJahr]]/12,"")</f>
        <v/>
      </c>
    </row>
    <row r="1502" spans="1:22" x14ac:dyDescent="0.2">
      <c r="A1502" s="324" t="s">
        <v>2548</v>
      </c>
      <c r="B1502" s="295">
        <v>709170002</v>
      </c>
      <c r="C1502" s="310" t="s">
        <v>2513</v>
      </c>
      <c r="D1502" s="290" t="s">
        <v>252</v>
      </c>
      <c r="E1502" s="465" t="s">
        <v>287</v>
      </c>
      <c r="F1502" s="291" t="s">
        <v>388</v>
      </c>
      <c r="G1502" s="469" t="s">
        <v>731</v>
      </c>
      <c r="H1502" s="306"/>
      <c r="I1502" s="288" t="s">
        <v>442</v>
      </c>
      <c r="J1502" s="292">
        <v>15.97</v>
      </c>
      <c r="K1502" s="293" t="s">
        <v>234</v>
      </c>
      <c r="L1502" s="311" t="s">
        <v>163</v>
      </c>
      <c r="M1502" s="289" t="s">
        <v>479</v>
      </c>
      <c r="N1502" s="294">
        <v>49</v>
      </c>
      <c r="O1502" s="323">
        <v>3.4</v>
      </c>
      <c r="P1502" s="295"/>
      <c r="Q1502" s="461">
        <f>IFERROR(tbl_AufmassLos1[[#This Row],[Fläche_qm]]*tbl_AufmassLos1[[#This Row],[Reinigungs-tageJahr]],"")</f>
        <v>782.53000000000009</v>
      </c>
      <c r="R1502" s="174">
        <f>IFERROR(VLOOKUP(tbl_AufmassLos1[[#This Row],[Reinigungs-gruppe]]&amp;tbl_AufmassLos1[[#This Row],[Reinigungs-tageJahr]],tbl_BasisLos1[],7,FALSE),"")</f>
        <v>0</v>
      </c>
      <c r="S1502" s="461" t="str">
        <f>IFERROR(tbl_AufmassLos1[[#This Row],[Fläche_qm_Jahr]]/tbl_AufmassLos1[[#This Row],[qm Leistung pro Stunde]],"")</f>
        <v/>
      </c>
      <c r="T1502" s="175">
        <f>IFERROR(VLOOKUP(tbl_AufmassLos1[[#This Row],[Reinigungs-gruppe]]&amp;tbl_AufmassLos1[[#This Row],[Reinigungs-tageJahr]],tbl_BasisLos1[],8,FALSE),"")</f>
        <v>0</v>
      </c>
      <c r="U1502" s="176" t="str">
        <f>IFERROR(tbl_AufmassLos1[[#This Row],[StundenJahr]]*tbl_AufmassLos1[[#This Row],[SVS]],"")</f>
        <v/>
      </c>
      <c r="V1502" s="176" t="str">
        <f>IFERROR(tbl_AufmassLos1[[#This Row],[PreisJahr]]/12,"")</f>
        <v/>
      </c>
    </row>
    <row r="1503" spans="1:22" x14ac:dyDescent="0.2">
      <c r="A1503" s="324" t="s">
        <v>2548</v>
      </c>
      <c r="B1503" s="295">
        <v>709170002</v>
      </c>
      <c r="C1503" s="310" t="s">
        <v>2513</v>
      </c>
      <c r="D1503" s="290" t="s">
        <v>252</v>
      </c>
      <c r="E1503" s="465" t="s">
        <v>1019</v>
      </c>
      <c r="F1503" s="291" t="s">
        <v>387</v>
      </c>
      <c r="G1503" s="469" t="s">
        <v>731</v>
      </c>
      <c r="H1503" s="306"/>
      <c r="I1503" s="288" t="s">
        <v>442</v>
      </c>
      <c r="J1503" s="292">
        <v>5.81</v>
      </c>
      <c r="K1503" s="293" t="s">
        <v>48</v>
      </c>
      <c r="L1503" s="311" t="s">
        <v>163</v>
      </c>
      <c r="M1503" s="289" t="s">
        <v>250</v>
      </c>
      <c r="N1503" s="294">
        <v>0</v>
      </c>
      <c r="O1503" s="295">
        <v>0</v>
      </c>
      <c r="P1503" s="295"/>
      <c r="Q1503" s="461">
        <f>IFERROR(tbl_AufmassLos1[[#This Row],[Fläche_qm]]*tbl_AufmassLos1[[#This Row],[Reinigungs-tageJahr]],"")</f>
        <v>0</v>
      </c>
      <c r="R1503" s="174">
        <f>IFERROR(VLOOKUP(tbl_AufmassLos1[[#This Row],[Reinigungs-gruppe]]&amp;tbl_AufmassLos1[[#This Row],[Reinigungs-tageJahr]],tbl_BasisLos1[],7,FALSE),"")</f>
        <v>0</v>
      </c>
      <c r="S1503" s="461" t="str">
        <f>IFERROR(tbl_AufmassLos1[[#This Row],[Fläche_qm_Jahr]]/tbl_AufmassLos1[[#This Row],[qm Leistung pro Stunde]],"")</f>
        <v/>
      </c>
      <c r="T1503" s="175">
        <f>IFERROR(VLOOKUP(tbl_AufmassLos1[[#This Row],[Reinigungs-gruppe]]&amp;tbl_AufmassLos1[[#This Row],[Reinigungs-tageJahr]],tbl_BasisLos1[],8,FALSE),"")</f>
        <v>0</v>
      </c>
      <c r="U1503" s="176" t="str">
        <f>IFERROR(tbl_AufmassLos1[[#This Row],[StundenJahr]]*tbl_AufmassLos1[[#This Row],[SVS]],"")</f>
        <v/>
      </c>
      <c r="V1503" s="176" t="str">
        <f>IFERROR(tbl_AufmassLos1[[#This Row],[PreisJahr]]/12,"")</f>
        <v/>
      </c>
    </row>
    <row r="1504" spans="1:22" x14ac:dyDescent="0.2">
      <c r="A1504" s="324" t="s">
        <v>2548</v>
      </c>
      <c r="B1504" s="295">
        <v>709170002</v>
      </c>
      <c r="C1504" s="310" t="s">
        <v>2513</v>
      </c>
      <c r="D1504" s="290" t="s">
        <v>252</v>
      </c>
      <c r="E1504" s="465" t="s">
        <v>304</v>
      </c>
      <c r="F1504" s="291" t="s">
        <v>435</v>
      </c>
      <c r="G1504" s="469" t="s">
        <v>731</v>
      </c>
      <c r="H1504" s="306"/>
      <c r="I1504" s="288" t="s">
        <v>442</v>
      </c>
      <c r="J1504" s="292">
        <v>55.58</v>
      </c>
      <c r="K1504" s="293" t="s">
        <v>461</v>
      </c>
      <c r="L1504" s="311" t="s">
        <v>163</v>
      </c>
      <c r="M1504" s="289" t="s">
        <v>484</v>
      </c>
      <c r="N1504" s="294">
        <v>122.5</v>
      </c>
      <c r="O1504" s="323">
        <v>11.7</v>
      </c>
      <c r="P1504" s="323">
        <v>0.5</v>
      </c>
      <c r="Q1504" s="461">
        <f>IFERROR(tbl_AufmassLos1[[#This Row],[Fläche_qm]]*tbl_AufmassLos1[[#This Row],[Reinigungs-tageJahr]],"")</f>
        <v>6808.55</v>
      </c>
      <c r="R1504" s="174">
        <f>IFERROR(VLOOKUP(tbl_AufmassLos1[[#This Row],[Reinigungs-gruppe]]&amp;tbl_AufmassLos1[[#This Row],[Reinigungs-tageJahr]],tbl_BasisLos1[],7,FALSE),"")</f>
        <v>0</v>
      </c>
      <c r="S1504" s="461" t="str">
        <f>IFERROR(tbl_AufmassLos1[[#This Row],[Fläche_qm_Jahr]]/tbl_AufmassLos1[[#This Row],[qm Leistung pro Stunde]],"")</f>
        <v/>
      </c>
      <c r="T1504" s="175">
        <f>IFERROR(VLOOKUP(tbl_AufmassLos1[[#This Row],[Reinigungs-gruppe]]&amp;tbl_AufmassLos1[[#This Row],[Reinigungs-tageJahr]],tbl_BasisLos1[],8,FALSE),"")</f>
        <v>0</v>
      </c>
      <c r="U1504" s="176" t="str">
        <f>IFERROR(tbl_AufmassLos1[[#This Row],[StundenJahr]]*tbl_AufmassLos1[[#This Row],[SVS]],"")</f>
        <v/>
      </c>
      <c r="V1504" s="176" t="str">
        <f>IFERROR(tbl_AufmassLos1[[#This Row],[PreisJahr]]/12,"")</f>
        <v/>
      </c>
    </row>
    <row r="1505" spans="1:22" x14ac:dyDescent="0.2">
      <c r="A1505" s="324" t="s">
        <v>2548</v>
      </c>
      <c r="B1505" s="295">
        <v>709170002</v>
      </c>
      <c r="C1505" s="310" t="s">
        <v>2513</v>
      </c>
      <c r="D1505" s="290" t="s">
        <v>252</v>
      </c>
      <c r="E1505" s="465" t="s">
        <v>1020</v>
      </c>
      <c r="F1505" s="291" t="s">
        <v>393</v>
      </c>
      <c r="G1505" s="469" t="s">
        <v>731</v>
      </c>
      <c r="H1505" s="306"/>
      <c r="I1505" s="288" t="s">
        <v>443</v>
      </c>
      <c r="J1505" s="292">
        <v>4.75</v>
      </c>
      <c r="K1505" s="293" t="s">
        <v>451</v>
      </c>
      <c r="L1505" s="311" t="s">
        <v>163</v>
      </c>
      <c r="M1505" s="289" t="s">
        <v>481</v>
      </c>
      <c r="N1505" s="294">
        <v>245</v>
      </c>
      <c r="O1505" s="295">
        <v>0</v>
      </c>
      <c r="P1505" s="295"/>
      <c r="Q1505" s="461">
        <f>IFERROR(tbl_AufmassLos1[[#This Row],[Fläche_qm]]*tbl_AufmassLos1[[#This Row],[Reinigungs-tageJahr]],"")</f>
        <v>1163.75</v>
      </c>
      <c r="R1505" s="174">
        <f>IFERROR(VLOOKUP(tbl_AufmassLos1[[#This Row],[Reinigungs-gruppe]]&amp;tbl_AufmassLos1[[#This Row],[Reinigungs-tageJahr]],tbl_BasisLos1[],7,FALSE),"")</f>
        <v>0</v>
      </c>
      <c r="S1505" s="461" t="str">
        <f>IFERROR(tbl_AufmassLos1[[#This Row],[Fläche_qm_Jahr]]/tbl_AufmassLos1[[#This Row],[qm Leistung pro Stunde]],"")</f>
        <v/>
      </c>
      <c r="T1505" s="175">
        <f>IFERROR(VLOOKUP(tbl_AufmassLos1[[#This Row],[Reinigungs-gruppe]]&amp;tbl_AufmassLos1[[#This Row],[Reinigungs-tageJahr]],tbl_BasisLos1[],8,FALSE),"")</f>
        <v>0</v>
      </c>
      <c r="U1505" s="176" t="str">
        <f>IFERROR(tbl_AufmassLos1[[#This Row],[StundenJahr]]*tbl_AufmassLos1[[#This Row],[SVS]],"")</f>
        <v/>
      </c>
      <c r="V1505" s="176" t="str">
        <f>IFERROR(tbl_AufmassLos1[[#This Row],[PreisJahr]]/12,"")</f>
        <v/>
      </c>
    </row>
    <row r="1506" spans="1:22" x14ac:dyDescent="0.2">
      <c r="A1506" s="324" t="s">
        <v>2548</v>
      </c>
      <c r="B1506" s="295">
        <v>709170002</v>
      </c>
      <c r="C1506" s="310" t="s">
        <v>2513</v>
      </c>
      <c r="D1506" s="290" t="s">
        <v>252</v>
      </c>
      <c r="E1506" s="465" t="s">
        <v>1021</v>
      </c>
      <c r="F1506" s="291" t="s">
        <v>385</v>
      </c>
      <c r="G1506" s="469" t="s">
        <v>731</v>
      </c>
      <c r="H1506" s="306"/>
      <c r="I1506" s="288" t="s">
        <v>443</v>
      </c>
      <c r="J1506" s="292">
        <v>2.61</v>
      </c>
      <c r="K1506" s="293" t="s">
        <v>457</v>
      </c>
      <c r="L1506" s="311" t="s">
        <v>163</v>
      </c>
      <c r="M1506" s="289" t="s">
        <v>480</v>
      </c>
      <c r="N1506" s="294">
        <v>12</v>
      </c>
      <c r="O1506" s="295">
        <v>0</v>
      </c>
      <c r="P1506" s="295"/>
      <c r="Q1506" s="461">
        <f>IFERROR(tbl_AufmassLos1[[#This Row],[Fläche_qm]]*tbl_AufmassLos1[[#This Row],[Reinigungs-tageJahr]],"")</f>
        <v>31.32</v>
      </c>
      <c r="R1506" s="174">
        <f>IFERROR(VLOOKUP(tbl_AufmassLos1[[#This Row],[Reinigungs-gruppe]]&amp;tbl_AufmassLos1[[#This Row],[Reinigungs-tageJahr]],tbl_BasisLos1[],7,FALSE),"")</f>
        <v>0</v>
      </c>
      <c r="S1506" s="461" t="str">
        <f>IFERROR(tbl_AufmassLos1[[#This Row],[Fläche_qm_Jahr]]/tbl_AufmassLos1[[#This Row],[qm Leistung pro Stunde]],"")</f>
        <v/>
      </c>
      <c r="T1506" s="175">
        <f>IFERROR(VLOOKUP(tbl_AufmassLos1[[#This Row],[Reinigungs-gruppe]]&amp;tbl_AufmassLos1[[#This Row],[Reinigungs-tageJahr]],tbl_BasisLos1[],8,FALSE),"")</f>
        <v>0</v>
      </c>
      <c r="U1506" s="176" t="str">
        <f>IFERROR(tbl_AufmassLos1[[#This Row],[StundenJahr]]*tbl_AufmassLos1[[#This Row],[SVS]],"")</f>
        <v/>
      </c>
      <c r="V1506" s="176" t="str">
        <f>IFERROR(tbl_AufmassLos1[[#This Row],[PreisJahr]]/12,"")</f>
        <v/>
      </c>
    </row>
    <row r="1507" spans="1:22" x14ac:dyDescent="0.2">
      <c r="A1507" s="324" t="s">
        <v>2548</v>
      </c>
      <c r="B1507" s="295">
        <v>709170002</v>
      </c>
      <c r="C1507" s="310" t="s">
        <v>2513</v>
      </c>
      <c r="D1507" s="290" t="s">
        <v>252</v>
      </c>
      <c r="E1507" s="465" t="s">
        <v>305</v>
      </c>
      <c r="F1507" s="291" t="s">
        <v>2119</v>
      </c>
      <c r="G1507" s="469" t="s">
        <v>731</v>
      </c>
      <c r="H1507" s="306"/>
      <c r="I1507" s="288" t="s">
        <v>442</v>
      </c>
      <c r="J1507" s="292">
        <v>59.9</v>
      </c>
      <c r="K1507" s="293" t="s">
        <v>462</v>
      </c>
      <c r="L1507" s="311" t="s">
        <v>163</v>
      </c>
      <c r="M1507" s="289" t="s">
        <v>484</v>
      </c>
      <c r="N1507" s="294">
        <v>122.5</v>
      </c>
      <c r="O1507" s="323">
        <v>11.7</v>
      </c>
      <c r="P1507" s="323">
        <v>0.3</v>
      </c>
      <c r="Q1507" s="461">
        <f>IFERROR(tbl_AufmassLos1[[#This Row],[Fläche_qm]]*tbl_AufmassLos1[[#This Row],[Reinigungs-tageJahr]],"")</f>
        <v>7337.75</v>
      </c>
      <c r="R1507" s="174">
        <f>IFERROR(VLOOKUP(tbl_AufmassLos1[[#This Row],[Reinigungs-gruppe]]&amp;tbl_AufmassLos1[[#This Row],[Reinigungs-tageJahr]],tbl_BasisLos1[],7,FALSE),"")</f>
        <v>0</v>
      </c>
      <c r="S1507" s="461" t="str">
        <f>IFERROR(tbl_AufmassLos1[[#This Row],[Fläche_qm_Jahr]]/tbl_AufmassLos1[[#This Row],[qm Leistung pro Stunde]],"")</f>
        <v/>
      </c>
      <c r="T1507" s="175">
        <f>IFERROR(VLOOKUP(tbl_AufmassLos1[[#This Row],[Reinigungs-gruppe]]&amp;tbl_AufmassLos1[[#This Row],[Reinigungs-tageJahr]],tbl_BasisLos1[],8,FALSE),"")</f>
        <v>0</v>
      </c>
      <c r="U1507" s="176" t="str">
        <f>IFERROR(tbl_AufmassLos1[[#This Row],[StundenJahr]]*tbl_AufmassLos1[[#This Row],[SVS]],"")</f>
        <v/>
      </c>
      <c r="V1507" s="176" t="str">
        <f>IFERROR(tbl_AufmassLos1[[#This Row],[PreisJahr]]/12,"")</f>
        <v/>
      </c>
    </row>
    <row r="1508" spans="1:22" x14ac:dyDescent="0.2">
      <c r="A1508" s="324" t="s">
        <v>2548</v>
      </c>
      <c r="B1508" s="295">
        <v>709170002</v>
      </c>
      <c r="C1508" s="310" t="s">
        <v>2513</v>
      </c>
      <c r="D1508" s="290" t="s">
        <v>252</v>
      </c>
      <c r="E1508" s="465" t="s">
        <v>1022</v>
      </c>
      <c r="F1508" s="291" t="s">
        <v>2125</v>
      </c>
      <c r="G1508" s="469" t="s">
        <v>731</v>
      </c>
      <c r="H1508" s="306"/>
      <c r="I1508" s="288" t="s">
        <v>437</v>
      </c>
      <c r="J1508" s="292">
        <v>6.32</v>
      </c>
      <c r="K1508" s="293" t="s">
        <v>48</v>
      </c>
      <c r="L1508" s="311" t="s">
        <v>163</v>
      </c>
      <c r="M1508" s="289" t="s">
        <v>250</v>
      </c>
      <c r="N1508" s="294">
        <v>0</v>
      </c>
      <c r="O1508" s="295">
        <v>0</v>
      </c>
      <c r="P1508" s="295"/>
      <c r="Q1508" s="461">
        <f>IFERROR(tbl_AufmassLos1[[#This Row],[Fläche_qm]]*tbl_AufmassLos1[[#This Row],[Reinigungs-tageJahr]],"")</f>
        <v>0</v>
      </c>
      <c r="R1508" s="174">
        <f>IFERROR(VLOOKUP(tbl_AufmassLos1[[#This Row],[Reinigungs-gruppe]]&amp;tbl_AufmassLos1[[#This Row],[Reinigungs-tageJahr]],tbl_BasisLos1[],7,FALSE),"")</f>
        <v>0</v>
      </c>
      <c r="S1508" s="461" t="str">
        <f>IFERROR(tbl_AufmassLos1[[#This Row],[Fläche_qm_Jahr]]/tbl_AufmassLos1[[#This Row],[qm Leistung pro Stunde]],"")</f>
        <v/>
      </c>
      <c r="T1508" s="175">
        <f>IFERROR(VLOOKUP(tbl_AufmassLos1[[#This Row],[Reinigungs-gruppe]]&amp;tbl_AufmassLos1[[#This Row],[Reinigungs-tageJahr]],tbl_BasisLos1[],8,FALSE),"")</f>
        <v>0</v>
      </c>
      <c r="U1508" s="176" t="str">
        <f>IFERROR(tbl_AufmassLos1[[#This Row],[StundenJahr]]*tbl_AufmassLos1[[#This Row],[SVS]],"")</f>
        <v/>
      </c>
      <c r="V1508" s="176" t="str">
        <f>IFERROR(tbl_AufmassLos1[[#This Row],[PreisJahr]]/12,"")</f>
        <v/>
      </c>
    </row>
    <row r="1509" spans="1:22" x14ac:dyDescent="0.2">
      <c r="A1509" s="324" t="s">
        <v>2548</v>
      </c>
      <c r="B1509" s="295">
        <v>709170002</v>
      </c>
      <c r="C1509" s="310" t="s">
        <v>2513</v>
      </c>
      <c r="D1509" s="290" t="s">
        <v>252</v>
      </c>
      <c r="E1509" s="465" t="s">
        <v>306</v>
      </c>
      <c r="F1509" s="291" t="s">
        <v>435</v>
      </c>
      <c r="G1509" s="469" t="s">
        <v>731</v>
      </c>
      <c r="H1509" s="306"/>
      <c r="I1509" s="288" t="s">
        <v>442</v>
      </c>
      <c r="J1509" s="292">
        <v>55.44</v>
      </c>
      <c r="K1509" s="293" t="s">
        <v>461</v>
      </c>
      <c r="L1509" s="311" t="s">
        <v>163</v>
      </c>
      <c r="M1509" s="289" t="s">
        <v>484</v>
      </c>
      <c r="N1509" s="294">
        <v>122.5</v>
      </c>
      <c r="O1509" s="323">
        <v>11.7</v>
      </c>
      <c r="P1509" s="323">
        <v>0.5</v>
      </c>
      <c r="Q1509" s="461">
        <f>IFERROR(tbl_AufmassLos1[[#This Row],[Fläche_qm]]*tbl_AufmassLos1[[#This Row],[Reinigungs-tageJahr]],"")</f>
        <v>6791.4</v>
      </c>
      <c r="R1509" s="174">
        <f>IFERROR(VLOOKUP(tbl_AufmassLos1[[#This Row],[Reinigungs-gruppe]]&amp;tbl_AufmassLos1[[#This Row],[Reinigungs-tageJahr]],tbl_BasisLos1[],7,FALSE),"")</f>
        <v>0</v>
      </c>
      <c r="S1509" s="461" t="str">
        <f>IFERROR(tbl_AufmassLos1[[#This Row],[Fläche_qm_Jahr]]/tbl_AufmassLos1[[#This Row],[qm Leistung pro Stunde]],"")</f>
        <v/>
      </c>
      <c r="T1509" s="175">
        <f>IFERROR(VLOOKUP(tbl_AufmassLos1[[#This Row],[Reinigungs-gruppe]]&amp;tbl_AufmassLos1[[#This Row],[Reinigungs-tageJahr]],tbl_BasisLos1[],8,FALSE),"")</f>
        <v>0</v>
      </c>
      <c r="U1509" s="176" t="str">
        <f>IFERROR(tbl_AufmassLos1[[#This Row],[StundenJahr]]*tbl_AufmassLos1[[#This Row],[SVS]],"")</f>
        <v/>
      </c>
      <c r="V1509" s="176" t="str">
        <f>IFERROR(tbl_AufmassLos1[[#This Row],[PreisJahr]]/12,"")</f>
        <v/>
      </c>
    </row>
    <row r="1510" spans="1:22" x14ac:dyDescent="0.2">
      <c r="A1510" s="324" t="s">
        <v>2548</v>
      </c>
      <c r="B1510" s="295">
        <v>709170002</v>
      </c>
      <c r="C1510" s="310" t="s">
        <v>2513</v>
      </c>
      <c r="D1510" s="290" t="s">
        <v>252</v>
      </c>
      <c r="E1510" s="465" t="s">
        <v>288</v>
      </c>
      <c r="F1510" s="291" t="s">
        <v>435</v>
      </c>
      <c r="G1510" s="469" t="s">
        <v>731</v>
      </c>
      <c r="H1510" s="306"/>
      <c r="I1510" s="288" t="s">
        <v>442</v>
      </c>
      <c r="J1510" s="292">
        <v>32.799999999999997</v>
      </c>
      <c r="K1510" s="293" t="s">
        <v>461</v>
      </c>
      <c r="L1510" s="311" t="s">
        <v>163</v>
      </c>
      <c r="M1510" s="289" t="s">
        <v>484</v>
      </c>
      <c r="N1510" s="294">
        <v>122.5</v>
      </c>
      <c r="O1510" s="323">
        <v>5.0999999999999996</v>
      </c>
      <c r="P1510" s="295"/>
      <c r="Q1510" s="461">
        <f>IFERROR(tbl_AufmassLos1[[#This Row],[Fläche_qm]]*tbl_AufmassLos1[[#This Row],[Reinigungs-tageJahr]],"")</f>
        <v>4017.9999999999995</v>
      </c>
      <c r="R1510" s="174">
        <f>IFERROR(VLOOKUP(tbl_AufmassLos1[[#This Row],[Reinigungs-gruppe]]&amp;tbl_AufmassLos1[[#This Row],[Reinigungs-tageJahr]],tbl_BasisLos1[],7,FALSE),"")</f>
        <v>0</v>
      </c>
      <c r="S1510" s="461" t="str">
        <f>IFERROR(tbl_AufmassLos1[[#This Row],[Fläche_qm_Jahr]]/tbl_AufmassLos1[[#This Row],[qm Leistung pro Stunde]],"")</f>
        <v/>
      </c>
      <c r="T1510" s="175">
        <f>IFERROR(VLOOKUP(tbl_AufmassLos1[[#This Row],[Reinigungs-gruppe]]&amp;tbl_AufmassLos1[[#This Row],[Reinigungs-tageJahr]],tbl_BasisLos1[],8,FALSE),"")</f>
        <v>0</v>
      </c>
      <c r="U1510" s="176" t="str">
        <f>IFERROR(tbl_AufmassLos1[[#This Row],[StundenJahr]]*tbl_AufmassLos1[[#This Row],[SVS]],"")</f>
        <v/>
      </c>
      <c r="V1510" s="176" t="str">
        <f>IFERROR(tbl_AufmassLos1[[#This Row],[PreisJahr]]/12,"")</f>
        <v/>
      </c>
    </row>
    <row r="1511" spans="1:22" x14ac:dyDescent="0.2">
      <c r="A1511" s="324" t="s">
        <v>2548</v>
      </c>
      <c r="B1511" s="295">
        <v>709170002</v>
      </c>
      <c r="C1511" s="310" t="s">
        <v>2513</v>
      </c>
      <c r="D1511" s="290" t="s">
        <v>252</v>
      </c>
      <c r="E1511" s="465" t="s">
        <v>288</v>
      </c>
      <c r="F1511" s="291" t="s">
        <v>2126</v>
      </c>
      <c r="G1511" s="469" t="s">
        <v>731</v>
      </c>
      <c r="H1511" s="306"/>
      <c r="I1511" s="288" t="s">
        <v>443</v>
      </c>
      <c r="J1511" s="292">
        <v>2</v>
      </c>
      <c r="K1511" s="293" t="s">
        <v>466</v>
      </c>
      <c r="L1511" s="311" t="s">
        <v>163</v>
      </c>
      <c r="M1511" s="295" t="s">
        <v>484</v>
      </c>
      <c r="N1511" s="294">
        <v>122.5</v>
      </c>
      <c r="O1511" s="295">
        <v>0</v>
      </c>
      <c r="P1511" s="295"/>
      <c r="Q1511" s="461">
        <f>IFERROR(tbl_AufmassLos1[[#This Row],[Fläche_qm]]*tbl_AufmassLos1[[#This Row],[Reinigungs-tageJahr]],"")</f>
        <v>245</v>
      </c>
      <c r="R1511" s="174">
        <f>IFERROR(VLOOKUP(tbl_AufmassLos1[[#This Row],[Reinigungs-gruppe]]&amp;tbl_AufmassLos1[[#This Row],[Reinigungs-tageJahr]],tbl_BasisLos1[],7,FALSE),"")</f>
        <v>0</v>
      </c>
      <c r="S1511" s="461" t="str">
        <f>IFERROR(tbl_AufmassLos1[[#This Row],[Fläche_qm_Jahr]]/tbl_AufmassLos1[[#This Row],[qm Leistung pro Stunde]],"")</f>
        <v/>
      </c>
      <c r="T1511" s="175">
        <f>IFERROR(VLOOKUP(tbl_AufmassLos1[[#This Row],[Reinigungs-gruppe]]&amp;tbl_AufmassLos1[[#This Row],[Reinigungs-tageJahr]],tbl_BasisLos1[],8,FALSE),"")</f>
        <v>0</v>
      </c>
      <c r="U1511" s="176" t="str">
        <f>IFERROR(tbl_AufmassLos1[[#This Row],[StundenJahr]]*tbl_AufmassLos1[[#This Row],[SVS]],"")</f>
        <v/>
      </c>
      <c r="V1511" s="176" t="str">
        <f>IFERROR(tbl_AufmassLos1[[#This Row],[PreisJahr]]/12,"")</f>
        <v/>
      </c>
    </row>
    <row r="1512" spans="1:22" x14ac:dyDescent="0.2">
      <c r="A1512" s="324" t="s">
        <v>2548</v>
      </c>
      <c r="B1512" s="295">
        <v>709170002</v>
      </c>
      <c r="C1512" s="310" t="s">
        <v>2513</v>
      </c>
      <c r="D1512" s="290" t="s">
        <v>252</v>
      </c>
      <c r="E1512" s="465" t="s">
        <v>289</v>
      </c>
      <c r="F1512" s="291" t="s">
        <v>2126</v>
      </c>
      <c r="G1512" s="469" t="s">
        <v>731</v>
      </c>
      <c r="H1512" s="306"/>
      <c r="I1512" s="288" t="s">
        <v>443</v>
      </c>
      <c r="J1512" s="292">
        <v>2</v>
      </c>
      <c r="K1512" s="293" t="s">
        <v>466</v>
      </c>
      <c r="L1512" s="311" t="s">
        <v>163</v>
      </c>
      <c r="M1512" s="295" t="s">
        <v>484</v>
      </c>
      <c r="N1512" s="294">
        <v>122.5</v>
      </c>
      <c r="O1512" s="295">
        <v>0</v>
      </c>
      <c r="P1512" s="295"/>
      <c r="Q1512" s="461">
        <f>IFERROR(tbl_AufmassLos1[[#This Row],[Fläche_qm]]*tbl_AufmassLos1[[#This Row],[Reinigungs-tageJahr]],"")</f>
        <v>245</v>
      </c>
      <c r="R1512" s="174">
        <f>IFERROR(VLOOKUP(tbl_AufmassLos1[[#This Row],[Reinigungs-gruppe]]&amp;tbl_AufmassLos1[[#This Row],[Reinigungs-tageJahr]],tbl_BasisLos1[],7,FALSE),"")</f>
        <v>0</v>
      </c>
      <c r="S1512" s="461" t="str">
        <f>IFERROR(tbl_AufmassLos1[[#This Row],[Fläche_qm_Jahr]]/tbl_AufmassLos1[[#This Row],[qm Leistung pro Stunde]],"")</f>
        <v/>
      </c>
      <c r="T1512" s="175">
        <f>IFERROR(VLOOKUP(tbl_AufmassLos1[[#This Row],[Reinigungs-gruppe]]&amp;tbl_AufmassLos1[[#This Row],[Reinigungs-tageJahr]],tbl_BasisLos1[],8,FALSE),"")</f>
        <v>0</v>
      </c>
      <c r="U1512" s="176" t="str">
        <f>IFERROR(tbl_AufmassLos1[[#This Row],[StundenJahr]]*tbl_AufmassLos1[[#This Row],[SVS]],"")</f>
        <v/>
      </c>
      <c r="V1512" s="176" t="str">
        <f>IFERROR(tbl_AufmassLos1[[#This Row],[PreisJahr]]/12,"")</f>
        <v/>
      </c>
    </row>
    <row r="1513" spans="1:22" x14ac:dyDescent="0.2">
      <c r="A1513" s="324" t="s">
        <v>2548</v>
      </c>
      <c r="B1513" s="295">
        <v>709170002</v>
      </c>
      <c r="C1513" s="310" t="s">
        <v>2513</v>
      </c>
      <c r="D1513" s="290" t="s">
        <v>252</v>
      </c>
      <c r="E1513" s="465" t="s">
        <v>289</v>
      </c>
      <c r="F1513" s="291" t="s">
        <v>2110</v>
      </c>
      <c r="G1513" s="469" t="s">
        <v>731</v>
      </c>
      <c r="H1513" s="306"/>
      <c r="I1513" s="288" t="s">
        <v>442</v>
      </c>
      <c r="J1513" s="292">
        <v>45.26</v>
      </c>
      <c r="K1513" s="293" t="s">
        <v>461</v>
      </c>
      <c r="L1513" s="311" t="s">
        <v>163</v>
      </c>
      <c r="M1513" s="295" t="s">
        <v>484</v>
      </c>
      <c r="N1513" s="294">
        <v>122.5</v>
      </c>
      <c r="O1513" s="323">
        <v>6.3</v>
      </c>
      <c r="P1513" s="323">
        <v>0.5</v>
      </c>
      <c r="Q1513" s="461">
        <f>IFERROR(tbl_AufmassLos1[[#This Row],[Fläche_qm]]*tbl_AufmassLos1[[#This Row],[Reinigungs-tageJahr]],"")</f>
        <v>5544.3499999999995</v>
      </c>
      <c r="R1513" s="174">
        <f>IFERROR(VLOOKUP(tbl_AufmassLos1[[#This Row],[Reinigungs-gruppe]]&amp;tbl_AufmassLos1[[#This Row],[Reinigungs-tageJahr]],tbl_BasisLos1[],7,FALSE),"")</f>
        <v>0</v>
      </c>
      <c r="S1513" s="461" t="str">
        <f>IFERROR(tbl_AufmassLos1[[#This Row],[Fläche_qm_Jahr]]/tbl_AufmassLos1[[#This Row],[qm Leistung pro Stunde]],"")</f>
        <v/>
      </c>
      <c r="T1513" s="175">
        <f>IFERROR(VLOOKUP(tbl_AufmassLos1[[#This Row],[Reinigungs-gruppe]]&amp;tbl_AufmassLos1[[#This Row],[Reinigungs-tageJahr]],tbl_BasisLos1[],8,FALSE),"")</f>
        <v>0</v>
      </c>
      <c r="U1513" s="176" t="str">
        <f>IFERROR(tbl_AufmassLos1[[#This Row],[StundenJahr]]*tbl_AufmassLos1[[#This Row],[SVS]],"")</f>
        <v/>
      </c>
      <c r="V1513" s="176" t="str">
        <f>IFERROR(tbl_AufmassLos1[[#This Row],[PreisJahr]]/12,"")</f>
        <v/>
      </c>
    </row>
    <row r="1514" spans="1:22" x14ac:dyDescent="0.2">
      <c r="A1514" s="324" t="s">
        <v>2548</v>
      </c>
      <c r="B1514" s="295">
        <v>709170002</v>
      </c>
      <c r="C1514" s="310" t="s">
        <v>2513</v>
      </c>
      <c r="D1514" s="290" t="s">
        <v>252</v>
      </c>
      <c r="E1514" s="465" t="s">
        <v>290</v>
      </c>
      <c r="F1514" s="291" t="s">
        <v>435</v>
      </c>
      <c r="G1514" s="469" t="s">
        <v>731</v>
      </c>
      <c r="H1514" s="306"/>
      <c r="I1514" s="288" t="s">
        <v>442</v>
      </c>
      <c r="J1514" s="292">
        <v>48.84</v>
      </c>
      <c r="K1514" s="293" t="s">
        <v>461</v>
      </c>
      <c r="L1514" s="311" t="s">
        <v>163</v>
      </c>
      <c r="M1514" s="295" t="s">
        <v>484</v>
      </c>
      <c r="N1514" s="294">
        <v>122.5</v>
      </c>
      <c r="O1514" s="323">
        <v>10.5</v>
      </c>
      <c r="P1514" s="323">
        <v>0.7</v>
      </c>
      <c r="Q1514" s="461">
        <f>IFERROR(tbl_AufmassLos1[[#This Row],[Fläche_qm]]*tbl_AufmassLos1[[#This Row],[Reinigungs-tageJahr]],"")</f>
        <v>5982.9000000000005</v>
      </c>
      <c r="R1514" s="174">
        <f>IFERROR(VLOOKUP(tbl_AufmassLos1[[#This Row],[Reinigungs-gruppe]]&amp;tbl_AufmassLos1[[#This Row],[Reinigungs-tageJahr]],tbl_BasisLos1[],7,FALSE),"")</f>
        <v>0</v>
      </c>
      <c r="S1514" s="461" t="str">
        <f>IFERROR(tbl_AufmassLos1[[#This Row],[Fläche_qm_Jahr]]/tbl_AufmassLos1[[#This Row],[qm Leistung pro Stunde]],"")</f>
        <v/>
      </c>
      <c r="T1514" s="175">
        <f>IFERROR(VLOOKUP(tbl_AufmassLos1[[#This Row],[Reinigungs-gruppe]]&amp;tbl_AufmassLos1[[#This Row],[Reinigungs-tageJahr]],tbl_BasisLos1[],8,FALSE),"")</f>
        <v>0</v>
      </c>
      <c r="U1514" s="176" t="str">
        <f>IFERROR(tbl_AufmassLos1[[#This Row],[StundenJahr]]*tbl_AufmassLos1[[#This Row],[SVS]],"")</f>
        <v/>
      </c>
      <c r="V1514" s="176" t="str">
        <f>IFERROR(tbl_AufmassLos1[[#This Row],[PreisJahr]]/12,"")</f>
        <v/>
      </c>
    </row>
    <row r="1515" spans="1:22" x14ac:dyDescent="0.2">
      <c r="A1515" s="324" t="s">
        <v>2548</v>
      </c>
      <c r="B1515" s="295">
        <v>709170002</v>
      </c>
      <c r="C1515" s="310" t="s">
        <v>2513</v>
      </c>
      <c r="D1515" s="290" t="s">
        <v>252</v>
      </c>
      <c r="E1515" s="465" t="s">
        <v>1023</v>
      </c>
      <c r="F1515" s="291" t="s">
        <v>2127</v>
      </c>
      <c r="G1515" s="469" t="s">
        <v>731</v>
      </c>
      <c r="H1515" s="306"/>
      <c r="I1515" s="288" t="s">
        <v>437</v>
      </c>
      <c r="J1515" s="292">
        <v>6.3</v>
      </c>
      <c r="K1515" s="293" t="s">
        <v>48</v>
      </c>
      <c r="L1515" s="311" t="s">
        <v>163</v>
      </c>
      <c r="M1515" s="289" t="s">
        <v>250</v>
      </c>
      <c r="N1515" s="294">
        <v>0</v>
      </c>
      <c r="O1515" s="295">
        <v>0</v>
      </c>
      <c r="P1515" s="295"/>
      <c r="Q1515" s="461">
        <f>IFERROR(tbl_AufmassLos1[[#This Row],[Fläche_qm]]*tbl_AufmassLos1[[#This Row],[Reinigungs-tageJahr]],"")</f>
        <v>0</v>
      </c>
      <c r="R1515" s="174">
        <f>IFERROR(VLOOKUP(tbl_AufmassLos1[[#This Row],[Reinigungs-gruppe]]&amp;tbl_AufmassLos1[[#This Row],[Reinigungs-tageJahr]],tbl_BasisLos1[],7,FALSE),"")</f>
        <v>0</v>
      </c>
      <c r="S1515" s="461" t="str">
        <f>IFERROR(tbl_AufmassLos1[[#This Row],[Fläche_qm_Jahr]]/tbl_AufmassLos1[[#This Row],[qm Leistung pro Stunde]],"")</f>
        <v/>
      </c>
      <c r="T1515" s="175">
        <f>IFERROR(VLOOKUP(tbl_AufmassLos1[[#This Row],[Reinigungs-gruppe]]&amp;tbl_AufmassLos1[[#This Row],[Reinigungs-tageJahr]],tbl_BasisLos1[],8,FALSE),"")</f>
        <v>0</v>
      </c>
      <c r="U1515" s="176" t="str">
        <f>IFERROR(tbl_AufmassLos1[[#This Row],[StundenJahr]]*tbl_AufmassLos1[[#This Row],[SVS]],"")</f>
        <v/>
      </c>
      <c r="V1515" s="176" t="str">
        <f>IFERROR(tbl_AufmassLos1[[#This Row],[PreisJahr]]/12,"")</f>
        <v/>
      </c>
    </row>
    <row r="1516" spans="1:22" x14ac:dyDescent="0.2">
      <c r="A1516" s="324" t="s">
        <v>2548</v>
      </c>
      <c r="B1516" s="295">
        <v>709170002</v>
      </c>
      <c r="C1516" s="310" t="s">
        <v>2513</v>
      </c>
      <c r="D1516" s="290" t="s">
        <v>252</v>
      </c>
      <c r="E1516" s="465" t="s">
        <v>1024</v>
      </c>
      <c r="F1516" s="291" t="s">
        <v>395</v>
      </c>
      <c r="G1516" s="469" t="s">
        <v>731</v>
      </c>
      <c r="H1516" s="306"/>
      <c r="I1516" s="288" t="s">
        <v>443</v>
      </c>
      <c r="J1516" s="292">
        <v>3.07</v>
      </c>
      <c r="K1516" s="293" t="s">
        <v>454</v>
      </c>
      <c r="L1516" s="311" t="s">
        <v>163</v>
      </c>
      <c r="M1516" s="289" t="s">
        <v>481</v>
      </c>
      <c r="N1516" s="294">
        <v>245</v>
      </c>
      <c r="O1516" s="295">
        <v>0</v>
      </c>
      <c r="P1516" s="295"/>
      <c r="Q1516" s="461">
        <f>IFERROR(tbl_AufmassLos1[[#This Row],[Fläche_qm]]*tbl_AufmassLos1[[#This Row],[Reinigungs-tageJahr]],"")</f>
        <v>752.15</v>
      </c>
      <c r="R1516" s="174">
        <f>IFERROR(VLOOKUP(tbl_AufmassLos1[[#This Row],[Reinigungs-gruppe]]&amp;tbl_AufmassLos1[[#This Row],[Reinigungs-tageJahr]],tbl_BasisLos1[],7,FALSE),"")</f>
        <v>0</v>
      </c>
      <c r="S1516" s="461" t="str">
        <f>IFERROR(tbl_AufmassLos1[[#This Row],[Fläche_qm_Jahr]]/tbl_AufmassLos1[[#This Row],[qm Leistung pro Stunde]],"")</f>
        <v/>
      </c>
      <c r="T1516" s="175">
        <f>IFERROR(VLOOKUP(tbl_AufmassLos1[[#This Row],[Reinigungs-gruppe]]&amp;tbl_AufmassLos1[[#This Row],[Reinigungs-tageJahr]],tbl_BasisLos1[],8,FALSE),"")</f>
        <v>0</v>
      </c>
      <c r="U1516" s="176" t="str">
        <f>IFERROR(tbl_AufmassLos1[[#This Row],[StundenJahr]]*tbl_AufmassLos1[[#This Row],[SVS]],"")</f>
        <v/>
      </c>
      <c r="V1516" s="176" t="str">
        <f>IFERROR(tbl_AufmassLos1[[#This Row],[PreisJahr]]/12,"")</f>
        <v/>
      </c>
    </row>
    <row r="1517" spans="1:22" x14ac:dyDescent="0.2">
      <c r="A1517" s="324" t="s">
        <v>2548</v>
      </c>
      <c r="B1517" s="295">
        <v>709170002</v>
      </c>
      <c r="C1517" s="310" t="s">
        <v>2513</v>
      </c>
      <c r="D1517" s="290" t="s">
        <v>252</v>
      </c>
      <c r="E1517" s="465" t="s">
        <v>1025</v>
      </c>
      <c r="F1517" s="291" t="s">
        <v>394</v>
      </c>
      <c r="G1517" s="469" t="s">
        <v>731</v>
      </c>
      <c r="H1517" s="306"/>
      <c r="I1517" s="288" t="s">
        <v>443</v>
      </c>
      <c r="J1517" s="292">
        <v>4.5599999999999996</v>
      </c>
      <c r="K1517" s="293" t="s">
        <v>451</v>
      </c>
      <c r="L1517" s="311" t="s">
        <v>163</v>
      </c>
      <c r="M1517" s="289" t="s">
        <v>481</v>
      </c>
      <c r="N1517" s="294">
        <v>245</v>
      </c>
      <c r="O1517" s="295">
        <v>0</v>
      </c>
      <c r="P1517" s="295"/>
      <c r="Q1517" s="461">
        <f>IFERROR(tbl_AufmassLos1[[#This Row],[Fläche_qm]]*tbl_AufmassLos1[[#This Row],[Reinigungs-tageJahr]],"")</f>
        <v>1117.1999999999998</v>
      </c>
      <c r="R1517" s="174">
        <f>IFERROR(VLOOKUP(tbl_AufmassLos1[[#This Row],[Reinigungs-gruppe]]&amp;tbl_AufmassLos1[[#This Row],[Reinigungs-tageJahr]],tbl_BasisLos1[],7,FALSE),"")</f>
        <v>0</v>
      </c>
      <c r="S1517" s="461" t="str">
        <f>IFERROR(tbl_AufmassLos1[[#This Row],[Fläche_qm_Jahr]]/tbl_AufmassLos1[[#This Row],[qm Leistung pro Stunde]],"")</f>
        <v/>
      </c>
      <c r="T1517" s="175">
        <f>IFERROR(VLOOKUP(tbl_AufmassLos1[[#This Row],[Reinigungs-gruppe]]&amp;tbl_AufmassLos1[[#This Row],[Reinigungs-tageJahr]],tbl_BasisLos1[],8,FALSE),"")</f>
        <v>0</v>
      </c>
      <c r="U1517" s="176" t="str">
        <f>IFERROR(tbl_AufmassLos1[[#This Row],[StundenJahr]]*tbl_AufmassLos1[[#This Row],[SVS]],"")</f>
        <v/>
      </c>
      <c r="V1517" s="176" t="str">
        <f>IFERROR(tbl_AufmassLos1[[#This Row],[PreisJahr]]/12,"")</f>
        <v/>
      </c>
    </row>
    <row r="1518" spans="1:22" x14ac:dyDescent="0.2">
      <c r="A1518" s="324" t="s">
        <v>2548</v>
      </c>
      <c r="B1518" s="295">
        <v>709170002</v>
      </c>
      <c r="C1518" s="310" t="s">
        <v>2513</v>
      </c>
      <c r="D1518" s="290" t="s">
        <v>252</v>
      </c>
      <c r="E1518" s="465" t="s">
        <v>291</v>
      </c>
      <c r="F1518" s="291" t="s">
        <v>435</v>
      </c>
      <c r="G1518" s="469" t="s">
        <v>731</v>
      </c>
      <c r="H1518" s="306"/>
      <c r="I1518" s="288" t="s">
        <v>442</v>
      </c>
      <c r="J1518" s="292">
        <v>77.900000000000006</v>
      </c>
      <c r="K1518" s="293" t="s">
        <v>461</v>
      </c>
      <c r="L1518" s="311" t="s">
        <v>163</v>
      </c>
      <c r="M1518" s="295" t="s">
        <v>484</v>
      </c>
      <c r="N1518" s="294">
        <v>122.5</v>
      </c>
      <c r="O1518" s="323">
        <v>14.2</v>
      </c>
      <c r="P1518" s="323">
        <v>1</v>
      </c>
      <c r="Q1518" s="461">
        <f>IFERROR(tbl_AufmassLos1[[#This Row],[Fläche_qm]]*tbl_AufmassLos1[[#This Row],[Reinigungs-tageJahr]],"")</f>
        <v>9542.75</v>
      </c>
      <c r="R1518" s="174">
        <f>IFERROR(VLOOKUP(tbl_AufmassLos1[[#This Row],[Reinigungs-gruppe]]&amp;tbl_AufmassLos1[[#This Row],[Reinigungs-tageJahr]],tbl_BasisLos1[],7,FALSE),"")</f>
        <v>0</v>
      </c>
      <c r="S1518" s="461" t="str">
        <f>IFERROR(tbl_AufmassLos1[[#This Row],[Fläche_qm_Jahr]]/tbl_AufmassLos1[[#This Row],[qm Leistung pro Stunde]],"")</f>
        <v/>
      </c>
      <c r="T1518" s="175">
        <f>IFERROR(VLOOKUP(tbl_AufmassLos1[[#This Row],[Reinigungs-gruppe]]&amp;tbl_AufmassLos1[[#This Row],[Reinigungs-tageJahr]],tbl_BasisLos1[],8,FALSE),"")</f>
        <v>0</v>
      </c>
      <c r="U1518" s="176" t="str">
        <f>IFERROR(tbl_AufmassLos1[[#This Row],[StundenJahr]]*tbl_AufmassLos1[[#This Row],[SVS]],"")</f>
        <v/>
      </c>
      <c r="V1518" s="176" t="str">
        <f>IFERROR(tbl_AufmassLos1[[#This Row],[PreisJahr]]/12,"")</f>
        <v/>
      </c>
    </row>
    <row r="1519" spans="1:22" x14ac:dyDescent="0.2">
      <c r="A1519" s="324" t="s">
        <v>2548</v>
      </c>
      <c r="B1519" s="295">
        <v>709170002</v>
      </c>
      <c r="C1519" s="310" t="s">
        <v>2513</v>
      </c>
      <c r="D1519" s="290" t="s">
        <v>252</v>
      </c>
      <c r="E1519" s="465" t="s">
        <v>319</v>
      </c>
      <c r="F1519" s="291" t="s">
        <v>435</v>
      </c>
      <c r="G1519" s="469" t="s">
        <v>731</v>
      </c>
      <c r="H1519" s="306"/>
      <c r="I1519" s="288" t="s">
        <v>442</v>
      </c>
      <c r="J1519" s="292">
        <v>48.66</v>
      </c>
      <c r="K1519" s="293" t="s">
        <v>461</v>
      </c>
      <c r="L1519" s="311" t="s">
        <v>163</v>
      </c>
      <c r="M1519" s="289" t="s">
        <v>484</v>
      </c>
      <c r="N1519" s="294">
        <v>122.5</v>
      </c>
      <c r="O1519" s="323">
        <v>8.1999999999999993</v>
      </c>
      <c r="P1519" s="323">
        <v>0.7</v>
      </c>
      <c r="Q1519" s="461">
        <f>IFERROR(tbl_AufmassLos1[[#This Row],[Fläche_qm]]*tbl_AufmassLos1[[#This Row],[Reinigungs-tageJahr]],"")</f>
        <v>5960.8499999999995</v>
      </c>
      <c r="R1519" s="174">
        <f>IFERROR(VLOOKUP(tbl_AufmassLos1[[#This Row],[Reinigungs-gruppe]]&amp;tbl_AufmassLos1[[#This Row],[Reinigungs-tageJahr]],tbl_BasisLos1[],7,FALSE),"")</f>
        <v>0</v>
      </c>
      <c r="S1519" s="461" t="str">
        <f>IFERROR(tbl_AufmassLos1[[#This Row],[Fläche_qm_Jahr]]/tbl_AufmassLos1[[#This Row],[qm Leistung pro Stunde]],"")</f>
        <v/>
      </c>
      <c r="T1519" s="175">
        <f>IFERROR(VLOOKUP(tbl_AufmassLos1[[#This Row],[Reinigungs-gruppe]]&amp;tbl_AufmassLos1[[#This Row],[Reinigungs-tageJahr]],tbl_BasisLos1[],8,FALSE),"")</f>
        <v>0</v>
      </c>
      <c r="U1519" s="176" t="str">
        <f>IFERROR(tbl_AufmassLos1[[#This Row],[StundenJahr]]*tbl_AufmassLos1[[#This Row],[SVS]],"")</f>
        <v/>
      </c>
      <c r="V1519" s="176" t="str">
        <f>IFERROR(tbl_AufmassLos1[[#This Row],[PreisJahr]]/12,"")</f>
        <v/>
      </c>
    </row>
    <row r="1520" spans="1:22" x14ac:dyDescent="0.2">
      <c r="A1520" s="324" t="s">
        <v>2548</v>
      </c>
      <c r="B1520" s="295">
        <v>709170002</v>
      </c>
      <c r="C1520" s="310" t="s">
        <v>2513</v>
      </c>
      <c r="D1520" s="290" t="s">
        <v>252</v>
      </c>
      <c r="E1520" s="465" t="s">
        <v>292</v>
      </c>
      <c r="F1520" s="291" t="s">
        <v>388</v>
      </c>
      <c r="G1520" s="469" t="s">
        <v>731</v>
      </c>
      <c r="H1520" s="306"/>
      <c r="I1520" s="288" t="s">
        <v>442</v>
      </c>
      <c r="J1520" s="292">
        <v>32.950000000000003</v>
      </c>
      <c r="K1520" s="293" t="s">
        <v>234</v>
      </c>
      <c r="L1520" s="311" t="s">
        <v>163</v>
      </c>
      <c r="M1520" s="295" t="s">
        <v>479</v>
      </c>
      <c r="N1520" s="294">
        <v>49</v>
      </c>
      <c r="O1520" s="323">
        <v>5.0999999999999996</v>
      </c>
      <c r="P1520" s="323">
        <v>0.5</v>
      </c>
      <c r="Q1520" s="461">
        <f>IFERROR(tbl_AufmassLos1[[#This Row],[Fläche_qm]]*tbl_AufmassLos1[[#This Row],[Reinigungs-tageJahr]],"")</f>
        <v>1614.5500000000002</v>
      </c>
      <c r="R1520" s="174">
        <f>IFERROR(VLOOKUP(tbl_AufmassLos1[[#This Row],[Reinigungs-gruppe]]&amp;tbl_AufmassLos1[[#This Row],[Reinigungs-tageJahr]],tbl_BasisLos1[],7,FALSE),"")</f>
        <v>0</v>
      </c>
      <c r="S1520" s="461" t="str">
        <f>IFERROR(tbl_AufmassLos1[[#This Row],[Fläche_qm_Jahr]]/tbl_AufmassLos1[[#This Row],[qm Leistung pro Stunde]],"")</f>
        <v/>
      </c>
      <c r="T1520" s="175">
        <f>IFERROR(VLOOKUP(tbl_AufmassLos1[[#This Row],[Reinigungs-gruppe]]&amp;tbl_AufmassLos1[[#This Row],[Reinigungs-tageJahr]],tbl_BasisLos1[],8,FALSE),"")</f>
        <v>0</v>
      </c>
      <c r="U1520" s="176" t="str">
        <f>IFERROR(tbl_AufmassLos1[[#This Row],[StundenJahr]]*tbl_AufmassLos1[[#This Row],[SVS]],"")</f>
        <v/>
      </c>
      <c r="V1520" s="176" t="str">
        <f>IFERROR(tbl_AufmassLos1[[#This Row],[PreisJahr]]/12,"")</f>
        <v/>
      </c>
    </row>
    <row r="1521" spans="1:22" x14ac:dyDescent="0.2">
      <c r="A1521" s="324" t="s">
        <v>2548</v>
      </c>
      <c r="B1521" s="295">
        <v>709170002</v>
      </c>
      <c r="C1521" s="310" t="s">
        <v>2513</v>
      </c>
      <c r="D1521" s="290" t="s">
        <v>252</v>
      </c>
      <c r="E1521" s="465" t="s">
        <v>293</v>
      </c>
      <c r="F1521" s="291" t="s">
        <v>2122</v>
      </c>
      <c r="G1521" s="469" t="s">
        <v>731</v>
      </c>
      <c r="H1521" s="306"/>
      <c r="I1521" s="288" t="s">
        <v>442</v>
      </c>
      <c r="J1521" s="292">
        <v>37.29</v>
      </c>
      <c r="K1521" s="293" t="s">
        <v>452</v>
      </c>
      <c r="L1521" s="311" t="s">
        <v>163</v>
      </c>
      <c r="M1521" s="289" t="s">
        <v>484</v>
      </c>
      <c r="N1521" s="294">
        <v>122.5</v>
      </c>
      <c r="O1521" s="323">
        <v>8</v>
      </c>
      <c r="P1521" s="295"/>
      <c r="Q1521" s="461">
        <f>IFERROR(tbl_AufmassLos1[[#This Row],[Fläche_qm]]*tbl_AufmassLos1[[#This Row],[Reinigungs-tageJahr]],"")</f>
        <v>4568.0249999999996</v>
      </c>
      <c r="R1521" s="174">
        <f>IFERROR(VLOOKUP(tbl_AufmassLos1[[#This Row],[Reinigungs-gruppe]]&amp;tbl_AufmassLos1[[#This Row],[Reinigungs-tageJahr]],tbl_BasisLos1[],7,FALSE),"")</f>
        <v>0</v>
      </c>
      <c r="S1521" s="461" t="str">
        <f>IFERROR(tbl_AufmassLos1[[#This Row],[Fläche_qm_Jahr]]/tbl_AufmassLos1[[#This Row],[qm Leistung pro Stunde]],"")</f>
        <v/>
      </c>
      <c r="T1521" s="175">
        <f>IFERROR(VLOOKUP(tbl_AufmassLos1[[#This Row],[Reinigungs-gruppe]]&amp;tbl_AufmassLos1[[#This Row],[Reinigungs-tageJahr]],tbl_BasisLos1[],8,FALSE),"")</f>
        <v>0</v>
      </c>
      <c r="U1521" s="176" t="str">
        <f>IFERROR(tbl_AufmassLos1[[#This Row],[StundenJahr]]*tbl_AufmassLos1[[#This Row],[SVS]],"")</f>
        <v/>
      </c>
      <c r="V1521" s="176" t="str">
        <f>IFERROR(tbl_AufmassLos1[[#This Row],[PreisJahr]]/12,"")</f>
        <v/>
      </c>
    </row>
    <row r="1522" spans="1:22" x14ac:dyDescent="0.2">
      <c r="A1522" s="324" t="s">
        <v>2548</v>
      </c>
      <c r="B1522" s="295">
        <v>709170002</v>
      </c>
      <c r="C1522" s="310" t="s">
        <v>2513</v>
      </c>
      <c r="D1522" s="290" t="s">
        <v>252</v>
      </c>
      <c r="E1522" s="465" t="s">
        <v>310</v>
      </c>
      <c r="F1522" s="291" t="s">
        <v>2123</v>
      </c>
      <c r="G1522" s="469" t="s">
        <v>731</v>
      </c>
      <c r="H1522" s="306"/>
      <c r="I1522" s="288" t="s">
        <v>443</v>
      </c>
      <c r="J1522" s="292">
        <v>2.6</v>
      </c>
      <c r="K1522" s="293" t="s">
        <v>452</v>
      </c>
      <c r="L1522" s="311" t="s">
        <v>163</v>
      </c>
      <c r="M1522" s="295" t="s">
        <v>484</v>
      </c>
      <c r="N1522" s="294">
        <v>122.5</v>
      </c>
      <c r="O1522" s="295">
        <v>0</v>
      </c>
      <c r="P1522" s="295"/>
      <c r="Q1522" s="461">
        <f>IFERROR(tbl_AufmassLos1[[#This Row],[Fläche_qm]]*tbl_AufmassLos1[[#This Row],[Reinigungs-tageJahr]],"")</f>
        <v>318.5</v>
      </c>
      <c r="R1522" s="174">
        <f>IFERROR(VLOOKUP(tbl_AufmassLos1[[#This Row],[Reinigungs-gruppe]]&amp;tbl_AufmassLos1[[#This Row],[Reinigungs-tageJahr]],tbl_BasisLos1[],7,FALSE),"")</f>
        <v>0</v>
      </c>
      <c r="S1522" s="461" t="str">
        <f>IFERROR(tbl_AufmassLos1[[#This Row],[Fläche_qm_Jahr]]/tbl_AufmassLos1[[#This Row],[qm Leistung pro Stunde]],"")</f>
        <v/>
      </c>
      <c r="T1522" s="175">
        <f>IFERROR(VLOOKUP(tbl_AufmassLos1[[#This Row],[Reinigungs-gruppe]]&amp;tbl_AufmassLos1[[#This Row],[Reinigungs-tageJahr]],tbl_BasisLos1[],8,FALSE),"")</f>
        <v>0</v>
      </c>
      <c r="U1522" s="176" t="str">
        <f>IFERROR(tbl_AufmassLos1[[#This Row],[StundenJahr]]*tbl_AufmassLos1[[#This Row],[SVS]],"")</f>
        <v/>
      </c>
      <c r="V1522" s="176" t="str">
        <f>IFERROR(tbl_AufmassLos1[[#This Row],[PreisJahr]]/12,"")</f>
        <v/>
      </c>
    </row>
    <row r="1523" spans="1:22" x14ac:dyDescent="0.2">
      <c r="A1523" s="324" t="s">
        <v>2548</v>
      </c>
      <c r="B1523" s="295">
        <v>709170002</v>
      </c>
      <c r="C1523" s="310" t="s">
        <v>2513</v>
      </c>
      <c r="D1523" s="290" t="s">
        <v>252</v>
      </c>
      <c r="E1523" s="465" t="s">
        <v>311</v>
      </c>
      <c r="F1523" s="291" t="s">
        <v>2097</v>
      </c>
      <c r="G1523" s="469" t="s">
        <v>731</v>
      </c>
      <c r="H1523" s="306"/>
      <c r="I1523" s="288" t="s">
        <v>443</v>
      </c>
      <c r="J1523" s="292">
        <v>3</v>
      </c>
      <c r="K1523" s="293" t="s">
        <v>466</v>
      </c>
      <c r="L1523" s="311" t="s">
        <v>163</v>
      </c>
      <c r="M1523" s="289" t="s">
        <v>484</v>
      </c>
      <c r="N1523" s="294">
        <v>122.5</v>
      </c>
      <c r="O1523" s="295">
        <v>0</v>
      </c>
      <c r="P1523" s="295"/>
      <c r="Q1523" s="461">
        <f>IFERROR(tbl_AufmassLos1[[#This Row],[Fläche_qm]]*tbl_AufmassLos1[[#This Row],[Reinigungs-tageJahr]],"")</f>
        <v>367.5</v>
      </c>
      <c r="R1523" s="174">
        <f>IFERROR(VLOOKUP(tbl_AufmassLos1[[#This Row],[Reinigungs-gruppe]]&amp;tbl_AufmassLos1[[#This Row],[Reinigungs-tageJahr]],tbl_BasisLos1[],7,FALSE),"")</f>
        <v>0</v>
      </c>
      <c r="S1523" s="461" t="str">
        <f>IFERROR(tbl_AufmassLos1[[#This Row],[Fläche_qm_Jahr]]/tbl_AufmassLos1[[#This Row],[qm Leistung pro Stunde]],"")</f>
        <v/>
      </c>
      <c r="T1523" s="175">
        <f>IFERROR(VLOOKUP(tbl_AufmassLos1[[#This Row],[Reinigungs-gruppe]]&amp;tbl_AufmassLos1[[#This Row],[Reinigungs-tageJahr]],tbl_BasisLos1[],8,FALSE),"")</f>
        <v>0</v>
      </c>
      <c r="U1523" s="176" t="str">
        <f>IFERROR(tbl_AufmassLos1[[#This Row],[StundenJahr]]*tbl_AufmassLos1[[#This Row],[SVS]],"")</f>
        <v/>
      </c>
      <c r="V1523" s="176" t="str">
        <f>IFERROR(tbl_AufmassLos1[[#This Row],[PreisJahr]]/12,"")</f>
        <v/>
      </c>
    </row>
    <row r="1524" spans="1:22" x14ac:dyDescent="0.2">
      <c r="A1524" s="324" t="s">
        <v>2548</v>
      </c>
      <c r="B1524" s="295">
        <v>709170002</v>
      </c>
      <c r="C1524" s="310" t="s">
        <v>2513</v>
      </c>
      <c r="D1524" s="290" t="s">
        <v>252</v>
      </c>
      <c r="E1524" s="465" t="s">
        <v>317</v>
      </c>
      <c r="F1524" s="291" t="s">
        <v>2113</v>
      </c>
      <c r="G1524" s="469" t="s">
        <v>731</v>
      </c>
      <c r="H1524" s="306"/>
      <c r="I1524" s="288" t="s">
        <v>443</v>
      </c>
      <c r="J1524" s="292">
        <v>6.31</v>
      </c>
      <c r="K1524" s="293" t="s">
        <v>466</v>
      </c>
      <c r="L1524" s="311" t="s">
        <v>163</v>
      </c>
      <c r="M1524" s="295" t="s">
        <v>484</v>
      </c>
      <c r="N1524" s="294">
        <v>122.5</v>
      </c>
      <c r="O1524" s="295">
        <v>0</v>
      </c>
      <c r="P1524" s="295"/>
      <c r="Q1524" s="461">
        <f>IFERROR(tbl_AufmassLos1[[#This Row],[Fläche_qm]]*tbl_AufmassLos1[[#This Row],[Reinigungs-tageJahr]],"")</f>
        <v>772.97499999999991</v>
      </c>
      <c r="R1524" s="174">
        <f>IFERROR(VLOOKUP(tbl_AufmassLos1[[#This Row],[Reinigungs-gruppe]]&amp;tbl_AufmassLos1[[#This Row],[Reinigungs-tageJahr]],tbl_BasisLos1[],7,FALSE),"")</f>
        <v>0</v>
      </c>
      <c r="S1524" s="461" t="str">
        <f>IFERROR(tbl_AufmassLos1[[#This Row],[Fläche_qm_Jahr]]/tbl_AufmassLos1[[#This Row],[qm Leistung pro Stunde]],"")</f>
        <v/>
      </c>
      <c r="T1524" s="175">
        <f>IFERROR(VLOOKUP(tbl_AufmassLos1[[#This Row],[Reinigungs-gruppe]]&amp;tbl_AufmassLos1[[#This Row],[Reinigungs-tageJahr]],tbl_BasisLos1[],8,FALSE),"")</f>
        <v>0</v>
      </c>
      <c r="U1524" s="176" t="str">
        <f>IFERROR(tbl_AufmassLos1[[#This Row],[StundenJahr]]*tbl_AufmassLos1[[#This Row],[SVS]],"")</f>
        <v/>
      </c>
      <c r="V1524" s="176" t="str">
        <f>IFERROR(tbl_AufmassLos1[[#This Row],[PreisJahr]]/12,"")</f>
        <v/>
      </c>
    </row>
    <row r="1525" spans="1:22" x14ac:dyDescent="0.2">
      <c r="A1525" s="324" t="s">
        <v>2548</v>
      </c>
      <c r="B1525" s="295">
        <v>709170002</v>
      </c>
      <c r="C1525" s="310" t="s">
        <v>2513</v>
      </c>
      <c r="D1525" s="290" t="s">
        <v>252</v>
      </c>
      <c r="E1525" s="465" t="s">
        <v>318</v>
      </c>
      <c r="F1525" s="291" t="s">
        <v>2097</v>
      </c>
      <c r="G1525" s="469" t="s">
        <v>731</v>
      </c>
      <c r="H1525" s="306"/>
      <c r="I1525" s="288" t="s">
        <v>443</v>
      </c>
      <c r="J1525" s="292">
        <v>4</v>
      </c>
      <c r="K1525" s="293" t="s">
        <v>466</v>
      </c>
      <c r="L1525" s="311" t="s">
        <v>163</v>
      </c>
      <c r="M1525" s="289" t="s">
        <v>484</v>
      </c>
      <c r="N1525" s="294">
        <v>122.5</v>
      </c>
      <c r="O1525" s="295">
        <v>0</v>
      </c>
      <c r="P1525" s="295"/>
      <c r="Q1525" s="461">
        <f>IFERROR(tbl_AufmassLos1[[#This Row],[Fläche_qm]]*tbl_AufmassLos1[[#This Row],[Reinigungs-tageJahr]],"")</f>
        <v>490</v>
      </c>
      <c r="R1525" s="174">
        <f>IFERROR(VLOOKUP(tbl_AufmassLos1[[#This Row],[Reinigungs-gruppe]]&amp;tbl_AufmassLos1[[#This Row],[Reinigungs-tageJahr]],tbl_BasisLos1[],7,FALSE),"")</f>
        <v>0</v>
      </c>
      <c r="S1525" s="461" t="str">
        <f>IFERROR(tbl_AufmassLos1[[#This Row],[Fläche_qm_Jahr]]/tbl_AufmassLos1[[#This Row],[qm Leistung pro Stunde]],"")</f>
        <v/>
      </c>
      <c r="T1525" s="175">
        <f>IFERROR(VLOOKUP(tbl_AufmassLos1[[#This Row],[Reinigungs-gruppe]]&amp;tbl_AufmassLos1[[#This Row],[Reinigungs-tageJahr]],tbl_BasisLos1[],8,FALSE),"")</f>
        <v>0</v>
      </c>
      <c r="U1525" s="176" t="str">
        <f>IFERROR(tbl_AufmassLos1[[#This Row],[StundenJahr]]*tbl_AufmassLos1[[#This Row],[SVS]],"")</f>
        <v/>
      </c>
      <c r="V1525" s="176" t="str">
        <f>IFERROR(tbl_AufmassLos1[[#This Row],[PreisJahr]]/12,"")</f>
        <v/>
      </c>
    </row>
    <row r="1526" spans="1:22" x14ac:dyDescent="0.2">
      <c r="A1526" s="324" t="s">
        <v>2548</v>
      </c>
      <c r="B1526" s="295">
        <v>709170002</v>
      </c>
      <c r="C1526" s="310" t="s">
        <v>2513</v>
      </c>
      <c r="D1526" s="290" t="s">
        <v>252</v>
      </c>
      <c r="E1526" s="465" t="s">
        <v>314</v>
      </c>
      <c r="F1526" s="291" t="s">
        <v>431</v>
      </c>
      <c r="G1526" s="469" t="s">
        <v>731</v>
      </c>
      <c r="H1526" s="306"/>
      <c r="I1526" s="288" t="s">
        <v>443</v>
      </c>
      <c r="J1526" s="292">
        <v>27.07</v>
      </c>
      <c r="K1526" s="293" t="s">
        <v>466</v>
      </c>
      <c r="L1526" s="311" t="s">
        <v>163</v>
      </c>
      <c r="M1526" s="289" t="s">
        <v>484</v>
      </c>
      <c r="N1526" s="294">
        <v>122.5</v>
      </c>
      <c r="O1526" s="323">
        <v>3.2</v>
      </c>
      <c r="P1526" s="295"/>
      <c r="Q1526" s="461">
        <f>IFERROR(tbl_AufmassLos1[[#This Row],[Fläche_qm]]*tbl_AufmassLos1[[#This Row],[Reinigungs-tageJahr]],"")</f>
        <v>3316.0749999999998</v>
      </c>
      <c r="R1526" s="174">
        <f>IFERROR(VLOOKUP(tbl_AufmassLos1[[#This Row],[Reinigungs-gruppe]]&amp;tbl_AufmassLos1[[#This Row],[Reinigungs-tageJahr]],tbl_BasisLos1[],7,FALSE),"")</f>
        <v>0</v>
      </c>
      <c r="S1526" s="461" t="str">
        <f>IFERROR(tbl_AufmassLos1[[#This Row],[Fläche_qm_Jahr]]/tbl_AufmassLos1[[#This Row],[qm Leistung pro Stunde]],"")</f>
        <v/>
      </c>
      <c r="T1526" s="175">
        <f>IFERROR(VLOOKUP(tbl_AufmassLos1[[#This Row],[Reinigungs-gruppe]]&amp;tbl_AufmassLos1[[#This Row],[Reinigungs-tageJahr]],tbl_BasisLos1[],8,FALSE),"")</f>
        <v>0</v>
      </c>
      <c r="U1526" s="176" t="str">
        <f>IFERROR(tbl_AufmassLos1[[#This Row],[StundenJahr]]*tbl_AufmassLos1[[#This Row],[SVS]],"")</f>
        <v/>
      </c>
      <c r="V1526" s="176" t="str">
        <f>IFERROR(tbl_AufmassLos1[[#This Row],[PreisJahr]]/12,"")</f>
        <v/>
      </c>
    </row>
    <row r="1527" spans="1:22" x14ac:dyDescent="0.2">
      <c r="A1527" s="324" t="s">
        <v>2548</v>
      </c>
      <c r="B1527" s="295">
        <v>709170002</v>
      </c>
      <c r="C1527" s="310" t="s">
        <v>2513</v>
      </c>
      <c r="D1527" s="290" t="s">
        <v>252</v>
      </c>
      <c r="E1527" s="465" t="s">
        <v>309</v>
      </c>
      <c r="F1527" s="291" t="s">
        <v>2115</v>
      </c>
      <c r="G1527" s="469" t="s">
        <v>731</v>
      </c>
      <c r="H1527" s="306"/>
      <c r="I1527" s="288" t="s">
        <v>442</v>
      </c>
      <c r="J1527" s="292">
        <v>37.29</v>
      </c>
      <c r="K1527" s="293" t="s">
        <v>452</v>
      </c>
      <c r="L1527" s="311" t="s">
        <v>163</v>
      </c>
      <c r="M1527" s="289" t="s">
        <v>484</v>
      </c>
      <c r="N1527" s="294">
        <v>122.5</v>
      </c>
      <c r="O1527" s="323">
        <v>8</v>
      </c>
      <c r="P1527" s="295"/>
      <c r="Q1527" s="461">
        <f>IFERROR(tbl_AufmassLos1[[#This Row],[Fläche_qm]]*tbl_AufmassLos1[[#This Row],[Reinigungs-tageJahr]],"")</f>
        <v>4568.0249999999996</v>
      </c>
      <c r="R1527" s="174">
        <f>IFERROR(VLOOKUP(tbl_AufmassLos1[[#This Row],[Reinigungs-gruppe]]&amp;tbl_AufmassLos1[[#This Row],[Reinigungs-tageJahr]],tbl_BasisLos1[],7,FALSE),"")</f>
        <v>0</v>
      </c>
      <c r="S1527" s="461" t="str">
        <f>IFERROR(tbl_AufmassLos1[[#This Row],[Fläche_qm_Jahr]]/tbl_AufmassLos1[[#This Row],[qm Leistung pro Stunde]],"")</f>
        <v/>
      </c>
      <c r="T1527" s="175">
        <f>IFERROR(VLOOKUP(tbl_AufmassLos1[[#This Row],[Reinigungs-gruppe]]&amp;tbl_AufmassLos1[[#This Row],[Reinigungs-tageJahr]],tbl_BasisLos1[],8,FALSE),"")</f>
        <v>0</v>
      </c>
      <c r="U1527" s="176" t="str">
        <f>IFERROR(tbl_AufmassLos1[[#This Row],[StundenJahr]]*tbl_AufmassLos1[[#This Row],[SVS]],"")</f>
        <v/>
      </c>
      <c r="V1527" s="176" t="str">
        <f>IFERROR(tbl_AufmassLos1[[#This Row],[PreisJahr]]/12,"")</f>
        <v/>
      </c>
    </row>
    <row r="1528" spans="1:22" x14ac:dyDescent="0.2">
      <c r="A1528" s="324" t="s">
        <v>2548</v>
      </c>
      <c r="B1528" s="295">
        <v>709170002</v>
      </c>
      <c r="C1528" s="310" t="s">
        <v>2513</v>
      </c>
      <c r="D1528" s="290" t="s">
        <v>252</v>
      </c>
      <c r="E1528" s="465" t="s">
        <v>1016</v>
      </c>
      <c r="F1528" s="291" t="s">
        <v>2124</v>
      </c>
      <c r="G1528" s="469" t="s">
        <v>731</v>
      </c>
      <c r="H1528" s="306"/>
      <c r="I1528" s="288" t="s">
        <v>443</v>
      </c>
      <c r="J1528" s="292">
        <v>2.6</v>
      </c>
      <c r="K1528" s="293" t="s">
        <v>452</v>
      </c>
      <c r="L1528" s="311" t="s">
        <v>163</v>
      </c>
      <c r="M1528" s="289" t="s">
        <v>484</v>
      </c>
      <c r="N1528" s="294">
        <v>122.5</v>
      </c>
      <c r="O1528" s="295">
        <v>0</v>
      </c>
      <c r="P1528" s="295"/>
      <c r="Q1528" s="461">
        <f>IFERROR(tbl_AufmassLos1[[#This Row],[Fläche_qm]]*tbl_AufmassLos1[[#This Row],[Reinigungs-tageJahr]],"")</f>
        <v>318.5</v>
      </c>
      <c r="R1528" s="174">
        <f>IFERROR(VLOOKUP(tbl_AufmassLos1[[#This Row],[Reinigungs-gruppe]]&amp;tbl_AufmassLos1[[#This Row],[Reinigungs-tageJahr]],tbl_BasisLos1[],7,FALSE),"")</f>
        <v>0</v>
      </c>
      <c r="S1528" s="461" t="str">
        <f>IFERROR(tbl_AufmassLos1[[#This Row],[Fläche_qm_Jahr]]/tbl_AufmassLos1[[#This Row],[qm Leistung pro Stunde]],"")</f>
        <v/>
      </c>
      <c r="T1528" s="175">
        <f>IFERROR(VLOOKUP(tbl_AufmassLos1[[#This Row],[Reinigungs-gruppe]]&amp;tbl_AufmassLos1[[#This Row],[Reinigungs-tageJahr]],tbl_BasisLos1[],8,FALSE),"")</f>
        <v>0</v>
      </c>
      <c r="U1528" s="176" t="str">
        <f>IFERROR(tbl_AufmassLos1[[#This Row],[StundenJahr]]*tbl_AufmassLos1[[#This Row],[SVS]],"")</f>
        <v/>
      </c>
      <c r="V1528" s="176" t="str">
        <f>IFERROR(tbl_AufmassLos1[[#This Row],[PreisJahr]]/12,"")</f>
        <v/>
      </c>
    </row>
    <row r="1529" spans="1:22" x14ac:dyDescent="0.2">
      <c r="A1529" s="324" t="s">
        <v>2548</v>
      </c>
      <c r="B1529" s="295">
        <v>709170002</v>
      </c>
      <c r="C1529" s="310" t="s">
        <v>2513</v>
      </c>
      <c r="D1529" s="290" t="s">
        <v>257</v>
      </c>
      <c r="E1529" s="465" t="s">
        <v>1026</v>
      </c>
      <c r="F1529" s="291" t="s">
        <v>2128</v>
      </c>
      <c r="G1529" s="469" t="s">
        <v>731</v>
      </c>
      <c r="H1529" s="306"/>
      <c r="I1529" s="288" t="s">
        <v>443</v>
      </c>
      <c r="J1529" s="292">
        <v>3.8</v>
      </c>
      <c r="K1529" s="293" t="s">
        <v>453</v>
      </c>
      <c r="L1529" s="311" t="s">
        <v>163</v>
      </c>
      <c r="M1529" s="289" t="s">
        <v>484</v>
      </c>
      <c r="N1529" s="294">
        <v>122.5</v>
      </c>
      <c r="O1529" s="295">
        <v>0</v>
      </c>
      <c r="P1529" s="295"/>
      <c r="Q1529" s="461">
        <f>IFERROR(tbl_AufmassLos1[[#This Row],[Fläche_qm]]*tbl_AufmassLos1[[#This Row],[Reinigungs-tageJahr]],"")</f>
        <v>465.5</v>
      </c>
      <c r="R1529" s="174">
        <f>IFERROR(VLOOKUP(tbl_AufmassLos1[[#This Row],[Reinigungs-gruppe]]&amp;tbl_AufmassLos1[[#This Row],[Reinigungs-tageJahr]],tbl_BasisLos1[],7,FALSE),"")</f>
        <v>0</v>
      </c>
      <c r="S1529" s="461" t="str">
        <f>IFERROR(tbl_AufmassLos1[[#This Row],[Fläche_qm_Jahr]]/tbl_AufmassLos1[[#This Row],[qm Leistung pro Stunde]],"")</f>
        <v/>
      </c>
      <c r="T1529" s="175">
        <f>IFERROR(VLOOKUP(tbl_AufmassLos1[[#This Row],[Reinigungs-gruppe]]&amp;tbl_AufmassLos1[[#This Row],[Reinigungs-tageJahr]],tbl_BasisLos1[],8,FALSE),"")</f>
        <v>0</v>
      </c>
      <c r="U1529" s="176" t="str">
        <f>IFERROR(tbl_AufmassLos1[[#This Row],[StundenJahr]]*tbl_AufmassLos1[[#This Row],[SVS]],"")</f>
        <v/>
      </c>
      <c r="V1529" s="176" t="str">
        <f>IFERROR(tbl_AufmassLos1[[#This Row],[PreisJahr]]/12,"")</f>
        <v/>
      </c>
    </row>
    <row r="1530" spans="1:22" x14ac:dyDescent="0.2">
      <c r="A1530" s="324" t="s">
        <v>2548</v>
      </c>
      <c r="B1530" s="295">
        <v>709170002</v>
      </c>
      <c r="C1530" s="310" t="s">
        <v>2513</v>
      </c>
      <c r="D1530" s="290" t="s">
        <v>257</v>
      </c>
      <c r="E1530" s="465" t="s">
        <v>1027</v>
      </c>
      <c r="F1530" s="291" t="s">
        <v>2129</v>
      </c>
      <c r="G1530" s="469" t="s">
        <v>731</v>
      </c>
      <c r="H1530" s="306"/>
      <c r="I1530" s="288" t="s">
        <v>443</v>
      </c>
      <c r="J1530" s="292">
        <v>9.76</v>
      </c>
      <c r="K1530" s="293" t="s">
        <v>453</v>
      </c>
      <c r="L1530" s="311" t="s">
        <v>163</v>
      </c>
      <c r="M1530" s="289" t="s">
        <v>484</v>
      </c>
      <c r="N1530" s="294">
        <v>122.5</v>
      </c>
      <c r="O1530" s="323">
        <v>0.3</v>
      </c>
      <c r="P1530" s="323">
        <v>0.5</v>
      </c>
      <c r="Q1530" s="461">
        <f>IFERROR(tbl_AufmassLos1[[#This Row],[Fläche_qm]]*tbl_AufmassLos1[[#This Row],[Reinigungs-tageJahr]],"")</f>
        <v>1195.5999999999999</v>
      </c>
      <c r="R1530" s="174">
        <f>IFERROR(VLOOKUP(tbl_AufmassLos1[[#This Row],[Reinigungs-gruppe]]&amp;tbl_AufmassLos1[[#This Row],[Reinigungs-tageJahr]],tbl_BasisLos1[],7,FALSE),"")</f>
        <v>0</v>
      </c>
      <c r="S1530" s="461" t="str">
        <f>IFERROR(tbl_AufmassLos1[[#This Row],[Fläche_qm_Jahr]]/tbl_AufmassLos1[[#This Row],[qm Leistung pro Stunde]],"")</f>
        <v/>
      </c>
      <c r="T1530" s="175">
        <f>IFERROR(VLOOKUP(tbl_AufmassLos1[[#This Row],[Reinigungs-gruppe]]&amp;tbl_AufmassLos1[[#This Row],[Reinigungs-tageJahr]],tbl_BasisLos1[],8,FALSE),"")</f>
        <v>0</v>
      </c>
      <c r="U1530" s="176" t="str">
        <f>IFERROR(tbl_AufmassLos1[[#This Row],[StundenJahr]]*tbl_AufmassLos1[[#This Row],[SVS]],"")</f>
        <v/>
      </c>
      <c r="V1530" s="176" t="str">
        <f>IFERROR(tbl_AufmassLos1[[#This Row],[PreisJahr]]/12,"")</f>
        <v/>
      </c>
    </row>
    <row r="1531" spans="1:22" x14ac:dyDescent="0.2">
      <c r="A1531" s="324" t="s">
        <v>2548</v>
      </c>
      <c r="B1531" s="295">
        <v>709170002</v>
      </c>
      <c r="C1531" s="310" t="s">
        <v>2513</v>
      </c>
      <c r="D1531" s="290" t="s">
        <v>257</v>
      </c>
      <c r="E1531" s="465" t="s">
        <v>1028</v>
      </c>
      <c r="F1531" s="291" t="s">
        <v>2130</v>
      </c>
      <c r="G1531" s="469" t="s">
        <v>731</v>
      </c>
      <c r="H1531" s="306"/>
      <c r="I1531" s="288" t="s">
        <v>443</v>
      </c>
      <c r="J1531" s="292">
        <v>2.62</v>
      </c>
      <c r="K1531" s="293" t="s">
        <v>451</v>
      </c>
      <c r="L1531" s="311" t="s">
        <v>163</v>
      </c>
      <c r="M1531" s="289" t="s">
        <v>481</v>
      </c>
      <c r="N1531" s="294">
        <v>245</v>
      </c>
      <c r="O1531" s="323">
        <v>0.3</v>
      </c>
      <c r="P1531" s="295"/>
      <c r="Q1531" s="461">
        <f>IFERROR(tbl_AufmassLos1[[#This Row],[Fläche_qm]]*tbl_AufmassLos1[[#This Row],[Reinigungs-tageJahr]],"")</f>
        <v>641.9</v>
      </c>
      <c r="R1531" s="174">
        <f>IFERROR(VLOOKUP(tbl_AufmassLos1[[#This Row],[Reinigungs-gruppe]]&amp;tbl_AufmassLos1[[#This Row],[Reinigungs-tageJahr]],tbl_BasisLos1[],7,FALSE),"")</f>
        <v>0</v>
      </c>
      <c r="S1531" s="461" t="str">
        <f>IFERROR(tbl_AufmassLos1[[#This Row],[Fläche_qm_Jahr]]/tbl_AufmassLos1[[#This Row],[qm Leistung pro Stunde]],"")</f>
        <v/>
      </c>
      <c r="T1531" s="175">
        <f>IFERROR(VLOOKUP(tbl_AufmassLos1[[#This Row],[Reinigungs-gruppe]]&amp;tbl_AufmassLos1[[#This Row],[Reinigungs-tageJahr]],tbl_BasisLos1[],8,FALSE),"")</f>
        <v>0</v>
      </c>
      <c r="U1531" s="176" t="str">
        <f>IFERROR(tbl_AufmassLos1[[#This Row],[StundenJahr]]*tbl_AufmassLos1[[#This Row],[SVS]],"")</f>
        <v/>
      </c>
      <c r="V1531" s="176" t="str">
        <f>IFERROR(tbl_AufmassLos1[[#This Row],[PreisJahr]]/12,"")</f>
        <v/>
      </c>
    </row>
    <row r="1532" spans="1:22" x14ac:dyDescent="0.2">
      <c r="A1532" s="324" t="s">
        <v>2548</v>
      </c>
      <c r="B1532" s="295">
        <v>709170002</v>
      </c>
      <c r="C1532" s="310" t="s">
        <v>2513</v>
      </c>
      <c r="D1532" s="290" t="s">
        <v>257</v>
      </c>
      <c r="E1532" s="465" t="s">
        <v>1029</v>
      </c>
      <c r="F1532" s="291" t="s">
        <v>2131</v>
      </c>
      <c r="G1532" s="469" t="s">
        <v>731</v>
      </c>
      <c r="H1532" s="306"/>
      <c r="I1532" s="288" t="s">
        <v>443</v>
      </c>
      <c r="J1532" s="292">
        <v>10.130000000000001</v>
      </c>
      <c r="K1532" s="293" t="s">
        <v>451</v>
      </c>
      <c r="L1532" s="311" t="s">
        <v>163</v>
      </c>
      <c r="M1532" s="289" t="s">
        <v>481</v>
      </c>
      <c r="N1532" s="294">
        <v>245</v>
      </c>
      <c r="O1532" s="323">
        <v>0.3</v>
      </c>
      <c r="P1532" s="295"/>
      <c r="Q1532" s="461">
        <f>IFERROR(tbl_AufmassLos1[[#This Row],[Fläche_qm]]*tbl_AufmassLos1[[#This Row],[Reinigungs-tageJahr]],"")</f>
        <v>2481.8500000000004</v>
      </c>
      <c r="R1532" s="174">
        <f>IFERROR(VLOOKUP(tbl_AufmassLos1[[#This Row],[Reinigungs-gruppe]]&amp;tbl_AufmassLos1[[#This Row],[Reinigungs-tageJahr]],tbl_BasisLos1[],7,FALSE),"")</f>
        <v>0</v>
      </c>
      <c r="S1532" s="461" t="str">
        <f>IFERROR(tbl_AufmassLos1[[#This Row],[Fläche_qm_Jahr]]/tbl_AufmassLos1[[#This Row],[qm Leistung pro Stunde]],"")</f>
        <v/>
      </c>
      <c r="T1532" s="175">
        <f>IFERROR(VLOOKUP(tbl_AufmassLos1[[#This Row],[Reinigungs-gruppe]]&amp;tbl_AufmassLos1[[#This Row],[Reinigungs-tageJahr]],tbl_BasisLos1[],8,FALSE),"")</f>
        <v>0</v>
      </c>
      <c r="U1532" s="176" t="str">
        <f>IFERROR(tbl_AufmassLos1[[#This Row],[StundenJahr]]*tbl_AufmassLos1[[#This Row],[SVS]],"")</f>
        <v/>
      </c>
      <c r="V1532" s="176" t="str">
        <f>IFERROR(tbl_AufmassLos1[[#This Row],[PreisJahr]]/12,"")</f>
        <v/>
      </c>
    </row>
    <row r="1533" spans="1:22" x14ac:dyDescent="0.2">
      <c r="A1533" s="324" t="s">
        <v>2548</v>
      </c>
      <c r="B1533" s="295">
        <v>709170002</v>
      </c>
      <c r="C1533" s="310" t="s">
        <v>2513</v>
      </c>
      <c r="D1533" s="290" t="s">
        <v>257</v>
      </c>
      <c r="E1533" s="465" t="s">
        <v>1030</v>
      </c>
      <c r="F1533" s="291" t="s">
        <v>2132</v>
      </c>
      <c r="G1533" s="469" t="s">
        <v>731</v>
      </c>
      <c r="H1533" s="306"/>
      <c r="I1533" s="288" t="s">
        <v>443</v>
      </c>
      <c r="J1533" s="292">
        <v>13.76</v>
      </c>
      <c r="K1533" s="293" t="s">
        <v>453</v>
      </c>
      <c r="L1533" s="311" t="s">
        <v>163</v>
      </c>
      <c r="M1533" s="289" t="s">
        <v>484</v>
      </c>
      <c r="N1533" s="294">
        <v>122.5</v>
      </c>
      <c r="O1533" s="323">
        <v>0.3</v>
      </c>
      <c r="P1533" s="323">
        <v>0.5</v>
      </c>
      <c r="Q1533" s="461">
        <f>IFERROR(tbl_AufmassLos1[[#This Row],[Fläche_qm]]*tbl_AufmassLos1[[#This Row],[Reinigungs-tageJahr]],"")</f>
        <v>1685.6</v>
      </c>
      <c r="R1533" s="174">
        <f>IFERROR(VLOOKUP(tbl_AufmassLos1[[#This Row],[Reinigungs-gruppe]]&amp;tbl_AufmassLos1[[#This Row],[Reinigungs-tageJahr]],tbl_BasisLos1[],7,FALSE),"")</f>
        <v>0</v>
      </c>
      <c r="S1533" s="461" t="str">
        <f>IFERROR(tbl_AufmassLos1[[#This Row],[Fläche_qm_Jahr]]/tbl_AufmassLos1[[#This Row],[qm Leistung pro Stunde]],"")</f>
        <v/>
      </c>
      <c r="T1533" s="175">
        <f>IFERROR(VLOOKUP(tbl_AufmassLos1[[#This Row],[Reinigungs-gruppe]]&amp;tbl_AufmassLos1[[#This Row],[Reinigungs-tageJahr]],tbl_BasisLos1[],8,FALSE),"")</f>
        <v>0</v>
      </c>
      <c r="U1533" s="176" t="str">
        <f>IFERROR(tbl_AufmassLos1[[#This Row],[StundenJahr]]*tbl_AufmassLos1[[#This Row],[SVS]],"")</f>
        <v/>
      </c>
      <c r="V1533" s="176" t="str">
        <f>IFERROR(tbl_AufmassLos1[[#This Row],[PreisJahr]]/12,"")</f>
        <v/>
      </c>
    </row>
    <row r="1534" spans="1:22" x14ac:dyDescent="0.2">
      <c r="A1534" s="324" t="s">
        <v>2548</v>
      </c>
      <c r="B1534" s="295">
        <v>709170002</v>
      </c>
      <c r="C1534" s="310" t="s">
        <v>2513</v>
      </c>
      <c r="D1534" s="290" t="s">
        <v>257</v>
      </c>
      <c r="E1534" s="465" t="s">
        <v>1031</v>
      </c>
      <c r="F1534" s="291" t="s">
        <v>2133</v>
      </c>
      <c r="G1534" s="469" t="s">
        <v>731</v>
      </c>
      <c r="H1534" s="306"/>
      <c r="I1534" s="288" t="s">
        <v>443</v>
      </c>
      <c r="J1534" s="292">
        <v>2.81</v>
      </c>
      <c r="K1534" s="293" t="s">
        <v>451</v>
      </c>
      <c r="L1534" s="311" t="s">
        <v>163</v>
      </c>
      <c r="M1534" s="289" t="s">
        <v>481</v>
      </c>
      <c r="N1534" s="294">
        <v>245</v>
      </c>
      <c r="O1534" s="323">
        <v>0.3</v>
      </c>
      <c r="P1534" s="295"/>
      <c r="Q1534" s="461">
        <f>IFERROR(tbl_AufmassLos1[[#This Row],[Fläche_qm]]*tbl_AufmassLos1[[#This Row],[Reinigungs-tageJahr]],"")</f>
        <v>688.45</v>
      </c>
      <c r="R1534" s="174">
        <f>IFERROR(VLOOKUP(tbl_AufmassLos1[[#This Row],[Reinigungs-gruppe]]&amp;tbl_AufmassLos1[[#This Row],[Reinigungs-tageJahr]],tbl_BasisLos1[],7,FALSE),"")</f>
        <v>0</v>
      </c>
      <c r="S1534" s="461" t="str">
        <f>IFERROR(tbl_AufmassLos1[[#This Row],[Fläche_qm_Jahr]]/tbl_AufmassLos1[[#This Row],[qm Leistung pro Stunde]],"")</f>
        <v/>
      </c>
      <c r="T1534" s="175">
        <f>IFERROR(VLOOKUP(tbl_AufmassLos1[[#This Row],[Reinigungs-gruppe]]&amp;tbl_AufmassLos1[[#This Row],[Reinigungs-tageJahr]],tbl_BasisLos1[],8,FALSE),"")</f>
        <v>0</v>
      </c>
      <c r="U1534" s="176" t="str">
        <f>IFERROR(tbl_AufmassLos1[[#This Row],[StundenJahr]]*tbl_AufmassLos1[[#This Row],[SVS]],"")</f>
        <v/>
      </c>
      <c r="V1534" s="176" t="str">
        <f>IFERROR(tbl_AufmassLos1[[#This Row],[PreisJahr]]/12,"")</f>
        <v/>
      </c>
    </row>
    <row r="1535" spans="1:22" x14ac:dyDescent="0.2">
      <c r="A1535" s="324" t="s">
        <v>2548</v>
      </c>
      <c r="B1535" s="295">
        <v>709170002</v>
      </c>
      <c r="C1535" s="310" t="s">
        <v>2513</v>
      </c>
      <c r="D1535" s="290" t="s">
        <v>257</v>
      </c>
      <c r="E1535" s="465" t="s">
        <v>1032</v>
      </c>
      <c r="F1535" s="291" t="s">
        <v>2134</v>
      </c>
      <c r="G1535" s="469" t="s">
        <v>731</v>
      </c>
      <c r="H1535" s="306"/>
      <c r="I1535" s="288" t="s">
        <v>443</v>
      </c>
      <c r="J1535" s="292">
        <v>10.02</v>
      </c>
      <c r="K1535" s="293" t="s">
        <v>451</v>
      </c>
      <c r="L1535" s="311" t="s">
        <v>163</v>
      </c>
      <c r="M1535" s="289" t="s">
        <v>481</v>
      </c>
      <c r="N1535" s="294">
        <v>245</v>
      </c>
      <c r="O1535" s="323">
        <v>0.3</v>
      </c>
      <c r="P1535" s="295"/>
      <c r="Q1535" s="461">
        <f>IFERROR(tbl_AufmassLos1[[#This Row],[Fläche_qm]]*tbl_AufmassLos1[[#This Row],[Reinigungs-tageJahr]],"")</f>
        <v>2454.9</v>
      </c>
      <c r="R1535" s="174">
        <f>IFERROR(VLOOKUP(tbl_AufmassLos1[[#This Row],[Reinigungs-gruppe]]&amp;tbl_AufmassLos1[[#This Row],[Reinigungs-tageJahr]],tbl_BasisLos1[],7,FALSE),"")</f>
        <v>0</v>
      </c>
      <c r="S1535" s="461" t="str">
        <f>IFERROR(tbl_AufmassLos1[[#This Row],[Fläche_qm_Jahr]]/tbl_AufmassLos1[[#This Row],[qm Leistung pro Stunde]],"")</f>
        <v/>
      </c>
      <c r="T1535" s="175">
        <f>IFERROR(VLOOKUP(tbl_AufmassLos1[[#This Row],[Reinigungs-gruppe]]&amp;tbl_AufmassLos1[[#This Row],[Reinigungs-tageJahr]],tbl_BasisLos1[],8,FALSE),"")</f>
        <v>0</v>
      </c>
      <c r="U1535" s="176" t="str">
        <f>IFERROR(tbl_AufmassLos1[[#This Row],[StundenJahr]]*tbl_AufmassLos1[[#This Row],[SVS]],"")</f>
        <v/>
      </c>
      <c r="V1535" s="176" t="str">
        <f>IFERROR(tbl_AufmassLos1[[#This Row],[PreisJahr]]/12,"")</f>
        <v/>
      </c>
    </row>
    <row r="1536" spans="1:22" x14ac:dyDescent="0.2">
      <c r="A1536" s="324" t="s">
        <v>2548</v>
      </c>
      <c r="B1536" s="295">
        <v>709170002</v>
      </c>
      <c r="C1536" s="310" t="s">
        <v>2513</v>
      </c>
      <c r="D1536" s="290" t="s">
        <v>257</v>
      </c>
      <c r="E1536" s="465" t="s">
        <v>1033</v>
      </c>
      <c r="F1536" s="291" t="s">
        <v>2135</v>
      </c>
      <c r="G1536" s="469" t="s">
        <v>731</v>
      </c>
      <c r="H1536" s="306"/>
      <c r="I1536" s="288" t="s">
        <v>443</v>
      </c>
      <c r="J1536" s="292">
        <v>2.35</v>
      </c>
      <c r="K1536" s="293" t="s">
        <v>453</v>
      </c>
      <c r="L1536" s="311" t="s">
        <v>163</v>
      </c>
      <c r="M1536" s="289" t="s">
        <v>484</v>
      </c>
      <c r="N1536" s="294">
        <v>122.5</v>
      </c>
      <c r="O1536" s="295">
        <v>0</v>
      </c>
      <c r="P1536" s="295"/>
      <c r="Q1536" s="461">
        <f>IFERROR(tbl_AufmassLos1[[#This Row],[Fläche_qm]]*tbl_AufmassLos1[[#This Row],[Reinigungs-tageJahr]],"")</f>
        <v>287.875</v>
      </c>
      <c r="R1536" s="174">
        <f>IFERROR(VLOOKUP(tbl_AufmassLos1[[#This Row],[Reinigungs-gruppe]]&amp;tbl_AufmassLos1[[#This Row],[Reinigungs-tageJahr]],tbl_BasisLos1[],7,FALSE),"")</f>
        <v>0</v>
      </c>
      <c r="S1536" s="461" t="str">
        <f>IFERROR(tbl_AufmassLos1[[#This Row],[Fläche_qm_Jahr]]/tbl_AufmassLos1[[#This Row],[qm Leistung pro Stunde]],"")</f>
        <v/>
      </c>
      <c r="T1536" s="175">
        <f>IFERROR(VLOOKUP(tbl_AufmassLos1[[#This Row],[Reinigungs-gruppe]]&amp;tbl_AufmassLos1[[#This Row],[Reinigungs-tageJahr]],tbl_BasisLos1[],8,FALSE),"")</f>
        <v>0</v>
      </c>
      <c r="U1536" s="176" t="str">
        <f>IFERROR(tbl_AufmassLos1[[#This Row],[StundenJahr]]*tbl_AufmassLos1[[#This Row],[SVS]],"")</f>
        <v/>
      </c>
      <c r="V1536" s="176" t="str">
        <f>IFERROR(tbl_AufmassLos1[[#This Row],[PreisJahr]]/12,"")</f>
        <v/>
      </c>
    </row>
    <row r="1537" spans="1:22" x14ac:dyDescent="0.2">
      <c r="A1537" s="324" t="s">
        <v>2548</v>
      </c>
      <c r="B1537" s="295">
        <v>709170002</v>
      </c>
      <c r="C1537" s="310" t="s">
        <v>2513</v>
      </c>
      <c r="D1537" s="290" t="s">
        <v>257</v>
      </c>
      <c r="E1537" s="465" t="s">
        <v>1034</v>
      </c>
      <c r="F1537" s="291" t="s">
        <v>2136</v>
      </c>
      <c r="G1537" s="469" t="s">
        <v>731</v>
      </c>
      <c r="H1537" s="306"/>
      <c r="I1537" s="288" t="s">
        <v>2471</v>
      </c>
      <c r="J1537" s="292">
        <v>118.3</v>
      </c>
      <c r="K1537" s="293" t="s">
        <v>474</v>
      </c>
      <c r="L1537" s="311" t="s">
        <v>163</v>
      </c>
      <c r="M1537" s="289" t="s">
        <v>483</v>
      </c>
      <c r="N1537" s="294">
        <v>147</v>
      </c>
      <c r="O1537" s="323">
        <v>25.3</v>
      </c>
      <c r="P1537" s="323">
        <v>3.5</v>
      </c>
      <c r="Q1537" s="461">
        <f>IFERROR(tbl_AufmassLos1[[#This Row],[Fläche_qm]]*tbl_AufmassLos1[[#This Row],[Reinigungs-tageJahr]],"")</f>
        <v>17390.099999999999</v>
      </c>
      <c r="R1537" s="174">
        <f>IFERROR(VLOOKUP(tbl_AufmassLos1[[#This Row],[Reinigungs-gruppe]]&amp;tbl_AufmassLos1[[#This Row],[Reinigungs-tageJahr]],tbl_BasisLos1[],7,FALSE),"")</f>
        <v>0</v>
      </c>
      <c r="S1537" s="461" t="str">
        <f>IFERROR(tbl_AufmassLos1[[#This Row],[Fläche_qm_Jahr]]/tbl_AufmassLos1[[#This Row],[qm Leistung pro Stunde]],"")</f>
        <v/>
      </c>
      <c r="T1537" s="175">
        <f>IFERROR(VLOOKUP(tbl_AufmassLos1[[#This Row],[Reinigungs-gruppe]]&amp;tbl_AufmassLos1[[#This Row],[Reinigungs-tageJahr]],tbl_BasisLos1[],8,FALSE),"")</f>
        <v>0</v>
      </c>
      <c r="U1537" s="176" t="str">
        <f>IFERROR(tbl_AufmassLos1[[#This Row],[StundenJahr]]*tbl_AufmassLos1[[#This Row],[SVS]],"")</f>
        <v/>
      </c>
      <c r="V1537" s="176" t="str">
        <f>IFERROR(tbl_AufmassLos1[[#This Row],[PreisJahr]]/12,"")</f>
        <v/>
      </c>
    </row>
    <row r="1538" spans="1:22" x14ac:dyDescent="0.2">
      <c r="A1538" s="324" t="s">
        <v>2548</v>
      </c>
      <c r="B1538" s="295">
        <v>709170002</v>
      </c>
      <c r="C1538" s="310" t="s">
        <v>2513</v>
      </c>
      <c r="D1538" s="290" t="s">
        <v>257</v>
      </c>
      <c r="E1538" s="465" t="s">
        <v>1035</v>
      </c>
      <c r="F1538" s="291" t="s">
        <v>384</v>
      </c>
      <c r="G1538" s="469" t="s">
        <v>731</v>
      </c>
      <c r="H1538" s="306"/>
      <c r="I1538" s="288" t="s">
        <v>2471</v>
      </c>
      <c r="J1538" s="292">
        <v>10.27</v>
      </c>
      <c r="K1538" s="293" t="s">
        <v>457</v>
      </c>
      <c r="L1538" s="311" t="s">
        <v>163</v>
      </c>
      <c r="M1538" s="289" t="s">
        <v>480</v>
      </c>
      <c r="N1538" s="294">
        <v>12</v>
      </c>
      <c r="O1538" s="295">
        <v>0</v>
      </c>
      <c r="P1538" s="295"/>
      <c r="Q1538" s="461">
        <f>IFERROR(tbl_AufmassLos1[[#This Row],[Fläche_qm]]*tbl_AufmassLos1[[#This Row],[Reinigungs-tageJahr]],"")</f>
        <v>123.24</v>
      </c>
      <c r="R1538" s="174">
        <f>IFERROR(VLOOKUP(tbl_AufmassLos1[[#This Row],[Reinigungs-gruppe]]&amp;tbl_AufmassLos1[[#This Row],[Reinigungs-tageJahr]],tbl_BasisLos1[],7,FALSE),"")</f>
        <v>0</v>
      </c>
      <c r="S1538" s="461" t="str">
        <f>IFERROR(tbl_AufmassLos1[[#This Row],[Fläche_qm_Jahr]]/tbl_AufmassLos1[[#This Row],[qm Leistung pro Stunde]],"")</f>
        <v/>
      </c>
      <c r="T1538" s="175">
        <f>IFERROR(VLOOKUP(tbl_AufmassLos1[[#This Row],[Reinigungs-gruppe]]&amp;tbl_AufmassLos1[[#This Row],[Reinigungs-tageJahr]],tbl_BasisLos1[],8,FALSE),"")</f>
        <v>0</v>
      </c>
      <c r="U1538" s="176" t="str">
        <f>IFERROR(tbl_AufmassLos1[[#This Row],[StundenJahr]]*tbl_AufmassLos1[[#This Row],[SVS]],"")</f>
        <v/>
      </c>
      <c r="V1538" s="176" t="str">
        <f>IFERROR(tbl_AufmassLos1[[#This Row],[PreisJahr]]/12,"")</f>
        <v/>
      </c>
    </row>
    <row r="1539" spans="1:22" x14ac:dyDescent="0.2">
      <c r="A1539" s="324" t="s">
        <v>2548</v>
      </c>
      <c r="B1539" s="295">
        <v>709170002</v>
      </c>
      <c r="C1539" s="310" t="s">
        <v>2513</v>
      </c>
      <c r="D1539" s="290" t="s">
        <v>257</v>
      </c>
      <c r="E1539" s="465" t="s">
        <v>1036</v>
      </c>
      <c r="F1539" s="291" t="s">
        <v>421</v>
      </c>
      <c r="G1539" s="469" t="s">
        <v>731</v>
      </c>
      <c r="H1539" s="306"/>
      <c r="I1539" s="288" t="s">
        <v>443</v>
      </c>
      <c r="J1539" s="292">
        <v>3.97</v>
      </c>
      <c r="K1539" s="293" t="s">
        <v>452</v>
      </c>
      <c r="L1539" s="311" t="s">
        <v>163</v>
      </c>
      <c r="M1539" s="289" t="s">
        <v>484</v>
      </c>
      <c r="N1539" s="294">
        <v>122.5</v>
      </c>
      <c r="O1539" s="295">
        <v>0</v>
      </c>
      <c r="P1539" s="323">
        <v>0.6</v>
      </c>
      <c r="Q1539" s="461">
        <f>IFERROR(tbl_AufmassLos1[[#This Row],[Fläche_qm]]*tbl_AufmassLos1[[#This Row],[Reinigungs-tageJahr]],"")</f>
        <v>486.32500000000005</v>
      </c>
      <c r="R1539" s="174">
        <f>IFERROR(VLOOKUP(tbl_AufmassLos1[[#This Row],[Reinigungs-gruppe]]&amp;tbl_AufmassLos1[[#This Row],[Reinigungs-tageJahr]],tbl_BasisLos1[],7,FALSE),"")</f>
        <v>0</v>
      </c>
      <c r="S1539" s="461" t="str">
        <f>IFERROR(tbl_AufmassLos1[[#This Row],[Fläche_qm_Jahr]]/tbl_AufmassLos1[[#This Row],[qm Leistung pro Stunde]],"")</f>
        <v/>
      </c>
      <c r="T1539" s="175">
        <f>IFERROR(VLOOKUP(tbl_AufmassLos1[[#This Row],[Reinigungs-gruppe]]&amp;tbl_AufmassLos1[[#This Row],[Reinigungs-tageJahr]],tbl_BasisLos1[],8,FALSE),"")</f>
        <v>0</v>
      </c>
      <c r="U1539" s="176" t="str">
        <f>IFERROR(tbl_AufmassLos1[[#This Row],[StundenJahr]]*tbl_AufmassLos1[[#This Row],[SVS]],"")</f>
        <v/>
      </c>
      <c r="V1539" s="176" t="str">
        <f>IFERROR(tbl_AufmassLos1[[#This Row],[PreisJahr]]/12,"")</f>
        <v/>
      </c>
    </row>
    <row r="1540" spans="1:22" x14ac:dyDescent="0.2">
      <c r="A1540" s="324" t="s">
        <v>2548</v>
      </c>
      <c r="B1540" s="295">
        <v>709170002</v>
      </c>
      <c r="C1540" s="310" t="s">
        <v>2513</v>
      </c>
      <c r="D1540" s="290" t="s">
        <v>257</v>
      </c>
      <c r="E1540" s="465" t="s">
        <v>302</v>
      </c>
      <c r="F1540" s="291" t="s">
        <v>2137</v>
      </c>
      <c r="G1540" s="469" t="s">
        <v>731</v>
      </c>
      <c r="H1540" s="306"/>
      <c r="I1540" s="288" t="s">
        <v>437</v>
      </c>
      <c r="J1540" s="292">
        <v>124.75</v>
      </c>
      <c r="K1540" s="293" t="s">
        <v>462</v>
      </c>
      <c r="L1540" s="311" t="s">
        <v>163</v>
      </c>
      <c r="M1540" s="295" t="s">
        <v>484</v>
      </c>
      <c r="N1540" s="294">
        <v>122.5</v>
      </c>
      <c r="O1540" s="323">
        <v>28.8</v>
      </c>
      <c r="P1540" s="323">
        <v>1.8</v>
      </c>
      <c r="Q1540" s="461">
        <f>IFERROR(tbl_AufmassLos1[[#This Row],[Fläche_qm]]*tbl_AufmassLos1[[#This Row],[Reinigungs-tageJahr]],"")</f>
        <v>15281.875</v>
      </c>
      <c r="R1540" s="174">
        <f>IFERROR(VLOOKUP(tbl_AufmassLos1[[#This Row],[Reinigungs-gruppe]]&amp;tbl_AufmassLos1[[#This Row],[Reinigungs-tageJahr]],tbl_BasisLos1[],7,FALSE),"")</f>
        <v>0</v>
      </c>
      <c r="S1540" s="461" t="str">
        <f>IFERROR(tbl_AufmassLos1[[#This Row],[Fläche_qm_Jahr]]/tbl_AufmassLos1[[#This Row],[qm Leistung pro Stunde]],"")</f>
        <v/>
      </c>
      <c r="T1540" s="175">
        <f>IFERROR(VLOOKUP(tbl_AufmassLos1[[#This Row],[Reinigungs-gruppe]]&amp;tbl_AufmassLos1[[#This Row],[Reinigungs-tageJahr]],tbl_BasisLos1[],8,FALSE),"")</f>
        <v>0</v>
      </c>
      <c r="U1540" s="176" t="str">
        <f>IFERROR(tbl_AufmassLos1[[#This Row],[StundenJahr]]*tbl_AufmassLos1[[#This Row],[SVS]],"")</f>
        <v/>
      </c>
      <c r="V1540" s="176" t="str">
        <f>IFERROR(tbl_AufmassLos1[[#This Row],[PreisJahr]]/12,"")</f>
        <v/>
      </c>
    </row>
    <row r="1541" spans="1:22" x14ac:dyDescent="0.2">
      <c r="A1541" s="324" t="s">
        <v>2548</v>
      </c>
      <c r="B1541" s="295">
        <v>709170002</v>
      </c>
      <c r="C1541" s="310" t="s">
        <v>2513</v>
      </c>
      <c r="D1541" s="290" t="s">
        <v>257</v>
      </c>
      <c r="E1541" s="465" t="s">
        <v>277</v>
      </c>
      <c r="F1541" s="291" t="s">
        <v>2138</v>
      </c>
      <c r="G1541" s="469" t="s">
        <v>731</v>
      </c>
      <c r="H1541" s="306"/>
      <c r="I1541" s="288" t="s">
        <v>437</v>
      </c>
      <c r="J1541" s="292">
        <v>54.12</v>
      </c>
      <c r="K1541" s="293" t="s">
        <v>463</v>
      </c>
      <c r="L1541" s="311" t="s">
        <v>23</v>
      </c>
      <c r="M1541" s="289">
        <v>0</v>
      </c>
      <c r="N1541" s="294">
        <v>0</v>
      </c>
      <c r="O1541" s="323">
        <v>6.4</v>
      </c>
      <c r="P1541" s="323">
        <v>1.8</v>
      </c>
      <c r="Q1541" s="461">
        <f>IFERROR(tbl_AufmassLos1[[#This Row],[Fläche_qm]]*tbl_AufmassLos1[[#This Row],[Reinigungs-tageJahr]],"")</f>
        <v>0</v>
      </c>
      <c r="R1541" s="174">
        <f>IFERROR(VLOOKUP(tbl_AufmassLos1[[#This Row],[Reinigungs-gruppe]]&amp;tbl_AufmassLos1[[#This Row],[Reinigungs-tageJahr]],tbl_BasisLos1[],7,FALSE),"")</f>
        <v>0</v>
      </c>
      <c r="S1541" s="461" t="str">
        <f>IFERROR(tbl_AufmassLos1[[#This Row],[Fläche_qm_Jahr]]/tbl_AufmassLos1[[#This Row],[qm Leistung pro Stunde]],"")</f>
        <v/>
      </c>
      <c r="T1541" s="175">
        <f>IFERROR(VLOOKUP(tbl_AufmassLos1[[#This Row],[Reinigungs-gruppe]]&amp;tbl_AufmassLos1[[#This Row],[Reinigungs-tageJahr]],tbl_BasisLos1[],8,FALSE),"")</f>
        <v>0</v>
      </c>
      <c r="U1541" s="176" t="str">
        <f>IFERROR(tbl_AufmassLos1[[#This Row],[StundenJahr]]*tbl_AufmassLos1[[#This Row],[SVS]],"")</f>
        <v/>
      </c>
      <c r="V1541" s="176" t="str">
        <f>IFERROR(tbl_AufmassLos1[[#This Row],[PreisJahr]]/12,"")</f>
        <v/>
      </c>
    </row>
    <row r="1542" spans="1:22" x14ac:dyDescent="0.2">
      <c r="A1542" s="324" t="s">
        <v>2548</v>
      </c>
      <c r="B1542" s="295">
        <v>709170002</v>
      </c>
      <c r="C1542" s="310" t="s">
        <v>2513</v>
      </c>
      <c r="D1542" s="290" t="s">
        <v>257</v>
      </c>
      <c r="E1542" s="465" t="s">
        <v>347</v>
      </c>
      <c r="F1542" s="291" t="s">
        <v>2046</v>
      </c>
      <c r="G1542" s="469" t="s">
        <v>731</v>
      </c>
      <c r="H1542" s="306"/>
      <c r="I1542" s="288" t="s">
        <v>437</v>
      </c>
      <c r="J1542" s="292">
        <v>7.35</v>
      </c>
      <c r="K1542" s="293" t="s">
        <v>457</v>
      </c>
      <c r="L1542" s="311" t="s">
        <v>163</v>
      </c>
      <c r="M1542" s="289" t="s">
        <v>479</v>
      </c>
      <c r="N1542" s="294">
        <v>49</v>
      </c>
      <c r="O1542" s="295">
        <v>0</v>
      </c>
      <c r="P1542" s="295"/>
      <c r="Q1542" s="461">
        <f>IFERROR(tbl_AufmassLos1[[#This Row],[Fläche_qm]]*tbl_AufmassLos1[[#This Row],[Reinigungs-tageJahr]],"")</f>
        <v>360.15</v>
      </c>
      <c r="R1542" s="174">
        <f>IFERROR(VLOOKUP(tbl_AufmassLos1[[#This Row],[Reinigungs-gruppe]]&amp;tbl_AufmassLos1[[#This Row],[Reinigungs-tageJahr]],tbl_BasisLos1[],7,FALSE),"")</f>
        <v>0</v>
      </c>
      <c r="S1542" s="461" t="str">
        <f>IFERROR(tbl_AufmassLos1[[#This Row],[Fläche_qm_Jahr]]/tbl_AufmassLos1[[#This Row],[qm Leistung pro Stunde]],"")</f>
        <v/>
      </c>
      <c r="T1542" s="175">
        <f>IFERROR(VLOOKUP(tbl_AufmassLos1[[#This Row],[Reinigungs-gruppe]]&amp;tbl_AufmassLos1[[#This Row],[Reinigungs-tageJahr]],tbl_BasisLos1[],8,FALSE),"")</f>
        <v>0</v>
      </c>
      <c r="U1542" s="176" t="str">
        <f>IFERROR(tbl_AufmassLos1[[#This Row],[StundenJahr]]*tbl_AufmassLos1[[#This Row],[SVS]],"")</f>
        <v/>
      </c>
      <c r="V1542" s="176" t="str">
        <f>IFERROR(tbl_AufmassLos1[[#This Row],[PreisJahr]]/12,"")</f>
        <v/>
      </c>
    </row>
    <row r="1543" spans="1:22" x14ac:dyDescent="0.2">
      <c r="A1543" s="324" t="s">
        <v>2548</v>
      </c>
      <c r="B1543" s="295">
        <v>709170002</v>
      </c>
      <c r="C1543" s="310" t="s">
        <v>2513</v>
      </c>
      <c r="D1543" s="290" t="s">
        <v>257</v>
      </c>
      <c r="E1543" s="465" t="s">
        <v>278</v>
      </c>
      <c r="F1543" s="291" t="s">
        <v>2097</v>
      </c>
      <c r="G1543" s="469" t="s">
        <v>731</v>
      </c>
      <c r="H1543" s="306"/>
      <c r="I1543" s="288" t="s">
        <v>443</v>
      </c>
      <c r="J1543" s="292">
        <v>3.6</v>
      </c>
      <c r="K1543" s="293" t="s">
        <v>466</v>
      </c>
      <c r="L1543" s="311" t="s">
        <v>163</v>
      </c>
      <c r="M1543" s="289" t="s">
        <v>484</v>
      </c>
      <c r="N1543" s="294">
        <v>122.5</v>
      </c>
      <c r="O1543" s="295">
        <v>0</v>
      </c>
      <c r="P1543" s="295"/>
      <c r="Q1543" s="461">
        <f>IFERROR(tbl_AufmassLos1[[#This Row],[Fläche_qm]]*tbl_AufmassLos1[[#This Row],[Reinigungs-tageJahr]],"")</f>
        <v>441</v>
      </c>
      <c r="R1543" s="174">
        <f>IFERROR(VLOOKUP(tbl_AufmassLos1[[#This Row],[Reinigungs-gruppe]]&amp;tbl_AufmassLos1[[#This Row],[Reinigungs-tageJahr]],tbl_BasisLos1[],7,FALSE),"")</f>
        <v>0</v>
      </c>
      <c r="S1543" s="461" t="str">
        <f>IFERROR(tbl_AufmassLos1[[#This Row],[Fläche_qm_Jahr]]/tbl_AufmassLos1[[#This Row],[qm Leistung pro Stunde]],"")</f>
        <v/>
      </c>
      <c r="T1543" s="175">
        <f>IFERROR(VLOOKUP(tbl_AufmassLos1[[#This Row],[Reinigungs-gruppe]]&amp;tbl_AufmassLos1[[#This Row],[Reinigungs-tageJahr]],tbl_BasisLos1[],8,FALSE),"")</f>
        <v>0</v>
      </c>
      <c r="U1543" s="176" t="str">
        <f>IFERROR(tbl_AufmassLos1[[#This Row],[StundenJahr]]*tbl_AufmassLos1[[#This Row],[SVS]],"")</f>
        <v/>
      </c>
      <c r="V1543" s="176" t="str">
        <f>IFERROR(tbl_AufmassLos1[[#This Row],[PreisJahr]]/12,"")</f>
        <v/>
      </c>
    </row>
    <row r="1544" spans="1:22" x14ac:dyDescent="0.2">
      <c r="A1544" s="324" t="s">
        <v>2548</v>
      </c>
      <c r="B1544" s="295">
        <v>709170002</v>
      </c>
      <c r="C1544" s="310" t="s">
        <v>2513</v>
      </c>
      <c r="D1544" s="290" t="s">
        <v>257</v>
      </c>
      <c r="E1544" s="465" t="s">
        <v>279</v>
      </c>
      <c r="F1544" s="291" t="s">
        <v>2113</v>
      </c>
      <c r="G1544" s="469" t="s">
        <v>731</v>
      </c>
      <c r="H1544" s="306"/>
      <c r="I1544" s="288" t="s">
        <v>443</v>
      </c>
      <c r="J1544" s="292">
        <v>6.31</v>
      </c>
      <c r="K1544" s="293" t="s">
        <v>466</v>
      </c>
      <c r="L1544" s="311" t="s">
        <v>163</v>
      </c>
      <c r="M1544" s="289" t="s">
        <v>484</v>
      </c>
      <c r="N1544" s="294">
        <v>122.5</v>
      </c>
      <c r="O1544" s="323">
        <v>48.7</v>
      </c>
      <c r="P1544" s="295"/>
      <c r="Q1544" s="461">
        <f>IFERROR(tbl_AufmassLos1[[#This Row],[Fläche_qm]]*tbl_AufmassLos1[[#This Row],[Reinigungs-tageJahr]],"")</f>
        <v>772.97499999999991</v>
      </c>
      <c r="R1544" s="174">
        <f>IFERROR(VLOOKUP(tbl_AufmassLos1[[#This Row],[Reinigungs-gruppe]]&amp;tbl_AufmassLos1[[#This Row],[Reinigungs-tageJahr]],tbl_BasisLos1[],7,FALSE),"")</f>
        <v>0</v>
      </c>
      <c r="S1544" s="461" t="str">
        <f>IFERROR(tbl_AufmassLos1[[#This Row],[Fläche_qm_Jahr]]/tbl_AufmassLos1[[#This Row],[qm Leistung pro Stunde]],"")</f>
        <v/>
      </c>
      <c r="T1544" s="175">
        <f>IFERROR(VLOOKUP(tbl_AufmassLos1[[#This Row],[Reinigungs-gruppe]]&amp;tbl_AufmassLos1[[#This Row],[Reinigungs-tageJahr]],tbl_BasisLos1[],8,FALSE),"")</f>
        <v>0</v>
      </c>
      <c r="U1544" s="176" t="str">
        <f>IFERROR(tbl_AufmassLos1[[#This Row],[StundenJahr]]*tbl_AufmassLos1[[#This Row],[SVS]],"")</f>
        <v/>
      </c>
      <c r="V1544" s="176" t="str">
        <f>IFERROR(tbl_AufmassLos1[[#This Row],[PreisJahr]]/12,"")</f>
        <v/>
      </c>
    </row>
    <row r="1545" spans="1:22" x14ac:dyDescent="0.2">
      <c r="A1545" s="324" t="s">
        <v>2548</v>
      </c>
      <c r="B1545" s="295">
        <v>709170002</v>
      </c>
      <c r="C1545" s="310" t="s">
        <v>2513</v>
      </c>
      <c r="D1545" s="290" t="s">
        <v>257</v>
      </c>
      <c r="E1545" s="465" t="s">
        <v>280</v>
      </c>
      <c r="F1545" s="291" t="s">
        <v>2097</v>
      </c>
      <c r="G1545" s="469" t="s">
        <v>731</v>
      </c>
      <c r="H1545" s="306"/>
      <c r="I1545" s="288" t="s">
        <v>443</v>
      </c>
      <c r="J1545" s="292">
        <v>3</v>
      </c>
      <c r="K1545" s="293" t="s">
        <v>466</v>
      </c>
      <c r="L1545" s="311" t="s">
        <v>163</v>
      </c>
      <c r="M1545" s="295" t="s">
        <v>484</v>
      </c>
      <c r="N1545" s="294">
        <v>122.5</v>
      </c>
      <c r="O1545" s="295">
        <v>0</v>
      </c>
      <c r="P1545" s="295"/>
      <c r="Q1545" s="461">
        <f>IFERROR(tbl_AufmassLos1[[#This Row],[Fläche_qm]]*tbl_AufmassLos1[[#This Row],[Reinigungs-tageJahr]],"")</f>
        <v>367.5</v>
      </c>
      <c r="R1545" s="174">
        <f>IFERROR(VLOOKUP(tbl_AufmassLos1[[#This Row],[Reinigungs-gruppe]]&amp;tbl_AufmassLos1[[#This Row],[Reinigungs-tageJahr]],tbl_BasisLos1[],7,FALSE),"")</f>
        <v>0</v>
      </c>
      <c r="S1545" s="461" t="str">
        <f>IFERROR(tbl_AufmassLos1[[#This Row],[Fläche_qm_Jahr]]/tbl_AufmassLos1[[#This Row],[qm Leistung pro Stunde]],"")</f>
        <v/>
      </c>
      <c r="T1545" s="175">
        <f>IFERROR(VLOOKUP(tbl_AufmassLos1[[#This Row],[Reinigungs-gruppe]]&amp;tbl_AufmassLos1[[#This Row],[Reinigungs-tageJahr]],tbl_BasisLos1[],8,FALSE),"")</f>
        <v>0</v>
      </c>
      <c r="U1545" s="176" t="str">
        <f>IFERROR(tbl_AufmassLos1[[#This Row],[StundenJahr]]*tbl_AufmassLos1[[#This Row],[SVS]],"")</f>
        <v/>
      </c>
      <c r="V1545" s="176" t="str">
        <f>IFERROR(tbl_AufmassLos1[[#This Row],[PreisJahr]]/12,"")</f>
        <v/>
      </c>
    </row>
    <row r="1546" spans="1:22" x14ac:dyDescent="0.2">
      <c r="A1546" s="324" t="s">
        <v>2548</v>
      </c>
      <c r="B1546" s="295">
        <v>709170002</v>
      </c>
      <c r="C1546" s="310" t="s">
        <v>2513</v>
      </c>
      <c r="D1546" s="290" t="s">
        <v>257</v>
      </c>
      <c r="E1546" s="465" t="s">
        <v>281</v>
      </c>
      <c r="F1546" s="291" t="s">
        <v>431</v>
      </c>
      <c r="G1546" s="469" t="s">
        <v>731</v>
      </c>
      <c r="H1546" s="306"/>
      <c r="I1546" s="288" t="s">
        <v>443</v>
      </c>
      <c r="J1546" s="292">
        <v>18.36</v>
      </c>
      <c r="K1546" s="293" t="s">
        <v>466</v>
      </c>
      <c r="L1546" s="311" t="s">
        <v>163</v>
      </c>
      <c r="M1546" s="289" t="s">
        <v>484</v>
      </c>
      <c r="N1546" s="294">
        <v>122.5</v>
      </c>
      <c r="O1546" s="323">
        <v>7.5</v>
      </c>
      <c r="P1546" s="323">
        <v>7</v>
      </c>
      <c r="Q1546" s="461">
        <f>IFERROR(tbl_AufmassLos1[[#This Row],[Fläche_qm]]*tbl_AufmassLos1[[#This Row],[Reinigungs-tageJahr]],"")</f>
        <v>2249.1</v>
      </c>
      <c r="R1546" s="174">
        <f>IFERROR(VLOOKUP(tbl_AufmassLos1[[#This Row],[Reinigungs-gruppe]]&amp;tbl_AufmassLos1[[#This Row],[Reinigungs-tageJahr]],tbl_BasisLos1[],7,FALSE),"")</f>
        <v>0</v>
      </c>
      <c r="S1546" s="461" t="str">
        <f>IFERROR(tbl_AufmassLos1[[#This Row],[Fläche_qm_Jahr]]/tbl_AufmassLos1[[#This Row],[qm Leistung pro Stunde]],"")</f>
        <v/>
      </c>
      <c r="T1546" s="175">
        <f>IFERROR(VLOOKUP(tbl_AufmassLos1[[#This Row],[Reinigungs-gruppe]]&amp;tbl_AufmassLos1[[#This Row],[Reinigungs-tageJahr]],tbl_BasisLos1[],8,FALSE),"")</f>
        <v>0</v>
      </c>
      <c r="U1546" s="176" t="str">
        <f>IFERROR(tbl_AufmassLos1[[#This Row],[StundenJahr]]*tbl_AufmassLos1[[#This Row],[SVS]],"")</f>
        <v/>
      </c>
      <c r="V1546" s="176" t="str">
        <f>IFERROR(tbl_AufmassLos1[[#This Row],[PreisJahr]]/12,"")</f>
        <v/>
      </c>
    </row>
    <row r="1547" spans="1:22" x14ac:dyDescent="0.2">
      <c r="A1547" s="324" t="s">
        <v>2548</v>
      </c>
      <c r="B1547" s="295">
        <v>709170002</v>
      </c>
      <c r="C1547" s="310" t="s">
        <v>2513</v>
      </c>
      <c r="D1547" s="290" t="s">
        <v>257</v>
      </c>
      <c r="E1547" s="465" t="s">
        <v>282</v>
      </c>
      <c r="F1547" s="291" t="s">
        <v>380</v>
      </c>
      <c r="G1547" s="469" t="s">
        <v>731</v>
      </c>
      <c r="H1547" s="306"/>
      <c r="I1547" s="288" t="s">
        <v>443</v>
      </c>
      <c r="J1547" s="292">
        <v>16.95</v>
      </c>
      <c r="K1547" s="293" t="s">
        <v>452</v>
      </c>
      <c r="L1547" s="311" t="s">
        <v>163</v>
      </c>
      <c r="M1547" s="289" t="s">
        <v>484</v>
      </c>
      <c r="N1547" s="294">
        <v>122.5</v>
      </c>
      <c r="O1547" s="323">
        <v>8.3000000000000007</v>
      </c>
      <c r="P1547" s="295"/>
      <c r="Q1547" s="461">
        <f>IFERROR(tbl_AufmassLos1[[#This Row],[Fläche_qm]]*tbl_AufmassLos1[[#This Row],[Reinigungs-tageJahr]],"")</f>
        <v>2076.375</v>
      </c>
      <c r="R1547" s="174">
        <f>IFERROR(VLOOKUP(tbl_AufmassLos1[[#This Row],[Reinigungs-gruppe]]&amp;tbl_AufmassLos1[[#This Row],[Reinigungs-tageJahr]],tbl_BasisLos1[],7,FALSE),"")</f>
        <v>0</v>
      </c>
      <c r="S1547" s="461" t="str">
        <f>IFERROR(tbl_AufmassLos1[[#This Row],[Fläche_qm_Jahr]]/tbl_AufmassLos1[[#This Row],[qm Leistung pro Stunde]],"")</f>
        <v/>
      </c>
      <c r="T1547" s="175">
        <f>IFERROR(VLOOKUP(tbl_AufmassLos1[[#This Row],[Reinigungs-gruppe]]&amp;tbl_AufmassLos1[[#This Row],[Reinigungs-tageJahr]],tbl_BasisLos1[],8,FALSE),"")</f>
        <v>0</v>
      </c>
      <c r="U1547" s="176" t="str">
        <f>IFERROR(tbl_AufmassLos1[[#This Row],[StundenJahr]]*tbl_AufmassLos1[[#This Row],[SVS]],"")</f>
        <v/>
      </c>
      <c r="V1547" s="176" t="str">
        <f>IFERROR(tbl_AufmassLos1[[#This Row],[PreisJahr]]/12,"")</f>
        <v/>
      </c>
    </row>
    <row r="1548" spans="1:22" x14ac:dyDescent="0.2">
      <c r="A1548" s="324" t="s">
        <v>2548</v>
      </c>
      <c r="B1548" s="295">
        <v>709170002</v>
      </c>
      <c r="C1548" s="310" t="s">
        <v>2513</v>
      </c>
      <c r="D1548" s="290" t="s">
        <v>253</v>
      </c>
      <c r="E1548" s="465" t="s">
        <v>338</v>
      </c>
      <c r="F1548" s="291" t="s">
        <v>421</v>
      </c>
      <c r="G1548" s="469" t="s">
        <v>731</v>
      </c>
      <c r="H1548" s="288"/>
      <c r="I1548" s="288" t="s">
        <v>443</v>
      </c>
      <c r="J1548" s="292">
        <v>2.72</v>
      </c>
      <c r="K1548" s="293" t="s">
        <v>48</v>
      </c>
      <c r="L1548" s="311" t="s">
        <v>163</v>
      </c>
      <c r="M1548" s="289" t="s">
        <v>250</v>
      </c>
      <c r="N1548" s="294">
        <v>0</v>
      </c>
      <c r="O1548" s="295">
        <v>0</v>
      </c>
      <c r="P1548" s="295"/>
      <c r="Q1548" s="461">
        <f>IFERROR(tbl_AufmassLos1[[#This Row],[Fläche_qm]]*tbl_AufmassLos1[[#This Row],[Reinigungs-tageJahr]],"")</f>
        <v>0</v>
      </c>
      <c r="R1548" s="174">
        <f>IFERROR(VLOOKUP(tbl_AufmassLos1[[#This Row],[Reinigungs-gruppe]]&amp;tbl_AufmassLos1[[#This Row],[Reinigungs-tageJahr]],tbl_BasisLos1[],7,FALSE),"")</f>
        <v>0</v>
      </c>
      <c r="S1548" s="461" t="str">
        <f>IFERROR(tbl_AufmassLos1[[#This Row],[Fläche_qm_Jahr]]/tbl_AufmassLos1[[#This Row],[qm Leistung pro Stunde]],"")</f>
        <v/>
      </c>
      <c r="T1548" s="175">
        <f>IFERROR(VLOOKUP(tbl_AufmassLos1[[#This Row],[Reinigungs-gruppe]]&amp;tbl_AufmassLos1[[#This Row],[Reinigungs-tageJahr]],tbl_BasisLos1[],8,FALSE),"")</f>
        <v>0</v>
      </c>
      <c r="U1548" s="176" t="str">
        <f>IFERROR(tbl_AufmassLos1[[#This Row],[StundenJahr]]*tbl_AufmassLos1[[#This Row],[SVS]],"")</f>
        <v/>
      </c>
      <c r="V1548" s="176" t="str">
        <f>IFERROR(tbl_AufmassLos1[[#This Row],[PreisJahr]]/12,"")</f>
        <v/>
      </c>
    </row>
    <row r="1549" spans="1:22" x14ac:dyDescent="0.2">
      <c r="A1549" s="324" t="s">
        <v>2548</v>
      </c>
      <c r="B1549" s="295">
        <v>709170002</v>
      </c>
      <c r="C1549" s="310" t="s">
        <v>2513</v>
      </c>
      <c r="D1549" s="290" t="s">
        <v>253</v>
      </c>
      <c r="E1549" s="465" t="s">
        <v>332</v>
      </c>
      <c r="F1549" s="291" t="s">
        <v>373</v>
      </c>
      <c r="G1549" s="469" t="s">
        <v>731</v>
      </c>
      <c r="H1549" s="288"/>
      <c r="I1549" s="288" t="s">
        <v>445</v>
      </c>
      <c r="J1549" s="292">
        <v>37.58</v>
      </c>
      <c r="K1549" s="293" t="s">
        <v>48</v>
      </c>
      <c r="L1549" s="311" t="s">
        <v>163</v>
      </c>
      <c r="M1549" s="289" t="s">
        <v>250</v>
      </c>
      <c r="N1549" s="294">
        <v>0</v>
      </c>
      <c r="O1549" s="323">
        <v>11.4</v>
      </c>
      <c r="P1549" s="323">
        <v>0.62</v>
      </c>
      <c r="Q1549" s="461">
        <f>IFERROR(tbl_AufmassLos1[[#This Row],[Fläche_qm]]*tbl_AufmassLos1[[#This Row],[Reinigungs-tageJahr]],"")</f>
        <v>0</v>
      </c>
      <c r="R1549" s="174">
        <f>IFERROR(VLOOKUP(tbl_AufmassLos1[[#This Row],[Reinigungs-gruppe]]&amp;tbl_AufmassLos1[[#This Row],[Reinigungs-tageJahr]],tbl_BasisLos1[],7,FALSE),"")</f>
        <v>0</v>
      </c>
      <c r="S1549" s="461" t="str">
        <f>IFERROR(tbl_AufmassLos1[[#This Row],[Fläche_qm_Jahr]]/tbl_AufmassLos1[[#This Row],[qm Leistung pro Stunde]],"")</f>
        <v/>
      </c>
      <c r="T1549" s="175">
        <f>IFERROR(VLOOKUP(tbl_AufmassLos1[[#This Row],[Reinigungs-gruppe]]&amp;tbl_AufmassLos1[[#This Row],[Reinigungs-tageJahr]],tbl_BasisLos1[],8,FALSE),"")</f>
        <v>0</v>
      </c>
      <c r="U1549" s="176" t="str">
        <f>IFERROR(tbl_AufmassLos1[[#This Row],[StundenJahr]]*tbl_AufmassLos1[[#This Row],[SVS]],"")</f>
        <v/>
      </c>
      <c r="V1549" s="176" t="str">
        <f>IFERROR(tbl_AufmassLos1[[#This Row],[PreisJahr]]/12,"")</f>
        <v/>
      </c>
    </row>
    <row r="1550" spans="1:22" x14ac:dyDescent="0.2">
      <c r="A1550" s="324" t="s">
        <v>2548</v>
      </c>
      <c r="B1550" s="295">
        <v>709170002</v>
      </c>
      <c r="C1550" s="310" t="s">
        <v>2513</v>
      </c>
      <c r="D1550" s="290" t="s">
        <v>253</v>
      </c>
      <c r="E1550" s="465" t="s">
        <v>333</v>
      </c>
      <c r="F1550" s="291" t="s">
        <v>385</v>
      </c>
      <c r="G1550" s="469" t="s">
        <v>731</v>
      </c>
      <c r="H1550" s="288"/>
      <c r="I1550" s="288" t="s">
        <v>445</v>
      </c>
      <c r="J1550" s="292">
        <v>7.17</v>
      </c>
      <c r="K1550" s="293" t="s">
        <v>48</v>
      </c>
      <c r="L1550" s="311" t="s">
        <v>163</v>
      </c>
      <c r="M1550" s="289" t="s">
        <v>250</v>
      </c>
      <c r="N1550" s="294">
        <v>0</v>
      </c>
      <c r="O1550" s="323">
        <v>0.8</v>
      </c>
      <c r="P1550" s="295"/>
      <c r="Q1550" s="461">
        <f>IFERROR(tbl_AufmassLos1[[#This Row],[Fläche_qm]]*tbl_AufmassLos1[[#This Row],[Reinigungs-tageJahr]],"")</f>
        <v>0</v>
      </c>
      <c r="R1550" s="174">
        <f>IFERROR(VLOOKUP(tbl_AufmassLos1[[#This Row],[Reinigungs-gruppe]]&amp;tbl_AufmassLos1[[#This Row],[Reinigungs-tageJahr]],tbl_BasisLos1[],7,FALSE),"")</f>
        <v>0</v>
      </c>
      <c r="S1550" s="461" t="str">
        <f>IFERROR(tbl_AufmassLos1[[#This Row],[Fläche_qm_Jahr]]/tbl_AufmassLos1[[#This Row],[qm Leistung pro Stunde]],"")</f>
        <v/>
      </c>
      <c r="T1550" s="175">
        <f>IFERROR(VLOOKUP(tbl_AufmassLos1[[#This Row],[Reinigungs-gruppe]]&amp;tbl_AufmassLos1[[#This Row],[Reinigungs-tageJahr]],tbl_BasisLos1[],8,FALSE),"")</f>
        <v>0</v>
      </c>
      <c r="U1550" s="176" t="str">
        <f>IFERROR(tbl_AufmassLos1[[#This Row],[StundenJahr]]*tbl_AufmassLos1[[#This Row],[SVS]],"")</f>
        <v/>
      </c>
      <c r="V1550" s="176" t="str">
        <f>IFERROR(tbl_AufmassLos1[[#This Row],[PreisJahr]]/12,"")</f>
        <v/>
      </c>
    </row>
    <row r="1551" spans="1:22" x14ac:dyDescent="0.2">
      <c r="A1551" s="324" t="s">
        <v>2548</v>
      </c>
      <c r="B1551" s="295">
        <v>709170002</v>
      </c>
      <c r="C1551" s="310" t="s">
        <v>2513</v>
      </c>
      <c r="D1551" s="290" t="s">
        <v>253</v>
      </c>
      <c r="E1551" s="465" t="s">
        <v>339</v>
      </c>
      <c r="F1551" s="291" t="s">
        <v>2100</v>
      </c>
      <c r="G1551" s="469" t="s">
        <v>731</v>
      </c>
      <c r="H1551" s="288"/>
      <c r="I1551" s="288" t="s">
        <v>443</v>
      </c>
      <c r="J1551" s="292">
        <v>55.69</v>
      </c>
      <c r="K1551" s="293" t="s">
        <v>48</v>
      </c>
      <c r="L1551" s="311" t="s">
        <v>163</v>
      </c>
      <c r="M1551" s="289" t="s">
        <v>250</v>
      </c>
      <c r="N1551" s="294">
        <v>0</v>
      </c>
      <c r="O1551" s="323">
        <v>10.5</v>
      </c>
      <c r="P1551" s="323">
        <v>9.1999999999999993</v>
      </c>
      <c r="Q1551" s="461">
        <f>IFERROR(tbl_AufmassLos1[[#This Row],[Fläche_qm]]*tbl_AufmassLos1[[#This Row],[Reinigungs-tageJahr]],"")</f>
        <v>0</v>
      </c>
      <c r="R1551" s="174">
        <f>IFERROR(VLOOKUP(tbl_AufmassLos1[[#This Row],[Reinigungs-gruppe]]&amp;tbl_AufmassLos1[[#This Row],[Reinigungs-tageJahr]],tbl_BasisLos1[],7,FALSE),"")</f>
        <v>0</v>
      </c>
      <c r="S1551" s="461" t="str">
        <f>IFERROR(tbl_AufmassLos1[[#This Row],[Fläche_qm_Jahr]]/tbl_AufmassLos1[[#This Row],[qm Leistung pro Stunde]],"")</f>
        <v/>
      </c>
      <c r="T1551" s="175">
        <f>IFERROR(VLOOKUP(tbl_AufmassLos1[[#This Row],[Reinigungs-gruppe]]&amp;tbl_AufmassLos1[[#This Row],[Reinigungs-tageJahr]],tbl_BasisLos1[],8,FALSE),"")</f>
        <v>0</v>
      </c>
      <c r="U1551" s="176" t="str">
        <f>IFERROR(tbl_AufmassLos1[[#This Row],[StundenJahr]]*tbl_AufmassLos1[[#This Row],[SVS]],"")</f>
        <v/>
      </c>
      <c r="V1551" s="176" t="str">
        <f>IFERROR(tbl_AufmassLos1[[#This Row],[PreisJahr]]/12,"")</f>
        <v/>
      </c>
    </row>
    <row r="1552" spans="1:22" x14ac:dyDescent="0.2">
      <c r="A1552" s="324" t="s">
        <v>2548</v>
      </c>
      <c r="B1552" s="295">
        <v>709170002</v>
      </c>
      <c r="C1552" s="310" t="s">
        <v>2513</v>
      </c>
      <c r="D1552" s="290" t="s">
        <v>253</v>
      </c>
      <c r="E1552" s="465" t="s">
        <v>990</v>
      </c>
      <c r="F1552" s="291" t="s">
        <v>2101</v>
      </c>
      <c r="G1552" s="469" t="s">
        <v>731</v>
      </c>
      <c r="H1552" s="288"/>
      <c r="I1552" s="288" t="s">
        <v>443</v>
      </c>
      <c r="J1552" s="292">
        <v>23.34</v>
      </c>
      <c r="K1552" s="293" t="s">
        <v>48</v>
      </c>
      <c r="L1552" s="311" t="s">
        <v>163</v>
      </c>
      <c r="M1552" s="289" t="s">
        <v>250</v>
      </c>
      <c r="N1552" s="294">
        <v>0</v>
      </c>
      <c r="O1552" s="295">
        <v>0</v>
      </c>
      <c r="P1552" s="295"/>
      <c r="Q1552" s="461">
        <f>IFERROR(tbl_AufmassLos1[[#This Row],[Fläche_qm]]*tbl_AufmassLos1[[#This Row],[Reinigungs-tageJahr]],"")</f>
        <v>0</v>
      </c>
      <c r="R1552" s="174">
        <f>IFERROR(VLOOKUP(tbl_AufmassLos1[[#This Row],[Reinigungs-gruppe]]&amp;tbl_AufmassLos1[[#This Row],[Reinigungs-tageJahr]],tbl_BasisLos1[],7,FALSE),"")</f>
        <v>0</v>
      </c>
      <c r="S1552" s="461" t="str">
        <f>IFERROR(tbl_AufmassLos1[[#This Row],[Fläche_qm_Jahr]]/tbl_AufmassLos1[[#This Row],[qm Leistung pro Stunde]],"")</f>
        <v/>
      </c>
      <c r="T1552" s="175">
        <f>IFERROR(VLOOKUP(tbl_AufmassLos1[[#This Row],[Reinigungs-gruppe]]&amp;tbl_AufmassLos1[[#This Row],[Reinigungs-tageJahr]],tbl_BasisLos1[],8,FALSE),"")</f>
        <v>0</v>
      </c>
      <c r="U1552" s="176" t="str">
        <f>IFERROR(tbl_AufmassLos1[[#This Row],[StundenJahr]]*tbl_AufmassLos1[[#This Row],[SVS]],"")</f>
        <v/>
      </c>
      <c r="V1552" s="176" t="str">
        <f>IFERROR(tbl_AufmassLos1[[#This Row],[PreisJahr]]/12,"")</f>
        <v/>
      </c>
    </row>
    <row r="1553" spans="1:22" x14ac:dyDescent="0.2">
      <c r="A1553" s="324" t="s">
        <v>2548</v>
      </c>
      <c r="B1553" s="295">
        <v>709170002</v>
      </c>
      <c r="C1553" s="310" t="s">
        <v>2513</v>
      </c>
      <c r="D1553" s="290" t="s">
        <v>253</v>
      </c>
      <c r="E1553" s="465" t="s">
        <v>340</v>
      </c>
      <c r="F1553" s="291" t="s">
        <v>421</v>
      </c>
      <c r="G1553" s="469" t="s">
        <v>731</v>
      </c>
      <c r="H1553" s="288"/>
      <c r="I1553" s="288" t="s">
        <v>443</v>
      </c>
      <c r="J1553" s="292">
        <v>2.69</v>
      </c>
      <c r="K1553" s="293" t="s">
        <v>452</v>
      </c>
      <c r="L1553" s="311" t="s">
        <v>163</v>
      </c>
      <c r="M1553" s="289" t="s">
        <v>484</v>
      </c>
      <c r="N1553" s="294">
        <v>122.5</v>
      </c>
      <c r="O1553" s="295">
        <v>0</v>
      </c>
      <c r="P1553" s="295"/>
      <c r="Q1553" s="461">
        <f>IFERROR(tbl_AufmassLos1[[#This Row],[Fläche_qm]]*tbl_AufmassLos1[[#This Row],[Reinigungs-tageJahr]],"")</f>
        <v>329.52499999999998</v>
      </c>
      <c r="R1553" s="174">
        <f>IFERROR(VLOOKUP(tbl_AufmassLos1[[#This Row],[Reinigungs-gruppe]]&amp;tbl_AufmassLos1[[#This Row],[Reinigungs-tageJahr]],tbl_BasisLos1[],7,FALSE),"")</f>
        <v>0</v>
      </c>
      <c r="S1553" s="461" t="str">
        <f>IFERROR(tbl_AufmassLos1[[#This Row],[Fläche_qm_Jahr]]/tbl_AufmassLos1[[#This Row],[qm Leistung pro Stunde]],"")</f>
        <v/>
      </c>
      <c r="T1553" s="175">
        <f>IFERROR(VLOOKUP(tbl_AufmassLos1[[#This Row],[Reinigungs-gruppe]]&amp;tbl_AufmassLos1[[#This Row],[Reinigungs-tageJahr]],tbl_BasisLos1[],8,FALSE),"")</f>
        <v>0</v>
      </c>
      <c r="U1553" s="176" t="str">
        <f>IFERROR(tbl_AufmassLos1[[#This Row],[StundenJahr]]*tbl_AufmassLos1[[#This Row],[SVS]],"")</f>
        <v/>
      </c>
      <c r="V1553" s="176" t="str">
        <f>IFERROR(tbl_AufmassLos1[[#This Row],[PreisJahr]]/12,"")</f>
        <v/>
      </c>
    </row>
    <row r="1554" spans="1:22" x14ac:dyDescent="0.2">
      <c r="A1554" s="324" t="s">
        <v>2548</v>
      </c>
      <c r="B1554" s="295">
        <v>709170002</v>
      </c>
      <c r="C1554" s="310" t="s">
        <v>2513</v>
      </c>
      <c r="D1554" s="290" t="s">
        <v>253</v>
      </c>
      <c r="E1554" s="465" t="s">
        <v>991</v>
      </c>
      <c r="F1554" s="291" t="s">
        <v>2102</v>
      </c>
      <c r="G1554" s="469" t="s">
        <v>731</v>
      </c>
      <c r="H1554" s="288"/>
      <c r="I1554" s="288" t="s">
        <v>437</v>
      </c>
      <c r="J1554" s="292">
        <v>3.59</v>
      </c>
      <c r="K1554" s="293" t="s">
        <v>48</v>
      </c>
      <c r="L1554" s="311" t="s">
        <v>163</v>
      </c>
      <c r="M1554" s="289" t="s">
        <v>250</v>
      </c>
      <c r="N1554" s="294">
        <v>0</v>
      </c>
      <c r="O1554" s="295">
        <v>0</v>
      </c>
      <c r="P1554" s="295"/>
      <c r="Q1554" s="461">
        <f>IFERROR(tbl_AufmassLos1[[#This Row],[Fläche_qm]]*tbl_AufmassLos1[[#This Row],[Reinigungs-tageJahr]],"")</f>
        <v>0</v>
      </c>
      <c r="R1554" s="174">
        <f>IFERROR(VLOOKUP(tbl_AufmassLos1[[#This Row],[Reinigungs-gruppe]]&amp;tbl_AufmassLos1[[#This Row],[Reinigungs-tageJahr]],tbl_BasisLos1[],7,FALSE),"")</f>
        <v>0</v>
      </c>
      <c r="S1554" s="461" t="str">
        <f>IFERROR(tbl_AufmassLos1[[#This Row],[Fläche_qm_Jahr]]/tbl_AufmassLos1[[#This Row],[qm Leistung pro Stunde]],"")</f>
        <v/>
      </c>
      <c r="T1554" s="175">
        <f>IFERROR(VLOOKUP(tbl_AufmassLos1[[#This Row],[Reinigungs-gruppe]]&amp;tbl_AufmassLos1[[#This Row],[Reinigungs-tageJahr]],tbl_BasisLos1[],8,FALSE),"")</f>
        <v>0</v>
      </c>
      <c r="U1554" s="176" t="str">
        <f>IFERROR(tbl_AufmassLos1[[#This Row],[StundenJahr]]*tbl_AufmassLos1[[#This Row],[SVS]],"")</f>
        <v/>
      </c>
      <c r="V1554" s="176" t="str">
        <f>IFERROR(tbl_AufmassLos1[[#This Row],[PreisJahr]]/12,"")</f>
        <v/>
      </c>
    </row>
    <row r="1555" spans="1:22" x14ac:dyDescent="0.2">
      <c r="A1555" s="324" t="s">
        <v>2548</v>
      </c>
      <c r="B1555" s="295">
        <v>709170002</v>
      </c>
      <c r="C1555" s="310" t="s">
        <v>2513</v>
      </c>
      <c r="D1555" s="290" t="s">
        <v>253</v>
      </c>
      <c r="E1555" s="465" t="s">
        <v>992</v>
      </c>
      <c r="F1555" s="291" t="s">
        <v>2103</v>
      </c>
      <c r="G1555" s="469" t="s">
        <v>731</v>
      </c>
      <c r="H1555" s="288"/>
      <c r="I1555" s="288" t="s">
        <v>443</v>
      </c>
      <c r="J1555" s="292">
        <v>57.62</v>
      </c>
      <c r="K1555" s="293" t="s">
        <v>463</v>
      </c>
      <c r="L1555" s="311" t="s">
        <v>23</v>
      </c>
      <c r="M1555" s="289">
        <v>0</v>
      </c>
      <c r="N1555" s="294">
        <v>0</v>
      </c>
      <c r="O1555" s="323">
        <v>17.8</v>
      </c>
      <c r="P1555" s="295"/>
      <c r="Q1555" s="461">
        <f>IFERROR(tbl_AufmassLos1[[#This Row],[Fläche_qm]]*tbl_AufmassLos1[[#This Row],[Reinigungs-tageJahr]],"")</f>
        <v>0</v>
      </c>
      <c r="R1555" s="174">
        <f>IFERROR(VLOOKUP(tbl_AufmassLos1[[#This Row],[Reinigungs-gruppe]]&amp;tbl_AufmassLos1[[#This Row],[Reinigungs-tageJahr]],tbl_BasisLos1[],7,FALSE),"")</f>
        <v>0</v>
      </c>
      <c r="S1555" s="461" t="str">
        <f>IFERROR(tbl_AufmassLos1[[#This Row],[Fläche_qm_Jahr]]/tbl_AufmassLos1[[#This Row],[qm Leistung pro Stunde]],"")</f>
        <v/>
      </c>
      <c r="T1555" s="175">
        <f>IFERROR(VLOOKUP(tbl_AufmassLos1[[#This Row],[Reinigungs-gruppe]]&amp;tbl_AufmassLos1[[#This Row],[Reinigungs-tageJahr]],tbl_BasisLos1[],8,FALSE),"")</f>
        <v>0</v>
      </c>
      <c r="U1555" s="176" t="str">
        <f>IFERROR(tbl_AufmassLos1[[#This Row],[StundenJahr]]*tbl_AufmassLos1[[#This Row],[SVS]],"")</f>
        <v/>
      </c>
      <c r="V1555" s="176" t="str">
        <f>IFERROR(tbl_AufmassLos1[[#This Row],[PreisJahr]]/12,"")</f>
        <v/>
      </c>
    </row>
    <row r="1556" spans="1:22" x14ac:dyDescent="0.2">
      <c r="A1556" s="324" t="s">
        <v>2548</v>
      </c>
      <c r="B1556" s="295">
        <v>709170002</v>
      </c>
      <c r="C1556" s="310" t="s">
        <v>2513</v>
      </c>
      <c r="D1556" s="290" t="s">
        <v>253</v>
      </c>
      <c r="E1556" s="465" t="s">
        <v>993</v>
      </c>
      <c r="F1556" s="291" t="s">
        <v>2104</v>
      </c>
      <c r="G1556" s="469" t="s">
        <v>731</v>
      </c>
      <c r="H1556" s="288"/>
      <c r="I1556" s="288" t="s">
        <v>443</v>
      </c>
      <c r="J1556" s="292">
        <v>24.96</v>
      </c>
      <c r="K1556" s="293" t="s">
        <v>463</v>
      </c>
      <c r="L1556" s="311" t="s">
        <v>23</v>
      </c>
      <c r="M1556" s="289">
        <v>0</v>
      </c>
      <c r="N1556" s="294">
        <v>0</v>
      </c>
      <c r="O1556" s="323">
        <v>3.2</v>
      </c>
      <c r="P1556" s="295"/>
      <c r="Q1556" s="461">
        <f>IFERROR(tbl_AufmassLos1[[#This Row],[Fläche_qm]]*tbl_AufmassLos1[[#This Row],[Reinigungs-tageJahr]],"")</f>
        <v>0</v>
      </c>
      <c r="R1556" s="174">
        <f>IFERROR(VLOOKUP(tbl_AufmassLos1[[#This Row],[Reinigungs-gruppe]]&amp;tbl_AufmassLos1[[#This Row],[Reinigungs-tageJahr]],tbl_BasisLos1[],7,FALSE),"")</f>
        <v>0</v>
      </c>
      <c r="S1556" s="461" t="str">
        <f>IFERROR(tbl_AufmassLos1[[#This Row],[Fläche_qm_Jahr]]/tbl_AufmassLos1[[#This Row],[qm Leistung pro Stunde]],"")</f>
        <v/>
      </c>
      <c r="T1556" s="175">
        <f>IFERROR(VLOOKUP(tbl_AufmassLos1[[#This Row],[Reinigungs-gruppe]]&amp;tbl_AufmassLos1[[#This Row],[Reinigungs-tageJahr]],tbl_BasisLos1[],8,FALSE),"")</f>
        <v>0</v>
      </c>
      <c r="U1556" s="176" t="str">
        <f>IFERROR(tbl_AufmassLos1[[#This Row],[StundenJahr]]*tbl_AufmassLos1[[#This Row],[SVS]],"")</f>
        <v/>
      </c>
      <c r="V1556" s="176" t="str">
        <f>IFERROR(tbl_AufmassLos1[[#This Row],[PreisJahr]]/12,"")</f>
        <v/>
      </c>
    </row>
    <row r="1557" spans="1:22" x14ac:dyDescent="0.2">
      <c r="A1557" s="324" t="s">
        <v>2548</v>
      </c>
      <c r="B1557" s="295">
        <v>709170002</v>
      </c>
      <c r="C1557" s="310" t="s">
        <v>2513</v>
      </c>
      <c r="D1557" s="290" t="s">
        <v>253</v>
      </c>
      <c r="E1557" s="465" t="s">
        <v>341</v>
      </c>
      <c r="F1557" s="291" t="s">
        <v>2105</v>
      </c>
      <c r="G1557" s="469" t="s">
        <v>731</v>
      </c>
      <c r="H1557" s="288"/>
      <c r="I1557" s="288" t="s">
        <v>437</v>
      </c>
      <c r="J1557" s="292">
        <v>12.8</v>
      </c>
      <c r="K1557" s="293" t="s">
        <v>48</v>
      </c>
      <c r="L1557" s="311" t="s">
        <v>163</v>
      </c>
      <c r="M1557" s="289" t="s">
        <v>250</v>
      </c>
      <c r="N1557" s="294">
        <v>0</v>
      </c>
      <c r="O1557" s="295">
        <v>0</v>
      </c>
      <c r="P1557" s="295"/>
      <c r="Q1557" s="461">
        <f>IFERROR(tbl_AufmassLos1[[#This Row],[Fläche_qm]]*tbl_AufmassLos1[[#This Row],[Reinigungs-tageJahr]],"")</f>
        <v>0</v>
      </c>
      <c r="R1557" s="174">
        <f>IFERROR(VLOOKUP(tbl_AufmassLos1[[#This Row],[Reinigungs-gruppe]]&amp;tbl_AufmassLos1[[#This Row],[Reinigungs-tageJahr]],tbl_BasisLos1[],7,FALSE),"")</f>
        <v>0</v>
      </c>
      <c r="S1557" s="461" t="str">
        <f>IFERROR(tbl_AufmassLos1[[#This Row],[Fläche_qm_Jahr]]/tbl_AufmassLos1[[#This Row],[qm Leistung pro Stunde]],"")</f>
        <v/>
      </c>
      <c r="T1557" s="175">
        <f>IFERROR(VLOOKUP(tbl_AufmassLos1[[#This Row],[Reinigungs-gruppe]]&amp;tbl_AufmassLos1[[#This Row],[Reinigungs-tageJahr]],tbl_BasisLos1[],8,FALSE),"")</f>
        <v>0</v>
      </c>
      <c r="U1557" s="176" t="str">
        <f>IFERROR(tbl_AufmassLos1[[#This Row],[StundenJahr]]*tbl_AufmassLos1[[#This Row],[SVS]],"")</f>
        <v/>
      </c>
      <c r="V1557" s="176" t="str">
        <f>IFERROR(tbl_AufmassLos1[[#This Row],[PreisJahr]]/12,"")</f>
        <v/>
      </c>
    </row>
    <row r="1558" spans="1:22" x14ac:dyDescent="0.2">
      <c r="A1558" s="324" t="s">
        <v>2548</v>
      </c>
      <c r="B1558" s="295">
        <v>709170002</v>
      </c>
      <c r="C1558" s="310" t="s">
        <v>2513</v>
      </c>
      <c r="D1558" s="290" t="s">
        <v>253</v>
      </c>
      <c r="E1558" s="465" t="s">
        <v>994</v>
      </c>
      <c r="F1558" s="291" t="s">
        <v>408</v>
      </c>
      <c r="G1558" s="469" t="s">
        <v>731</v>
      </c>
      <c r="H1558" s="288"/>
      <c r="I1558" s="288" t="s">
        <v>2471</v>
      </c>
      <c r="J1558" s="292">
        <v>11.45</v>
      </c>
      <c r="K1558" s="293" t="s">
        <v>48</v>
      </c>
      <c r="L1558" s="311" t="s">
        <v>163</v>
      </c>
      <c r="M1558" s="289" t="s">
        <v>250</v>
      </c>
      <c r="N1558" s="294">
        <v>0</v>
      </c>
      <c r="O1558" s="295">
        <v>0</v>
      </c>
      <c r="P1558" s="295"/>
      <c r="Q1558" s="461">
        <f>IFERROR(tbl_AufmassLos1[[#This Row],[Fläche_qm]]*tbl_AufmassLos1[[#This Row],[Reinigungs-tageJahr]],"")</f>
        <v>0</v>
      </c>
      <c r="R1558" s="174">
        <f>IFERROR(VLOOKUP(tbl_AufmassLos1[[#This Row],[Reinigungs-gruppe]]&amp;tbl_AufmassLos1[[#This Row],[Reinigungs-tageJahr]],tbl_BasisLos1[],7,FALSE),"")</f>
        <v>0</v>
      </c>
      <c r="S1558" s="461" t="str">
        <f>IFERROR(tbl_AufmassLos1[[#This Row],[Fläche_qm_Jahr]]/tbl_AufmassLos1[[#This Row],[qm Leistung pro Stunde]],"")</f>
        <v/>
      </c>
      <c r="T1558" s="175">
        <f>IFERROR(VLOOKUP(tbl_AufmassLos1[[#This Row],[Reinigungs-gruppe]]&amp;tbl_AufmassLos1[[#This Row],[Reinigungs-tageJahr]],tbl_BasisLos1[],8,FALSE),"")</f>
        <v>0</v>
      </c>
      <c r="U1558" s="176" t="str">
        <f>IFERROR(tbl_AufmassLos1[[#This Row],[StundenJahr]]*tbl_AufmassLos1[[#This Row],[SVS]],"")</f>
        <v/>
      </c>
      <c r="V1558" s="176" t="str">
        <f>IFERROR(tbl_AufmassLos1[[#This Row],[PreisJahr]]/12,"")</f>
        <v/>
      </c>
    </row>
    <row r="1559" spans="1:22" x14ac:dyDescent="0.2">
      <c r="A1559" s="324" t="s">
        <v>2548</v>
      </c>
      <c r="B1559" s="295">
        <v>709170002</v>
      </c>
      <c r="C1559" s="310" t="s">
        <v>2513</v>
      </c>
      <c r="D1559" s="290" t="s">
        <v>253</v>
      </c>
      <c r="E1559" s="465" t="s">
        <v>995</v>
      </c>
      <c r="F1559" s="291" t="s">
        <v>378</v>
      </c>
      <c r="G1559" s="469" t="s">
        <v>731</v>
      </c>
      <c r="H1559" s="288"/>
      <c r="I1559" s="288" t="s">
        <v>443</v>
      </c>
      <c r="J1559" s="292">
        <v>47</v>
      </c>
      <c r="K1559" s="293" t="s">
        <v>452</v>
      </c>
      <c r="L1559" s="311" t="s">
        <v>163</v>
      </c>
      <c r="M1559" s="289" t="s">
        <v>484</v>
      </c>
      <c r="N1559" s="294">
        <v>122.5</v>
      </c>
      <c r="O1559" s="295">
        <v>0</v>
      </c>
      <c r="P1559" s="295"/>
      <c r="Q1559" s="461">
        <f>IFERROR(tbl_AufmassLos1[[#This Row],[Fläche_qm]]*tbl_AufmassLos1[[#This Row],[Reinigungs-tageJahr]],"")</f>
        <v>5757.5</v>
      </c>
      <c r="R1559" s="174">
        <f>IFERROR(VLOOKUP(tbl_AufmassLos1[[#This Row],[Reinigungs-gruppe]]&amp;tbl_AufmassLos1[[#This Row],[Reinigungs-tageJahr]],tbl_BasisLos1[],7,FALSE),"")</f>
        <v>0</v>
      </c>
      <c r="S1559" s="461" t="str">
        <f>IFERROR(tbl_AufmassLos1[[#This Row],[Fläche_qm_Jahr]]/tbl_AufmassLos1[[#This Row],[qm Leistung pro Stunde]],"")</f>
        <v/>
      </c>
      <c r="T1559" s="175">
        <f>IFERROR(VLOOKUP(tbl_AufmassLos1[[#This Row],[Reinigungs-gruppe]]&amp;tbl_AufmassLos1[[#This Row],[Reinigungs-tageJahr]],tbl_BasisLos1[],8,FALSE),"")</f>
        <v>0</v>
      </c>
      <c r="U1559" s="176" t="str">
        <f>IFERROR(tbl_AufmassLos1[[#This Row],[StundenJahr]]*tbl_AufmassLos1[[#This Row],[SVS]],"")</f>
        <v/>
      </c>
      <c r="V1559" s="176" t="str">
        <f>IFERROR(tbl_AufmassLos1[[#This Row],[PreisJahr]]/12,"")</f>
        <v/>
      </c>
    </row>
    <row r="1560" spans="1:22" x14ac:dyDescent="0.2">
      <c r="A1560" s="324" t="s">
        <v>2548</v>
      </c>
      <c r="B1560" s="295">
        <v>709170002</v>
      </c>
      <c r="C1560" s="310" t="s">
        <v>2513</v>
      </c>
      <c r="D1560" s="290" t="s">
        <v>253</v>
      </c>
      <c r="E1560" s="465" t="s">
        <v>996</v>
      </c>
      <c r="F1560" s="291" t="s">
        <v>385</v>
      </c>
      <c r="G1560" s="469" t="s">
        <v>731</v>
      </c>
      <c r="H1560" s="288"/>
      <c r="I1560" s="288" t="s">
        <v>443</v>
      </c>
      <c r="J1560" s="292">
        <v>13</v>
      </c>
      <c r="K1560" s="293" t="s">
        <v>48</v>
      </c>
      <c r="L1560" s="311" t="s">
        <v>163</v>
      </c>
      <c r="M1560" s="289" t="s">
        <v>250</v>
      </c>
      <c r="N1560" s="294">
        <v>0</v>
      </c>
      <c r="O1560" s="295">
        <v>0</v>
      </c>
      <c r="P1560" s="295"/>
      <c r="Q1560" s="461">
        <f>IFERROR(tbl_AufmassLos1[[#This Row],[Fläche_qm]]*tbl_AufmassLos1[[#This Row],[Reinigungs-tageJahr]],"")</f>
        <v>0</v>
      </c>
      <c r="R1560" s="174">
        <f>IFERROR(VLOOKUP(tbl_AufmassLos1[[#This Row],[Reinigungs-gruppe]]&amp;tbl_AufmassLos1[[#This Row],[Reinigungs-tageJahr]],tbl_BasisLos1[],7,FALSE),"")</f>
        <v>0</v>
      </c>
      <c r="S1560" s="461" t="str">
        <f>IFERROR(tbl_AufmassLos1[[#This Row],[Fläche_qm_Jahr]]/tbl_AufmassLos1[[#This Row],[qm Leistung pro Stunde]],"")</f>
        <v/>
      </c>
      <c r="T1560" s="175">
        <f>IFERROR(VLOOKUP(tbl_AufmassLos1[[#This Row],[Reinigungs-gruppe]]&amp;tbl_AufmassLos1[[#This Row],[Reinigungs-tageJahr]],tbl_BasisLos1[],8,FALSE),"")</f>
        <v>0</v>
      </c>
      <c r="U1560" s="176" t="str">
        <f>IFERROR(tbl_AufmassLos1[[#This Row],[StundenJahr]]*tbl_AufmassLos1[[#This Row],[SVS]],"")</f>
        <v/>
      </c>
      <c r="V1560" s="176" t="str">
        <f>IFERROR(tbl_AufmassLos1[[#This Row],[PreisJahr]]/12,"")</f>
        <v/>
      </c>
    </row>
    <row r="1561" spans="1:22" x14ac:dyDescent="0.2">
      <c r="A1561" s="324" t="s">
        <v>2548</v>
      </c>
      <c r="B1561" s="295">
        <v>709170002</v>
      </c>
      <c r="C1561" s="310" t="s">
        <v>2513</v>
      </c>
      <c r="D1561" s="290" t="s">
        <v>253</v>
      </c>
      <c r="E1561" s="465" t="s">
        <v>997</v>
      </c>
      <c r="F1561" s="291" t="s">
        <v>2106</v>
      </c>
      <c r="G1561" s="469" t="s">
        <v>731</v>
      </c>
      <c r="H1561" s="288"/>
      <c r="I1561" s="288" t="s">
        <v>439</v>
      </c>
      <c r="J1561" s="292">
        <v>10.199999999999999</v>
      </c>
      <c r="K1561" s="293" t="s">
        <v>48</v>
      </c>
      <c r="L1561" s="311" t="s">
        <v>163</v>
      </c>
      <c r="M1561" s="289" t="s">
        <v>250</v>
      </c>
      <c r="N1561" s="294">
        <v>0</v>
      </c>
      <c r="O1561" s="295">
        <v>0</v>
      </c>
      <c r="P1561" s="295"/>
      <c r="Q1561" s="461">
        <f>IFERROR(tbl_AufmassLos1[[#This Row],[Fläche_qm]]*tbl_AufmassLos1[[#This Row],[Reinigungs-tageJahr]],"")</f>
        <v>0</v>
      </c>
      <c r="R1561" s="174">
        <f>IFERROR(VLOOKUP(tbl_AufmassLos1[[#This Row],[Reinigungs-gruppe]]&amp;tbl_AufmassLos1[[#This Row],[Reinigungs-tageJahr]],tbl_BasisLos1[],7,FALSE),"")</f>
        <v>0</v>
      </c>
      <c r="S1561" s="461" t="str">
        <f>IFERROR(tbl_AufmassLos1[[#This Row],[Fläche_qm_Jahr]]/tbl_AufmassLos1[[#This Row],[qm Leistung pro Stunde]],"")</f>
        <v/>
      </c>
      <c r="T1561" s="175">
        <f>IFERROR(VLOOKUP(tbl_AufmassLos1[[#This Row],[Reinigungs-gruppe]]&amp;tbl_AufmassLos1[[#This Row],[Reinigungs-tageJahr]],tbl_BasisLos1[],8,FALSE),"")</f>
        <v>0</v>
      </c>
      <c r="U1561" s="176" t="str">
        <f>IFERROR(tbl_AufmassLos1[[#This Row],[StundenJahr]]*tbl_AufmassLos1[[#This Row],[SVS]],"")</f>
        <v/>
      </c>
      <c r="V1561" s="176" t="str">
        <f>IFERROR(tbl_AufmassLos1[[#This Row],[PreisJahr]]/12,"")</f>
        <v/>
      </c>
    </row>
    <row r="1562" spans="1:22" x14ac:dyDescent="0.2">
      <c r="A1562" s="324" t="s">
        <v>2548</v>
      </c>
      <c r="B1562" s="295">
        <v>709170002</v>
      </c>
      <c r="C1562" s="310" t="s">
        <v>2513</v>
      </c>
      <c r="D1562" s="290" t="s">
        <v>253</v>
      </c>
      <c r="E1562" s="465" t="s">
        <v>342</v>
      </c>
      <c r="F1562" s="291" t="s">
        <v>393</v>
      </c>
      <c r="G1562" s="469" t="s">
        <v>731</v>
      </c>
      <c r="H1562" s="288"/>
      <c r="I1562" s="288" t="s">
        <v>443</v>
      </c>
      <c r="J1562" s="292">
        <v>8.11</v>
      </c>
      <c r="K1562" s="293" t="s">
        <v>451</v>
      </c>
      <c r="L1562" s="311" t="s">
        <v>163</v>
      </c>
      <c r="M1562" s="289" t="s">
        <v>481</v>
      </c>
      <c r="N1562" s="294">
        <v>245</v>
      </c>
      <c r="O1562" s="295">
        <v>0</v>
      </c>
      <c r="P1562" s="295"/>
      <c r="Q1562" s="461">
        <f>IFERROR(tbl_AufmassLos1[[#This Row],[Fläche_qm]]*tbl_AufmassLos1[[#This Row],[Reinigungs-tageJahr]],"")</f>
        <v>1986.9499999999998</v>
      </c>
      <c r="R1562" s="174">
        <f>IFERROR(VLOOKUP(tbl_AufmassLos1[[#This Row],[Reinigungs-gruppe]]&amp;tbl_AufmassLos1[[#This Row],[Reinigungs-tageJahr]],tbl_BasisLos1[],7,FALSE),"")</f>
        <v>0</v>
      </c>
      <c r="S1562" s="461" t="str">
        <f>IFERROR(tbl_AufmassLos1[[#This Row],[Fläche_qm_Jahr]]/tbl_AufmassLos1[[#This Row],[qm Leistung pro Stunde]],"")</f>
        <v/>
      </c>
      <c r="T1562" s="175">
        <f>IFERROR(VLOOKUP(tbl_AufmassLos1[[#This Row],[Reinigungs-gruppe]]&amp;tbl_AufmassLos1[[#This Row],[Reinigungs-tageJahr]],tbl_BasisLos1[],8,FALSE),"")</f>
        <v>0</v>
      </c>
      <c r="U1562" s="176" t="str">
        <f>IFERROR(tbl_AufmassLos1[[#This Row],[StundenJahr]]*tbl_AufmassLos1[[#This Row],[SVS]],"")</f>
        <v/>
      </c>
      <c r="V1562" s="176" t="str">
        <f>IFERROR(tbl_AufmassLos1[[#This Row],[PreisJahr]]/12,"")</f>
        <v/>
      </c>
    </row>
    <row r="1563" spans="1:22" x14ac:dyDescent="0.2">
      <c r="A1563" s="324" t="s">
        <v>2548</v>
      </c>
      <c r="B1563" s="295">
        <v>709170002</v>
      </c>
      <c r="C1563" s="310" t="s">
        <v>2513</v>
      </c>
      <c r="D1563" s="290" t="s">
        <v>253</v>
      </c>
      <c r="E1563" s="465" t="s">
        <v>343</v>
      </c>
      <c r="F1563" s="291" t="s">
        <v>394</v>
      </c>
      <c r="G1563" s="469" t="s">
        <v>731</v>
      </c>
      <c r="H1563" s="288"/>
      <c r="I1563" s="288" t="s">
        <v>443</v>
      </c>
      <c r="J1563" s="292">
        <v>6.3550000000000004</v>
      </c>
      <c r="K1563" s="293" t="s">
        <v>451</v>
      </c>
      <c r="L1563" s="311" t="s">
        <v>163</v>
      </c>
      <c r="M1563" s="289" t="s">
        <v>481</v>
      </c>
      <c r="N1563" s="294">
        <v>245</v>
      </c>
      <c r="O1563" s="295">
        <v>0</v>
      </c>
      <c r="P1563" s="295"/>
      <c r="Q1563" s="461">
        <f>IFERROR(tbl_AufmassLos1[[#This Row],[Fläche_qm]]*tbl_AufmassLos1[[#This Row],[Reinigungs-tageJahr]],"")</f>
        <v>1556.9750000000001</v>
      </c>
      <c r="R1563" s="174">
        <f>IFERROR(VLOOKUP(tbl_AufmassLos1[[#This Row],[Reinigungs-gruppe]]&amp;tbl_AufmassLos1[[#This Row],[Reinigungs-tageJahr]],tbl_BasisLos1[],7,FALSE),"")</f>
        <v>0</v>
      </c>
      <c r="S1563" s="461" t="str">
        <f>IFERROR(tbl_AufmassLos1[[#This Row],[Fläche_qm_Jahr]]/tbl_AufmassLos1[[#This Row],[qm Leistung pro Stunde]],"")</f>
        <v/>
      </c>
      <c r="T1563" s="175">
        <f>IFERROR(VLOOKUP(tbl_AufmassLos1[[#This Row],[Reinigungs-gruppe]]&amp;tbl_AufmassLos1[[#This Row],[Reinigungs-tageJahr]],tbl_BasisLos1[],8,FALSE),"")</f>
        <v>0</v>
      </c>
      <c r="U1563" s="176" t="str">
        <f>IFERROR(tbl_AufmassLos1[[#This Row],[StundenJahr]]*tbl_AufmassLos1[[#This Row],[SVS]],"")</f>
        <v/>
      </c>
      <c r="V1563" s="176" t="str">
        <f>IFERROR(tbl_AufmassLos1[[#This Row],[PreisJahr]]/12,"")</f>
        <v/>
      </c>
    </row>
    <row r="1564" spans="1:22" x14ac:dyDescent="0.2">
      <c r="A1564" s="324" t="s">
        <v>2548</v>
      </c>
      <c r="B1564" s="295">
        <v>709170002</v>
      </c>
      <c r="C1564" s="310" t="s">
        <v>2513</v>
      </c>
      <c r="D1564" s="290" t="s">
        <v>253</v>
      </c>
      <c r="E1564" s="465" t="s">
        <v>325</v>
      </c>
      <c r="F1564" s="291" t="s">
        <v>2099</v>
      </c>
      <c r="G1564" s="469" t="s">
        <v>731</v>
      </c>
      <c r="H1564" s="288"/>
      <c r="I1564" s="288" t="s">
        <v>437</v>
      </c>
      <c r="J1564" s="292">
        <v>21.97</v>
      </c>
      <c r="K1564" s="293" t="s">
        <v>48</v>
      </c>
      <c r="L1564" s="311" t="s">
        <v>163</v>
      </c>
      <c r="M1564" s="289" t="s">
        <v>250</v>
      </c>
      <c r="N1564" s="294">
        <v>0</v>
      </c>
      <c r="O1564" s="295">
        <v>0</v>
      </c>
      <c r="P1564" s="295"/>
      <c r="Q1564" s="461">
        <f>IFERROR(tbl_AufmassLos1[[#This Row],[Fläche_qm]]*tbl_AufmassLos1[[#This Row],[Reinigungs-tageJahr]],"")</f>
        <v>0</v>
      </c>
      <c r="R1564" s="174">
        <f>IFERROR(VLOOKUP(tbl_AufmassLos1[[#This Row],[Reinigungs-gruppe]]&amp;tbl_AufmassLos1[[#This Row],[Reinigungs-tageJahr]],tbl_BasisLos1[],7,FALSE),"")</f>
        <v>0</v>
      </c>
      <c r="S1564" s="461" t="str">
        <f>IFERROR(tbl_AufmassLos1[[#This Row],[Fläche_qm_Jahr]]/tbl_AufmassLos1[[#This Row],[qm Leistung pro Stunde]],"")</f>
        <v/>
      </c>
      <c r="T1564" s="175">
        <f>IFERROR(VLOOKUP(tbl_AufmassLos1[[#This Row],[Reinigungs-gruppe]]&amp;tbl_AufmassLos1[[#This Row],[Reinigungs-tageJahr]],tbl_BasisLos1[],8,FALSE),"")</f>
        <v>0</v>
      </c>
      <c r="U1564" s="176" t="str">
        <f>IFERROR(tbl_AufmassLos1[[#This Row],[StundenJahr]]*tbl_AufmassLos1[[#This Row],[SVS]],"")</f>
        <v/>
      </c>
      <c r="V1564" s="176" t="str">
        <f>IFERROR(tbl_AufmassLos1[[#This Row],[PreisJahr]]/12,"")</f>
        <v/>
      </c>
    </row>
    <row r="1565" spans="1:22" x14ac:dyDescent="0.2">
      <c r="A1565" s="324" t="s">
        <v>2548</v>
      </c>
      <c r="B1565" s="295">
        <v>709170002</v>
      </c>
      <c r="C1565" s="310" t="s">
        <v>2513</v>
      </c>
      <c r="D1565" s="290" t="s">
        <v>253</v>
      </c>
      <c r="E1565" s="465" t="s">
        <v>326</v>
      </c>
      <c r="F1565" s="291" t="s">
        <v>2098</v>
      </c>
      <c r="G1565" s="469" t="s">
        <v>731</v>
      </c>
      <c r="H1565" s="288"/>
      <c r="I1565" s="288" t="s">
        <v>443</v>
      </c>
      <c r="J1565" s="292">
        <v>2.89</v>
      </c>
      <c r="K1565" s="293" t="s">
        <v>451</v>
      </c>
      <c r="L1565" s="311" t="s">
        <v>163</v>
      </c>
      <c r="M1565" s="289" t="s">
        <v>481</v>
      </c>
      <c r="N1565" s="294">
        <v>245</v>
      </c>
      <c r="O1565" s="295">
        <v>0</v>
      </c>
      <c r="P1565" s="295"/>
      <c r="Q1565" s="461">
        <f>IFERROR(tbl_AufmassLos1[[#This Row],[Fläche_qm]]*tbl_AufmassLos1[[#This Row],[Reinigungs-tageJahr]],"")</f>
        <v>708.05000000000007</v>
      </c>
      <c r="R1565" s="174">
        <f>IFERROR(VLOOKUP(tbl_AufmassLos1[[#This Row],[Reinigungs-gruppe]]&amp;tbl_AufmassLos1[[#This Row],[Reinigungs-tageJahr]],tbl_BasisLos1[],7,FALSE),"")</f>
        <v>0</v>
      </c>
      <c r="S1565" s="461" t="str">
        <f>IFERROR(tbl_AufmassLos1[[#This Row],[Fläche_qm_Jahr]]/tbl_AufmassLos1[[#This Row],[qm Leistung pro Stunde]],"")</f>
        <v/>
      </c>
      <c r="T1565" s="175">
        <f>IFERROR(VLOOKUP(tbl_AufmassLos1[[#This Row],[Reinigungs-gruppe]]&amp;tbl_AufmassLos1[[#This Row],[Reinigungs-tageJahr]],tbl_BasisLos1[],8,FALSE),"")</f>
        <v>0</v>
      </c>
      <c r="U1565" s="176" t="str">
        <f>IFERROR(tbl_AufmassLos1[[#This Row],[StundenJahr]]*tbl_AufmassLos1[[#This Row],[SVS]],"")</f>
        <v/>
      </c>
      <c r="V1565" s="176" t="str">
        <f>IFERROR(tbl_AufmassLos1[[#This Row],[PreisJahr]]/12,"")</f>
        <v/>
      </c>
    </row>
    <row r="1566" spans="1:22" x14ac:dyDescent="0.2">
      <c r="A1566" s="324" t="s">
        <v>2548</v>
      </c>
      <c r="B1566" s="295">
        <v>709170002</v>
      </c>
      <c r="C1566" s="310" t="s">
        <v>2513</v>
      </c>
      <c r="D1566" s="290" t="s">
        <v>253</v>
      </c>
      <c r="E1566" s="465" t="s">
        <v>323</v>
      </c>
      <c r="F1566" s="291" t="s">
        <v>2097</v>
      </c>
      <c r="G1566" s="469" t="s">
        <v>731</v>
      </c>
      <c r="H1566" s="288"/>
      <c r="I1566" s="288" t="s">
        <v>443</v>
      </c>
      <c r="J1566" s="292">
        <v>6</v>
      </c>
      <c r="K1566" s="293" t="s">
        <v>466</v>
      </c>
      <c r="L1566" s="311" t="s">
        <v>163</v>
      </c>
      <c r="M1566" s="289" t="s">
        <v>484</v>
      </c>
      <c r="N1566" s="294">
        <v>122.5</v>
      </c>
      <c r="O1566" s="295">
        <v>0</v>
      </c>
      <c r="P1566" s="295"/>
      <c r="Q1566" s="461">
        <f>IFERROR(tbl_AufmassLos1[[#This Row],[Fläche_qm]]*tbl_AufmassLos1[[#This Row],[Reinigungs-tageJahr]],"")</f>
        <v>735</v>
      </c>
      <c r="R1566" s="174">
        <f>IFERROR(VLOOKUP(tbl_AufmassLos1[[#This Row],[Reinigungs-gruppe]]&amp;tbl_AufmassLos1[[#This Row],[Reinigungs-tageJahr]],tbl_BasisLos1[],7,FALSE),"")</f>
        <v>0</v>
      </c>
      <c r="S1566" s="461" t="str">
        <f>IFERROR(tbl_AufmassLos1[[#This Row],[Fläche_qm_Jahr]]/tbl_AufmassLos1[[#This Row],[qm Leistung pro Stunde]],"")</f>
        <v/>
      </c>
      <c r="T1566" s="175">
        <f>IFERROR(VLOOKUP(tbl_AufmassLos1[[#This Row],[Reinigungs-gruppe]]&amp;tbl_AufmassLos1[[#This Row],[Reinigungs-tageJahr]],tbl_BasisLos1[],8,FALSE),"")</f>
        <v>0</v>
      </c>
      <c r="U1566" s="176" t="str">
        <f>IFERROR(tbl_AufmassLos1[[#This Row],[StundenJahr]]*tbl_AufmassLos1[[#This Row],[SVS]],"")</f>
        <v/>
      </c>
      <c r="V1566" s="176" t="str">
        <f>IFERROR(tbl_AufmassLos1[[#This Row],[PreisJahr]]/12,"")</f>
        <v/>
      </c>
    </row>
    <row r="1567" spans="1:22" x14ac:dyDescent="0.2">
      <c r="A1567" s="421" t="s">
        <v>576</v>
      </c>
      <c r="B1567" s="422"/>
      <c r="C1567" s="421"/>
      <c r="D1567" s="423"/>
      <c r="E1567" s="423"/>
      <c r="F1567" s="424"/>
      <c r="G1567" s="424"/>
      <c r="H1567" s="424"/>
      <c r="I1567" s="424"/>
      <c r="J1567" s="425">
        <f>SUBTOTAL(109,tbl_AufmassLos1[Fläche_qm])</f>
        <v>40021.722999999998</v>
      </c>
      <c r="K1567" s="426"/>
      <c r="L1567" s="426"/>
      <c r="M1567" s="426"/>
      <c r="N1567" s="307"/>
      <c r="O1567" s="425">
        <f>SUBTOTAL(109,tbl_AufmassLos1[Außenglas])</f>
        <v>7452.390000000044</v>
      </c>
      <c r="P1567" s="425">
        <f>SUBTOTAL(109,tbl_AufmassLos1[Innenglas])</f>
        <v>1818.6600000000051</v>
      </c>
      <c r="Q1567" s="425">
        <f>SUBTOTAL(109,tbl_AufmassLos1[Fläche_qm_Jahr])</f>
        <v>4006902.1569999973</v>
      </c>
      <c r="R1567" s="418"/>
      <c r="S1567" s="425">
        <f>SUBTOTAL(109,tbl_AufmassLos1[StundenJahr])</f>
        <v>0</v>
      </c>
      <c r="T1567" s="419"/>
      <c r="U1567" s="420">
        <f>SUBTOTAL(109,tbl_AufmassLos1[PreisJahr])</f>
        <v>0</v>
      </c>
      <c r="V1567" s="420">
        <f>SUBTOTAL(109,tbl_AufmassLos1[PreisMon])</f>
        <v>0</v>
      </c>
    </row>
  </sheetData>
  <sheetProtection algorithmName="SHA-512" hashValue="CEwbJ0o5Wbpne/VPE6w+InyU+UfybuKZf+cQ8kvjL3EFqqqipISTgT1Wtzxl9trt5xSp7aq+JqrRAuCKdd20Lw==" saltValue="y35X22DvUMUwIrPmyBhxug==" spinCount="100000" sheet="1" objects="1" scenarios="1" selectLockedCells="1" autoFilter="0" selectUnlockedCells="1"/>
  <mergeCells count="4">
    <mergeCell ref="A4:V4"/>
    <mergeCell ref="D3:N3"/>
    <mergeCell ref="U3:V3"/>
    <mergeCell ref="Q3:T3"/>
  </mergeCells>
  <phoneticPr fontId="30" type="noConversion"/>
  <conditionalFormatting sqref="F9:G1566">
    <cfRule type="expression" dxfId="73" priority="29" stopIfTrue="1">
      <formula>$E9="S"</formula>
    </cfRule>
  </conditionalFormatting>
  <conditionalFormatting sqref="F261:G268">
    <cfRule type="expression" dxfId="72" priority="15" stopIfTrue="1">
      <formula>$E261="S"</formula>
    </cfRule>
  </conditionalFormatting>
  <conditionalFormatting sqref="F290:G295">
    <cfRule type="expression" dxfId="71" priority="7" stopIfTrue="1">
      <formula>$E290="S"</formula>
    </cfRule>
  </conditionalFormatting>
  <conditionalFormatting sqref="F299:G300">
    <cfRule type="expression" dxfId="70" priority="13" stopIfTrue="1">
      <formula>$E299="S"</formula>
    </cfRule>
  </conditionalFormatting>
  <conditionalFormatting sqref="F457:G482">
    <cfRule type="expression" dxfId="69" priority="23" stopIfTrue="1">
      <formula>$E457="S"</formula>
    </cfRule>
  </conditionalFormatting>
  <conditionalFormatting sqref="F485:G510">
    <cfRule type="expression" dxfId="68" priority="24" stopIfTrue="1">
      <formula>$F485="S"</formula>
    </cfRule>
  </conditionalFormatting>
  <conditionalFormatting sqref="F511:G538">
    <cfRule type="expression" dxfId="67" priority="25" stopIfTrue="1">
      <formula>$E511="S"</formula>
    </cfRule>
  </conditionalFormatting>
  <conditionalFormatting sqref="F539:G554">
    <cfRule type="expression" dxfId="66" priority="28" stopIfTrue="1">
      <formula>#REF!="S"</formula>
    </cfRule>
  </conditionalFormatting>
  <conditionalFormatting sqref="J457:J482">
    <cfRule type="expression" dxfId="65" priority="2" stopIfTrue="1">
      <formula>$E457="S"</formula>
    </cfRule>
  </conditionalFormatting>
  <conditionalFormatting sqref="J511:J538">
    <cfRule type="expression" dxfId="64" priority="3" stopIfTrue="1">
      <formula>$E511="S"</formula>
    </cfRule>
  </conditionalFormatting>
  <conditionalFormatting sqref="J539:J554">
    <cfRule type="expression" dxfId="63" priority="4" stopIfTrue="1">
      <formula>#REF!="S"</formula>
    </cfRule>
  </conditionalFormatting>
  <pageMargins left="0.59055118110236227" right="0.19685039370078741" top="0.59055118110236227" bottom="0.39370078740157483" header="0" footer="0.19685039370078741"/>
  <pageSetup paperSize="9" scale="56" orientation="landscape" r:id="rId1"/>
  <headerFooter>
    <oddFooter>&amp;R&amp;"Arial,Standard"&amp;9Seite &amp;P von &amp;N</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119"/>
  <sheetViews>
    <sheetView showGridLines="0" zoomScaleNormal="100" zoomScaleSheetLayoutView="100" workbookViewId="0">
      <selection activeCell="G21" sqref="G21"/>
    </sheetView>
  </sheetViews>
  <sheetFormatPr baseColWidth="10" defaultColWidth="11.5703125" defaultRowHeight="14.25" x14ac:dyDescent="0.2"/>
  <cols>
    <col min="1" max="1" width="11.85546875" style="78" customWidth="1"/>
    <col min="2" max="2" width="38.85546875" style="78" customWidth="1"/>
    <col min="3" max="3" width="27.85546875" style="78" customWidth="1"/>
    <col min="4" max="4" width="20.85546875" style="78" customWidth="1"/>
    <col min="5" max="5" width="18.5703125" style="78" customWidth="1"/>
    <col min="6" max="6" width="18.140625" style="78" customWidth="1"/>
    <col min="7" max="16384" width="11.5703125" style="78"/>
  </cols>
  <sheetData>
    <row r="1" spans="1:7" s="5" customFormat="1" ht="28.35" customHeight="1" x14ac:dyDescent="0.2">
      <c r="A1" s="15" t="str">
        <f>'Inhaltsverz. u allg Hin.Los3   '!A1</f>
        <v>Vergabe Unterhaltsreinigung</v>
      </c>
      <c r="B1" s="16"/>
      <c r="C1" s="16"/>
      <c r="D1" s="16"/>
      <c r="E1" s="17"/>
      <c r="F1" s="18"/>
      <c r="G1" s="18"/>
    </row>
    <row r="2" spans="1:7" s="5" customFormat="1" ht="12.75" x14ac:dyDescent="0.2">
      <c r="A2" s="166" t="str">
        <f>'Inhaltsverz. u allg Hin.Los3   '!A2</f>
        <v>Anhang Los 3 (EXCEL-Teil)</v>
      </c>
      <c r="B2" s="18"/>
      <c r="C2" s="18"/>
      <c r="D2" s="18"/>
      <c r="E2" s="18"/>
      <c r="F2" s="18"/>
      <c r="G2" s="18"/>
    </row>
    <row r="3" spans="1:7" s="9" customFormat="1" ht="15.75" x14ac:dyDescent="0.25">
      <c r="A3" s="142" t="s">
        <v>114</v>
      </c>
      <c r="B3" s="494" t="str">
        <f>'Inhaltsverz. u allg Hin.Los3   '!B3</f>
        <v>Stadt Krefeld</v>
      </c>
      <c r="C3" s="691"/>
      <c r="D3" s="495"/>
      <c r="E3" s="142" t="str">
        <f>'AeP Los 3'!D3</f>
        <v>Vergabenummer/   Aktenzeichen:</v>
      </c>
      <c r="F3" s="692" t="str">
        <f>'Inhaltsverz. u allg Hin.Los3   '!E3</f>
        <v>2025-ZGM-6011-Kaz-0001</v>
      </c>
      <c r="G3" s="693"/>
    </row>
    <row r="4" spans="1:7" s="5" customFormat="1" ht="17.100000000000001" customHeight="1" x14ac:dyDescent="0.2">
      <c r="A4" s="489" t="s">
        <v>689</v>
      </c>
      <c r="B4" s="489"/>
      <c r="C4" s="489"/>
      <c r="D4" s="489"/>
      <c r="E4" s="489"/>
      <c r="F4" s="489"/>
      <c r="G4" s="489"/>
    </row>
    <row r="5" spans="1:7" x14ac:dyDescent="0.2">
      <c r="A5" s="5"/>
      <c r="B5" s="5"/>
      <c r="C5" s="5"/>
      <c r="D5" s="5"/>
      <c r="E5" s="5"/>
      <c r="F5" s="5"/>
      <c r="G5" s="5"/>
    </row>
    <row r="6" spans="1:7" x14ac:dyDescent="0.2">
      <c r="A6" s="5"/>
      <c r="B6" s="4" t="s">
        <v>141</v>
      </c>
      <c r="C6" s="5"/>
      <c r="D6" s="5"/>
      <c r="E6" s="5"/>
      <c r="F6" s="5"/>
      <c r="G6" s="5"/>
    </row>
    <row r="7" spans="1:7" ht="6.75" customHeight="1" x14ac:dyDescent="0.2">
      <c r="A7" s="5"/>
      <c r="B7" s="4"/>
      <c r="C7" s="5"/>
      <c r="D7" s="5"/>
      <c r="E7" s="5"/>
      <c r="F7" s="5"/>
      <c r="G7" s="5"/>
    </row>
    <row r="8" spans="1:7" x14ac:dyDescent="0.2">
      <c r="A8" s="5"/>
      <c r="B8" s="79" t="s">
        <v>140</v>
      </c>
      <c r="C8" s="5"/>
      <c r="D8" s="5"/>
      <c r="E8" s="5"/>
      <c r="F8" s="5"/>
      <c r="G8" s="5"/>
    </row>
    <row r="9" spans="1:7" x14ac:dyDescent="0.2">
      <c r="A9" s="5"/>
      <c r="B9" s="5" t="s">
        <v>139</v>
      </c>
      <c r="C9" s="80">
        <f>tbl_AufmassLos1[[#Totals],[PreisJahr]]</f>
        <v>0</v>
      </c>
      <c r="D9" s="5"/>
      <c r="E9" s="5"/>
      <c r="F9" s="5"/>
      <c r="G9" s="5"/>
    </row>
    <row r="10" spans="1:7" ht="18.75" customHeight="1" thickBot="1" x14ac:dyDescent="0.25">
      <c r="A10" s="5"/>
      <c r="B10" s="4" t="s">
        <v>600</v>
      </c>
      <c r="C10" s="81">
        <f>SUM(C9:C9)</f>
        <v>0</v>
      </c>
      <c r="D10" s="5"/>
      <c r="E10" s="5"/>
      <c r="F10" s="5"/>
      <c r="G10" s="5"/>
    </row>
    <row r="11" spans="1:7" ht="15.75" thickTop="1" thickBot="1" x14ac:dyDescent="0.25">
      <c r="A11" s="5"/>
      <c r="B11" s="4" t="s">
        <v>599</v>
      </c>
      <c r="C11" s="225">
        <f>SUM(C10*19%)+C10</f>
        <v>0</v>
      </c>
      <c r="D11" s="5"/>
      <c r="E11" s="5"/>
      <c r="F11" s="5"/>
      <c r="G11" s="5"/>
    </row>
    <row r="12" spans="1:7" ht="15" thickTop="1" x14ac:dyDescent="0.2">
      <c r="A12" s="5"/>
      <c r="B12" s="5"/>
      <c r="C12" s="5"/>
      <c r="D12" s="5"/>
      <c r="E12" s="5"/>
      <c r="F12" s="5"/>
      <c r="G12" s="5"/>
    </row>
    <row r="13" spans="1:7" x14ac:dyDescent="0.2">
      <c r="A13" s="5"/>
      <c r="B13" s="5"/>
      <c r="C13" s="5"/>
      <c r="D13" s="5"/>
      <c r="E13" s="5"/>
      <c r="F13" s="5"/>
      <c r="G13" s="5"/>
    </row>
    <row r="14" spans="1:7" x14ac:dyDescent="0.2">
      <c r="A14" s="5"/>
      <c r="B14" s="4" t="s">
        <v>194</v>
      </c>
      <c r="C14" s="5"/>
      <c r="D14" s="5"/>
      <c r="E14" s="5"/>
      <c r="F14" s="5"/>
      <c r="G14" s="5"/>
    </row>
    <row r="15" spans="1:7" ht="10.5" customHeight="1" x14ac:dyDescent="0.2">
      <c r="A15" s="5"/>
      <c r="B15" s="79"/>
      <c r="C15" s="5"/>
      <c r="D15" s="5"/>
      <c r="E15" s="5"/>
      <c r="F15" s="5"/>
      <c r="G15" s="5"/>
    </row>
    <row r="16" spans="1:7" x14ac:dyDescent="0.2">
      <c r="A16" s="5"/>
      <c r="B16" s="455" t="s">
        <v>146</v>
      </c>
      <c r="C16" s="5" t="s">
        <v>2546</v>
      </c>
      <c r="D16" s="5" t="s">
        <v>147</v>
      </c>
      <c r="E16" s="5" t="s">
        <v>2667</v>
      </c>
      <c r="F16" s="5" t="s">
        <v>148</v>
      </c>
      <c r="G16" s="5"/>
    </row>
    <row r="17" spans="1:7" x14ac:dyDescent="0.2">
      <c r="A17" s="5"/>
      <c r="B17" s="6" t="s">
        <v>2555</v>
      </c>
      <c r="C17" s="456"/>
      <c r="D17" s="457"/>
      <c r="E17" s="458"/>
      <c r="F17" s="458"/>
      <c r="G17" s="5"/>
    </row>
    <row r="18" spans="1:7" x14ac:dyDescent="0.2">
      <c r="A18" s="5"/>
      <c r="B18" s="459" t="s">
        <v>719</v>
      </c>
      <c r="C18" s="456">
        <v>58437.685000000012</v>
      </c>
      <c r="D18" s="457">
        <v>0</v>
      </c>
      <c r="E18" s="458">
        <v>0</v>
      </c>
      <c r="F18" s="458">
        <v>0</v>
      </c>
      <c r="G18" s="5"/>
    </row>
    <row r="19" spans="1:7" x14ac:dyDescent="0.2">
      <c r="A19" s="5"/>
      <c r="B19" s="6" t="s">
        <v>2554</v>
      </c>
      <c r="C19" s="456"/>
      <c r="D19" s="457"/>
      <c r="E19" s="458"/>
      <c r="F19" s="458"/>
      <c r="G19" s="5"/>
    </row>
    <row r="20" spans="1:7" x14ac:dyDescent="0.2">
      <c r="A20" s="5"/>
      <c r="B20" s="459" t="s">
        <v>2507</v>
      </c>
      <c r="C20" s="456">
        <v>858913.37400000007</v>
      </c>
      <c r="D20" s="457">
        <v>0</v>
      </c>
      <c r="E20" s="458">
        <v>0</v>
      </c>
      <c r="F20" s="458">
        <v>0</v>
      </c>
      <c r="G20" s="5"/>
    </row>
    <row r="21" spans="1:7" x14ac:dyDescent="0.2">
      <c r="A21" s="5"/>
      <c r="B21" s="6" t="s">
        <v>2552</v>
      </c>
      <c r="C21" s="456"/>
      <c r="D21" s="457"/>
      <c r="E21" s="458"/>
      <c r="F21" s="458"/>
      <c r="G21" s="5"/>
    </row>
    <row r="22" spans="1:7" x14ac:dyDescent="0.2">
      <c r="A22" s="5"/>
      <c r="B22" s="459" t="s">
        <v>2500</v>
      </c>
      <c r="C22" s="456">
        <v>263631.228</v>
      </c>
      <c r="D22" s="457">
        <v>0</v>
      </c>
      <c r="E22" s="458">
        <v>0</v>
      </c>
      <c r="F22" s="458">
        <v>0</v>
      </c>
      <c r="G22" s="5"/>
    </row>
    <row r="23" spans="1:7" x14ac:dyDescent="0.2">
      <c r="A23" s="5"/>
      <c r="B23" s="6" t="s">
        <v>2553</v>
      </c>
      <c r="C23" s="456"/>
      <c r="D23" s="457"/>
      <c r="E23" s="458"/>
      <c r="F23" s="458"/>
      <c r="G23" s="5"/>
    </row>
    <row r="24" spans="1:7" x14ac:dyDescent="0.2">
      <c r="A24" s="5"/>
      <c r="B24" s="459" t="s">
        <v>2503</v>
      </c>
      <c r="C24" s="456">
        <v>108249.88499999999</v>
      </c>
      <c r="D24" s="457">
        <v>0</v>
      </c>
      <c r="E24" s="458">
        <v>0</v>
      </c>
      <c r="F24" s="458">
        <v>0</v>
      </c>
      <c r="G24" s="5"/>
    </row>
    <row r="25" spans="1:7" x14ac:dyDescent="0.2">
      <c r="A25" s="5"/>
      <c r="B25" s="6" t="s">
        <v>2547</v>
      </c>
      <c r="C25" s="456"/>
      <c r="D25" s="457"/>
      <c r="E25" s="458"/>
      <c r="F25" s="458"/>
      <c r="G25" s="5"/>
    </row>
    <row r="26" spans="1:7" x14ac:dyDescent="0.2">
      <c r="A26" s="5"/>
      <c r="B26" s="459" t="s">
        <v>2509</v>
      </c>
      <c r="C26" s="456">
        <v>185460.89500000002</v>
      </c>
      <c r="D26" s="457">
        <v>0</v>
      </c>
      <c r="E26" s="458">
        <v>0</v>
      </c>
      <c r="F26" s="458">
        <v>0</v>
      </c>
      <c r="G26" s="5"/>
    </row>
    <row r="27" spans="1:7" x14ac:dyDescent="0.2">
      <c r="A27" s="5"/>
      <c r="B27" s="6" t="s">
        <v>2548</v>
      </c>
      <c r="C27" s="456"/>
      <c r="D27" s="457"/>
      <c r="E27" s="458"/>
      <c r="F27" s="458"/>
      <c r="G27" s="5"/>
    </row>
    <row r="28" spans="1:7" x14ac:dyDescent="0.2">
      <c r="A28" s="5"/>
      <c r="B28" s="459" t="s">
        <v>2513</v>
      </c>
      <c r="C28" s="456">
        <v>315676.05999999994</v>
      </c>
      <c r="D28" s="457">
        <v>0</v>
      </c>
      <c r="E28" s="458">
        <v>0</v>
      </c>
      <c r="F28" s="458">
        <v>0</v>
      </c>
      <c r="G28" s="5"/>
    </row>
    <row r="29" spans="1:7" x14ac:dyDescent="0.2">
      <c r="A29" s="5"/>
      <c r="B29" s="6" t="s">
        <v>2549</v>
      </c>
      <c r="C29" s="456"/>
      <c r="D29" s="457"/>
      <c r="E29" s="458"/>
      <c r="F29" s="458"/>
      <c r="G29" s="5"/>
    </row>
    <row r="30" spans="1:7" x14ac:dyDescent="0.2">
      <c r="A30" s="5"/>
      <c r="B30" s="459" t="s">
        <v>2504</v>
      </c>
      <c r="C30" s="456">
        <v>214427.21000000002</v>
      </c>
      <c r="D30" s="457">
        <v>0</v>
      </c>
      <c r="E30" s="458">
        <v>0</v>
      </c>
      <c r="F30" s="458">
        <v>0</v>
      </c>
      <c r="G30" s="5"/>
    </row>
    <row r="31" spans="1:7" x14ac:dyDescent="0.2">
      <c r="A31" s="5"/>
      <c r="B31" s="6" t="s">
        <v>2550</v>
      </c>
      <c r="C31" s="456"/>
      <c r="D31" s="457"/>
      <c r="E31" s="458"/>
      <c r="F31" s="458"/>
      <c r="G31" s="5"/>
    </row>
    <row r="32" spans="1:7" x14ac:dyDescent="0.2">
      <c r="A32" s="5"/>
      <c r="B32" s="459" t="s">
        <v>2506</v>
      </c>
      <c r="C32" s="456">
        <v>237359.7050000001</v>
      </c>
      <c r="D32" s="457">
        <v>0</v>
      </c>
      <c r="E32" s="458">
        <v>0</v>
      </c>
      <c r="F32" s="458">
        <v>0</v>
      </c>
      <c r="G32" s="5"/>
    </row>
    <row r="33" spans="2:6" x14ac:dyDescent="0.2">
      <c r="B33" s="6" t="s">
        <v>2551</v>
      </c>
      <c r="C33" s="456"/>
      <c r="D33" s="457"/>
      <c r="E33" s="458"/>
      <c r="F33" s="458"/>
    </row>
    <row r="34" spans="2:6" x14ac:dyDescent="0.2">
      <c r="B34" s="459" t="s">
        <v>2508</v>
      </c>
      <c r="C34" s="456">
        <v>139497.64000000007</v>
      </c>
      <c r="D34" s="457">
        <v>0</v>
      </c>
      <c r="E34" s="458">
        <v>0</v>
      </c>
      <c r="F34" s="458">
        <v>0</v>
      </c>
    </row>
    <row r="35" spans="2:6" x14ac:dyDescent="0.2">
      <c r="B35" s="6" t="s">
        <v>2556</v>
      </c>
      <c r="C35" s="456"/>
      <c r="D35" s="457"/>
      <c r="E35" s="458"/>
      <c r="F35" s="458"/>
    </row>
    <row r="36" spans="2:6" x14ac:dyDescent="0.2">
      <c r="B36" s="459" t="s">
        <v>2511</v>
      </c>
      <c r="C36" s="456">
        <v>1644897.4749999982</v>
      </c>
      <c r="D36" s="457">
        <v>0</v>
      </c>
      <c r="E36" s="458">
        <v>0</v>
      </c>
      <c r="F36" s="458">
        <v>0</v>
      </c>
    </row>
    <row r="37" spans="2:6" x14ac:dyDescent="0.2">
      <c r="B37" s="6" t="s">
        <v>139</v>
      </c>
      <c r="C37" s="457">
        <v>4026551.1569999983</v>
      </c>
      <c r="D37" s="457">
        <v>0</v>
      </c>
      <c r="E37" s="458">
        <v>0</v>
      </c>
      <c r="F37" s="458">
        <v>0</v>
      </c>
    </row>
    <row r="38" spans="2:6" ht="15" x14ac:dyDescent="0.25">
      <c r="B38"/>
      <c r="C38"/>
      <c r="D38"/>
      <c r="E38"/>
    </row>
    <row r="39" spans="2:6" ht="15" x14ac:dyDescent="0.25">
      <c r="B39"/>
      <c r="C39"/>
      <c r="D39"/>
      <c r="E39"/>
    </row>
    <row r="40" spans="2:6" ht="15" x14ac:dyDescent="0.25">
      <c r="B40"/>
      <c r="C40"/>
      <c r="D40"/>
      <c r="E40"/>
    </row>
    <row r="41" spans="2:6" ht="15" x14ac:dyDescent="0.25">
      <c r="B41"/>
      <c r="C41"/>
      <c r="D41"/>
      <c r="E41"/>
    </row>
    <row r="42" spans="2:6" ht="15" x14ac:dyDescent="0.25">
      <c r="B42"/>
      <c r="C42"/>
      <c r="D42"/>
      <c r="E42"/>
    </row>
    <row r="43" spans="2:6" ht="15" x14ac:dyDescent="0.25">
      <c r="B43"/>
      <c r="C43"/>
      <c r="D43"/>
      <c r="E43"/>
    </row>
    <row r="44" spans="2:6" ht="15" x14ac:dyDescent="0.25">
      <c r="B44"/>
      <c r="C44"/>
      <c r="D44"/>
      <c r="E44"/>
    </row>
    <row r="45" spans="2:6" ht="15" x14ac:dyDescent="0.25">
      <c r="B45"/>
      <c r="C45"/>
      <c r="D45"/>
      <c r="E45"/>
    </row>
    <row r="46" spans="2:6" ht="15" x14ac:dyDescent="0.25">
      <c r="B46"/>
      <c r="C46"/>
      <c r="D46"/>
      <c r="E46"/>
    </row>
    <row r="47" spans="2:6" ht="15" x14ac:dyDescent="0.25">
      <c r="B47"/>
      <c r="C47"/>
      <c r="D47"/>
      <c r="E47"/>
    </row>
    <row r="48" spans="2:6" ht="15" x14ac:dyDescent="0.25">
      <c r="B48"/>
      <c r="C48"/>
      <c r="D48"/>
      <c r="E48"/>
    </row>
    <row r="49" spans="2:5" ht="15" x14ac:dyDescent="0.25">
      <c r="B49"/>
      <c r="C49"/>
      <c r="D49"/>
      <c r="E49"/>
    </row>
    <row r="50" spans="2:5" ht="15" x14ac:dyDescent="0.25">
      <c r="B50"/>
      <c r="C50"/>
      <c r="D50"/>
      <c r="E50"/>
    </row>
    <row r="51" spans="2:5" ht="15" x14ac:dyDescent="0.25">
      <c r="B51"/>
      <c r="C51"/>
      <c r="D51"/>
      <c r="E51"/>
    </row>
    <row r="52" spans="2:5" ht="15" x14ac:dyDescent="0.25">
      <c r="B52"/>
      <c r="C52"/>
      <c r="D52"/>
      <c r="E52"/>
    </row>
    <row r="53" spans="2:5" ht="15" x14ac:dyDescent="0.25">
      <c r="B53"/>
      <c r="C53"/>
      <c r="D53"/>
      <c r="E53"/>
    </row>
    <row r="54" spans="2:5" ht="15" x14ac:dyDescent="0.25">
      <c r="B54"/>
      <c r="C54"/>
      <c r="D54"/>
      <c r="E54"/>
    </row>
    <row r="55" spans="2:5" ht="15" x14ac:dyDescent="0.25">
      <c r="B55"/>
      <c r="C55"/>
      <c r="D55"/>
      <c r="E55"/>
    </row>
    <row r="56" spans="2:5" ht="15" x14ac:dyDescent="0.25">
      <c r="B56"/>
      <c r="C56"/>
      <c r="D56"/>
      <c r="E56"/>
    </row>
    <row r="57" spans="2:5" ht="15" x14ac:dyDescent="0.25">
      <c r="B57"/>
      <c r="C57"/>
      <c r="D57"/>
      <c r="E57"/>
    </row>
    <row r="58" spans="2:5" ht="15" x14ac:dyDescent="0.25">
      <c r="B58"/>
      <c r="C58"/>
      <c r="D58"/>
      <c r="E58"/>
    </row>
    <row r="59" spans="2:5" ht="15" x14ac:dyDescent="0.25">
      <c r="B59"/>
      <c r="C59"/>
      <c r="D59"/>
      <c r="E59"/>
    </row>
    <row r="60" spans="2:5" ht="15" x14ac:dyDescent="0.25">
      <c r="B60"/>
      <c r="C60"/>
      <c r="D60"/>
      <c r="E60"/>
    </row>
    <row r="61" spans="2:5" ht="15" x14ac:dyDescent="0.25">
      <c r="B61"/>
      <c r="C61"/>
      <c r="D61"/>
      <c r="E61"/>
    </row>
    <row r="62" spans="2:5" ht="15" x14ac:dyDescent="0.25">
      <c r="B62"/>
      <c r="C62"/>
      <c r="D62"/>
      <c r="E62"/>
    </row>
    <row r="63" spans="2:5" ht="15" x14ac:dyDescent="0.25">
      <c r="B63"/>
      <c r="C63"/>
      <c r="D63"/>
      <c r="E63"/>
    </row>
    <row r="64" spans="2:5" ht="15" x14ac:dyDescent="0.25">
      <c r="B64"/>
      <c r="C64"/>
      <c r="D64"/>
      <c r="E64"/>
    </row>
    <row r="65" spans="2:5" ht="15" x14ac:dyDescent="0.25">
      <c r="B65"/>
      <c r="C65"/>
      <c r="D65"/>
      <c r="E65"/>
    </row>
    <row r="66" spans="2:5" ht="15" x14ac:dyDescent="0.25">
      <c r="B66"/>
      <c r="C66"/>
      <c r="D66"/>
      <c r="E66"/>
    </row>
    <row r="67" spans="2:5" ht="15" x14ac:dyDescent="0.25">
      <c r="B67"/>
      <c r="C67"/>
      <c r="D67"/>
      <c r="E67"/>
    </row>
    <row r="68" spans="2:5" ht="15" x14ac:dyDescent="0.25">
      <c r="B68"/>
      <c r="C68"/>
      <c r="D68"/>
      <c r="E68"/>
    </row>
    <row r="69" spans="2:5" ht="15" x14ac:dyDescent="0.25">
      <c r="B69"/>
      <c r="C69"/>
      <c r="D69"/>
      <c r="E69"/>
    </row>
    <row r="70" spans="2:5" ht="15" x14ac:dyDescent="0.25">
      <c r="B70"/>
      <c r="C70"/>
      <c r="D70"/>
      <c r="E70"/>
    </row>
    <row r="71" spans="2:5" ht="15" x14ac:dyDescent="0.25">
      <c r="B71"/>
      <c r="C71"/>
      <c r="D71"/>
      <c r="E71"/>
    </row>
    <row r="72" spans="2:5" ht="15" x14ac:dyDescent="0.25">
      <c r="B72"/>
      <c r="C72"/>
      <c r="D72"/>
      <c r="E72"/>
    </row>
    <row r="73" spans="2:5" ht="15" x14ac:dyDescent="0.25">
      <c r="B73"/>
      <c r="C73"/>
      <c r="D73"/>
      <c r="E73"/>
    </row>
    <row r="74" spans="2:5" ht="15" x14ac:dyDescent="0.25">
      <c r="B74"/>
      <c r="C74"/>
      <c r="D74"/>
      <c r="E74"/>
    </row>
    <row r="75" spans="2:5" ht="15" x14ac:dyDescent="0.25">
      <c r="B75"/>
      <c r="C75"/>
      <c r="D75"/>
      <c r="E75"/>
    </row>
    <row r="76" spans="2:5" ht="15" x14ac:dyDescent="0.25">
      <c r="B76"/>
      <c r="C76"/>
      <c r="D76"/>
      <c r="E76"/>
    </row>
    <row r="77" spans="2:5" ht="15" x14ac:dyDescent="0.25">
      <c r="B77"/>
      <c r="C77"/>
      <c r="D77"/>
      <c r="E77"/>
    </row>
    <row r="78" spans="2:5" ht="15" x14ac:dyDescent="0.25">
      <c r="B78"/>
      <c r="C78"/>
      <c r="D78"/>
      <c r="E78"/>
    </row>
    <row r="79" spans="2:5" ht="15" x14ac:dyDescent="0.25">
      <c r="B79"/>
      <c r="C79"/>
      <c r="D79"/>
      <c r="E79"/>
    </row>
    <row r="80" spans="2:5" ht="15" x14ac:dyDescent="0.25">
      <c r="B80"/>
      <c r="C80"/>
      <c r="D80"/>
      <c r="E80"/>
    </row>
    <row r="81" spans="2:5" ht="15" x14ac:dyDescent="0.25">
      <c r="B81"/>
      <c r="C81"/>
      <c r="D81"/>
      <c r="E81"/>
    </row>
    <row r="82" spans="2:5" ht="15" x14ac:dyDescent="0.25">
      <c r="B82"/>
      <c r="C82"/>
      <c r="D82"/>
      <c r="E82"/>
    </row>
    <row r="83" spans="2:5" ht="15" x14ac:dyDescent="0.25">
      <c r="B83"/>
      <c r="C83"/>
      <c r="D83"/>
      <c r="E83"/>
    </row>
    <row r="84" spans="2:5" ht="15" x14ac:dyDescent="0.25">
      <c r="B84"/>
      <c r="C84"/>
      <c r="D84"/>
      <c r="E84"/>
    </row>
    <row r="85" spans="2:5" ht="15" x14ac:dyDescent="0.25">
      <c r="B85"/>
      <c r="C85"/>
      <c r="D85"/>
      <c r="E85"/>
    </row>
    <row r="86" spans="2:5" ht="15" x14ac:dyDescent="0.25">
      <c r="B86"/>
      <c r="C86"/>
      <c r="D86"/>
      <c r="E86"/>
    </row>
    <row r="87" spans="2:5" ht="15" x14ac:dyDescent="0.25">
      <c r="B87"/>
      <c r="C87"/>
      <c r="D87"/>
      <c r="E87"/>
    </row>
    <row r="88" spans="2:5" ht="15" x14ac:dyDescent="0.25">
      <c r="B88"/>
      <c r="C88"/>
      <c r="D88"/>
      <c r="E88"/>
    </row>
    <row r="89" spans="2:5" ht="15" x14ac:dyDescent="0.25">
      <c r="B89"/>
      <c r="C89"/>
      <c r="D89"/>
      <c r="E89"/>
    </row>
    <row r="90" spans="2:5" ht="15" x14ac:dyDescent="0.25">
      <c r="B90"/>
      <c r="C90"/>
      <c r="D90"/>
      <c r="E90"/>
    </row>
    <row r="91" spans="2:5" ht="15" x14ac:dyDescent="0.25">
      <c r="B91"/>
      <c r="C91"/>
      <c r="D91"/>
      <c r="E91"/>
    </row>
    <row r="92" spans="2:5" ht="15" x14ac:dyDescent="0.25">
      <c r="B92"/>
      <c r="C92"/>
      <c r="D92"/>
      <c r="E92"/>
    </row>
    <row r="93" spans="2:5" ht="15" x14ac:dyDescent="0.25">
      <c r="B93"/>
      <c r="C93"/>
      <c r="D93"/>
      <c r="E93"/>
    </row>
    <row r="94" spans="2:5" ht="15" x14ac:dyDescent="0.25">
      <c r="B94"/>
      <c r="C94"/>
      <c r="D94"/>
      <c r="E94"/>
    </row>
    <row r="95" spans="2:5" ht="15" x14ac:dyDescent="0.25">
      <c r="B95"/>
      <c r="C95"/>
      <c r="D95"/>
      <c r="E95"/>
    </row>
    <row r="96" spans="2:5" ht="15" x14ac:dyDescent="0.25">
      <c r="B96"/>
      <c r="C96"/>
      <c r="D96"/>
      <c r="E96"/>
    </row>
    <row r="97" spans="2:5" ht="15" x14ac:dyDescent="0.25">
      <c r="B97"/>
      <c r="C97"/>
      <c r="D97"/>
      <c r="E97"/>
    </row>
    <row r="98" spans="2:5" ht="15" x14ac:dyDescent="0.25">
      <c r="B98"/>
      <c r="C98"/>
      <c r="D98"/>
      <c r="E98"/>
    </row>
    <row r="99" spans="2:5" ht="15" x14ac:dyDescent="0.25">
      <c r="B99"/>
      <c r="C99"/>
      <c r="D99"/>
      <c r="E99"/>
    </row>
    <row r="100" spans="2:5" ht="15" x14ac:dyDescent="0.25">
      <c r="B100"/>
      <c r="C100"/>
      <c r="D100"/>
      <c r="E100"/>
    </row>
    <row r="101" spans="2:5" ht="15" x14ac:dyDescent="0.25">
      <c r="B101"/>
      <c r="C101"/>
      <c r="D101"/>
      <c r="E101"/>
    </row>
    <row r="102" spans="2:5" ht="15" x14ac:dyDescent="0.25">
      <c r="B102"/>
      <c r="C102"/>
      <c r="D102"/>
      <c r="E102"/>
    </row>
    <row r="103" spans="2:5" ht="15" x14ac:dyDescent="0.25">
      <c r="B103"/>
      <c r="C103"/>
      <c r="D103"/>
      <c r="E103"/>
    </row>
    <row r="104" spans="2:5" ht="15" x14ac:dyDescent="0.25">
      <c r="B104"/>
      <c r="C104"/>
      <c r="D104"/>
      <c r="E104"/>
    </row>
    <row r="105" spans="2:5" ht="15" x14ac:dyDescent="0.25">
      <c r="B105"/>
      <c r="C105"/>
      <c r="D105"/>
      <c r="E105"/>
    </row>
    <row r="106" spans="2:5" ht="15" x14ac:dyDescent="0.25">
      <c r="B106"/>
      <c r="C106"/>
      <c r="D106"/>
      <c r="E106"/>
    </row>
    <row r="107" spans="2:5" ht="15" x14ac:dyDescent="0.25">
      <c r="B107"/>
      <c r="C107"/>
      <c r="D107"/>
      <c r="E107"/>
    </row>
    <row r="108" spans="2:5" ht="15" x14ac:dyDescent="0.25">
      <c r="B108"/>
      <c r="C108"/>
      <c r="D108"/>
      <c r="E108"/>
    </row>
    <row r="109" spans="2:5" ht="15" x14ac:dyDescent="0.25">
      <c r="B109"/>
      <c r="C109"/>
      <c r="D109"/>
      <c r="E109"/>
    </row>
    <row r="110" spans="2:5" ht="15" x14ac:dyDescent="0.25">
      <c r="B110"/>
      <c r="C110"/>
      <c r="D110"/>
      <c r="E110"/>
    </row>
    <row r="111" spans="2:5" ht="15" x14ac:dyDescent="0.25">
      <c r="B111"/>
      <c r="C111"/>
      <c r="D111"/>
      <c r="E111"/>
    </row>
    <row r="112" spans="2:5" ht="15" x14ac:dyDescent="0.25">
      <c r="B112"/>
      <c r="C112"/>
      <c r="D112"/>
      <c r="E112"/>
    </row>
    <row r="113" spans="2:5" ht="15" x14ac:dyDescent="0.25">
      <c r="B113"/>
      <c r="C113"/>
      <c r="D113"/>
      <c r="E113"/>
    </row>
    <row r="114" spans="2:5" ht="15" x14ac:dyDescent="0.25">
      <c r="B114"/>
      <c r="C114"/>
      <c r="D114"/>
      <c r="E114"/>
    </row>
    <row r="115" spans="2:5" ht="15" x14ac:dyDescent="0.25">
      <c r="B115"/>
      <c r="C115"/>
      <c r="D115"/>
      <c r="E115"/>
    </row>
    <row r="116" spans="2:5" ht="15" x14ac:dyDescent="0.25">
      <c r="B116"/>
      <c r="C116"/>
      <c r="D116"/>
      <c r="E116"/>
    </row>
    <row r="117" spans="2:5" ht="15" x14ac:dyDescent="0.25">
      <c r="B117"/>
      <c r="C117"/>
      <c r="D117"/>
      <c r="E117"/>
    </row>
    <row r="118" spans="2:5" ht="15" x14ac:dyDescent="0.25">
      <c r="B118"/>
      <c r="C118"/>
      <c r="D118"/>
      <c r="E118"/>
    </row>
    <row r="119" spans="2:5" ht="15" x14ac:dyDescent="0.25">
      <c r="B119"/>
      <c r="C119"/>
      <c r="D119"/>
      <c r="E119"/>
    </row>
    <row r="120" spans="2:5" ht="15" x14ac:dyDescent="0.25">
      <c r="B120"/>
      <c r="C120"/>
      <c r="D120"/>
      <c r="E120"/>
    </row>
    <row r="121" spans="2:5" ht="15" x14ac:dyDescent="0.25">
      <c r="B121"/>
      <c r="C121"/>
      <c r="D121"/>
      <c r="E121"/>
    </row>
    <row r="122" spans="2:5" ht="15" x14ac:dyDescent="0.25">
      <c r="B122"/>
      <c r="C122"/>
      <c r="D122"/>
      <c r="E122"/>
    </row>
    <row r="123" spans="2:5" ht="15" x14ac:dyDescent="0.25">
      <c r="B123"/>
      <c r="C123"/>
      <c r="D123"/>
      <c r="E123"/>
    </row>
    <row r="124" spans="2:5" ht="15" x14ac:dyDescent="0.25">
      <c r="B124"/>
      <c r="C124"/>
      <c r="D124"/>
      <c r="E124"/>
    </row>
    <row r="125" spans="2:5" ht="15" x14ac:dyDescent="0.25">
      <c r="B125"/>
      <c r="C125"/>
      <c r="D125"/>
      <c r="E125"/>
    </row>
    <row r="126" spans="2:5" ht="15" x14ac:dyDescent="0.25">
      <c r="B126"/>
      <c r="C126"/>
      <c r="D126"/>
      <c r="E126"/>
    </row>
    <row r="127" spans="2:5" ht="15" x14ac:dyDescent="0.25">
      <c r="B127"/>
      <c r="C127"/>
      <c r="D127"/>
      <c r="E127"/>
    </row>
    <row r="128" spans="2:5" ht="15" x14ac:dyDescent="0.25">
      <c r="B128"/>
      <c r="C128"/>
      <c r="D128"/>
      <c r="E128"/>
    </row>
    <row r="129" spans="2:5" ht="15" x14ac:dyDescent="0.25">
      <c r="B129"/>
      <c r="C129"/>
      <c r="D129"/>
      <c r="E129"/>
    </row>
    <row r="130" spans="2:5" ht="15" x14ac:dyDescent="0.25">
      <c r="B130"/>
      <c r="C130"/>
      <c r="D130"/>
      <c r="E130"/>
    </row>
    <row r="131" spans="2:5" ht="15" x14ac:dyDescent="0.25">
      <c r="B131"/>
      <c r="C131"/>
      <c r="D131"/>
      <c r="E131"/>
    </row>
    <row r="132" spans="2:5" ht="15" x14ac:dyDescent="0.25">
      <c r="B132"/>
      <c r="C132"/>
      <c r="D132"/>
      <c r="E132"/>
    </row>
    <row r="133" spans="2:5" ht="15" x14ac:dyDescent="0.25">
      <c r="B133"/>
      <c r="C133"/>
      <c r="D133"/>
      <c r="E133"/>
    </row>
    <row r="134" spans="2:5" ht="15" x14ac:dyDescent="0.25">
      <c r="B134"/>
      <c r="C134"/>
      <c r="D134"/>
      <c r="E134"/>
    </row>
    <row r="135" spans="2:5" ht="15" x14ac:dyDescent="0.25">
      <c r="B135"/>
      <c r="C135"/>
      <c r="D135"/>
      <c r="E135"/>
    </row>
    <row r="136" spans="2:5" ht="15" x14ac:dyDescent="0.25">
      <c r="B136"/>
      <c r="C136"/>
      <c r="D136"/>
      <c r="E136"/>
    </row>
    <row r="137" spans="2:5" ht="15" x14ac:dyDescent="0.25">
      <c r="B137"/>
      <c r="C137"/>
      <c r="D137"/>
      <c r="E137"/>
    </row>
    <row r="138" spans="2:5" ht="15" x14ac:dyDescent="0.25">
      <c r="B138"/>
      <c r="C138"/>
      <c r="D138"/>
      <c r="E138"/>
    </row>
    <row r="139" spans="2:5" ht="15" x14ac:dyDescent="0.25">
      <c r="B139"/>
      <c r="C139"/>
      <c r="D139"/>
      <c r="E139"/>
    </row>
    <row r="140" spans="2:5" ht="15" x14ac:dyDescent="0.25">
      <c r="B140"/>
      <c r="C140"/>
      <c r="D140"/>
      <c r="E140"/>
    </row>
    <row r="141" spans="2:5" ht="15" x14ac:dyDescent="0.25">
      <c r="B141"/>
      <c r="C141"/>
      <c r="D141"/>
      <c r="E141"/>
    </row>
    <row r="142" spans="2:5" ht="15" x14ac:dyDescent="0.25">
      <c r="B142"/>
      <c r="C142"/>
      <c r="D142"/>
      <c r="E142"/>
    </row>
    <row r="143" spans="2:5" ht="15" x14ac:dyDescent="0.25">
      <c r="B143"/>
      <c r="C143"/>
      <c r="D143"/>
      <c r="E143"/>
    </row>
    <row r="144" spans="2:5" ht="15" x14ac:dyDescent="0.25">
      <c r="B144"/>
      <c r="C144"/>
      <c r="D144"/>
      <c r="E144"/>
    </row>
    <row r="145" spans="2:5" ht="15" x14ac:dyDescent="0.25">
      <c r="B145"/>
      <c r="C145"/>
      <c r="D145"/>
      <c r="E145"/>
    </row>
    <row r="146" spans="2:5" ht="15" x14ac:dyDescent="0.25">
      <c r="B146"/>
      <c r="C146"/>
      <c r="D146"/>
      <c r="E146"/>
    </row>
    <row r="147" spans="2:5" ht="15" x14ac:dyDescent="0.25">
      <c r="B147"/>
      <c r="C147"/>
      <c r="D147"/>
      <c r="E147"/>
    </row>
    <row r="148" spans="2:5" ht="15" x14ac:dyDescent="0.25">
      <c r="B148"/>
      <c r="C148"/>
      <c r="D148"/>
      <c r="E148"/>
    </row>
    <row r="149" spans="2:5" ht="15" x14ac:dyDescent="0.25">
      <c r="B149"/>
      <c r="C149"/>
      <c r="D149"/>
      <c r="E149"/>
    </row>
    <row r="150" spans="2:5" ht="15" x14ac:dyDescent="0.25">
      <c r="B150"/>
      <c r="C150"/>
      <c r="D150"/>
      <c r="E150"/>
    </row>
    <row r="151" spans="2:5" ht="15" x14ac:dyDescent="0.25">
      <c r="B151"/>
      <c r="C151"/>
      <c r="D151"/>
      <c r="E151"/>
    </row>
    <row r="152" spans="2:5" ht="15" x14ac:dyDescent="0.25">
      <c r="B152"/>
      <c r="C152"/>
      <c r="D152"/>
      <c r="E152"/>
    </row>
    <row r="153" spans="2:5" ht="15" x14ac:dyDescent="0.25">
      <c r="B153"/>
      <c r="C153"/>
      <c r="D153"/>
      <c r="E153"/>
    </row>
    <row r="154" spans="2:5" ht="15" x14ac:dyDescent="0.25">
      <c r="B154"/>
      <c r="C154"/>
      <c r="D154"/>
      <c r="E154"/>
    </row>
    <row r="155" spans="2:5" ht="15" x14ac:dyDescent="0.25">
      <c r="B155"/>
      <c r="C155"/>
      <c r="D155"/>
      <c r="E155"/>
    </row>
    <row r="156" spans="2:5" ht="15" x14ac:dyDescent="0.25">
      <c r="B156"/>
      <c r="C156"/>
      <c r="D156"/>
      <c r="E156"/>
    </row>
    <row r="157" spans="2:5" ht="15" x14ac:dyDescent="0.25">
      <c r="B157"/>
      <c r="C157"/>
      <c r="D157"/>
      <c r="E157"/>
    </row>
    <row r="158" spans="2:5" ht="15" x14ac:dyDescent="0.25">
      <c r="B158"/>
      <c r="C158"/>
      <c r="D158"/>
      <c r="E158"/>
    </row>
    <row r="159" spans="2:5" ht="15" x14ac:dyDescent="0.25">
      <c r="B159"/>
      <c r="C159"/>
      <c r="D159"/>
      <c r="E159"/>
    </row>
    <row r="160" spans="2:5" ht="15" x14ac:dyDescent="0.25">
      <c r="B160"/>
      <c r="C160"/>
      <c r="D160"/>
      <c r="E160"/>
    </row>
    <row r="161" spans="2:5" ht="15" x14ac:dyDescent="0.25">
      <c r="B161"/>
      <c r="C161"/>
      <c r="D161"/>
      <c r="E161"/>
    </row>
    <row r="162" spans="2:5" ht="15" x14ac:dyDescent="0.25">
      <c r="B162"/>
      <c r="C162"/>
      <c r="D162"/>
      <c r="E162"/>
    </row>
    <row r="163" spans="2:5" ht="15" x14ac:dyDescent="0.25">
      <c r="B163"/>
      <c r="C163"/>
      <c r="D163"/>
      <c r="E163"/>
    </row>
    <row r="164" spans="2:5" ht="15" x14ac:dyDescent="0.25">
      <c r="B164"/>
      <c r="C164"/>
      <c r="D164"/>
      <c r="E164"/>
    </row>
    <row r="165" spans="2:5" ht="15" x14ac:dyDescent="0.25">
      <c r="B165"/>
      <c r="C165"/>
      <c r="D165"/>
      <c r="E165"/>
    </row>
    <row r="166" spans="2:5" ht="15" x14ac:dyDescent="0.25">
      <c r="B166"/>
      <c r="C166"/>
      <c r="D166"/>
      <c r="E166"/>
    </row>
    <row r="167" spans="2:5" ht="15" x14ac:dyDescent="0.25">
      <c r="B167"/>
      <c r="C167"/>
      <c r="D167"/>
      <c r="E167"/>
    </row>
    <row r="168" spans="2:5" ht="15" x14ac:dyDescent="0.25">
      <c r="B168"/>
      <c r="C168"/>
      <c r="D168"/>
      <c r="E168"/>
    </row>
    <row r="169" spans="2:5" ht="15" x14ac:dyDescent="0.25">
      <c r="B169"/>
      <c r="C169"/>
      <c r="D169"/>
      <c r="E169"/>
    </row>
    <row r="170" spans="2:5" ht="15" x14ac:dyDescent="0.25">
      <c r="B170"/>
      <c r="C170"/>
      <c r="D170"/>
      <c r="E170"/>
    </row>
    <row r="171" spans="2:5" ht="15" x14ac:dyDescent="0.25">
      <c r="B171"/>
      <c r="C171"/>
      <c r="D171"/>
      <c r="E171"/>
    </row>
    <row r="172" spans="2:5" ht="15" x14ac:dyDescent="0.25">
      <c r="B172"/>
      <c r="C172"/>
      <c r="D172"/>
      <c r="E172"/>
    </row>
    <row r="173" spans="2:5" ht="15" x14ac:dyDescent="0.25">
      <c r="B173"/>
      <c r="C173"/>
      <c r="D173"/>
      <c r="E173"/>
    </row>
    <row r="174" spans="2:5" ht="15" x14ac:dyDescent="0.25">
      <c r="B174"/>
      <c r="C174"/>
      <c r="D174"/>
      <c r="E174"/>
    </row>
    <row r="175" spans="2:5" ht="15" x14ac:dyDescent="0.25">
      <c r="B175"/>
      <c r="C175"/>
      <c r="D175"/>
      <c r="E175"/>
    </row>
    <row r="176" spans="2:5" ht="15" x14ac:dyDescent="0.25">
      <c r="B176"/>
      <c r="C176"/>
      <c r="D176"/>
      <c r="E176"/>
    </row>
    <row r="177" spans="2:5" ht="15" x14ac:dyDescent="0.25">
      <c r="B177"/>
      <c r="C177"/>
      <c r="D177"/>
      <c r="E177"/>
    </row>
    <row r="178" spans="2:5" ht="15" x14ac:dyDescent="0.25">
      <c r="B178"/>
      <c r="C178"/>
      <c r="D178"/>
      <c r="E178"/>
    </row>
    <row r="179" spans="2:5" ht="15" x14ac:dyDescent="0.25">
      <c r="B179"/>
      <c r="C179"/>
      <c r="D179"/>
      <c r="E179"/>
    </row>
    <row r="180" spans="2:5" ht="15" x14ac:dyDescent="0.25">
      <c r="B180"/>
      <c r="C180"/>
      <c r="D180"/>
      <c r="E180"/>
    </row>
    <row r="181" spans="2:5" ht="15" x14ac:dyDescent="0.25">
      <c r="B181"/>
      <c r="C181"/>
      <c r="D181"/>
      <c r="E181"/>
    </row>
    <row r="182" spans="2:5" ht="15" x14ac:dyDescent="0.25">
      <c r="B182"/>
      <c r="C182"/>
      <c r="D182"/>
      <c r="E182"/>
    </row>
    <row r="183" spans="2:5" ht="15" x14ac:dyDescent="0.25">
      <c r="B183"/>
      <c r="C183"/>
      <c r="D183"/>
      <c r="E183"/>
    </row>
    <row r="184" spans="2:5" ht="15" x14ac:dyDescent="0.25">
      <c r="B184"/>
      <c r="C184"/>
      <c r="D184"/>
      <c r="E184"/>
    </row>
    <row r="185" spans="2:5" ht="15" x14ac:dyDescent="0.25">
      <c r="B185"/>
      <c r="C185"/>
      <c r="D185"/>
      <c r="E185"/>
    </row>
    <row r="186" spans="2:5" ht="15" x14ac:dyDescent="0.25">
      <c r="B186"/>
      <c r="C186"/>
      <c r="D186"/>
      <c r="E186"/>
    </row>
    <row r="187" spans="2:5" ht="15" x14ac:dyDescent="0.25">
      <c r="B187"/>
      <c r="C187"/>
      <c r="D187"/>
      <c r="E187"/>
    </row>
    <row r="188" spans="2:5" ht="15" x14ac:dyDescent="0.25">
      <c r="B188"/>
      <c r="C188"/>
      <c r="D188"/>
      <c r="E188"/>
    </row>
    <row r="189" spans="2:5" ht="15" x14ac:dyDescent="0.25">
      <c r="B189"/>
      <c r="C189"/>
      <c r="D189"/>
      <c r="E189"/>
    </row>
    <row r="190" spans="2:5" ht="15" x14ac:dyDescent="0.25">
      <c r="B190"/>
      <c r="C190"/>
      <c r="D190"/>
      <c r="E190"/>
    </row>
    <row r="191" spans="2:5" ht="15" x14ac:dyDescent="0.25">
      <c r="B191"/>
      <c r="C191"/>
      <c r="D191"/>
      <c r="E191"/>
    </row>
    <row r="192" spans="2:5" ht="15" x14ac:dyDescent="0.25">
      <c r="B192"/>
      <c r="C192"/>
      <c r="D192"/>
      <c r="E192"/>
    </row>
    <row r="193" spans="2:5" ht="15" x14ac:dyDescent="0.25">
      <c r="B193"/>
      <c r="C193"/>
      <c r="D193"/>
      <c r="E193"/>
    </row>
    <row r="194" spans="2:5" ht="15" x14ac:dyDescent="0.25">
      <c r="B194"/>
      <c r="C194"/>
      <c r="D194"/>
      <c r="E194"/>
    </row>
    <row r="195" spans="2:5" ht="15" x14ac:dyDescent="0.25">
      <c r="B195"/>
      <c r="C195"/>
      <c r="D195"/>
      <c r="E195"/>
    </row>
    <row r="196" spans="2:5" ht="15" x14ac:dyDescent="0.25">
      <c r="B196"/>
      <c r="C196"/>
      <c r="D196"/>
      <c r="E196"/>
    </row>
    <row r="197" spans="2:5" ht="15" x14ac:dyDescent="0.25">
      <c r="B197"/>
      <c r="C197"/>
      <c r="D197"/>
      <c r="E197"/>
    </row>
    <row r="198" spans="2:5" ht="15" x14ac:dyDescent="0.25">
      <c r="B198"/>
      <c r="C198"/>
      <c r="D198"/>
      <c r="E198"/>
    </row>
    <row r="199" spans="2:5" ht="15" x14ac:dyDescent="0.25">
      <c r="B199"/>
      <c r="C199"/>
      <c r="D199"/>
      <c r="E199"/>
    </row>
    <row r="200" spans="2:5" ht="15" x14ac:dyDescent="0.25">
      <c r="B200"/>
      <c r="C200"/>
      <c r="D200"/>
      <c r="E200"/>
    </row>
    <row r="201" spans="2:5" ht="15" x14ac:dyDescent="0.25">
      <c r="B201"/>
      <c r="C201"/>
      <c r="D201"/>
      <c r="E201"/>
    </row>
    <row r="202" spans="2:5" ht="15" x14ac:dyDescent="0.25">
      <c r="B202"/>
      <c r="C202"/>
      <c r="D202"/>
      <c r="E202"/>
    </row>
    <row r="203" spans="2:5" ht="15" x14ac:dyDescent="0.25">
      <c r="B203"/>
      <c r="C203"/>
      <c r="D203"/>
      <c r="E203"/>
    </row>
    <row r="204" spans="2:5" ht="15" x14ac:dyDescent="0.25">
      <c r="B204"/>
      <c r="C204"/>
      <c r="D204"/>
      <c r="E204"/>
    </row>
    <row r="205" spans="2:5" ht="15" x14ac:dyDescent="0.25">
      <c r="B205"/>
      <c r="C205"/>
      <c r="D205"/>
      <c r="E205"/>
    </row>
    <row r="206" spans="2:5" ht="15" x14ac:dyDescent="0.25">
      <c r="B206"/>
      <c r="C206"/>
      <c r="D206"/>
      <c r="E206"/>
    </row>
    <row r="207" spans="2:5" ht="15" x14ac:dyDescent="0.25">
      <c r="B207"/>
      <c r="C207"/>
      <c r="D207"/>
      <c r="E207"/>
    </row>
    <row r="208" spans="2:5" ht="15" x14ac:dyDescent="0.25">
      <c r="B208"/>
      <c r="C208"/>
      <c r="D208"/>
      <c r="E208"/>
    </row>
    <row r="209" spans="2:5" ht="15" x14ac:dyDescent="0.25">
      <c r="B209"/>
      <c r="C209"/>
      <c r="D209"/>
      <c r="E209"/>
    </row>
    <row r="210" spans="2:5" ht="15" x14ac:dyDescent="0.25">
      <c r="B210"/>
      <c r="C210"/>
      <c r="D210"/>
      <c r="E210"/>
    </row>
    <row r="211" spans="2:5" ht="15" x14ac:dyDescent="0.25">
      <c r="B211"/>
      <c r="C211"/>
      <c r="D211"/>
      <c r="E211"/>
    </row>
    <row r="212" spans="2:5" ht="15" x14ac:dyDescent="0.25">
      <c r="B212"/>
      <c r="C212"/>
      <c r="D212"/>
      <c r="E212"/>
    </row>
    <row r="213" spans="2:5" ht="15" x14ac:dyDescent="0.25">
      <c r="B213"/>
      <c r="C213"/>
      <c r="D213"/>
      <c r="E213"/>
    </row>
    <row r="214" spans="2:5" ht="15" x14ac:dyDescent="0.25">
      <c r="B214"/>
      <c r="C214"/>
      <c r="D214"/>
      <c r="E214"/>
    </row>
    <row r="215" spans="2:5" ht="15" x14ac:dyDescent="0.25">
      <c r="B215"/>
      <c r="C215"/>
      <c r="D215"/>
      <c r="E215"/>
    </row>
    <row r="216" spans="2:5" ht="15" x14ac:dyDescent="0.25">
      <c r="B216"/>
      <c r="C216"/>
      <c r="D216"/>
      <c r="E216"/>
    </row>
    <row r="217" spans="2:5" ht="15" x14ac:dyDescent="0.25">
      <c r="B217"/>
      <c r="C217"/>
      <c r="D217"/>
      <c r="E217"/>
    </row>
    <row r="218" spans="2:5" ht="15" x14ac:dyDescent="0.25">
      <c r="B218"/>
      <c r="C218"/>
      <c r="D218"/>
      <c r="E218"/>
    </row>
    <row r="219" spans="2:5" ht="15" x14ac:dyDescent="0.25">
      <c r="B219"/>
      <c r="C219"/>
      <c r="D219"/>
      <c r="E219"/>
    </row>
    <row r="220" spans="2:5" ht="15" x14ac:dyDescent="0.25">
      <c r="B220"/>
      <c r="C220"/>
      <c r="D220"/>
      <c r="E220"/>
    </row>
    <row r="221" spans="2:5" ht="15" x14ac:dyDescent="0.25">
      <c r="B221"/>
      <c r="C221"/>
      <c r="D221"/>
      <c r="E221"/>
    </row>
    <row r="222" spans="2:5" ht="15" x14ac:dyDescent="0.25">
      <c r="B222"/>
      <c r="C222"/>
      <c r="D222"/>
      <c r="E222"/>
    </row>
    <row r="223" spans="2:5" ht="15" x14ac:dyDescent="0.25">
      <c r="B223"/>
      <c r="C223"/>
      <c r="D223"/>
      <c r="E223"/>
    </row>
    <row r="224" spans="2:5" ht="15" x14ac:dyDescent="0.25">
      <c r="B224"/>
      <c r="C224"/>
      <c r="D224"/>
      <c r="E224"/>
    </row>
    <row r="225" spans="2:5" ht="15" x14ac:dyDescent="0.25">
      <c r="B225"/>
      <c r="C225"/>
      <c r="D225"/>
      <c r="E225"/>
    </row>
    <row r="226" spans="2:5" ht="15" x14ac:dyDescent="0.25">
      <c r="B226"/>
      <c r="C226"/>
      <c r="D226"/>
      <c r="E226"/>
    </row>
    <row r="227" spans="2:5" ht="15" x14ac:dyDescent="0.25">
      <c r="B227"/>
      <c r="C227"/>
      <c r="D227"/>
      <c r="E227"/>
    </row>
    <row r="228" spans="2:5" ht="15" x14ac:dyDescent="0.25">
      <c r="B228"/>
      <c r="C228"/>
      <c r="D228"/>
      <c r="E228"/>
    </row>
    <row r="229" spans="2:5" ht="15" x14ac:dyDescent="0.25">
      <c r="B229"/>
      <c r="C229"/>
      <c r="D229"/>
      <c r="E229"/>
    </row>
    <row r="230" spans="2:5" ht="15" x14ac:dyDescent="0.25">
      <c r="B230"/>
      <c r="C230"/>
      <c r="D230"/>
      <c r="E230"/>
    </row>
    <row r="231" spans="2:5" ht="15" x14ac:dyDescent="0.25">
      <c r="B231"/>
      <c r="C231"/>
      <c r="D231"/>
      <c r="E231"/>
    </row>
    <row r="232" spans="2:5" ht="15" x14ac:dyDescent="0.25">
      <c r="B232"/>
      <c r="C232"/>
      <c r="D232"/>
      <c r="E232"/>
    </row>
    <row r="233" spans="2:5" ht="15" x14ac:dyDescent="0.25">
      <c r="B233"/>
      <c r="C233"/>
      <c r="D233"/>
      <c r="E233"/>
    </row>
    <row r="234" spans="2:5" ht="15" x14ac:dyDescent="0.25">
      <c r="B234"/>
      <c r="C234"/>
      <c r="D234"/>
      <c r="E234"/>
    </row>
    <row r="235" spans="2:5" ht="15" x14ac:dyDescent="0.25">
      <c r="B235"/>
      <c r="C235"/>
      <c r="D235"/>
      <c r="E235"/>
    </row>
    <row r="236" spans="2:5" ht="15" x14ac:dyDescent="0.25">
      <c r="B236"/>
      <c r="C236"/>
      <c r="D236"/>
      <c r="E236"/>
    </row>
    <row r="237" spans="2:5" ht="15" x14ac:dyDescent="0.25">
      <c r="B237"/>
      <c r="C237"/>
      <c r="D237"/>
      <c r="E237"/>
    </row>
    <row r="238" spans="2:5" ht="15" x14ac:dyDescent="0.25">
      <c r="B238"/>
      <c r="C238"/>
      <c r="D238"/>
      <c r="E238"/>
    </row>
    <row r="239" spans="2:5" ht="15" x14ac:dyDescent="0.25">
      <c r="B239"/>
      <c r="C239"/>
      <c r="D239"/>
      <c r="E239"/>
    </row>
    <row r="240" spans="2:5" ht="15" x14ac:dyDescent="0.25">
      <c r="B240"/>
      <c r="C240"/>
      <c r="D240"/>
      <c r="E240"/>
    </row>
    <row r="241" spans="2:5" ht="15" x14ac:dyDescent="0.25">
      <c r="B241"/>
      <c r="C241"/>
      <c r="D241"/>
      <c r="E241"/>
    </row>
    <row r="242" spans="2:5" ht="15" x14ac:dyDescent="0.25">
      <c r="B242"/>
      <c r="C242"/>
      <c r="D242"/>
      <c r="E242"/>
    </row>
    <row r="243" spans="2:5" ht="15" x14ac:dyDescent="0.25">
      <c r="B243"/>
      <c r="C243"/>
      <c r="D243"/>
      <c r="E243"/>
    </row>
    <row r="244" spans="2:5" ht="15" x14ac:dyDescent="0.25">
      <c r="B244"/>
      <c r="C244"/>
      <c r="D244"/>
      <c r="E244"/>
    </row>
    <row r="245" spans="2:5" ht="15" x14ac:dyDescent="0.25">
      <c r="B245"/>
      <c r="C245"/>
      <c r="D245"/>
      <c r="E245"/>
    </row>
    <row r="246" spans="2:5" ht="15" x14ac:dyDescent="0.25">
      <c r="B246"/>
      <c r="C246"/>
      <c r="D246"/>
      <c r="E246"/>
    </row>
    <row r="247" spans="2:5" ht="15" x14ac:dyDescent="0.25">
      <c r="B247"/>
      <c r="C247"/>
      <c r="D247"/>
      <c r="E247"/>
    </row>
    <row r="248" spans="2:5" ht="15" x14ac:dyDescent="0.25">
      <c r="B248"/>
      <c r="C248"/>
      <c r="D248"/>
      <c r="E248"/>
    </row>
    <row r="249" spans="2:5" ht="15" x14ac:dyDescent="0.25">
      <c r="B249"/>
      <c r="C249"/>
      <c r="D249"/>
      <c r="E249"/>
    </row>
    <row r="250" spans="2:5" ht="15" x14ac:dyDescent="0.25">
      <c r="B250"/>
      <c r="C250"/>
      <c r="D250"/>
      <c r="E250"/>
    </row>
    <row r="251" spans="2:5" ht="15" x14ac:dyDescent="0.25">
      <c r="B251"/>
      <c r="C251"/>
      <c r="D251"/>
      <c r="E251"/>
    </row>
    <row r="252" spans="2:5" ht="15" x14ac:dyDescent="0.25">
      <c r="B252"/>
      <c r="C252"/>
      <c r="D252"/>
      <c r="E252"/>
    </row>
    <row r="253" spans="2:5" ht="15" x14ac:dyDescent="0.25">
      <c r="B253"/>
      <c r="C253"/>
      <c r="D253"/>
      <c r="E253"/>
    </row>
    <row r="254" spans="2:5" ht="15" x14ac:dyDescent="0.25">
      <c r="B254"/>
      <c r="C254"/>
      <c r="D254"/>
      <c r="E254"/>
    </row>
    <row r="255" spans="2:5" ht="15" x14ac:dyDescent="0.25">
      <c r="B255"/>
      <c r="C255"/>
      <c r="D255"/>
      <c r="E255"/>
    </row>
    <row r="256" spans="2:5" ht="15" x14ac:dyDescent="0.25">
      <c r="B256"/>
      <c r="C256"/>
      <c r="D256"/>
      <c r="E256"/>
    </row>
    <row r="257" spans="2:5" ht="15" x14ac:dyDescent="0.25">
      <c r="B257"/>
      <c r="C257"/>
      <c r="D257"/>
      <c r="E257"/>
    </row>
    <row r="258" spans="2:5" ht="15" x14ac:dyDescent="0.25">
      <c r="B258"/>
      <c r="C258"/>
      <c r="D258"/>
      <c r="E258"/>
    </row>
    <row r="259" spans="2:5" ht="15" x14ac:dyDescent="0.25">
      <c r="B259"/>
      <c r="C259"/>
      <c r="D259"/>
      <c r="E259"/>
    </row>
    <row r="260" spans="2:5" ht="15" x14ac:dyDescent="0.25">
      <c r="B260"/>
      <c r="C260"/>
      <c r="D260"/>
      <c r="E260"/>
    </row>
    <row r="261" spans="2:5" ht="15" x14ac:dyDescent="0.25">
      <c r="B261"/>
      <c r="C261"/>
      <c r="D261"/>
      <c r="E261"/>
    </row>
    <row r="262" spans="2:5" ht="15" x14ac:dyDescent="0.25">
      <c r="B262"/>
      <c r="C262"/>
      <c r="D262"/>
      <c r="E262"/>
    </row>
    <row r="263" spans="2:5" ht="15" x14ac:dyDescent="0.25">
      <c r="B263"/>
      <c r="C263"/>
      <c r="D263"/>
      <c r="E263"/>
    </row>
    <row r="264" spans="2:5" ht="15" x14ac:dyDescent="0.25">
      <c r="B264"/>
      <c r="C264"/>
      <c r="D264"/>
      <c r="E264"/>
    </row>
    <row r="265" spans="2:5" ht="15" x14ac:dyDescent="0.25">
      <c r="B265"/>
      <c r="C265"/>
      <c r="D265"/>
      <c r="E265"/>
    </row>
    <row r="266" spans="2:5" ht="15" x14ac:dyDescent="0.25">
      <c r="B266"/>
      <c r="C266"/>
      <c r="D266"/>
      <c r="E266"/>
    </row>
    <row r="267" spans="2:5" ht="15" x14ac:dyDescent="0.25">
      <c r="B267"/>
      <c r="C267"/>
      <c r="D267"/>
      <c r="E267"/>
    </row>
    <row r="268" spans="2:5" ht="15" x14ac:dyDescent="0.25">
      <c r="B268"/>
      <c r="C268"/>
      <c r="D268"/>
      <c r="E268"/>
    </row>
    <row r="269" spans="2:5" ht="15" x14ac:dyDescent="0.25">
      <c r="B269"/>
      <c r="C269"/>
      <c r="D269"/>
      <c r="E269"/>
    </row>
    <row r="270" spans="2:5" ht="15" x14ac:dyDescent="0.25">
      <c r="B270"/>
      <c r="C270"/>
      <c r="D270"/>
      <c r="E270"/>
    </row>
    <row r="271" spans="2:5" ht="15" x14ac:dyDescent="0.25">
      <c r="B271"/>
      <c r="C271"/>
      <c r="D271"/>
      <c r="E271"/>
    </row>
    <row r="272" spans="2:5" ht="15" x14ac:dyDescent="0.25">
      <c r="B272"/>
      <c r="C272"/>
      <c r="D272"/>
      <c r="E272"/>
    </row>
    <row r="273" spans="2:5" ht="15" x14ac:dyDescent="0.25">
      <c r="B273"/>
      <c r="C273"/>
      <c r="D273"/>
      <c r="E273"/>
    </row>
    <row r="274" spans="2:5" ht="15" x14ac:dyDescent="0.25">
      <c r="B274"/>
      <c r="C274"/>
      <c r="D274"/>
      <c r="E274"/>
    </row>
    <row r="275" spans="2:5" ht="15" x14ac:dyDescent="0.25">
      <c r="B275"/>
      <c r="C275"/>
      <c r="D275"/>
      <c r="E275"/>
    </row>
    <row r="276" spans="2:5" ht="15" x14ac:dyDescent="0.25">
      <c r="B276"/>
      <c r="C276"/>
      <c r="D276"/>
      <c r="E276"/>
    </row>
    <row r="277" spans="2:5" ht="15" x14ac:dyDescent="0.25">
      <c r="B277"/>
      <c r="C277"/>
      <c r="D277"/>
      <c r="E277"/>
    </row>
    <row r="278" spans="2:5" ht="15" x14ac:dyDescent="0.25">
      <c r="B278"/>
      <c r="C278"/>
      <c r="D278"/>
      <c r="E278"/>
    </row>
    <row r="279" spans="2:5" ht="15" x14ac:dyDescent="0.25">
      <c r="B279"/>
      <c r="C279"/>
      <c r="D279"/>
      <c r="E279"/>
    </row>
    <row r="280" spans="2:5" ht="15" x14ac:dyDescent="0.25">
      <c r="B280"/>
      <c r="C280"/>
      <c r="D280"/>
      <c r="E280"/>
    </row>
    <row r="281" spans="2:5" ht="15" x14ac:dyDescent="0.25">
      <c r="B281"/>
      <c r="C281"/>
      <c r="D281"/>
      <c r="E281"/>
    </row>
    <row r="282" spans="2:5" ht="15" x14ac:dyDescent="0.25">
      <c r="B282"/>
      <c r="C282"/>
      <c r="D282"/>
      <c r="E282"/>
    </row>
    <row r="283" spans="2:5" ht="15" x14ac:dyDescent="0.25">
      <c r="B283"/>
      <c r="C283"/>
      <c r="D283"/>
      <c r="E283"/>
    </row>
    <row r="284" spans="2:5" ht="15" x14ac:dyDescent="0.25">
      <c r="B284"/>
      <c r="C284"/>
      <c r="D284"/>
      <c r="E284"/>
    </row>
    <row r="285" spans="2:5" ht="15" x14ac:dyDescent="0.25">
      <c r="B285"/>
      <c r="C285"/>
      <c r="D285"/>
      <c r="E285"/>
    </row>
    <row r="286" spans="2:5" ht="15" x14ac:dyDescent="0.25">
      <c r="B286"/>
      <c r="C286"/>
      <c r="D286"/>
      <c r="E286"/>
    </row>
    <row r="287" spans="2:5" ht="15" x14ac:dyDescent="0.25">
      <c r="B287"/>
      <c r="C287"/>
      <c r="D287"/>
      <c r="E287"/>
    </row>
    <row r="288" spans="2:5" ht="15" x14ac:dyDescent="0.25">
      <c r="B288"/>
      <c r="C288"/>
      <c r="D288"/>
      <c r="E288"/>
    </row>
    <row r="289" spans="2:5" ht="15" x14ac:dyDescent="0.25">
      <c r="B289"/>
      <c r="C289"/>
      <c r="D289"/>
      <c r="E289"/>
    </row>
    <row r="290" spans="2:5" ht="15" x14ac:dyDescent="0.25">
      <c r="B290"/>
      <c r="C290"/>
      <c r="D290"/>
      <c r="E290"/>
    </row>
    <row r="291" spans="2:5" ht="15" x14ac:dyDescent="0.25">
      <c r="B291"/>
      <c r="C291"/>
      <c r="D291"/>
      <c r="E291"/>
    </row>
    <row r="292" spans="2:5" ht="15" x14ac:dyDescent="0.25">
      <c r="B292"/>
      <c r="C292"/>
      <c r="D292"/>
      <c r="E292"/>
    </row>
    <row r="293" spans="2:5" ht="15" x14ac:dyDescent="0.25">
      <c r="B293"/>
      <c r="C293"/>
      <c r="D293"/>
      <c r="E293"/>
    </row>
    <row r="294" spans="2:5" ht="15" x14ac:dyDescent="0.25">
      <c r="B294"/>
      <c r="C294"/>
      <c r="D294"/>
      <c r="E294"/>
    </row>
    <row r="295" spans="2:5" ht="15" x14ac:dyDescent="0.25">
      <c r="B295"/>
      <c r="C295"/>
      <c r="D295"/>
      <c r="E295"/>
    </row>
    <row r="296" spans="2:5" ht="15" x14ac:dyDescent="0.25">
      <c r="B296"/>
      <c r="C296"/>
      <c r="D296"/>
      <c r="E296"/>
    </row>
    <row r="297" spans="2:5" ht="15" x14ac:dyDescent="0.25">
      <c r="B297"/>
      <c r="C297"/>
      <c r="D297"/>
      <c r="E297"/>
    </row>
    <row r="298" spans="2:5" ht="15" x14ac:dyDescent="0.25">
      <c r="B298"/>
      <c r="C298"/>
      <c r="D298"/>
      <c r="E298"/>
    </row>
    <row r="299" spans="2:5" ht="15" x14ac:dyDescent="0.25">
      <c r="B299"/>
      <c r="C299"/>
      <c r="D299"/>
      <c r="E299"/>
    </row>
    <row r="300" spans="2:5" ht="15" x14ac:dyDescent="0.25">
      <c r="B300"/>
      <c r="C300"/>
      <c r="D300"/>
      <c r="E300"/>
    </row>
    <row r="301" spans="2:5" ht="15" x14ac:dyDescent="0.25">
      <c r="B301"/>
      <c r="C301"/>
      <c r="D301"/>
      <c r="E301"/>
    </row>
    <row r="302" spans="2:5" ht="15" x14ac:dyDescent="0.25">
      <c r="B302"/>
      <c r="C302"/>
      <c r="D302"/>
      <c r="E302"/>
    </row>
    <row r="303" spans="2:5" ht="15" x14ac:dyDescent="0.25">
      <c r="B303"/>
      <c r="C303"/>
      <c r="D303"/>
      <c r="E303"/>
    </row>
    <row r="304" spans="2:5" ht="15" x14ac:dyDescent="0.25">
      <c r="B304"/>
      <c r="C304"/>
      <c r="D304"/>
      <c r="E304"/>
    </row>
    <row r="305" spans="2:5" ht="15" x14ac:dyDescent="0.25">
      <c r="B305"/>
      <c r="C305"/>
      <c r="D305"/>
      <c r="E305"/>
    </row>
    <row r="306" spans="2:5" ht="15" x14ac:dyDescent="0.25">
      <c r="B306"/>
      <c r="C306"/>
      <c r="D306"/>
      <c r="E306"/>
    </row>
    <row r="307" spans="2:5" ht="15" x14ac:dyDescent="0.25">
      <c r="B307"/>
      <c r="C307"/>
      <c r="D307"/>
      <c r="E307"/>
    </row>
    <row r="308" spans="2:5" ht="15" x14ac:dyDescent="0.25">
      <c r="B308"/>
      <c r="C308"/>
      <c r="D308"/>
      <c r="E308"/>
    </row>
    <row r="309" spans="2:5" ht="15" x14ac:dyDescent="0.25">
      <c r="B309"/>
      <c r="C309"/>
      <c r="D309"/>
      <c r="E309"/>
    </row>
    <row r="310" spans="2:5" ht="15" x14ac:dyDescent="0.25">
      <c r="B310"/>
      <c r="C310"/>
      <c r="D310"/>
      <c r="E310"/>
    </row>
    <row r="311" spans="2:5" ht="15" x14ac:dyDescent="0.25">
      <c r="B311"/>
      <c r="C311"/>
      <c r="D311"/>
      <c r="E311"/>
    </row>
    <row r="312" spans="2:5" ht="15" x14ac:dyDescent="0.25">
      <c r="B312"/>
      <c r="C312"/>
      <c r="D312"/>
      <c r="E312"/>
    </row>
    <row r="313" spans="2:5" ht="15" x14ac:dyDescent="0.25">
      <c r="B313"/>
      <c r="C313"/>
      <c r="D313"/>
      <c r="E313"/>
    </row>
    <row r="314" spans="2:5" ht="15" x14ac:dyDescent="0.25">
      <c r="B314"/>
      <c r="C314"/>
      <c r="D314"/>
      <c r="E314"/>
    </row>
    <row r="315" spans="2:5" ht="15" x14ac:dyDescent="0.25">
      <c r="B315"/>
      <c r="C315"/>
      <c r="D315"/>
      <c r="E315"/>
    </row>
    <row r="316" spans="2:5" ht="15" x14ac:dyDescent="0.25">
      <c r="B316"/>
      <c r="C316"/>
      <c r="D316"/>
      <c r="E316"/>
    </row>
    <row r="317" spans="2:5" ht="15" x14ac:dyDescent="0.25">
      <c r="B317"/>
      <c r="C317"/>
      <c r="D317"/>
      <c r="E317"/>
    </row>
    <row r="318" spans="2:5" ht="15" x14ac:dyDescent="0.25">
      <c r="B318"/>
      <c r="C318"/>
      <c r="D318"/>
      <c r="E318"/>
    </row>
    <row r="319" spans="2:5" ht="15" x14ac:dyDescent="0.25">
      <c r="B319"/>
      <c r="C319"/>
      <c r="D319"/>
      <c r="E319"/>
    </row>
    <row r="320" spans="2:5" ht="15" x14ac:dyDescent="0.25">
      <c r="B320"/>
      <c r="C320"/>
      <c r="D320"/>
      <c r="E320"/>
    </row>
    <row r="321" spans="2:5" ht="15" x14ac:dyDescent="0.25">
      <c r="B321"/>
      <c r="C321"/>
      <c r="D321"/>
      <c r="E321"/>
    </row>
    <row r="322" spans="2:5" ht="15" x14ac:dyDescent="0.25">
      <c r="B322"/>
      <c r="C322"/>
      <c r="D322"/>
      <c r="E322"/>
    </row>
    <row r="323" spans="2:5" ht="15" x14ac:dyDescent="0.25">
      <c r="B323"/>
      <c r="C323"/>
      <c r="D323"/>
      <c r="E323"/>
    </row>
    <row r="324" spans="2:5" ht="15" x14ac:dyDescent="0.25">
      <c r="B324"/>
      <c r="C324"/>
      <c r="D324"/>
      <c r="E324"/>
    </row>
    <row r="325" spans="2:5" ht="15" x14ac:dyDescent="0.25">
      <c r="B325"/>
      <c r="C325"/>
      <c r="D325"/>
      <c r="E325"/>
    </row>
    <row r="326" spans="2:5" ht="15" x14ac:dyDescent="0.25">
      <c r="B326"/>
      <c r="C326"/>
      <c r="D326"/>
      <c r="E326"/>
    </row>
    <row r="327" spans="2:5" ht="15" x14ac:dyDescent="0.25">
      <c r="B327"/>
      <c r="C327"/>
      <c r="D327"/>
      <c r="E327"/>
    </row>
    <row r="328" spans="2:5" ht="15" x14ac:dyDescent="0.25">
      <c r="B328"/>
      <c r="C328"/>
      <c r="D328"/>
      <c r="E328"/>
    </row>
    <row r="329" spans="2:5" ht="15" x14ac:dyDescent="0.25">
      <c r="B329"/>
      <c r="C329"/>
      <c r="D329"/>
      <c r="E329"/>
    </row>
    <row r="330" spans="2:5" ht="15" x14ac:dyDescent="0.25">
      <c r="B330"/>
      <c r="C330"/>
      <c r="D330"/>
      <c r="E330"/>
    </row>
    <row r="331" spans="2:5" ht="15" x14ac:dyDescent="0.25">
      <c r="B331"/>
      <c r="C331"/>
      <c r="D331"/>
      <c r="E331"/>
    </row>
    <row r="332" spans="2:5" ht="15" x14ac:dyDescent="0.25">
      <c r="B332"/>
      <c r="C332"/>
      <c r="D332"/>
      <c r="E332"/>
    </row>
    <row r="333" spans="2:5" ht="15" x14ac:dyDescent="0.25">
      <c r="B333"/>
      <c r="C333"/>
      <c r="D333"/>
      <c r="E333"/>
    </row>
    <row r="334" spans="2:5" ht="15" x14ac:dyDescent="0.25">
      <c r="B334"/>
      <c r="C334"/>
      <c r="D334"/>
      <c r="E334"/>
    </row>
    <row r="335" spans="2:5" ht="15" x14ac:dyDescent="0.25">
      <c r="B335"/>
      <c r="C335"/>
      <c r="D335"/>
      <c r="E335"/>
    </row>
    <row r="336" spans="2:5" ht="15" x14ac:dyDescent="0.25">
      <c r="B336"/>
      <c r="C336"/>
      <c r="D336"/>
      <c r="E336"/>
    </row>
    <row r="337" spans="2:5" ht="15" x14ac:dyDescent="0.25">
      <c r="B337"/>
      <c r="C337"/>
      <c r="D337"/>
      <c r="E337"/>
    </row>
    <row r="338" spans="2:5" ht="15" x14ac:dyDescent="0.25">
      <c r="B338"/>
      <c r="C338"/>
      <c r="D338"/>
      <c r="E338"/>
    </row>
    <row r="339" spans="2:5" ht="15" x14ac:dyDescent="0.25">
      <c r="B339"/>
      <c r="C339"/>
      <c r="D339"/>
      <c r="E339"/>
    </row>
    <row r="340" spans="2:5" ht="15" x14ac:dyDescent="0.25">
      <c r="B340"/>
      <c r="C340"/>
      <c r="D340"/>
      <c r="E340"/>
    </row>
    <row r="341" spans="2:5" ht="15" x14ac:dyDescent="0.25">
      <c r="B341"/>
      <c r="C341"/>
      <c r="D341"/>
      <c r="E341"/>
    </row>
    <row r="342" spans="2:5" ht="15" x14ac:dyDescent="0.25">
      <c r="B342"/>
      <c r="C342"/>
      <c r="D342"/>
      <c r="E342"/>
    </row>
    <row r="343" spans="2:5" ht="15" x14ac:dyDescent="0.25">
      <c r="B343"/>
      <c r="C343"/>
      <c r="D343"/>
      <c r="E343"/>
    </row>
    <row r="344" spans="2:5" ht="15" x14ac:dyDescent="0.25">
      <c r="B344"/>
      <c r="C344"/>
      <c r="D344"/>
      <c r="E344"/>
    </row>
    <row r="345" spans="2:5" ht="15" x14ac:dyDescent="0.25">
      <c r="B345"/>
      <c r="C345"/>
      <c r="D345"/>
      <c r="E345"/>
    </row>
    <row r="346" spans="2:5" ht="15" x14ac:dyDescent="0.25">
      <c r="B346"/>
      <c r="C346"/>
      <c r="D346"/>
      <c r="E346"/>
    </row>
    <row r="347" spans="2:5" ht="15" x14ac:dyDescent="0.25">
      <c r="B347"/>
      <c r="C347"/>
      <c r="D347"/>
      <c r="E347"/>
    </row>
    <row r="348" spans="2:5" ht="15" x14ac:dyDescent="0.25">
      <c r="B348"/>
      <c r="C348"/>
      <c r="D348"/>
      <c r="E348"/>
    </row>
    <row r="349" spans="2:5" ht="15" x14ac:dyDescent="0.25">
      <c r="B349"/>
      <c r="C349"/>
      <c r="D349"/>
      <c r="E349"/>
    </row>
    <row r="350" spans="2:5" ht="15" x14ac:dyDescent="0.25">
      <c r="B350"/>
      <c r="C350"/>
      <c r="D350"/>
      <c r="E350"/>
    </row>
    <row r="351" spans="2:5" ht="15" x14ac:dyDescent="0.25">
      <c r="B351"/>
      <c r="C351"/>
      <c r="D351"/>
      <c r="E351"/>
    </row>
    <row r="352" spans="2:5" ht="15" x14ac:dyDescent="0.25">
      <c r="B352"/>
      <c r="C352"/>
      <c r="D352"/>
      <c r="E352"/>
    </row>
    <row r="353" spans="2:5" ht="15" x14ac:dyDescent="0.25">
      <c r="B353"/>
      <c r="C353"/>
      <c r="D353"/>
      <c r="E353"/>
    </row>
    <row r="354" spans="2:5" ht="15" x14ac:dyDescent="0.25">
      <c r="B354"/>
      <c r="C354"/>
      <c r="D354"/>
      <c r="E354"/>
    </row>
    <row r="355" spans="2:5" ht="15" x14ac:dyDescent="0.25">
      <c r="B355"/>
      <c r="C355"/>
      <c r="D355"/>
      <c r="E355"/>
    </row>
    <row r="356" spans="2:5" ht="15" x14ac:dyDescent="0.25">
      <c r="B356"/>
      <c r="C356"/>
      <c r="D356"/>
      <c r="E356"/>
    </row>
    <row r="357" spans="2:5" ht="15" x14ac:dyDescent="0.25">
      <c r="B357"/>
      <c r="C357"/>
      <c r="D357"/>
      <c r="E357"/>
    </row>
    <row r="358" spans="2:5" ht="15" x14ac:dyDescent="0.25">
      <c r="B358"/>
      <c r="C358"/>
      <c r="D358"/>
      <c r="E358"/>
    </row>
    <row r="359" spans="2:5" ht="15" x14ac:dyDescent="0.25">
      <c r="B359"/>
      <c r="C359"/>
      <c r="D359"/>
      <c r="E359"/>
    </row>
    <row r="360" spans="2:5" ht="15" x14ac:dyDescent="0.25">
      <c r="B360"/>
      <c r="C360"/>
      <c r="D360"/>
      <c r="E360"/>
    </row>
    <row r="361" spans="2:5" ht="15" x14ac:dyDescent="0.25">
      <c r="B361"/>
      <c r="C361"/>
      <c r="D361"/>
      <c r="E361"/>
    </row>
    <row r="362" spans="2:5" ht="15" x14ac:dyDescent="0.25">
      <c r="B362"/>
      <c r="C362"/>
      <c r="D362"/>
      <c r="E362"/>
    </row>
    <row r="363" spans="2:5" ht="15" x14ac:dyDescent="0.25">
      <c r="B363"/>
      <c r="C363"/>
      <c r="D363"/>
      <c r="E363"/>
    </row>
    <row r="364" spans="2:5" ht="15" x14ac:dyDescent="0.25">
      <c r="B364"/>
      <c r="C364"/>
      <c r="D364"/>
      <c r="E364"/>
    </row>
    <row r="365" spans="2:5" ht="15" x14ac:dyDescent="0.25">
      <c r="B365"/>
      <c r="C365"/>
      <c r="D365"/>
      <c r="E365"/>
    </row>
    <row r="366" spans="2:5" ht="15" x14ac:dyDescent="0.25">
      <c r="B366"/>
      <c r="C366"/>
      <c r="D366"/>
      <c r="E366"/>
    </row>
    <row r="367" spans="2:5" ht="15" x14ac:dyDescent="0.25">
      <c r="B367"/>
      <c r="C367"/>
      <c r="D367"/>
      <c r="E367"/>
    </row>
    <row r="368" spans="2:5" ht="15" x14ac:dyDescent="0.25">
      <c r="B368"/>
      <c r="C368"/>
      <c r="D368"/>
      <c r="E368"/>
    </row>
    <row r="369" spans="2:5" ht="15" x14ac:dyDescent="0.25">
      <c r="B369"/>
      <c r="C369"/>
      <c r="D369"/>
      <c r="E369"/>
    </row>
    <row r="370" spans="2:5" ht="15" x14ac:dyDescent="0.25">
      <c r="B370"/>
      <c r="C370"/>
      <c r="D370"/>
      <c r="E370"/>
    </row>
    <row r="371" spans="2:5" ht="15" x14ac:dyDescent="0.25">
      <c r="B371"/>
      <c r="C371"/>
      <c r="D371"/>
      <c r="E371"/>
    </row>
    <row r="372" spans="2:5" ht="15" x14ac:dyDescent="0.25">
      <c r="B372"/>
      <c r="C372"/>
      <c r="D372"/>
      <c r="E372"/>
    </row>
    <row r="373" spans="2:5" ht="15" x14ac:dyDescent="0.25">
      <c r="B373"/>
      <c r="C373"/>
      <c r="D373"/>
      <c r="E373"/>
    </row>
    <row r="374" spans="2:5" ht="15" x14ac:dyDescent="0.25">
      <c r="B374"/>
      <c r="C374"/>
      <c r="D374"/>
      <c r="E374"/>
    </row>
    <row r="375" spans="2:5" ht="15" x14ac:dyDescent="0.25">
      <c r="B375"/>
      <c r="C375"/>
      <c r="D375"/>
      <c r="E375"/>
    </row>
    <row r="376" spans="2:5" ht="15" x14ac:dyDescent="0.25">
      <c r="B376"/>
      <c r="C376"/>
      <c r="D376"/>
      <c r="E376"/>
    </row>
    <row r="377" spans="2:5" ht="15" x14ac:dyDescent="0.25">
      <c r="B377"/>
      <c r="C377"/>
      <c r="D377"/>
      <c r="E377"/>
    </row>
    <row r="378" spans="2:5" ht="15" x14ac:dyDescent="0.25">
      <c r="B378"/>
      <c r="C378"/>
      <c r="D378"/>
      <c r="E378"/>
    </row>
    <row r="379" spans="2:5" ht="15" x14ac:dyDescent="0.25">
      <c r="B379"/>
      <c r="C379"/>
      <c r="D379"/>
      <c r="E379"/>
    </row>
    <row r="380" spans="2:5" ht="15" x14ac:dyDescent="0.25">
      <c r="B380"/>
      <c r="C380"/>
      <c r="D380"/>
      <c r="E380"/>
    </row>
    <row r="381" spans="2:5" ht="15" x14ac:dyDescent="0.25">
      <c r="B381"/>
      <c r="C381"/>
      <c r="D381"/>
      <c r="E381"/>
    </row>
    <row r="382" spans="2:5" ht="15" x14ac:dyDescent="0.25">
      <c r="B382"/>
      <c r="C382"/>
      <c r="D382"/>
      <c r="E382"/>
    </row>
    <row r="383" spans="2:5" ht="15" x14ac:dyDescent="0.25">
      <c r="B383"/>
      <c r="C383"/>
      <c r="D383"/>
      <c r="E383"/>
    </row>
    <row r="384" spans="2:5" ht="15" x14ac:dyDescent="0.25">
      <c r="B384"/>
      <c r="C384"/>
      <c r="D384"/>
      <c r="E384"/>
    </row>
    <row r="385" spans="2:5" ht="15" x14ac:dyDescent="0.25">
      <c r="B385"/>
      <c r="C385"/>
      <c r="D385"/>
      <c r="E385"/>
    </row>
    <row r="386" spans="2:5" ht="15" x14ac:dyDescent="0.25">
      <c r="B386"/>
      <c r="C386"/>
      <c r="D386"/>
      <c r="E386"/>
    </row>
    <row r="387" spans="2:5" ht="15" x14ac:dyDescent="0.25">
      <c r="B387"/>
      <c r="C387"/>
      <c r="D387"/>
      <c r="E387"/>
    </row>
    <row r="388" spans="2:5" ht="15" x14ac:dyDescent="0.25">
      <c r="B388"/>
      <c r="C388"/>
      <c r="D388"/>
      <c r="E388"/>
    </row>
    <row r="389" spans="2:5" ht="15" x14ac:dyDescent="0.25">
      <c r="B389"/>
      <c r="C389"/>
      <c r="D389"/>
      <c r="E389"/>
    </row>
    <row r="390" spans="2:5" ht="15" x14ac:dyDescent="0.25">
      <c r="B390"/>
      <c r="C390"/>
      <c r="D390"/>
      <c r="E390"/>
    </row>
    <row r="391" spans="2:5" ht="15" x14ac:dyDescent="0.25">
      <c r="B391"/>
      <c r="C391"/>
      <c r="D391"/>
      <c r="E391"/>
    </row>
    <row r="392" spans="2:5" ht="15" x14ac:dyDescent="0.25">
      <c r="B392"/>
      <c r="C392"/>
      <c r="D392"/>
      <c r="E392"/>
    </row>
    <row r="393" spans="2:5" ht="15" x14ac:dyDescent="0.25">
      <c r="B393"/>
      <c r="C393"/>
      <c r="D393"/>
      <c r="E393"/>
    </row>
    <row r="394" spans="2:5" ht="15" x14ac:dyDescent="0.25">
      <c r="B394"/>
      <c r="C394"/>
      <c r="D394"/>
      <c r="E394"/>
    </row>
    <row r="395" spans="2:5" ht="15" x14ac:dyDescent="0.25">
      <c r="B395"/>
      <c r="C395"/>
      <c r="D395"/>
      <c r="E395"/>
    </row>
    <row r="396" spans="2:5" ht="15" x14ac:dyDescent="0.25">
      <c r="B396"/>
      <c r="C396"/>
      <c r="D396"/>
      <c r="E396"/>
    </row>
    <row r="397" spans="2:5" ht="15" x14ac:dyDescent="0.25">
      <c r="B397"/>
      <c r="C397"/>
      <c r="D397"/>
      <c r="E397"/>
    </row>
    <row r="398" spans="2:5" ht="15" x14ac:dyDescent="0.25">
      <c r="B398"/>
      <c r="C398"/>
      <c r="D398"/>
      <c r="E398"/>
    </row>
    <row r="399" spans="2:5" ht="15" x14ac:dyDescent="0.25">
      <c r="B399"/>
      <c r="C399"/>
      <c r="D399"/>
      <c r="E399"/>
    </row>
    <row r="400" spans="2:5" ht="15" x14ac:dyDescent="0.25">
      <c r="B400"/>
      <c r="C400"/>
      <c r="D400"/>
      <c r="E400"/>
    </row>
    <row r="401" spans="2:5" ht="15" x14ac:dyDescent="0.25">
      <c r="B401"/>
      <c r="C401"/>
      <c r="D401"/>
      <c r="E401"/>
    </row>
    <row r="402" spans="2:5" ht="15" x14ac:dyDescent="0.25">
      <c r="B402"/>
      <c r="C402"/>
      <c r="D402"/>
      <c r="E402"/>
    </row>
    <row r="403" spans="2:5" ht="15" x14ac:dyDescent="0.25">
      <c r="B403"/>
      <c r="C403"/>
      <c r="D403"/>
      <c r="E403"/>
    </row>
    <row r="404" spans="2:5" ht="15" x14ac:dyDescent="0.25">
      <c r="B404"/>
      <c r="C404"/>
      <c r="D404"/>
      <c r="E404"/>
    </row>
    <row r="405" spans="2:5" ht="15" x14ac:dyDescent="0.25">
      <c r="B405"/>
      <c r="C405"/>
      <c r="D405"/>
      <c r="E405"/>
    </row>
    <row r="406" spans="2:5" ht="15" x14ac:dyDescent="0.25">
      <c r="B406"/>
      <c r="C406"/>
      <c r="D406"/>
      <c r="E406"/>
    </row>
    <row r="407" spans="2:5" ht="15" x14ac:dyDescent="0.25">
      <c r="B407"/>
      <c r="C407"/>
      <c r="D407"/>
      <c r="E407"/>
    </row>
    <row r="408" spans="2:5" ht="15" x14ac:dyDescent="0.25">
      <c r="B408"/>
      <c r="C408"/>
      <c r="D408"/>
      <c r="E408"/>
    </row>
    <row r="409" spans="2:5" ht="15" x14ac:dyDescent="0.25">
      <c r="B409"/>
      <c r="C409"/>
      <c r="D409"/>
      <c r="E409"/>
    </row>
    <row r="410" spans="2:5" ht="15" x14ac:dyDescent="0.25">
      <c r="B410"/>
      <c r="C410"/>
      <c r="D410"/>
      <c r="E410"/>
    </row>
    <row r="411" spans="2:5" ht="15" x14ac:dyDescent="0.25">
      <c r="B411"/>
      <c r="C411"/>
      <c r="D411"/>
      <c r="E411"/>
    </row>
    <row r="412" spans="2:5" ht="15" x14ac:dyDescent="0.25">
      <c r="B412"/>
      <c r="C412"/>
      <c r="D412"/>
      <c r="E412"/>
    </row>
    <row r="413" spans="2:5" ht="15" x14ac:dyDescent="0.25">
      <c r="B413"/>
      <c r="C413"/>
      <c r="D413"/>
      <c r="E413"/>
    </row>
    <row r="414" spans="2:5" ht="15" x14ac:dyDescent="0.25">
      <c r="B414"/>
      <c r="C414"/>
      <c r="D414"/>
      <c r="E414"/>
    </row>
    <row r="415" spans="2:5" ht="15" x14ac:dyDescent="0.25">
      <c r="B415"/>
      <c r="C415"/>
      <c r="D415"/>
      <c r="E415"/>
    </row>
    <row r="416" spans="2:5" ht="15" x14ac:dyDescent="0.25">
      <c r="B416"/>
      <c r="C416"/>
      <c r="D416"/>
      <c r="E416"/>
    </row>
    <row r="417" spans="2:5" ht="15" x14ac:dyDescent="0.25">
      <c r="B417"/>
      <c r="C417"/>
      <c r="D417"/>
      <c r="E417"/>
    </row>
    <row r="418" spans="2:5" ht="15" x14ac:dyDescent="0.25">
      <c r="B418"/>
      <c r="C418"/>
      <c r="D418"/>
      <c r="E418"/>
    </row>
    <row r="419" spans="2:5" ht="15" x14ac:dyDescent="0.25">
      <c r="B419"/>
      <c r="C419"/>
      <c r="D419"/>
      <c r="E419"/>
    </row>
    <row r="420" spans="2:5" ht="15" x14ac:dyDescent="0.25">
      <c r="B420"/>
      <c r="C420"/>
      <c r="D420"/>
      <c r="E420"/>
    </row>
    <row r="421" spans="2:5" ht="15" x14ac:dyDescent="0.25">
      <c r="B421"/>
      <c r="C421"/>
      <c r="D421"/>
      <c r="E421"/>
    </row>
    <row r="422" spans="2:5" ht="15" x14ac:dyDescent="0.25">
      <c r="B422"/>
      <c r="C422"/>
      <c r="D422"/>
      <c r="E422"/>
    </row>
    <row r="423" spans="2:5" ht="15" x14ac:dyDescent="0.25">
      <c r="B423"/>
      <c r="C423"/>
      <c r="D423"/>
      <c r="E423"/>
    </row>
    <row r="424" spans="2:5" ht="15" x14ac:dyDescent="0.25">
      <c r="B424"/>
      <c r="C424"/>
      <c r="D424"/>
      <c r="E424"/>
    </row>
    <row r="425" spans="2:5" ht="15" x14ac:dyDescent="0.25">
      <c r="B425"/>
      <c r="C425"/>
      <c r="D425"/>
      <c r="E425"/>
    </row>
    <row r="426" spans="2:5" ht="15" x14ac:dyDescent="0.25">
      <c r="B426"/>
      <c r="C426"/>
      <c r="D426"/>
      <c r="E426"/>
    </row>
    <row r="427" spans="2:5" ht="15" x14ac:dyDescent="0.25">
      <c r="B427"/>
      <c r="C427"/>
      <c r="D427"/>
      <c r="E427"/>
    </row>
    <row r="428" spans="2:5" ht="15" x14ac:dyDescent="0.25">
      <c r="B428"/>
      <c r="C428"/>
      <c r="D428"/>
      <c r="E428"/>
    </row>
    <row r="429" spans="2:5" ht="15" x14ac:dyDescent="0.25">
      <c r="B429"/>
      <c r="C429"/>
      <c r="D429"/>
      <c r="E429"/>
    </row>
    <row r="430" spans="2:5" ht="15" x14ac:dyDescent="0.25">
      <c r="B430"/>
      <c r="C430"/>
      <c r="D430"/>
      <c r="E430"/>
    </row>
    <row r="431" spans="2:5" ht="15" x14ac:dyDescent="0.25">
      <c r="B431"/>
      <c r="C431"/>
      <c r="D431"/>
      <c r="E431"/>
    </row>
    <row r="432" spans="2:5" ht="15" x14ac:dyDescent="0.25">
      <c r="B432"/>
      <c r="C432"/>
      <c r="D432"/>
      <c r="E432"/>
    </row>
    <row r="433" spans="2:5" ht="15" x14ac:dyDescent="0.25">
      <c r="B433"/>
      <c r="C433"/>
      <c r="D433"/>
      <c r="E433"/>
    </row>
    <row r="434" spans="2:5" ht="15" x14ac:dyDescent="0.25">
      <c r="B434"/>
      <c r="C434"/>
      <c r="D434"/>
      <c r="E434"/>
    </row>
    <row r="435" spans="2:5" ht="15" x14ac:dyDescent="0.25">
      <c r="B435"/>
      <c r="C435"/>
      <c r="D435"/>
      <c r="E435"/>
    </row>
    <row r="436" spans="2:5" ht="15" x14ac:dyDescent="0.25">
      <c r="B436"/>
      <c r="C436"/>
      <c r="D436"/>
      <c r="E436"/>
    </row>
    <row r="437" spans="2:5" ht="15" x14ac:dyDescent="0.25">
      <c r="B437"/>
      <c r="C437"/>
      <c r="D437"/>
      <c r="E437"/>
    </row>
    <row r="438" spans="2:5" ht="15" x14ac:dyDescent="0.25">
      <c r="B438"/>
      <c r="C438"/>
      <c r="D438"/>
      <c r="E438"/>
    </row>
    <row r="439" spans="2:5" ht="15" x14ac:dyDescent="0.25">
      <c r="B439"/>
      <c r="C439"/>
      <c r="D439"/>
      <c r="E439"/>
    </row>
    <row r="440" spans="2:5" ht="15" x14ac:dyDescent="0.25">
      <c r="B440"/>
      <c r="C440"/>
      <c r="D440"/>
      <c r="E440"/>
    </row>
    <row r="441" spans="2:5" ht="15" x14ac:dyDescent="0.25">
      <c r="B441"/>
      <c r="C441"/>
      <c r="D441"/>
      <c r="E441"/>
    </row>
    <row r="442" spans="2:5" ht="15" x14ac:dyDescent="0.25">
      <c r="B442"/>
      <c r="C442"/>
      <c r="D442"/>
      <c r="E442"/>
    </row>
    <row r="443" spans="2:5" ht="15" x14ac:dyDescent="0.25">
      <c r="B443"/>
      <c r="C443"/>
      <c r="D443"/>
      <c r="E443"/>
    </row>
    <row r="444" spans="2:5" ht="15" x14ac:dyDescent="0.25">
      <c r="B444"/>
      <c r="C444"/>
      <c r="D444"/>
      <c r="E444"/>
    </row>
    <row r="445" spans="2:5" ht="15" x14ac:dyDescent="0.25">
      <c r="B445"/>
      <c r="C445"/>
      <c r="D445"/>
      <c r="E445"/>
    </row>
    <row r="446" spans="2:5" ht="15" x14ac:dyDescent="0.25">
      <c r="B446"/>
      <c r="C446"/>
      <c r="D446"/>
      <c r="E446"/>
    </row>
    <row r="447" spans="2:5" ht="15" x14ac:dyDescent="0.25">
      <c r="B447"/>
      <c r="C447"/>
      <c r="D447"/>
      <c r="E447"/>
    </row>
    <row r="448" spans="2:5" ht="15" x14ac:dyDescent="0.25">
      <c r="B448"/>
      <c r="C448"/>
      <c r="D448"/>
      <c r="E448"/>
    </row>
    <row r="449" spans="2:5" ht="15" x14ac:dyDescent="0.25">
      <c r="B449"/>
      <c r="C449"/>
      <c r="D449"/>
      <c r="E449"/>
    </row>
    <row r="450" spans="2:5" ht="15" x14ac:dyDescent="0.25">
      <c r="B450"/>
      <c r="C450"/>
      <c r="D450"/>
      <c r="E450"/>
    </row>
    <row r="451" spans="2:5" ht="15" x14ac:dyDescent="0.25">
      <c r="B451"/>
      <c r="C451"/>
      <c r="D451"/>
      <c r="E451"/>
    </row>
    <row r="452" spans="2:5" ht="15" x14ac:dyDescent="0.25">
      <c r="B452"/>
      <c r="C452"/>
      <c r="D452"/>
      <c r="E452"/>
    </row>
    <row r="453" spans="2:5" ht="15" x14ac:dyDescent="0.25">
      <c r="B453"/>
      <c r="C453"/>
      <c r="D453"/>
      <c r="E453"/>
    </row>
    <row r="454" spans="2:5" ht="15" x14ac:dyDescent="0.25">
      <c r="B454"/>
      <c r="C454"/>
      <c r="D454"/>
      <c r="E454"/>
    </row>
    <row r="455" spans="2:5" ht="15" x14ac:dyDescent="0.25">
      <c r="B455"/>
      <c r="C455"/>
      <c r="D455"/>
      <c r="E455"/>
    </row>
    <row r="456" spans="2:5" ht="15" x14ac:dyDescent="0.25">
      <c r="B456"/>
      <c r="C456"/>
      <c r="D456"/>
      <c r="E456"/>
    </row>
    <row r="457" spans="2:5" ht="15" x14ac:dyDescent="0.25">
      <c r="B457"/>
      <c r="C457"/>
      <c r="D457"/>
      <c r="E457"/>
    </row>
    <row r="458" spans="2:5" ht="15" x14ac:dyDescent="0.25">
      <c r="B458"/>
      <c r="C458"/>
      <c r="D458"/>
      <c r="E458"/>
    </row>
    <row r="459" spans="2:5" ht="15" x14ac:dyDescent="0.25">
      <c r="B459"/>
      <c r="C459"/>
      <c r="D459"/>
      <c r="E459"/>
    </row>
    <row r="460" spans="2:5" ht="15" x14ac:dyDescent="0.25">
      <c r="B460"/>
      <c r="C460"/>
      <c r="D460"/>
      <c r="E460"/>
    </row>
    <row r="461" spans="2:5" ht="15" x14ac:dyDescent="0.25">
      <c r="B461"/>
      <c r="C461"/>
      <c r="D461"/>
      <c r="E461"/>
    </row>
    <row r="462" spans="2:5" ht="15" x14ac:dyDescent="0.25">
      <c r="B462"/>
      <c r="C462"/>
      <c r="D462"/>
      <c r="E462"/>
    </row>
    <row r="463" spans="2:5" ht="15" x14ac:dyDescent="0.25">
      <c r="B463"/>
      <c r="C463"/>
      <c r="D463"/>
      <c r="E463"/>
    </row>
    <row r="464" spans="2:5" ht="15" x14ac:dyDescent="0.25">
      <c r="B464"/>
      <c r="C464"/>
      <c r="D464"/>
      <c r="E464"/>
    </row>
    <row r="465" spans="2:5" ht="15" x14ac:dyDescent="0.25">
      <c r="B465"/>
      <c r="C465"/>
      <c r="D465"/>
      <c r="E465"/>
    </row>
    <row r="466" spans="2:5" ht="15" x14ac:dyDescent="0.25">
      <c r="B466"/>
      <c r="C466"/>
      <c r="D466"/>
      <c r="E466"/>
    </row>
    <row r="467" spans="2:5" ht="15" x14ac:dyDescent="0.25">
      <c r="B467"/>
      <c r="C467"/>
      <c r="D467"/>
      <c r="E467"/>
    </row>
    <row r="468" spans="2:5" ht="15" x14ac:dyDescent="0.25">
      <c r="B468"/>
      <c r="C468"/>
      <c r="D468"/>
      <c r="E468"/>
    </row>
    <row r="469" spans="2:5" ht="15" x14ac:dyDescent="0.25">
      <c r="B469"/>
      <c r="C469"/>
      <c r="D469"/>
      <c r="E469"/>
    </row>
    <row r="470" spans="2:5" ht="15" x14ac:dyDescent="0.25">
      <c r="B470"/>
      <c r="C470"/>
      <c r="D470"/>
      <c r="E470"/>
    </row>
    <row r="471" spans="2:5" ht="15" x14ac:dyDescent="0.25">
      <c r="B471"/>
      <c r="C471"/>
      <c r="D471"/>
      <c r="E471"/>
    </row>
    <row r="472" spans="2:5" ht="15" x14ac:dyDescent="0.25">
      <c r="B472"/>
      <c r="C472"/>
      <c r="D472"/>
      <c r="E472"/>
    </row>
    <row r="473" spans="2:5" ht="15" x14ac:dyDescent="0.25">
      <c r="B473"/>
      <c r="C473"/>
      <c r="D473"/>
      <c r="E473"/>
    </row>
    <row r="474" spans="2:5" ht="15" x14ac:dyDescent="0.25">
      <c r="B474"/>
      <c r="C474"/>
      <c r="D474"/>
      <c r="E474"/>
    </row>
    <row r="475" spans="2:5" ht="15" x14ac:dyDescent="0.25">
      <c r="B475"/>
      <c r="C475"/>
      <c r="D475"/>
      <c r="E475"/>
    </row>
    <row r="476" spans="2:5" ht="15" x14ac:dyDescent="0.25">
      <c r="B476"/>
      <c r="C476"/>
      <c r="D476"/>
      <c r="E476"/>
    </row>
    <row r="477" spans="2:5" ht="15" x14ac:dyDescent="0.25">
      <c r="B477"/>
      <c r="C477"/>
      <c r="D477"/>
      <c r="E477"/>
    </row>
    <row r="478" spans="2:5" ht="15" x14ac:dyDescent="0.25">
      <c r="B478"/>
      <c r="C478"/>
      <c r="D478"/>
      <c r="E478"/>
    </row>
    <row r="479" spans="2:5" ht="15" x14ac:dyDescent="0.25">
      <c r="B479"/>
      <c r="C479"/>
      <c r="D479"/>
      <c r="E479"/>
    </row>
    <row r="480" spans="2:5" ht="15" x14ac:dyDescent="0.25">
      <c r="B480"/>
      <c r="C480"/>
      <c r="D480"/>
      <c r="E480"/>
    </row>
    <row r="481" spans="2:5" ht="15" x14ac:dyDescent="0.25">
      <c r="B481"/>
      <c r="C481"/>
      <c r="D481"/>
      <c r="E481"/>
    </row>
    <row r="482" spans="2:5" ht="15" x14ac:dyDescent="0.25">
      <c r="B482"/>
      <c r="C482"/>
      <c r="D482"/>
      <c r="E482"/>
    </row>
    <row r="483" spans="2:5" ht="15" x14ac:dyDescent="0.25">
      <c r="B483"/>
      <c r="C483"/>
      <c r="D483"/>
      <c r="E483"/>
    </row>
    <row r="484" spans="2:5" ht="15" x14ac:dyDescent="0.25">
      <c r="B484"/>
      <c r="C484"/>
      <c r="D484"/>
      <c r="E484"/>
    </row>
    <row r="485" spans="2:5" ht="15" x14ac:dyDescent="0.25">
      <c r="B485"/>
      <c r="C485"/>
      <c r="D485"/>
      <c r="E485"/>
    </row>
    <row r="486" spans="2:5" ht="15" x14ac:dyDescent="0.25">
      <c r="B486"/>
      <c r="C486"/>
      <c r="D486"/>
      <c r="E486"/>
    </row>
    <row r="487" spans="2:5" ht="15" x14ac:dyDescent="0.25">
      <c r="B487"/>
      <c r="C487"/>
      <c r="D487"/>
      <c r="E487"/>
    </row>
    <row r="488" spans="2:5" ht="15" x14ac:dyDescent="0.25">
      <c r="B488"/>
      <c r="C488"/>
      <c r="D488"/>
      <c r="E488"/>
    </row>
    <row r="489" spans="2:5" ht="15" x14ac:dyDescent="0.25">
      <c r="B489"/>
      <c r="C489"/>
      <c r="D489"/>
      <c r="E489"/>
    </row>
    <row r="490" spans="2:5" ht="15" x14ac:dyDescent="0.25">
      <c r="B490"/>
      <c r="C490"/>
      <c r="D490"/>
      <c r="E490"/>
    </row>
    <row r="491" spans="2:5" ht="15" x14ac:dyDescent="0.25">
      <c r="B491"/>
      <c r="C491"/>
      <c r="D491"/>
      <c r="E491"/>
    </row>
    <row r="492" spans="2:5" ht="15" x14ac:dyDescent="0.25">
      <c r="B492"/>
      <c r="C492"/>
      <c r="D492"/>
      <c r="E492"/>
    </row>
    <row r="493" spans="2:5" ht="15" x14ac:dyDescent="0.25">
      <c r="B493"/>
      <c r="C493"/>
      <c r="D493"/>
      <c r="E493"/>
    </row>
    <row r="494" spans="2:5" ht="15" x14ac:dyDescent="0.25">
      <c r="B494"/>
      <c r="C494"/>
      <c r="D494"/>
      <c r="E494"/>
    </row>
    <row r="495" spans="2:5" ht="15" x14ac:dyDescent="0.25">
      <c r="B495"/>
      <c r="C495"/>
      <c r="D495"/>
      <c r="E495"/>
    </row>
    <row r="496" spans="2:5" ht="15" x14ac:dyDescent="0.25">
      <c r="B496"/>
      <c r="C496"/>
      <c r="D496"/>
      <c r="E496"/>
    </row>
    <row r="497" spans="2:5" ht="15" x14ac:dyDescent="0.25">
      <c r="B497"/>
      <c r="C497"/>
      <c r="D497"/>
      <c r="E497"/>
    </row>
    <row r="498" spans="2:5" ht="15" x14ac:dyDescent="0.25">
      <c r="B498"/>
      <c r="C498"/>
      <c r="D498"/>
      <c r="E498"/>
    </row>
    <row r="499" spans="2:5" ht="15" x14ac:dyDescent="0.25">
      <c r="B499"/>
      <c r="C499"/>
      <c r="D499"/>
      <c r="E499"/>
    </row>
    <row r="500" spans="2:5" ht="15" x14ac:dyDescent="0.25">
      <c r="B500"/>
      <c r="C500"/>
      <c r="D500"/>
      <c r="E500"/>
    </row>
    <row r="501" spans="2:5" ht="15" x14ac:dyDescent="0.25">
      <c r="B501"/>
      <c r="C501"/>
      <c r="D501"/>
      <c r="E501"/>
    </row>
    <row r="502" spans="2:5" ht="15" x14ac:dyDescent="0.25">
      <c r="B502"/>
      <c r="C502"/>
      <c r="D502"/>
      <c r="E502"/>
    </row>
    <row r="503" spans="2:5" ht="15" x14ac:dyDescent="0.25">
      <c r="B503"/>
      <c r="C503"/>
      <c r="D503"/>
      <c r="E503"/>
    </row>
    <row r="504" spans="2:5" ht="15" x14ac:dyDescent="0.25">
      <c r="B504"/>
      <c r="C504"/>
      <c r="D504"/>
      <c r="E504"/>
    </row>
    <row r="505" spans="2:5" ht="15" x14ac:dyDescent="0.25">
      <c r="B505"/>
      <c r="C505"/>
      <c r="D505"/>
      <c r="E505"/>
    </row>
    <row r="506" spans="2:5" ht="15" x14ac:dyDescent="0.25">
      <c r="B506"/>
      <c r="C506"/>
      <c r="D506"/>
      <c r="E506"/>
    </row>
    <row r="507" spans="2:5" ht="15" x14ac:dyDescent="0.25">
      <c r="B507"/>
      <c r="C507"/>
      <c r="D507"/>
      <c r="E507"/>
    </row>
    <row r="508" spans="2:5" ht="15" x14ac:dyDescent="0.25">
      <c r="B508"/>
      <c r="C508"/>
      <c r="D508"/>
      <c r="E508"/>
    </row>
    <row r="509" spans="2:5" ht="15" x14ac:dyDescent="0.25">
      <c r="B509"/>
      <c r="C509"/>
      <c r="D509"/>
      <c r="E509"/>
    </row>
    <row r="510" spans="2:5" ht="15" x14ac:dyDescent="0.25">
      <c r="B510"/>
      <c r="C510"/>
      <c r="D510"/>
      <c r="E510"/>
    </row>
    <row r="511" spans="2:5" ht="15" x14ac:dyDescent="0.25">
      <c r="B511"/>
      <c r="C511"/>
      <c r="D511"/>
      <c r="E511"/>
    </row>
    <row r="512" spans="2:5" ht="15" x14ac:dyDescent="0.25">
      <c r="B512"/>
      <c r="C512"/>
      <c r="D512"/>
      <c r="E512"/>
    </row>
    <row r="513" spans="2:5" ht="15" x14ac:dyDescent="0.25">
      <c r="B513"/>
      <c r="C513"/>
      <c r="D513"/>
      <c r="E513"/>
    </row>
    <row r="514" spans="2:5" ht="15" x14ac:dyDescent="0.25">
      <c r="B514"/>
      <c r="C514"/>
      <c r="D514"/>
      <c r="E514"/>
    </row>
    <row r="515" spans="2:5" ht="15" x14ac:dyDescent="0.25">
      <c r="B515"/>
      <c r="C515"/>
      <c r="D515"/>
      <c r="E515"/>
    </row>
    <row r="516" spans="2:5" ht="15" x14ac:dyDescent="0.25">
      <c r="B516"/>
      <c r="C516"/>
      <c r="D516"/>
      <c r="E516"/>
    </row>
    <row r="517" spans="2:5" ht="15" x14ac:dyDescent="0.25">
      <c r="B517"/>
      <c r="C517"/>
      <c r="D517"/>
      <c r="E517"/>
    </row>
    <row r="518" spans="2:5" ht="15" x14ac:dyDescent="0.25">
      <c r="B518"/>
      <c r="C518"/>
      <c r="D518"/>
      <c r="E518"/>
    </row>
    <row r="519" spans="2:5" ht="15" x14ac:dyDescent="0.25">
      <c r="B519"/>
      <c r="C519"/>
      <c r="D519"/>
      <c r="E519"/>
    </row>
    <row r="520" spans="2:5" ht="15" x14ac:dyDescent="0.25">
      <c r="B520"/>
      <c r="C520"/>
      <c r="D520"/>
      <c r="E520"/>
    </row>
    <row r="521" spans="2:5" ht="15" x14ac:dyDescent="0.25">
      <c r="B521"/>
      <c r="C521"/>
      <c r="D521"/>
      <c r="E521"/>
    </row>
    <row r="522" spans="2:5" ht="15" x14ac:dyDescent="0.25">
      <c r="B522"/>
      <c r="C522"/>
      <c r="D522"/>
      <c r="E522"/>
    </row>
    <row r="523" spans="2:5" ht="15" x14ac:dyDescent="0.25">
      <c r="B523"/>
      <c r="C523"/>
      <c r="D523"/>
      <c r="E523"/>
    </row>
    <row r="524" spans="2:5" ht="15" x14ac:dyDescent="0.25">
      <c r="B524"/>
      <c r="C524"/>
      <c r="D524"/>
      <c r="E524"/>
    </row>
    <row r="525" spans="2:5" ht="15" x14ac:dyDescent="0.25">
      <c r="B525"/>
      <c r="C525"/>
      <c r="D525"/>
      <c r="E525"/>
    </row>
    <row r="526" spans="2:5" ht="15" x14ac:dyDescent="0.25">
      <c r="B526"/>
      <c r="C526"/>
      <c r="D526"/>
      <c r="E526"/>
    </row>
    <row r="527" spans="2:5" ht="15" x14ac:dyDescent="0.25">
      <c r="B527"/>
      <c r="C527"/>
      <c r="D527"/>
      <c r="E527"/>
    </row>
    <row r="528" spans="2:5" ht="15" x14ac:dyDescent="0.25">
      <c r="B528"/>
      <c r="C528"/>
      <c r="D528"/>
      <c r="E528"/>
    </row>
    <row r="529" spans="2:5" ht="15" x14ac:dyDescent="0.25">
      <c r="B529"/>
      <c r="C529"/>
      <c r="D529"/>
      <c r="E529"/>
    </row>
    <row r="530" spans="2:5" ht="15" x14ac:dyDescent="0.25">
      <c r="B530"/>
      <c r="C530"/>
      <c r="D530"/>
      <c r="E530"/>
    </row>
    <row r="531" spans="2:5" ht="15" x14ac:dyDescent="0.25">
      <c r="B531"/>
      <c r="C531"/>
      <c r="D531"/>
      <c r="E531"/>
    </row>
    <row r="532" spans="2:5" ht="15" x14ac:dyDescent="0.25">
      <c r="B532"/>
      <c r="C532"/>
      <c r="D532"/>
      <c r="E532"/>
    </row>
    <row r="533" spans="2:5" ht="15" x14ac:dyDescent="0.25">
      <c r="B533"/>
      <c r="C533"/>
      <c r="D533"/>
      <c r="E533"/>
    </row>
    <row r="534" spans="2:5" ht="15" x14ac:dyDescent="0.25">
      <c r="B534"/>
      <c r="C534"/>
      <c r="D534"/>
      <c r="E534"/>
    </row>
    <row r="535" spans="2:5" ht="15" x14ac:dyDescent="0.25">
      <c r="B535"/>
      <c r="C535"/>
      <c r="D535"/>
      <c r="E535"/>
    </row>
    <row r="536" spans="2:5" ht="15" x14ac:dyDescent="0.25">
      <c r="B536"/>
      <c r="C536"/>
      <c r="D536"/>
      <c r="E536"/>
    </row>
    <row r="537" spans="2:5" ht="15" x14ac:dyDescent="0.25">
      <c r="B537"/>
      <c r="C537"/>
      <c r="D537"/>
      <c r="E537"/>
    </row>
    <row r="538" spans="2:5" ht="15" x14ac:dyDescent="0.25">
      <c r="B538"/>
      <c r="C538"/>
      <c r="D538"/>
      <c r="E538"/>
    </row>
    <row r="539" spans="2:5" ht="15" x14ac:dyDescent="0.25">
      <c r="B539"/>
      <c r="C539"/>
      <c r="D539"/>
      <c r="E539"/>
    </row>
    <row r="540" spans="2:5" ht="15" x14ac:dyDescent="0.25">
      <c r="B540"/>
      <c r="C540"/>
      <c r="D540"/>
      <c r="E540"/>
    </row>
    <row r="541" spans="2:5" ht="15" x14ac:dyDescent="0.25">
      <c r="B541"/>
      <c r="C541"/>
      <c r="D541"/>
      <c r="E541"/>
    </row>
    <row r="542" spans="2:5" ht="15" x14ac:dyDescent="0.25">
      <c r="B542"/>
      <c r="C542"/>
      <c r="D542"/>
      <c r="E542"/>
    </row>
    <row r="543" spans="2:5" ht="15" x14ac:dyDescent="0.25">
      <c r="B543"/>
      <c r="C543"/>
      <c r="D543"/>
      <c r="E543"/>
    </row>
    <row r="544" spans="2:5" ht="15" x14ac:dyDescent="0.25">
      <c r="B544"/>
      <c r="C544"/>
      <c r="D544"/>
      <c r="E544"/>
    </row>
    <row r="545" spans="2:5" ht="15" x14ac:dyDescent="0.25">
      <c r="B545"/>
      <c r="C545"/>
      <c r="D545"/>
      <c r="E545"/>
    </row>
    <row r="546" spans="2:5" ht="15" x14ac:dyDescent="0.25">
      <c r="B546"/>
      <c r="C546"/>
      <c r="D546"/>
      <c r="E546"/>
    </row>
    <row r="547" spans="2:5" ht="15" x14ac:dyDescent="0.25">
      <c r="B547"/>
      <c r="C547"/>
      <c r="D547"/>
      <c r="E547"/>
    </row>
    <row r="548" spans="2:5" ht="15" x14ac:dyDescent="0.25">
      <c r="B548"/>
      <c r="C548"/>
      <c r="D548"/>
      <c r="E548"/>
    </row>
    <row r="549" spans="2:5" ht="15" x14ac:dyDescent="0.25">
      <c r="B549"/>
      <c r="C549"/>
      <c r="D549"/>
      <c r="E549"/>
    </row>
    <row r="550" spans="2:5" ht="15" x14ac:dyDescent="0.25">
      <c r="B550"/>
      <c r="C550"/>
      <c r="D550"/>
      <c r="E550"/>
    </row>
    <row r="551" spans="2:5" ht="15" x14ac:dyDescent="0.25">
      <c r="B551"/>
      <c r="C551"/>
      <c r="D551"/>
      <c r="E551"/>
    </row>
    <row r="552" spans="2:5" ht="15" x14ac:dyDescent="0.25">
      <c r="B552"/>
      <c r="C552"/>
      <c r="D552"/>
      <c r="E552"/>
    </row>
    <row r="553" spans="2:5" ht="15" x14ac:dyDescent="0.25">
      <c r="B553"/>
      <c r="C553"/>
      <c r="D553"/>
      <c r="E553"/>
    </row>
    <row r="554" spans="2:5" ht="15" x14ac:dyDescent="0.25">
      <c r="B554"/>
      <c r="C554"/>
      <c r="D554"/>
      <c r="E554"/>
    </row>
    <row r="555" spans="2:5" ht="15" x14ac:dyDescent="0.25">
      <c r="B555"/>
      <c r="C555"/>
      <c r="D555"/>
      <c r="E555"/>
    </row>
    <row r="556" spans="2:5" ht="15" x14ac:dyDescent="0.25">
      <c r="B556"/>
      <c r="C556"/>
      <c r="D556"/>
      <c r="E556"/>
    </row>
    <row r="557" spans="2:5" ht="15" x14ac:dyDescent="0.25">
      <c r="B557"/>
      <c r="C557"/>
      <c r="D557"/>
      <c r="E557"/>
    </row>
    <row r="558" spans="2:5" ht="15" x14ac:dyDescent="0.25">
      <c r="B558"/>
      <c r="C558"/>
      <c r="D558"/>
      <c r="E558"/>
    </row>
    <row r="559" spans="2:5" ht="15" x14ac:dyDescent="0.25">
      <c r="B559"/>
      <c r="C559"/>
      <c r="D559"/>
      <c r="E559"/>
    </row>
    <row r="560" spans="2:5" ht="15" x14ac:dyDescent="0.25">
      <c r="B560"/>
      <c r="C560"/>
      <c r="D560"/>
      <c r="E560"/>
    </row>
    <row r="561" spans="2:5" ht="15" x14ac:dyDescent="0.25">
      <c r="B561"/>
      <c r="C561"/>
      <c r="D561"/>
      <c r="E561"/>
    </row>
    <row r="562" spans="2:5" ht="15" x14ac:dyDescent="0.25">
      <c r="B562"/>
      <c r="C562"/>
      <c r="D562"/>
      <c r="E562"/>
    </row>
    <row r="563" spans="2:5" ht="15" x14ac:dyDescent="0.25">
      <c r="B563"/>
      <c r="C563"/>
      <c r="D563"/>
      <c r="E563"/>
    </row>
    <row r="564" spans="2:5" ht="15" x14ac:dyDescent="0.25">
      <c r="B564"/>
      <c r="C564"/>
      <c r="D564"/>
      <c r="E564"/>
    </row>
    <row r="565" spans="2:5" ht="15" x14ac:dyDescent="0.25">
      <c r="B565"/>
      <c r="C565"/>
      <c r="D565"/>
      <c r="E565"/>
    </row>
    <row r="566" spans="2:5" ht="15" x14ac:dyDescent="0.25">
      <c r="B566"/>
      <c r="C566"/>
      <c r="D566"/>
      <c r="E566"/>
    </row>
    <row r="567" spans="2:5" ht="15" x14ac:dyDescent="0.25">
      <c r="B567"/>
      <c r="C567"/>
      <c r="D567"/>
      <c r="E567"/>
    </row>
    <row r="568" spans="2:5" ht="15" x14ac:dyDescent="0.25">
      <c r="B568"/>
      <c r="C568"/>
      <c r="D568"/>
      <c r="E568"/>
    </row>
    <row r="569" spans="2:5" ht="15" x14ac:dyDescent="0.25">
      <c r="B569"/>
      <c r="C569"/>
      <c r="D569"/>
      <c r="E569"/>
    </row>
    <row r="570" spans="2:5" ht="15" x14ac:dyDescent="0.25">
      <c r="B570"/>
      <c r="C570"/>
      <c r="D570"/>
      <c r="E570"/>
    </row>
    <row r="571" spans="2:5" ht="15" x14ac:dyDescent="0.25">
      <c r="B571"/>
      <c r="C571"/>
      <c r="D571"/>
      <c r="E571"/>
    </row>
    <row r="572" spans="2:5" ht="15" x14ac:dyDescent="0.25">
      <c r="B572"/>
      <c r="C572"/>
      <c r="D572"/>
      <c r="E572"/>
    </row>
    <row r="573" spans="2:5" ht="15" x14ac:dyDescent="0.25">
      <c r="B573"/>
      <c r="C573"/>
      <c r="D573"/>
      <c r="E573"/>
    </row>
    <row r="574" spans="2:5" ht="15" x14ac:dyDescent="0.25">
      <c r="B574"/>
      <c r="C574"/>
      <c r="D574"/>
      <c r="E574"/>
    </row>
    <row r="575" spans="2:5" ht="15" x14ac:dyDescent="0.25">
      <c r="B575"/>
      <c r="C575"/>
      <c r="D575"/>
      <c r="E575"/>
    </row>
    <row r="576" spans="2:5" ht="15" x14ac:dyDescent="0.25">
      <c r="B576"/>
      <c r="C576"/>
      <c r="D576"/>
      <c r="E576"/>
    </row>
    <row r="577" spans="2:5" ht="15" x14ac:dyDescent="0.25">
      <c r="B577"/>
      <c r="C577"/>
      <c r="D577"/>
      <c r="E577"/>
    </row>
    <row r="578" spans="2:5" ht="15" x14ac:dyDescent="0.25">
      <c r="B578"/>
      <c r="C578"/>
      <c r="D578"/>
      <c r="E578"/>
    </row>
    <row r="579" spans="2:5" ht="15" x14ac:dyDescent="0.25">
      <c r="B579"/>
      <c r="C579"/>
      <c r="D579"/>
      <c r="E579"/>
    </row>
    <row r="580" spans="2:5" ht="15" x14ac:dyDescent="0.25">
      <c r="B580"/>
      <c r="C580"/>
      <c r="D580"/>
      <c r="E580"/>
    </row>
    <row r="581" spans="2:5" ht="15" x14ac:dyDescent="0.25">
      <c r="B581"/>
      <c r="C581"/>
      <c r="D581"/>
      <c r="E581"/>
    </row>
    <row r="582" spans="2:5" ht="15" x14ac:dyDescent="0.25">
      <c r="B582"/>
      <c r="C582"/>
      <c r="D582"/>
      <c r="E582"/>
    </row>
    <row r="583" spans="2:5" ht="15" x14ac:dyDescent="0.25">
      <c r="B583"/>
      <c r="C583"/>
      <c r="D583"/>
      <c r="E583"/>
    </row>
    <row r="584" spans="2:5" ht="15" x14ac:dyDescent="0.25">
      <c r="B584"/>
      <c r="C584"/>
      <c r="D584"/>
      <c r="E584"/>
    </row>
    <row r="585" spans="2:5" ht="15" x14ac:dyDescent="0.25">
      <c r="B585"/>
      <c r="C585"/>
      <c r="D585"/>
      <c r="E585"/>
    </row>
    <row r="586" spans="2:5" ht="15" x14ac:dyDescent="0.25">
      <c r="B586"/>
      <c r="C586"/>
      <c r="D586"/>
      <c r="E586"/>
    </row>
    <row r="587" spans="2:5" ht="15" x14ac:dyDescent="0.25">
      <c r="B587"/>
      <c r="C587"/>
      <c r="D587"/>
      <c r="E587"/>
    </row>
    <row r="588" spans="2:5" ht="15" x14ac:dyDescent="0.25">
      <c r="B588"/>
      <c r="C588"/>
      <c r="D588"/>
      <c r="E588"/>
    </row>
    <row r="589" spans="2:5" ht="15" x14ac:dyDescent="0.25">
      <c r="B589"/>
      <c r="C589"/>
      <c r="D589"/>
      <c r="E589"/>
    </row>
    <row r="590" spans="2:5" ht="15" x14ac:dyDescent="0.25">
      <c r="B590"/>
      <c r="C590"/>
      <c r="D590"/>
      <c r="E590"/>
    </row>
    <row r="591" spans="2:5" ht="15" x14ac:dyDescent="0.25">
      <c r="B591"/>
      <c r="C591"/>
      <c r="D591"/>
      <c r="E591"/>
    </row>
    <row r="592" spans="2:5" ht="15" x14ac:dyDescent="0.25">
      <c r="B592"/>
      <c r="C592"/>
      <c r="D592"/>
      <c r="E592"/>
    </row>
    <row r="593" spans="2:5" ht="15" x14ac:dyDescent="0.25">
      <c r="B593"/>
      <c r="C593"/>
      <c r="D593"/>
      <c r="E593"/>
    </row>
    <row r="594" spans="2:5" ht="15" x14ac:dyDescent="0.25">
      <c r="B594"/>
      <c r="C594"/>
      <c r="D594"/>
      <c r="E594"/>
    </row>
    <row r="595" spans="2:5" ht="15" x14ac:dyDescent="0.25">
      <c r="B595"/>
      <c r="C595"/>
      <c r="D595"/>
      <c r="E595"/>
    </row>
    <row r="596" spans="2:5" ht="15" x14ac:dyDescent="0.25">
      <c r="B596"/>
      <c r="C596"/>
      <c r="D596"/>
      <c r="E596"/>
    </row>
    <row r="597" spans="2:5" ht="15" x14ac:dyDescent="0.25">
      <c r="B597"/>
      <c r="C597"/>
      <c r="D597"/>
      <c r="E597"/>
    </row>
    <row r="598" spans="2:5" ht="15" x14ac:dyDescent="0.25">
      <c r="B598"/>
      <c r="C598"/>
      <c r="D598"/>
      <c r="E598"/>
    </row>
    <row r="599" spans="2:5" ht="15" x14ac:dyDescent="0.25">
      <c r="B599"/>
      <c r="C599"/>
      <c r="D599"/>
      <c r="E599"/>
    </row>
    <row r="600" spans="2:5" ht="15" x14ac:dyDescent="0.25">
      <c r="B600"/>
      <c r="C600"/>
      <c r="D600"/>
      <c r="E600"/>
    </row>
    <row r="601" spans="2:5" ht="15" x14ac:dyDescent="0.25">
      <c r="B601"/>
      <c r="C601"/>
      <c r="D601"/>
      <c r="E601"/>
    </row>
    <row r="602" spans="2:5" ht="15" x14ac:dyDescent="0.25">
      <c r="B602"/>
      <c r="C602"/>
      <c r="D602"/>
      <c r="E602"/>
    </row>
    <row r="603" spans="2:5" ht="15" x14ac:dyDescent="0.25">
      <c r="B603"/>
      <c r="C603"/>
      <c r="D603"/>
      <c r="E603"/>
    </row>
    <row r="604" spans="2:5" ht="15" x14ac:dyDescent="0.25">
      <c r="B604"/>
      <c r="C604"/>
      <c r="D604"/>
      <c r="E604"/>
    </row>
    <row r="605" spans="2:5" ht="15" x14ac:dyDescent="0.25">
      <c r="B605"/>
      <c r="C605"/>
      <c r="D605"/>
      <c r="E605"/>
    </row>
    <row r="606" spans="2:5" ht="15" x14ac:dyDescent="0.25">
      <c r="B606"/>
      <c r="C606"/>
      <c r="D606"/>
      <c r="E606"/>
    </row>
    <row r="607" spans="2:5" ht="15" x14ac:dyDescent="0.25">
      <c r="B607"/>
      <c r="C607"/>
      <c r="D607"/>
      <c r="E607"/>
    </row>
    <row r="608" spans="2:5" ht="15" x14ac:dyDescent="0.25">
      <c r="B608"/>
      <c r="C608"/>
      <c r="D608"/>
      <c r="E608"/>
    </row>
    <row r="609" spans="2:5" ht="15" x14ac:dyDescent="0.25">
      <c r="B609"/>
      <c r="C609"/>
      <c r="D609"/>
      <c r="E609"/>
    </row>
    <row r="610" spans="2:5" ht="15" x14ac:dyDescent="0.25">
      <c r="B610"/>
      <c r="C610"/>
      <c r="D610"/>
      <c r="E610"/>
    </row>
    <row r="611" spans="2:5" ht="15" x14ac:dyDescent="0.25">
      <c r="B611"/>
      <c r="C611"/>
      <c r="D611"/>
      <c r="E611"/>
    </row>
    <row r="612" spans="2:5" ht="15" x14ac:dyDescent="0.25">
      <c r="B612"/>
      <c r="C612"/>
      <c r="D612"/>
      <c r="E612"/>
    </row>
    <row r="613" spans="2:5" ht="15" x14ac:dyDescent="0.25">
      <c r="B613"/>
      <c r="C613"/>
      <c r="D613"/>
      <c r="E613"/>
    </row>
    <row r="614" spans="2:5" ht="15" x14ac:dyDescent="0.25">
      <c r="B614"/>
      <c r="C614"/>
      <c r="D614"/>
      <c r="E614"/>
    </row>
    <row r="615" spans="2:5" ht="15" x14ac:dyDescent="0.25">
      <c r="B615"/>
      <c r="C615"/>
      <c r="D615"/>
      <c r="E615"/>
    </row>
    <row r="616" spans="2:5" ht="15" x14ac:dyDescent="0.25">
      <c r="B616"/>
      <c r="C616"/>
      <c r="D616"/>
      <c r="E616"/>
    </row>
    <row r="617" spans="2:5" ht="15" x14ac:dyDescent="0.25">
      <c r="B617"/>
      <c r="C617"/>
      <c r="D617"/>
      <c r="E617"/>
    </row>
    <row r="618" spans="2:5" ht="15" x14ac:dyDescent="0.25">
      <c r="B618"/>
      <c r="C618"/>
      <c r="D618"/>
      <c r="E618"/>
    </row>
    <row r="619" spans="2:5" ht="15" x14ac:dyDescent="0.25">
      <c r="B619"/>
      <c r="C619"/>
      <c r="D619"/>
      <c r="E619"/>
    </row>
    <row r="620" spans="2:5" ht="15" x14ac:dyDescent="0.25">
      <c r="B620"/>
      <c r="C620"/>
      <c r="D620"/>
      <c r="E620"/>
    </row>
    <row r="621" spans="2:5" ht="15" x14ac:dyDescent="0.25">
      <c r="B621"/>
      <c r="C621"/>
      <c r="D621"/>
      <c r="E621"/>
    </row>
    <row r="622" spans="2:5" ht="15" x14ac:dyDescent="0.25">
      <c r="B622"/>
      <c r="C622"/>
      <c r="D622"/>
      <c r="E622"/>
    </row>
    <row r="623" spans="2:5" ht="15" x14ac:dyDescent="0.25">
      <c r="B623"/>
      <c r="C623"/>
      <c r="D623"/>
      <c r="E623"/>
    </row>
    <row r="624" spans="2:5" ht="15" x14ac:dyDescent="0.25">
      <c r="B624"/>
      <c r="C624"/>
      <c r="D624"/>
      <c r="E624"/>
    </row>
    <row r="625" spans="2:5" ht="15" x14ac:dyDescent="0.25">
      <c r="B625"/>
      <c r="C625"/>
      <c r="D625"/>
      <c r="E625"/>
    </row>
    <row r="626" spans="2:5" ht="15" x14ac:dyDescent="0.25">
      <c r="B626"/>
      <c r="C626"/>
      <c r="D626"/>
      <c r="E626"/>
    </row>
    <row r="627" spans="2:5" ht="15" x14ac:dyDescent="0.25">
      <c r="B627"/>
      <c r="C627"/>
      <c r="D627"/>
      <c r="E627"/>
    </row>
    <row r="628" spans="2:5" ht="15" x14ac:dyDescent="0.25">
      <c r="B628"/>
      <c r="C628"/>
      <c r="D628"/>
      <c r="E628"/>
    </row>
    <row r="629" spans="2:5" ht="15" x14ac:dyDescent="0.25">
      <c r="B629"/>
      <c r="C629"/>
      <c r="D629"/>
      <c r="E629"/>
    </row>
    <row r="630" spans="2:5" ht="15" x14ac:dyDescent="0.25">
      <c r="B630"/>
      <c r="C630"/>
      <c r="D630"/>
      <c r="E630"/>
    </row>
    <row r="631" spans="2:5" ht="15" x14ac:dyDescent="0.25">
      <c r="B631"/>
      <c r="C631"/>
      <c r="D631"/>
      <c r="E631"/>
    </row>
    <row r="632" spans="2:5" ht="15" x14ac:dyDescent="0.25">
      <c r="B632"/>
      <c r="C632"/>
      <c r="D632"/>
      <c r="E632"/>
    </row>
    <row r="633" spans="2:5" ht="15" x14ac:dyDescent="0.25">
      <c r="B633"/>
      <c r="C633"/>
      <c r="D633"/>
      <c r="E633"/>
    </row>
    <row r="634" spans="2:5" ht="15" x14ac:dyDescent="0.25">
      <c r="B634"/>
      <c r="C634"/>
      <c r="D634"/>
      <c r="E634"/>
    </row>
    <row r="635" spans="2:5" ht="15" x14ac:dyDescent="0.25">
      <c r="B635"/>
      <c r="C635"/>
      <c r="D635"/>
      <c r="E635"/>
    </row>
    <row r="636" spans="2:5" ht="15" x14ac:dyDescent="0.25">
      <c r="B636"/>
      <c r="C636"/>
      <c r="D636"/>
      <c r="E636"/>
    </row>
    <row r="637" spans="2:5" ht="15" x14ac:dyDescent="0.25">
      <c r="B637"/>
      <c r="C637"/>
      <c r="D637"/>
      <c r="E637"/>
    </row>
    <row r="638" spans="2:5" ht="15" x14ac:dyDescent="0.25">
      <c r="B638"/>
      <c r="C638"/>
      <c r="D638"/>
      <c r="E638"/>
    </row>
    <row r="639" spans="2:5" ht="15" x14ac:dyDescent="0.25">
      <c r="B639"/>
      <c r="C639"/>
      <c r="D639"/>
      <c r="E639"/>
    </row>
    <row r="640" spans="2:5" ht="15" x14ac:dyDescent="0.25">
      <c r="B640"/>
      <c r="C640"/>
      <c r="D640"/>
      <c r="E640"/>
    </row>
    <row r="641" spans="2:5" ht="15" x14ac:dyDescent="0.25">
      <c r="B641"/>
      <c r="C641"/>
      <c r="D641"/>
      <c r="E641"/>
    </row>
    <row r="642" spans="2:5" ht="15" x14ac:dyDescent="0.25">
      <c r="B642"/>
      <c r="C642"/>
      <c r="D642"/>
      <c r="E642"/>
    </row>
    <row r="643" spans="2:5" ht="15" x14ac:dyDescent="0.25">
      <c r="B643"/>
      <c r="C643"/>
      <c r="D643"/>
      <c r="E643"/>
    </row>
    <row r="644" spans="2:5" ht="15" x14ac:dyDescent="0.25">
      <c r="B644"/>
      <c r="C644"/>
      <c r="D644"/>
      <c r="E644"/>
    </row>
    <row r="645" spans="2:5" ht="15" x14ac:dyDescent="0.25">
      <c r="B645"/>
      <c r="C645"/>
      <c r="D645"/>
      <c r="E645"/>
    </row>
    <row r="646" spans="2:5" ht="15" x14ac:dyDescent="0.25">
      <c r="B646"/>
      <c r="C646"/>
      <c r="D646"/>
      <c r="E646"/>
    </row>
    <row r="647" spans="2:5" ht="15" x14ac:dyDescent="0.25">
      <c r="B647"/>
      <c r="C647"/>
      <c r="D647"/>
      <c r="E647"/>
    </row>
    <row r="648" spans="2:5" ht="15" x14ac:dyDescent="0.25">
      <c r="B648"/>
      <c r="C648"/>
      <c r="D648"/>
      <c r="E648"/>
    </row>
    <row r="649" spans="2:5" ht="15" x14ac:dyDescent="0.25">
      <c r="B649"/>
      <c r="C649"/>
      <c r="D649"/>
      <c r="E649"/>
    </row>
    <row r="650" spans="2:5" ht="15" x14ac:dyDescent="0.25">
      <c r="B650"/>
      <c r="C650"/>
      <c r="D650"/>
      <c r="E650"/>
    </row>
    <row r="651" spans="2:5" ht="15" x14ac:dyDescent="0.25">
      <c r="B651"/>
      <c r="C651"/>
      <c r="D651"/>
      <c r="E651"/>
    </row>
    <row r="652" spans="2:5" ht="15" x14ac:dyDescent="0.25">
      <c r="B652"/>
      <c r="C652"/>
      <c r="D652"/>
      <c r="E652"/>
    </row>
    <row r="653" spans="2:5" ht="15" x14ac:dyDescent="0.25">
      <c r="B653"/>
      <c r="C653"/>
      <c r="D653"/>
      <c r="E653"/>
    </row>
    <row r="654" spans="2:5" ht="15" x14ac:dyDescent="0.25">
      <c r="B654"/>
      <c r="C654"/>
      <c r="D654"/>
      <c r="E654"/>
    </row>
    <row r="655" spans="2:5" ht="15" x14ac:dyDescent="0.25">
      <c r="B655"/>
      <c r="C655"/>
      <c r="D655"/>
      <c r="E655"/>
    </row>
    <row r="656" spans="2:5" ht="15" x14ac:dyDescent="0.25">
      <c r="B656"/>
      <c r="C656"/>
      <c r="D656"/>
      <c r="E656"/>
    </row>
    <row r="657" spans="2:5" ht="15" x14ac:dyDescent="0.25">
      <c r="B657"/>
      <c r="C657"/>
      <c r="D657"/>
      <c r="E657"/>
    </row>
    <row r="658" spans="2:5" ht="15" x14ac:dyDescent="0.25">
      <c r="B658"/>
      <c r="C658"/>
      <c r="D658"/>
      <c r="E658"/>
    </row>
    <row r="659" spans="2:5" ht="15" x14ac:dyDescent="0.25">
      <c r="B659"/>
      <c r="C659"/>
      <c r="D659"/>
      <c r="E659"/>
    </row>
    <row r="660" spans="2:5" ht="15" x14ac:dyDescent="0.25">
      <c r="B660"/>
      <c r="C660"/>
      <c r="D660"/>
      <c r="E660"/>
    </row>
    <row r="661" spans="2:5" ht="15" x14ac:dyDescent="0.25">
      <c r="B661"/>
      <c r="C661"/>
      <c r="D661"/>
      <c r="E661"/>
    </row>
    <row r="662" spans="2:5" ht="15" x14ac:dyDescent="0.25">
      <c r="B662"/>
      <c r="C662"/>
      <c r="D662"/>
      <c r="E662"/>
    </row>
    <row r="663" spans="2:5" ht="15" x14ac:dyDescent="0.25">
      <c r="B663"/>
      <c r="C663"/>
      <c r="D663"/>
      <c r="E663"/>
    </row>
    <row r="664" spans="2:5" ht="15" x14ac:dyDescent="0.25">
      <c r="B664"/>
      <c r="C664"/>
      <c r="D664"/>
      <c r="E664"/>
    </row>
    <row r="665" spans="2:5" ht="15" x14ac:dyDescent="0.25">
      <c r="B665"/>
      <c r="C665"/>
      <c r="D665"/>
      <c r="E665"/>
    </row>
    <row r="666" spans="2:5" ht="15" x14ac:dyDescent="0.25">
      <c r="B666"/>
      <c r="C666"/>
      <c r="D666"/>
      <c r="E666"/>
    </row>
    <row r="667" spans="2:5" ht="15" x14ac:dyDescent="0.25">
      <c r="B667"/>
      <c r="C667"/>
      <c r="D667"/>
      <c r="E667"/>
    </row>
    <row r="668" spans="2:5" ht="15" x14ac:dyDescent="0.25">
      <c r="B668"/>
      <c r="C668"/>
      <c r="D668"/>
      <c r="E668"/>
    </row>
    <row r="669" spans="2:5" ht="15" x14ac:dyDescent="0.25">
      <c r="B669"/>
      <c r="C669"/>
      <c r="D669"/>
      <c r="E669"/>
    </row>
    <row r="670" spans="2:5" ht="15" x14ac:dyDescent="0.25">
      <c r="B670"/>
      <c r="C670"/>
      <c r="D670"/>
      <c r="E670"/>
    </row>
    <row r="671" spans="2:5" ht="15" x14ac:dyDescent="0.25">
      <c r="B671"/>
      <c r="C671"/>
      <c r="D671"/>
      <c r="E671"/>
    </row>
    <row r="672" spans="2:5" ht="15" x14ac:dyDescent="0.25">
      <c r="B672"/>
      <c r="C672"/>
      <c r="D672"/>
      <c r="E672"/>
    </row>
    <row r="673" spans="2:5" ht="15" x14ac:dyDescent="0.25">
      <c r="B673"/>
      <c r="C673"/>
      <c r="D673"/>
      <c r="E673"/>
    </row>
    <row r="674" spans="2:5" ht="15" x14ac:dyDescent="0.25">
      <c r="B674"/>
      <c r="C674"/>
      <c r="D674"/>
      <c r="E674"/>
    </row>
    <row r="675" spans="2:5" ht="15" x14ac:dyDescent="0.25">
      <c r="B675"/>
      <c r="C675"/>
      <c r="D675"/>
      <c r="E675"/>
    </row>
    <row r="676" spans="2:5" ht="15" x14ac:dyDescent="0.25">
      <c r="B676"/>
      <c r="C676"/>
      <c r="D676"/>
      <c r="E676"/>
    </row>
    <row r="677" spans="2:5" ht="15" x14ac:dyDescent="0.25">
      <c r="B677"/>
      <c r="C677"/>
      <c r="D677"/>
      <c r="E677"/>
    </row>
    <row r="678" spans="2:5" ht="15" x14ac:dyDescent="0.25">
      <c r="B678"/>
      <c r="C678"/>
      <c r="D678"/>
      <c r="E678"/>
    </row>
    <row r="679" spans="2:5" ht="15" x14ac:dyDescent="0.25">
      <c r="B679"/>
      <c r="C679"/>
      <c r="D679"/>
      <c r="E679"/>
    </row>
    <row r="680" spans="2:5" ht="15" x14ac:dyDescent="0.25">
      <c r="B680"/>
      <c r="C680"/>
      <c r="D680"/>
      <c r="E680"/>
    </row>
    <row r="681" spans="2:5" ht="15" x14ac:dyDescent="0.25">
      <c r="B681"/>
      <c r="C681"/>
      <c r="D681"/>
      <c r="E681"/>
    </row>
    <row r="682" spans="2:5" ht="15" x14ac:dyDescent="0.25">
      <c r="B682"/>
      <c r="C682"/>
      <c r="D682"/>
      <c r="E682"/>
    </row>
    <row r="683" spans="2:5" ht="15" x14ac:dyDescent="0.25">
      <c r="B683"/>
      <c r="C683"/>
      <c r="D683"/>
      <c r="E683"/>
    </row>
    <row r="684" spans="2:5" ht="15" x14ac:dyDescent="0.25">
      <c r="B684"/>
      <c r="C684"/>
      <c r="D684"/>
      <c r="E684"/>
    </row>
    <row r="685" spans="2:5" ht="15" x14ac:dyDescent="0.25">
      <c r="B685"/>
      <c r="C685"/>
      <c r="D685"/>
      <c r="E685"/>
    </row>
    <row r="686" spans="2:5" ht="15" x14ac:dyDescent="0.25">
      <c r="B686"/>
      <c r="C686"/>
      <c r="D686"/>
      <c r="E686"/>
    </row>
    <row r="687" spans="2:5" ht="15" x14ac:dyDescent="0.25">
      <c r="B687"/>
      <c r="C687"/>
      <c r="D687"/>
      <c r="E687"/>
    </row>
    <row r="688" spans="2:5" ht="15" x14ac:dyDescent="0.25">
      <c r="B688"/>
      <c r="C688"/>
      <c r="D688"/>
      <c r="E688"/>
    </row>
    <row r="689" spans="2:5" ht="15" x14ac:dyDescent="0.25">
      <c r="B689"/>
      <c r="C689"/>
      <c r="D689"/>
      <c r="E689"/>
    </row>
    <row r="690" spans="2:5" ht="15" x14ac:dyDescent="0.25">
      <c r="B690"/>
      <c r="C690"/>
      <c r="D690"/>
      <c r="E690"/>
    </row>
    <row r="691" spans="2:5" ht="15" x14ac:dyDescent="0.25">
      <c r="B691"/>
      <c r="C691"/>
      <c r="D691"/>
      <c r="E691"/>
    </row>
    <row r="692" spans="2:5" ht="15" x14ac:dyDescent="0.25">
      <c r="B692"/>
      <c r="C692"/>
      <c r="D692"/>
      <c r="E692"/>
    </row>
    <row r="693" spans="2:5" ht="15" x14ac:dyDescent="0.25">
      <c r="B693"/>
      <c r="C693"/>
      <c r="D693"/>
      <c r="E693"/>
    </row>
    <row r="694" spans="2:5" ht="15" x14ac:dyDescent="0.25">
      <c r="B694"/>
      <c r="C694"/>
      <c r="D694"/>
      <c r="E694"/>
    </row>
    <row r="695" spans="2:5" ht="15" x14ac:dyDescent="0.25">
      <c r="B695"/>
      <c r="C695"/>
      <c r="D695"/>
      <c r="E695"/>
    </row>
    <row r="696" spans="2:5" ht="15" x14ac:dyDescent="0.25">
      <c r="B696"/>
      <c r="C696"/>
      <c r="D696"/>
      <c r="E696"/>
    </row>
    <row r="697" spans="2:5" ht="15" x14ac:dyDescent="0.25">
      <c r="B697"/>
      <c r="C697"/>
      <c r="D697"/>
      <c r="E697"/>
    </row>
    <row r="698" spans="2:5" ht="15" x14ac:dyDescent="0.25">
      <c r="B698"/>
      <c r="C698"/>
      <c r="D698"/>
      <c r="E698"/>
    </row>
    <row r="699" spans="2:5" ht="15" x14ac:dyDescent="0.25">
      <c r="B699"/>
      <c r="C699"/>
      <c r="D699"/>
      <c r="E699"/>
    </row>
    <row r="700" spans="2:5" ht="15" x14ac:dyDescent="0.25">
      <c r="B700"/>
      <c r="C700"/>
      <c r="D700"/>
      <c r="E700"/>
    </row>
    <row r="701" spans="2:5" ht="15" x14ac:dyDescent="0.25">
      <c r="B701"/>
      <c r="C701"/>
      <c r="D701"/>
      <c r="E701"/>
    </row>
    <row r="702" spans="2:5" ht="15" x14ac:dyDescent="0.25">
      <c r="B702"/>
      <c r="C702"/>
      <c r="D702"/>
      <c r="E702"/>
    </row>
    <row r="703" spans="2:5" ht="15" x14ac:dyDescent="0.25">
      <c r="B703"/>
      <c r="C703"/>
      <c r="D703"/>
      <c r="E703"/>
    </row>
    <row r="704" spans="2:5" ht="15" x14ac:dyDescent="0.25">
      <c r="B704"/>
      <c r="C704"/>
      <c r="D704"/>
      <c r="E704"/>
    </row>
    <row r="705" spans="2:5" ht="15" x14ac:dyDescent="0.25">
      <c r="B705"/>
      <c r="C705"/>
      <c r="D705"/>
      <c r="E705"/>
    </row>
    <row r="706" spans="2:5" ht="15" x14ac:dyDescent="0.25">
      <c r="B706"/>
      <c r="C706"/>
      <c r="D706"/>
      <c r="E706"/>
    </row>
    <row r="707" spans="2:5" ht="15" x14ac:dyDescent="0.25">
      <c r="B707"/>
      <c r="C707"/>
      <c r="D707"/>
      <c r="E707"/>
    </row>
    <row r="708" spans="2:5" ht="15" x14ac:dyDescent="0.25">
      <c r="B708"/>
      <c r="C708"/>
      <c r="D708"/>
      <c r="E708"/>
    </row>
    <row r="709" spans="2:5" ht="15" x14ac:dyDescent="0.25">
      <c r="B709"/>
      <c r="C709"/>
      <c r="D709"/>
      <c r="E709"/>
    </row>
    <row r="710" spans="2:5" ht="15" x14ac:dyDescent="0.25">
      <c r="B710"/>
      <c r="C710"/>
      <c r="D710"/>
      <c r="E710"/>
    </row>
    <row r="711" spans="2:5" ht="15" x14ac:dyDescent="0.25">
      <c r="B711"/>
      <c r="C711"/>
      <c r="D711"/>
      <c r="E711"/>
    </row>
    <row r="712" spans="2:5" ht="15" x14ac:dyDescent="0.25">
      <c r="B712"/>
      <c r="C712"/>
      <c r="D712"/>
      <c r="E712"/>
    </row>
    <row r="713" spans="2:5" ht="15" x14ac:dyDescent="0.25">
      <c r="B713"/>
      <c r="C713"/>
      <c r="D713"/>
      <c r="E713"/>
    </row>
    <row r="714" spans="2:5" ht="15" x14ac:dyDescent="0.25">
      <c r="B714"/>
      <c r="C714"/>
      <c r="D714"/>
      <c r="E714"/>
    </row>
    <row r="715" spans="2:5" ht="15" x14ac:dyDescent="0.25">
      <c r="B715"/>
      <c r="C715"/>
      <c r="D715"/>
      <c r="E715"/>
    </row>
    <row r="716" spans="2:5" ht="15" x14ac:dyDescent="0.25">
      <c r="B716"/>
      <c r="C716"/>
      <c r="D716"/>
      <c r="E716"/>
    </row>
    <row r="717" spans="2:5" ht="15" x14ac:dyDescent="0.25">
      <c r="B717"/>
      <c r="C717"/>
      <c r="D717"/>
      <c r="E717"/>
    </row>
    <row r="718" spans="2:5" ht="15" x14ac:dyDescent="0.25">
      <c r="B718"/>
      <c r="C718"/>
      <c r="D718"/>
      <c r="E718"/>
    </row>
    <row r="719" spans="2:5" ht="15" x14ac:dyDescent="0.25">
      <c r="B719"/>
      <c r="C719"/>
      <c r="D719"/>
      <c r="E719"/>
    </row>
    <row r="720" spans="2:5" ht="15" x14ac:dyDescent="0.25">
      <c r="B720"/>
      <c r="C720"/>
      <c r="D720"/>
      <c r="E720"/>
    </row>
    <row r="721" spans="2:5" ht="15" x14ac:dyDescent="0.25">
      <c r="B721"/>
      <c r="C721"/>
      <c r="D721"/>
      <c r="E721"/>
    </row>
    <row r="722" spans="2:5" ht="15" x14ac:dyDescent="0.25">
      <c r="B722"/>
      <c r="C722"/>
      <c r="D722"/>
      <c r="E722"/>
    </row>
    <row r="723" spans="2:5" ht="15" x14ac:dyDescent="0.25">
      <c r="B723"/>
      <c r="C723"/>
      <c r="D723"/>
      <c r="E723"/>
    </row>
    <row r="724" spans="2:5" ht="15" x14ac:dyDescent="0.25">
      <c r="B724"/>
      <c r="C724"/>
      <c r="D724"/>
      <c r="E724"/>
    </row>
    <row r="725" spans="2:5" ht="15" x14ac:dyDescent="0.25">
      <c r="B725"/>
      <c r="C725"/>
      <c r="D725"/>
      <c r="E725"/>
    </row>
    <row r="726" spans="2:5" ht="15" x14ac:dyDescent="0.25">
      <c r="B726"/>
      <c r="C726"/>
      <c r="D726"/>
      <c r="E726"/>
    </row>
    <row r="727" spans="2:5" ht="15" x14ac:dyDescent="0.25">
      <c r="B727"/>
      <c r="C727"/>
      <c r="D727"/>
      <c r="E727"/>
    </row>
    <row r="728" spans="2:5" ht="15" x14ac:dyDescent="0.25">
      <c r="B728"/>
      <c r="C728"/>
      <c r="D728"/>
      <c r="E728"/>
    </row>
    <row r="729" spans="2:5" ht="15" x14ac:dyDescent="0.25">
      <c r="B729"/>
      <c r="C729"/>
      <c r="D729"/>
      <c r="E729"/>
    </row>
    <row r="730" spans="2:5" ht="15" x14ac:dyDescent="0.25">
      <c r="B730"/>
      <c r="C730"/>
      <c r="D730"/>
      <c r="E730"/>
    </row>
    <row r="731" spans="2:5" ht="15" x14ac:dyDescent="0.25">
      <c r="B731"/>
      <c r="C731"/>
      <c r="D731"/>
      <c r="E731"/>
    </row>
    <row r="732" spans="2:5" ht="15" x14ac:dyDescent="0.25">
      <c r="B732"/>
      <c r="C732"/>
      <c r="D732"/>
      <c r="E732"/>
    </row>
    <row r="733" spans="2:5" ht="15" x14ac:dyDescent="0.25">
      <c r="B733"/>
      <c r="C733"/>
      <c r="D733"/>
      <c r="E733"/>
    </row>
    <row r="734" spans="2:5" ht="15" x14ac:dyDescent="0.25">
      <c r="B734"/>
      <c r="C734"/>
      <c r="D734"/>
      <c r="E734"/>
    </row>
    <row r="735" spans="2:5" ht="15" x14ac:dyDescent="0.25">
      <c r="B735"/>
      <c r="C735"/>
      <c r="D735"/>
      <c r="E735"/>
    </row>
    <row r="736" spans="2:5" ht="15" x14ac:dyDescent="0.25">
      <c r="B736"/>
      <c r="C736"/>
      <c r="D736"/>
      <c r="E736"/>
    </row>
    <row r="737" spans="2:5" ht="15" x14ac:dyDescent="0.25">
      <c r="B737"/>
      <c r="C737"/>
      <c r="D737"/>
      <c r="E737"/>
    </row>
    <row r="738" spans="2:5" ht="15" x14ac:dyDescent="0.25">
      <c r="B738"/>
      <c r="C738"/>
      <c r="D738"/>
      <c r="E738"/>
    </row>
    <row r="739" spans="2:5" ht="15" x14ac:dyDescent="0.25">
      <c r="B739"/>
      <c r="C739"/>
      <c r="D739"/>
      <c r="E739"/>
    </row>
    <row r="740" spans="2:5" ht="15" x14ac:dyDescent="0.25">
      <c r="B740"/>
      <c r="C740"/>
      <c r="D740"/>
      <c r="E740"/>
    </row>
    <row r="741" spans="2:5" ht="15" x14ac:dyDescent="0.25">
      <c r="B741"/>
      <c r="C741"/>
      <c r="D741"/>
      <c r="E741"/>
    </row>
    <row r="742" spans="2:5" ht="15" x14ac:dyDescent="0.25">
      <c r="B742"/>
      <c r="C742"/>
      <c r="D742"/>
      <c r="E742"/>
    </row>
    <row r="743" spans="2:5" ht="15" x14ac:dyDescent="0.25">
      <c r="B743"/>
      <c r="C743"/>
      <c r="D743"/>
      <c r="E743"/>
    </row>
    <row r="744" spans="2:5" ht="15" x14ac:dyDescent="0.25">
      <c r="B744"/>
      <c r="C744"/>
      <c r="D744"/>
      <c r="E744"/>
    </row>
    <row r="745" spans="2:5" ht="15" x14ac:dyDescent="0.25">
      <c r="B745"/>
      <c r="C745"/>
      <c r="D745"/>
      <c r="E745"/>
    </row>
    <row r="746" spans="2:5" ht="15" x14ac:dyDescent="0.25">
      <c r="B746"/>
      <c r="C746"/>
      <c r="D746"/>
      <c r="E746"/>
    </row>
    <row r="747" spans="2:5" ht="15" x14ac:dyDescent="0.25">
      <c r="B747"/>
      <c r="C747"/>
      <c r="D747"/>
      <c r="E747"/>
    </row>
    <row r="748" spans="2:5" ht="15" x14ac:dyDescent="0.25">
      <c r="B748"/>
      <c r="C748"/>
      <c r="D748"/>
      <c r="E748"/>
    </row>
    <row r="749" spans="2:5" ht="15" x14ac:dyDescent="0.25">
      <c r="B749"/>
      <c r="C749"/>
      <c r="D749"/>
      <c r="E749"/>
    </row>
    <row r="750" spans="2:5" ht="15" x14ac:dyDescent="0.25">
      <c r="B750"/>
      <c r="C750"/>
      <c r="D750"/>
      <c r="E750"/>
    </row>
    <row r="751" spans="2:5" ht="15" x14ac:dyDescent="0.25">
      <c r="B751"/>
      <c r="C751"/>
      <c r="D751"/>
      <c r="E751"/>
    </row>
    <row r="752" spans="2:5" ht="15" x14ac:dyDescent="0.25">
      <c r="B752"/>
      <c r="C752"/>
      <c r="D752"/>
      <c r="E752"/>
    </row>
    <row r="753" spans="2:5" ht="15" x14ac:dyDescent="0.25">
      <c r="B753"/>
      <c r="C753"/>
      <c r="D753"/>
      <c r="E753"/>
    </row>
    <row r="754" spans="2:5" ht="15" x14ac:dyDescent="0.25">
      <c r="B754"/>
      <c r="C754"/>
      <c r="D754"/>
      <c r="E754"/>
    </row>
    <row r="755" spans="2:5" ht="15" x14ac:dyDescent="0.25">
      <c r="B755"/>
      <c r="C755"/>
      <c r="D755"/>
      <c r="E755"/>
    </row>
    <row r="756" spans="2:5" ht="15" x14ac:dyDescent="0.25">
      <c r="B756"/>
      <c r="C756"/>
      <c r="D756"/>
      <c r="E756"/>
    </row>
    <row r="757" spans="2:5" ht="15" x14ac:dyDescent="0.25">
      <c r="B757"/>
      <c r="C757"/>
      <c r="D757"/>
      <c r="E757"/>
    </row>
    <row r="758" spans="2:5" ht="15" x14ac:dyDescent="0.25">
      <c r="B758"/>
      <c r="C758"/>
      <c r="D758"/>
      <c r="E758"/>
    </row>
    <row r="759" spans="2:5" ht="15" x14ac:dyDescent="0.25">
      <c r="B759"/>
      <c r="C759"/>
      <c r="D759"/>
      <c r="E759"/>
    </row>
    <row r="760" spans="2:5" ht="15" x14ac:dyDescent="0.25">
      <c r="B760"/>
      <c r="C760"/>
      <c r="D760"/>
      <c r="E760"/>
    </row>
    <row r="761" spans="2:5" ht="15" x14ac:dyDescent="0.25">
      <c r="B761"/>
      <c r="C761"/>
      <c r="D761"/>
      <c r="E761"/>
    </row>
    <row r="762" spans="2:5" ht="15" x14ac:dyDescent="0.25">
      <c r="B762"/>
      <c r="C762"/>
      <c r="D762"/>
      <c r="E762"/>
    </row>
    <row r="763" spans="2:5" ht="15" x14ac:dyDescent="0.25">
      <c r="B763"/>
      <c r="C763"/>
      <c r="D763"/>
      <c r="E763"/>
    </row>
    <row r="764" spans="2:5" ht="15" x14ac:dyDescent="0.25">
      <c r="B764"/>
      <c r="C764"/>
      <c r="D764"/>
      <c r="E764"/>
    </row>
    <row r="765" spans="2:5" ht="15" x14ac:dyDescent="0.25">
      <c r="B765"/>
      <c r="C765"/>
      <c r="D765"/>
      <c r="E765"/>
    </row>
    <row r="766" spans="2:5" ht="15" x14ac:dyDescent="0.25">
      <c r="B766"/>
      <c r="C766"/>
      <c r="D766"/>
      <c r="E766"/>
    </row>
    <row r="767" spans="2:5" ht="15" x14ac:dyDescent="0.25">
      <c r="B767"/>
      <c r="C767"/>
      <c r="D767"/>
      <c r="E767"/>
    </row>
    <row r="768" spans="2:5" ht="15" x14ac:dyDescent="0.25">
      <c r="B768"/>
      <c r="C768"/>
      <c r="D768"/>
      <c r="E768"/>
    </row>
    <row r="769" spans="2:5" ht="15" x14ac:dyDescent="0.25">
      <c r="B769"/>
      <c r="C769"/>
      <c r="D769"/>
      <c r="E769"/>
    </row>
    <row r="770" spans="2:5" ht="15" x14ac:dyDescent="0.25">
      <c r="B770"/>
      <c r="C770"/>
      <c r="D770"/>
      <c r="E770"/>
    </row>
    <row r="771" spans="2:5" ht="15" x14ac:dyDescent="0.25">
      <c r="B771"/>
      <c r="C771"/>
      <c r="D771"/>
      <c r="E771"/>
    </row>
    <row r="772" spans="2:5" ht="15" x14ac:dyDescent="0.25">
      <c r="B772"/>
      <c r="C772"/>
      <c r="D772"/>
      <c r="E772"/>
    </row>
    <row r="773" spans="2:5" ht="15" x14ac:dyDescent="0.25">
      <c r="B773"/>
      <c r="C773"/>
      <c r="D773"/>
      <c r="E773"/>
    </row>
    <row r="774" spans="2:5" ht="15" x14ac:dyDescent="0.25">
      <c r="B774"/>
      <c r="C774"/>
      <c r="D774"/>
      <c r="E774"/>
    </row>
    <row r="775" spans="2:5" ht="15" x14ac:dyDescent="0.25">
      <c r="B775"/>
      <c r="C775"/>
      <c r="D775"/>
      <c r="E775"/>
    </row>
    <row r="776" spans="2:5" ht="15" x14ac:dyDescent="0.25">
      <c r="B776"/>
      <c r="C776"/>
      <c r="D776"/>
      <c r="E776"/>
    </row>
    <row r="777" spans="2:5" ht="15" x14ac:dyDescent="0.25">
      <c r="B777"/>
      <c r="C777"/>
      <c r="D777"/>
      <c r="E777"/>
    </row>
    <row r="778" spans="2:5" ht="15" x14ac:dyDescent="0.25">
      <c r="B778"/>
      <c r="C778"/>
      <c r="D778"/>
      <c r="E778"/>
    </row>
    <row r="779" spans="2:5" ht="15" x14ac:dyDescent="0.25">
      <c r="B779"/>
      <c r="C779"/>
      <c r="D779"/>
      <c r="E779"/>
    </row>
    <row r="780" spans="2:5" ht="15" x14ac:dyDescent="0.25">
      <c r="B780"/>
      <c r="C780"/>
      <c r="D780"/>
      <c r="E780"/>
    </row>
    <row r="781" spans="2:5" ht="15" x14ac:dyDescent="0.25">
      <c r="B781"/>
      <c r="C781"/>
      <c r="D781"/>
      <c r="E781"/>
    </row>
    <row r="782" spans="2:5" ht="15" x14ac:dyDescent="0.25">
      <c r="B782"/>
      <c r="C782"/>
      <c r="D782"/>
      <c r="E782"/>
    </row>
    <row r="783" spans="2:5" ht="15" x14ac:dyDescent="0.25">
      <c r="B783"/>
      <c r="C783"/>
      <c r="D783"/>
      <c r="E783"/>
    </row>
    <row r="784" spans="2:5" ht="15" x14ac:dyDescent="0.25">
      <c r="B784"/>
      <c r="C784"/>
      <c r="D784"/>
      <c r="E784"/>
    </row>
    <row r="785" spans="2:5" ht="15" x14ac:dyDescent="0.25">
      <c r="B785"/>
      <c r="C785"/>
      <c r="D785"/>
      <c r="E785"/>
    </row>
    <row r="786" spans="2:5" ht="15" x14ac:dyDescent="0.25">
      <c r="B786"/>
      <c r="C786"/>
      <c r="D786"/>
      <c r="E786"/>
    </row>
    <row r="787" spans="2:5" ht="15" x14ac:dyDescent="0.25">
      <c r="B787"/>
      <c r="C787"/>
      <c r="D787"/>
      <c r="E787"/>
    </row>
    <row r="788" spans="2:5" ht="15" x14ac:dyDescent="0.25">
      <c r="B788"/>
      <c r="C788"/>
      <c r="D788"/>
      <c r="E788"/>
    </row>
    <row r="789" spans="2:5" ht="15" x14ac:dyDescent="0.25">
      <c r="B789"/>
      <c r="C789"/>
      <c r="D789"/>
      <c r="E789"/>
    </row>
    <row r="790" spans="2:5" ht="15" x14ac:dyDescent="0.25">
      <c r="B790"/>
      <c r="C790"/>
      <c r="D790"/>
      <c r="E790"/>
    </row>
    <row r="791" spans="2:5" ht="15" x14ac:dyDescent="0.25">
      <c r="B791"/>
      <c r="C791"/>
      <c r="D791"/>
      <c r="E791"/>
    </row>
    <row r="792" spans="2:5" ht="15" x14ac:dyDescent="0.25">
      <c r="B792"/>
      <c r="C792"/>
      <c r="D792"/>
      <c r="E792"/>
    </row>
    <row r="793" spans="2:5" ht="15" x14ac:dyDescent="0.25">
      <c r="B793"/>
      <c r="C793"/>
      <c r="D793"/>
      <c r="E793"/>
    </row>
    <row r="794" spans="2:5" ht="15" x14ac:dyDescent="0.25">
      <c r="B794"/>
      <c r="C794"/>
      <c r="D794"/>
      <c r="E794"/>
    </row>
    <row r="795" spans="2:5" ht="15" x14ac:dyDescent="0.25">
      <c r="B795"/>
      <c r="C795"/>
      <c r="D795"/>
      <c r="E795"/>
    </row>
    <row r="796" spans="2:5" ht="15" x14ac:dyDescent="0.25">
      <c r="B796"/>
      <c r="C796"/>
      <c r="D796"/>
      <c r="E796"/>
    </row>
    <row r="797" spans="2:5" ht="15" x14ac:dyDescent="0.25">
      <c r="B797"/>
      <c r="C797"/>
      <c r="D797"/>
      <c r="E797"/>
    </row>
    <row r="798" spans="2:5" ht="15" x14ac:dyDescent="0.25">
      <c r="B798"/>
      <c r="C798"/>
      <c r="D798"/>
      <c r="E798"/>
    </row>
    <row r="799" spans="2:5" ht="15" x14ac:dyDescent="0.25">
      <c r="B799"/>
      <c r="C799"/>
      <c r="D799"/>
      <c r="E799"/>
    </row>
    <row r="800" spans="2:5" ht="15" x14ac:dyDescent="0.25">
      <c r="B800"/>
      <c r="C800"/>
      <c r="D800"/>
      <c r="E800"/>
    </row>
    <row r="801" spans="2:5" ht="15" x14ac:dyDescent="0.25">
      <c r="B801"/>
      <c r="C801"/>
      <c r="D801"/>
      <c r="E801"/>
    </row>
    <row r="802" spans="2:5" ht="15" x14ac:dyDescent="0.25">
      <c r="B802"/>
      <c r="C802"/>
      <c r="D802"/>
      <c r="E802"/>
    </row>
    <row r="803" spans="2:5" ht="15" x14ac:dyDescent="0.25">
      <c r="B803"/>
      <c r="C803"/>
      <c r="D803"/>
      <c r="E803"/>
    </row>
    <row r="804" spans="2:5" ht="15" x14ac:dyDescent="0.25">
      <c r="B804"/>
      <c r="C804"/>
      <c r="D804"/>
      <c r="E804"/>
    </row>
    <row r="805" spans="2:5" ht="15" x14ac:dyDescent="0.25">
      <c r="B805"/>
      <c r="C805"/>
      <c r="D805"/>
      <c r="E805"/>
    </row>
    <row r="806" spans="2:5" ht="15" x14ac:dyDescent="0.25">
      <c r="B806"/>
      <c r="C806"/>
      <c r="D806"/>
      <c r="E806"/>
    </row>
    <row r="807" spans="2:5" ht="15" x14ac:dyDescent="0.25">
      <c r="B807"/>
      <c r="C807"/>
      <c r="D807"/>
      <c r="E807"/>
    </row>
    <row r="808" spans="2:5" ht="15" x14ac:dyDescent="0.25">
      <c r="B808"/>
      <c r="C808"/>
      <c r="D808"/>
      <c r="E808"/>
    </row>
    <row r="809" spans="2:5" ht="15" x14ac:dyDescent="0.25">
      <c r="B809"/>
      <c r="C809"/>
      <c r="D809"/>
      <c r="E809"/>
    </row>
    <row r="810" spans="2:5" ht="15" x14ac:dyDescent="0.25">
      <c r="B810"/>
      <c r="C810"/>
      <c r="D810"/>
      <c r="E810"/>
    </row>
    <row r="811" spans="2:5" ht="15" x14ac:dyDescent="0.25">
      <c r="B811"/>
      <c r="C811"/>
      <c r="D811"/>
      <c r="E811"/>
    </row>
    <row r="812" spans="2:5" ht="15" x14ac:dyDescent="0.25">
      <c r="B812"/>
      <c r="C812"/>
      <c r="D812"/>
      <c r="E812"/>
    </row>
    <row r="813" spans="2:5" ht="15" x14ac:dyDescent="0.25">
      <c r="B813"/>
      <c r="C813"/>
      <c r="D813"/>
      <c r="E813"/>
    </row>
    <row r="814" spans="2:5" ht="15" x14ac:dyDescent="0.25">
      <c r="B814"/>
      <c r="C814"/>
      <c r="D814"/>
      <c r="E814"/>
    </row>
    <row r="815" spans="2:5" ht="15" x14ac:dyDescent="0.25">
      <c r="B815"/>
      <c r="C815"/>
      <c r="D815"/>
      <c r="E815"/>
    </row>
    <row r="816" spans="2:5" ht="15" x14ac:dyDescent="0.25">
      <c r="B816"/>
      <c r="C816"/>
      <c r="D816"/>
      <c r="E816"/>
    </row>
    <row r="817" spans="2:5" ht="15" x14ac:dyDescent="0.25">
      <c r="B817"/>
      <c r="C817"/>
      <c r="D817"/>
      <c r="E817"/>
    </row>
    <row r="818" spans="2:5" ht="15" x14ac:dyDescent="0.25">
      <c r="B818"/>
      <c r="C818"/>
      <c r="D818"/>
      <c r="E818"/>
    </row>
    <row r="819" spans="2:5" ht="15" x14ac:dyDescent="0.25">
      <c r="B819"/>
      <c r="C819"/>
      <c r="D819"/>
      <c r="E819"/>
    </row>
    <row r="820" spans="2:5" ht="15" x14ac:dyDescent="0.25">
      <c r="B820"/>
      <c r="C820"/>
      <c r="D820"/>
      <c r="E820"/>
    </row>
    <row r="821" spans="2:5" ht="15" x14ac:dyDescent="0.25">
      <c r="B821"/>
      <c r="C821"/>
      <c r="D821"/>
      <c r="E821"/>
    </row>
    <row r="822" spans="2:5" ht="15" x14ac:dyDescent="0.25">
      <c r="B822"/>
      <c r="C822"/>
      <c r="D822"/>
      <c r="E822"/>
    </row>
    <row r="823" spans="2:5" ht="15" x14ac:dyDescent="0.25">
      <c r="B823"/>
      <c r="C823"/>
      <c r="D823"/>
      <c r="E823"/>
    </row>
    <row r="824" spans="2:5" ht="15" x14ac:dyDescent="0.25">
      <c r="B824"/>
      <c r="C824"/>
      <c r="D824"/>
      <c r="E824"/>
    </row>
    <row r="825" spans="2:5" ht="15" x14ac:dyDescent="0.25">
      <c r="B825"/>
      <c r="C825"/>
      <c r="D825"/>
      <c r="E825"/>
    </row>
    <row r="826" spans="2:5" ht="15" x14ac:dyDescent="0.25">
      <c r="B826"/>
      <c r="C826"/>
      <c r="D826"/>
      <c r="E826"/>
    </row>
    <row r="827" spans="2:5" ht="15" x14ac:dyDescent="0.25">
      <c r="B827"/>
      <c r="C827"/>
      <c r="D827"/>
      <c r="E827"/>
    </row>
    <row r="828" spans="2:5" ht="15" x14ac:dyDescent="0.25">
      <c r="B828"/>
      <c r="C828"/>
      <c r="D828"/>
      <c r="E828"/>
    </row>
    <row r="829" spans="2:5" ht="15" x14ac:dyDescent="0.25">
      <c r="B829"/>
      <c r="C829"/>
      <c r="D829"/>
      <c r="E829"/>
    </row>
    <row r="830" spans="2:5" ht="15" x14ac:dyDescent="0.25">
      <c r="B830"/>
      <c r="C830"/>
      <c r="D830"/>
      <c r="E830"/>
    </row>
    <row r="831" spans="2:5" ht="15" x14ac:dyDescent="0.25">
      <c r="B831"/>
      <c r="C831"/>
      <c r="D831"/>
      <c r="E831"/>
    </row>
    <row r="832" spans="2:5" ht="15" x14ac:dyDescent="0.25">
      <c r="B832"/>
      <c r="C832"/>
      <c r="D832"/>
      <c r="E832"/>
    </row>
    <row r="833" spans="2:5" ht="15" x14ac:dyDescent="0.25">
      <c r="B833"/>
      <c r="C833"/>
      <c r="D833"/>
      <c r="E833"/>
    </row>
    <row r="834" spans="2:5" ht="15" x14ac:dyDescent="0.25">
      <c r="B834"/>
      <c r="C834"/>
      <c r="D834"/>
      <c r="E834"/>
    </row>
    <row r="835" spans="2:5" ht="15" x14ac:dyDescent="0.25">
      <c r="B835"/>
      <c r="C835"/>
      <c r="D835"/>
      <c r="E835"/>
    </row>
    <row r="836" spans="2:5" ht="15" x14ac:dyDescent="0.25">
      <c r="B836"/>
      <c r="C836"/>
      <c r="D836"/>
      <c r="E836"/>
    </row>
    <row r="837" spans="2:5" ht="15" x14ac:dyDescent="0.25">
      <c r="B837"/>
      <c r="C837"/>
      <c r="D837"/>
      <c r="E837"/>
    </row>
    <row r="838" spans="2:5" ht="15" x14ac:dyDescent="0.25">
      <c r="B838"/>
      <c r="C838"/>
      <c r="D838"/>
      <c r="E838"/>
    </row>
    <row r="839" spans="2:5" ht="15" x14ac:dyDescent="0.25">
      <c r="B839"/>
      <c r="C839"/>
      <c r="D839"/>
      <c r="E839"/>
    </row>
    <row r="840" spans="2:5" ht="15" x14ac:dyDescent="0.25">
      <c r="B840"/>
      <c r="C840"/>
      <c r="D840"/>
      <c r="E840"/>
    </row>
    <row r="841" spans="2:5" ht="15" x14ac:dyDescent="0.25">
      <c r="B841"/>
      <c r="C841"/>
      <c r="D841"/>
      <c r="E841"/>
    </row>
    <row r="842" spans="2:5" ht="15" x14ac:dyDescent="0.25">
      <c r="B842"/>
      <c r="C842"/>
      <c r="D842"/>
      <c r="E842"/>
    </row>
    <row r="843" spans="2:5" ht="15" x14ac:dyDescent="0.25">
      <c r="B843"/>
      <c r="C843"/>
      <c r="D843"/>
      <c r="E843"/>
    </row>
    <row r="844" spans="2:5" ht="15" x14ac:dyDescent="0.25">
      <c r="B844"/>
      <c r="C844"/>
      <c r="D844"/>
      <c r="E844"/>
    </row>
    <row r="845" spans="2:5" ht="15" x14ac:dyDescent="0.25">
      <c r="B845"/>
      <c r="C845"/>
      <c r="D845"/>
      <c r="E845"/>
    </row>
    <row r="846" spans="2:5" ht="15" x14ac:dyDescent="0.25">
      <c r="B846"/>
      <c r="C846"/>
      <c r="D846"/>
      <c r="E846"/>
    </row>
    <row r="847" spans="2:5" ht="15" x14ac:dyDescent="0.25">
      <c r="B847"/>
      <c r="C847"/>
      <c r="D847"/>
      <c r="E847"/>
    </row>
    <row r="848" spans="2:5" ht="15" x14ac:dyDescent="0.25">
      <c r="B848"/>
      <c r="C848"/>
      <c r="D848"/>
      <c r="E848"/>
    </row>
    <row r="849" spans="2:5" ht="15" x14ac:dyDescent="0.25">
      <c r="B849"/>
      <c r="C849"/>
      <c r="D849"/>
      <c r="E849"/>
    </row>
    <row r="850" spans="2:5" ht="15" x14ac:dyDescent="0.25">
      <c r="B850"/>
      <c r="C850"/>
      <c r="D850"/>
      <c r="E850"/>
    </row>
    <row r="851" spans="2:5" ht="15" x14ac:dyDescent="0.25">
      <c r="B851"/>
      <c r="C851"/>
      <c r="D851"/>
      <c r="E851"/>
    </row>
    <row r="852" spans="2:5" ht="15" x14ac:dyDescent="0.25">
      <c r="B852"/>
      <c r="C852"/>
      <c r="D852"/>
      <c r="E852"/>
    </row>
    <row r="853" spans="2:5" ht="15" x14ac:dyDescent="0.25">
      <c r="B853"/>
      <c r="C853"/>
      <c r="D853"/>
      <c r="E853"/>
    </row>
    <row r="854" spans="2:5" ht="15" x14ac:dyDescent="0.25">
      <c r="B854"/>
      <c r="C854"/>
      <c r="D854"/>
      <c r="E854"/>
    </row>
    <row r="855" spans="2:5" ht="15" x14ac:dyDescent="0.25">
      <c r="B855"/>
      <c r="C855"/>
      <c r="D855"/>
      <c r="E855"/>
    </row>
    <row r="856" spans="2:5" ht="15" x14ac:dyDescent="0.25">
      <c r="B856"/>
      <c r="C856"/>
      <c r="D856"/>
      <c r="E856"/>
    </row>
    <row r="857" spans="2:5" ht="15" x14ac:dyDescent="0.25">
      <c r="B857"/>
      <c r="C857"/>
      <c r="D857"/>
      <c r="E857"/>
    </row>
    <row r="858" spans="2:5" ht="15" x14ac:dyDescent="0.25">
      <c r="B858"/>
      <c r="C858"/>
      <c r="D858"/>
      <c r="E858"/>
    </row>
    <row r="859" spans="2:5" ht="15" x14ac:dyDescent="0.25">
      <c r="B859"/>
      <c r="C859"/>
      <c r="D859"/>
      <c r="E859"/>
    </row>
    <row r="860" spans="2:5" ht="15" x14ac:dyDescent="0.25">
      <c r="B860"/>
      <c r="C860"/>
      <c r="D860"/>
      <c r="E860"/>
    </row>
    <row r="861" spans="2:5" ht="15" x14ac:dyDescent="0.25">
      <c r="B861"/>
      <c r="C861"/>
      <c r="D861"/>
      <c r="E861"/>
    </row>
    <row r="862" spans="2:5" ht="15" x14ac:dyDescent="0.25">
      <c r="B862"/>
      <c r="C862"/>
      <c r="D862"/>
      <c r="E862"/>
    </row>
    <row r="863" spans="2:5" ht="15" x14ac:dyDescent="0.25">
      <c r="B863"/>
      <c r="C863"/>
      <c r="D863"/>
      <c r="E863"/>
    </row>
    <row r="864" spans="2:5" ht="15" x14ac:dyDescent="0.25">
      <c r="B864"/>
      <c r="C864"/>
      <c r="D864"/>
      <c r="E864"/>
    </row>
    <row r="865" spans="2:5" ht="15" x14ac:dyDescent="0.25">
      <c r="B865"/>
      <c r="C865"/>
      <c r="D865"/>
      <c r="E865"/>
    </row>
    <row r="866" spans="2:5" ht="15" x14ac:dyDescent="0.25">
      <c r="B866"/>
      <c r="C866"/>
      <c r="D866"/>
      <c r="E866"/>
    </row>
    <row r="867" spans="2:5" ht="15" x14ac:dyDescent="0.25">
      <c r="B867"/>
      <c r="C867"/>
      <c r="D867"/>
      <c r="E867"/>
    </row>
    <row r="868" spans="2:5" ht="15" x14ac:dyDescent="0.25">
      <c r="B868"/>
      <c r="C868"/>
      <c r="D868"/>
      <c r="E868"/>
    </row>
    <row r="869" spans="2:5" ht="15" x14ac:dyDescent="0.25">
      <c r="B869"/>
      <c r="C869"/>
      <c r="D869"/>
      <c r="E869"/>
    </row>
    <row r="870" spans="2:5" ht="15" x14ac:dyDescent="0.25">
      <c r="B870"/>
      <c r="C870"/>
      <c r="D870"/>
      <c r="E870"/>
    </row>
    <row r="871" spans="2:5" ht="15" x14ac:dyDescent="0.25">
      <c r="B871"/>
      <c r="C871"/>
      <c r="D871"/>
      <c r="E871"/>
    </row>
    <row r="872" spans="2:5" ht="15" x14ac:dyDescent="0.25">
      <c r="B872"/>
      <c r="C872"/>
      <c r="D872"/>
      <c r="E872"/>
    </row>
    <row r="873" spans="2:5" ht="15" x14ac:dyDescent="0.25">
      <c r="B873"/>
      <c r="C873"/>
      <c r="D873"/>
      <c r="E873"/>
    </row>
    <row r="874" spans="2:5" ht="15" x14ac:dyDescent="0.25">
      <c r="B874"/>
      <c r="C874"/>
      <c r="D874"/>
      <c r="E874"/>
    </row>
    <row r="875" spans="2:5" ht="15" x14ac:dyDescent="0.25">
      <c r="B875"/>
      <c r="C875"/>
      <c r="D875"/>
      <c r="E875"/>
    </row>
    <row r="876" spans="2:5" ht="15" x14ac:dyDescent="0.25">
      <c r="B876"/>
      <c r="C876"/>
      <c r="D876"/>
      <c r="E876"/>
    </row>
    <row r="877" spans="2:5" ht="15" x14ac:dyDescent="0.25">
      <c r="B877"/>
      <c r="C877"/>
      <c r="D877"/>
      <c r="E877"/>
    </row>
    <row r="878" spans="2:5" ht="15" x14ac:dyDescent="0.25">
      <c r="B878"/>
      <c r="C878"/>
      <c r="D878"/>
      <c r="E878"/>
    </row>
    <row r="879" spans="2:5" ht="15" x14ac:dyDescent="0.25">
      <c r="B879"/>
      <c r="C879"/>
      <c r="D879"/>
      <c r="E879"/>
    </row>
    <row r="880" spans="2:5" ht="15" x14ac:dyDescent="0.25">
      <c r="B880"/>
      <c r="C880"/>
      <c r="D880"/>
      <c r="E880"/>
    </row>
    <row r="881" spans="2:5" ht="15" x14ac:dyDescent="0.25">
      <c r="B881"/>
      <c r="C881"/>
      <c r="D881"/>
      <c r="E881"/>
    </row>
    <row r="882" spans="2:5" ht="15" x14ac:dyDescent="0.25">
      <c r="B882"/>
      <c r="C882"/>
      <c r="D882"/>
      <c r="E882"/>
    </row>
    <row r="883" spans="2:5" ht="15" x14ac:dyDescent="0.25">
      <c r="B883"/>
      <c r="C883"/>
      <c r="D883"/>
      <c r="E883"/>
    </row>
    <row r="884" spans="2:5" ht="15" x14ac:dyDescent="0.25">
      <c r="B884"/>
      <c r="C884"/>
      <c r="D884"/>
      <c r="E884"/>
    </row>
    <row r="885" spans="2:5" ht="15" x14ac:dyDescent="0.25">
      <c r="B885"/>
      <c r="C885"/>
      <c r="D885"/>
      <c r="E885"/>
    </row>
    <row r="886" spans="2:5" ht="15" x14ac:dyDescent="0.25">
      <c r="B886"/>
      <c r="C886"/>
      <c r="D886"/>
      <c r="E886"/>
    </row>
    <row r="887" spans="2:5" ht="15" x14ac:dyDescent="0.25">
      <c r="B887"/>
      <c r="C887"/>
      <c r="D887"/>
      <c r="E887"/>
    </row>
    <row r="888" spans="2:5" ht="15" x14ac:dyDescent="0.25">
      <c r="B888"/>
      <c r="C888"/>
      <c r="D888"/>
      <c r="E888"/>
    </row>
    <row r="889" spans="2:5" ht="15" x14ac:dyDescent="0.25">
      <c r="B889"/>
      <c r="C889"/>
      <c r="D889"/>
      <c r="E889"/>
    </row>
    <row r="890" spans="2:5" ht="15" x14ac:dyDescent="0.25">
      <c r="B890"/>
      <c r="C890"/>
      <c r="D890"/>
      <c r="E890"/>
    </row>
    <row r="891" spans="2:5" ht="15" x14ac:dyDescent="0.25">
      <c r="B891"/>
      <c r="C891"/>
      <c r="D891"/>
      <c r="E891"/>
    </row>
    <row r="892" spans="2:5" ht="15" x14ac:dyDescent="0.25">
      <c r="B892"/>
      <c r="C892"/>
      <c r="D892"/>
      <c r="E892"/>
    </row>
    <row r="893" spans="2:5" ht="15" x14ac:dyDescent="0.25">
      <c r="B893"/>
      <c r="C893"/>
      <c r="D893"/>
      <c r="E893"/>
    </row>
    <row r="894" spans="2:5" ht="15" x14ac:dyDescent="0.25">
      <c r="B894"/>
      <c r="C894"/>
      <c r="D894"/>
      <c r="E894"/>
    </row>
    <row r="895" spans="2:5" ht="15" x14ac:dyDescent="0.25">
      <c r="B895"/>
      <c r="C895"/>
      <c r="D895"/>
      <c r="E895"/>
    </row>
    <row r="896" spans="2:5" ht="15" x14ac:dyDescent="0.25">
      <c r="B896"/>
      <c r="C896"/>
      <c r="D896"/>
      <c r="E896"/>
    </row>
    <row r="897" spans="2:5" ht="15" x14ac:dyDescent="0.25">
      <c r="B897"/>
      <c r="C897"/>
      <c r="D897"/>
      <c r="E897"/>
    </row>
    <row r="898" spans="2:5" ht="15" x14ac:dyDescent="0.25">
      <c r="B898"/>
      <c r="C898"/>
      <c r="D898"/>
      <c r="E898"/>
    </row>
    <row r="899" spans="2:5" ht="15" x14ac:dyDescent="0.25">
      <c r="B899"/>
      <c r="C899"/>
      <c r="D899"/>
      <c r="E899"/>
    </row>
    <row r="900" spans="2:5" ht="15" x14ac:dyDescent="0.25">
      <c r="B900"/>
      <c r="C900"/>
      <c r="D900"/>
      <c r="E900"/>
    </row>
    <row r="901" spans="2:5" ht="15" x14ac:dyDescent="0.25">
      <c r="B901"/>
      <c r="C901"/>
      <c r="D901"/>
      <c r="E901"/>
    </row>
    <row r="902" spans="2:5" ht="15" x14ac:dyDescent="0.25">
      <c r="B902"/>
      <c r="C902"/>
      <c r="D902"/>
      <c r="E902"/>
    </row>
    <row r="903" spans="2:5" ht="15" x14ac:dyDescent="0.25">
      <c r="B903"/>
      <c r="C903"/>
      <c r="D903"/>
      <c r="E903"/>
    </row>
    <row r="904" spans="2:5" ht="15" x14ac:dyDescent="0.25">
      <c r="B904"/>
      <c r="C904"/>
      <c r="D904"/>
      <c r="E904"/>
    </row>
    <row r="905" spans="2:5" ht="15" x14ac:dyDescent="0.25">
      <c r="B905"/>
      <c r="C905"/>
      <c r="D905"/>
      <c r="E905"/>
    </row>
    <row r="906" spans="2:5" ht="15" x14ac:dyDescent="0.25">
      <c r="B906"/>
      <c r="C906"/>
      <c r="D906"/>
      <c r="E906"/>
    </row>
    <row r="907" spans="2:5" ht="15" x14ac:dyDescent="0.25">
      <c r="B907"/>
      <c r="C907"/>
      <c r="D907"/>
      <c r="E907"/>
    </row>
    <row r="908" spans="2:5" ht="15" x14ac:dyDescent="0.25">
      <c r="B908"/>
      <c r="C908"/>
      <c r="D908"/>
      <c r="E908"/>
    </row>
    <row r="909" spans="2:5" ht="15" x14ac:dyDescent="0.25">
      <c r="B909"/>
      <c r="C909"/>
      <c r="D909"/>
      <c r="E909"/>
    </row>
    <row r="910" spans="2:5" ht="15" x14ac:dyDescent="0.25">
      <c r="B910"/>
      <c r="C910"/>
      <c r="D910"/>
      <c r="E910"/>
    </row>
    <row r="911" spans="2:5" ht="15" x14ac:dyDescent="0.25">
      <c r="B911"/>
      <c r="C911"/>
      <c r="D911"/>
      <c r="E911"/>
    </row>
    <row r="912" spans="2:5" ht="15" x14ac:dyDescent="0.25">
      <c r="B912"/>
      <c r="C912"/>
      <c r="D912"/>
      <c r="E912"/>
    </row>
    <row r="913" spans="2:5" ht="15" x14ac:dyDescent="0.25">
      <c r="B913"/>
      <c r="C913"/>
      <c r="D913"/>
      <c r="E913"/>
    </row>
    <row r="914" spans="2:5" ht="15" x14ac:dyDescent="0.25">
      <c r="B914"/>
      <c r="C914"/>
      <c r="D914"/>
      <c r="E914"/>
    </row>
    <row r="915" spans="2:5" ht="15" x14ac:dyDescent="0.25">
      <c r="B915"/>
      <c r="C915"/>
      <c r="D915"/>
      <c r="E915"/>
    </row>
    <row r="916" spans="2:5" ht="15" x14ac:dyDescent="0.25">
      <c r="B916"/>
      <c r="C916"/>
      <c r="D916"/>
      <c r="E916"/>
    </row>
    <row r="917" spans="2:5" ht="15" x14ac:dyDescent="0.25">
      <c r="B917"/>
      <c r="C917"/>
      <c r="D917"/>
      <c r="E917"/>
    </row>
    <row r="918" spans="2:5" ht="15" x14ac:dyDescent="0.25">
      <c r="B918"/>
      <c r="C918"/>
      <c r="D918"/>
      <c r="E918"/>
    </row>
    <row r="919" spans="2:5" ht="15" x14ac:dyDescent="0.25">
      <c r="B919"/>
      <c r="C919"/>
      <c r="D919"/>
      <c r="E919"/>
    </row>
    <row r="920" spans="2:5" ht="15" x14ac:dyDescent="0.25">
      <c r="B920"/>
      <c r="C920"/>
      <c r="D920"/>
      <c r="E920"/>
    </row>
    <row r="921" spans="2:5" ht="15" x14ac:dyDescent="0.25">
      <c r="B921"/>
      <c r="C921"/>
      <c r="D921"/>
      <c r="E921"/>
    </row>
    <row r="922" spans="2:5" ht="15" x14ac:dyDescent="0.25">
      <c r="B922"/>
      <c r="C922"/>
      <c r="D922"/>
      <c r="E922"/>
    </row>
    <row r="923" spans="2:5" ht="15" x14ac:dyDescent="0.25">
      <c r="B923"/>
      <c r="C923"/>
      <c r="D923"/>
      <c r="E923"/>
    </row>
    <row r="924" spans="2:5" ht="15" x14ac:dyDescent="0.25">
      <c r="B924"/>
      <c r="C924"/>
      <c r="D924"/>
      <c r="E924"/>
    </row>
    <row r="925" spans="2:5" ht="15" x14ac:dyDescent="0.25">
      <c r="B925"/>
      <c r="C925"/>
      <c r="D925"/>
      <c r="E925"/>
    </row>
    <row r="926" spans="2:5" ht="15" x14ac:dyDescent="0.25">
      <c r="B926"/>
      <c r="C926"/>
      <c r="D926"/>
      <c r="E926"/>
    </row>
    <row r="927" spans="2:5" ht="15" x14ac:dyDescent="0.25">
      <c r="B927"/>
      <c r="C927"/>
      <c r="D927"/>
      <c r="E927"/>
    </row>
    <row r="928" spans="2:5" ht="15" x14ac:dyDescent="0.25">
      <c r="B928"/>
      <c r="C928"/>
      <c r="D928"/>
      <c r="E928"/>
    </row>
    <row r="929" spans="2:5" ht="15" x14ac:dyDescent="0.25">
      <c r="B929"/>
      <c r="C929"/>
      <c r="D929"/>
      <c r="E929"/>
    </row>
    <row r="930" spans="2:5" ht="15" x14ac:dyDescent="0.25">
      <c r="B930"/>
      <c r="C930"/>
      <c r="D930"/>
      <c r="E930"/>
    </row>
    <row r="931" spans="2:5" ht="15" x14ac:dyDescent="0.25">
      <c r="B931"/>
      <c r="C931"/>
      <c r="D931"/>
      <c r="E931"/>
    </row>
    <row r="932" spans="2:5" ht="15" x14ac:dyDescent="0.25">
      <c r="B932"/>
      <c r="C932"/>
      <c r="D932"/>
      <c r="E932"/>
    </row>
    <row r="933" spans="2:5" ht="15" x14ac:dyDescent="0.25">
      <c r="B933"/>
      <c r="C933"/>
      <c r="D933"/>
      <c r="E933"/>
    </row>
    <row r="934" spans="2:5" ht="15" x14ac:dyDescent="0.25">
      <c r="B934"/>
      <c r="C934"/>
      <c r="D934"/>
      <c r="E934"/>
    </row>
    <row r="935" spans="2:5" ht="15" x14ac:dyDescent="0.25">
      <c r="B935"/>
      <c r="C935"/>
      <c r="D935"/>
      <c r="E935"/>
    </row>
    <row r="936" spans="2:5" ht="15" x14ac:dyDescent="0.25">
      <c r="B936"/>
      <c r="C936"/>
      <c r="D936"/>
      <c r="E936"/>
    </row>
    <row r="937" spans="2:5" ht="15" x14ac:dyDescent="0.25">
      <c r="B937"/>
      <c r="C937"/>
      <c r="D937"/>
      <c r="E937"/>
    </row>
    <row r="938" spans="2:5" ht="15" x14ac:dyDescent="0.25">
      <c r="B938"/>
      <c r="C938"/>
      <c r="D938"/>
      <c r="E938"/>
    </row>
    <row r="939" spans="2:5" ht="15" x14ac:dyDescent="0.25">
      <c r="B939"/>
      <c r="C939"/>
      <c r="D939"/>
      <c r="E939"/>
    </row>
    <row r="940" spans="2:5" ht="15" x14ac:dyDescent="0.25">
      <c r="B940"/>
      <c r="C940"/>
      <c r="D940"/>
      <c r="E940"/>
    </row>
    <row r="941" spans="2:5" ht="15" x14ac:dyDescent="0.25">
      <c r="B941"/>
      <c r="C941"/>
      <c r="D941"/>
      <c r="E941"/>
    </row>
    <row r="942" spans="2:5" ht="15" x14ac:dyDescent="0.25">
      <c r="B942"/>
      <c r="C942"/>
      <c r="D942"/>
      <c r="E942"/>
    </row>
    <row r="943" spans="2:5" ht="15" x14ac:dyDescent="0.25">
      <c r="B943"/>
      <c r="C943"/>
      <c r="D943"/>
      <c r="E943"/>
    </row>
    <row r="944" spans="2:5" ht="15" x14ac:dyDescent="0.25">
      <c r="B944"/>
      <c r="C944"/>
      <c r="D944"/>
      <c r="E944"/>
    </row>
    <row r="945" spans="2:5" ht="15" x14ac:dyDescent="0.25">
      <c r="B945"/>
      <c r="C945"/>
      <c r="D945"/>
      <c r="E945"/>
    </row>
    <row r="946" spans="2:5" ht="15" x14ac:dyDescent="0.25">
      <c r="B946"/>
      <c r="C946"/>
      <c r="D946"/>
      <c r="E946"/>
    </row>
    <row r="947" spans="2:5" ht="15" x14ac:dyDescent="0.25">
      <c r="B947"/>
      <c r="C947"/>
      <c r="D947"/>
      <c r="E947"/>
    </row>
    <row r="948" spans="2:5" ht="15" x14ac:dyDescent="0.25">
      <c r="B948"/>
      <c r="C948"/>
      <c r="D948"/>
      <c r="E948"/>
    </row>
    <row r="949" spans="2:5" ht="15" x14ac:dyDescent="0.25">
      <c r="B949"/>
      <c r="C949"/>
      <c r="D949"/>
      <c r="E949"/>
    </row>
    <row r="950" spans="2:5" ht="15" x14ac:dyDescent="0.25">
      <c r="B950"/>
      <c r="C950"/>
      <c r="D950"/>
      <c r="E950"/>
    </row>
    <row r="951" spans="2:5" ht="15" x14ac:dyDescent="0.25">
      <c r="B951"/>
      <c r="C951"/>
      <c r="D951"/>
      <c r="E951"/>
    </row>
    <row r="952" spans="2:5" ht="15" x14ac:dyDescent="0.25">
      <c r="B952"/>
      <c r="C952"/>
      <c r="D952"/>
      <c r="E952"/>
    </row>
    <row r="953" spans="2:5" ht="15" x14ac:dyDescent="0.25">
      <c r="B953"/>
      <c r="C953"/>
      <c r="D953"/>
      <c r="E953"/>
    </row>
    <row r="954" spans="2:5" ht="15" x14ac:dyDescent="0.25">
      <c r="B954"/>
      <c r="C954"/>
      <c r="D954"/>
      <c r="E954"/>
    </row>
    <row r="955" spans="2:5" ht="15" x14ac:dyDescent="0.25">
      <c r="B955"/>
      <c r="C955"/>
      <c r="D955"/>
      <c r="E955"/>
    </row>
    <row r="956" spans="2:5" ht="15" x14ac:dyDescent="0.25">
      <c r="B956"/>
      <c r="C956"/>
      <c r="D956"/>
      <c r="E956"/>
    </row>
    <row r="957" spans="2:5" ht="15" x14ac:dyDescent="0.25">
      <c r="B957"/>
      <c r="C957"/>
      <c r="D957"/>
      <c r="E957"/>
    </row>
    <row r="958" spans="2:5" ht="15" x14ac:dyDescent="0.25">
      <c r="B958"/>
      <c r="C958"/>
      <c r="D958"/>
      <c r="E958"/>
    </row>
    <row r="959" spans="2:5" ht="15" x14ac:dyDescent="0.25">
      <c r="B959"/>
      <c r="C959"/>
      <c r="D959"/>
      <c r="E959"/>
    </row>
    <row r="960" spans="2:5" ht="15" x14ac:dyDescent="0.25">
      <c r="B960"/>
      <c r="C960"/>
      <c r="D960"/>
      <c r="E960"/>
    </row>
    <row r="961" spans="2:5" ht="15" x14ac:dyDescent="0.25">
      <c r="B961"/>
      <c r="C961"/>
      <c r="D961"/>
      <c r="E961"/>
    </row>
    <row r="962" spans="2:5" ht="15" x14ac:dyDescent="0.25">
      <c r="B962"/>
      <c r="C962"/>
      <c r="D962"/>
      <c r="E962"/>
    </row>
    <row r="963" spans="2:5" ht="15" x14ac:dyDescent="0.25">
      <c r="B963"/>
      <c r="C963"/>
      <c r="D963"/>
      <c r="E963"/>
    </row>
    <row r="964" spans="2:5" ht="15" x14ac:dyDescent="0.25">
      <c r="B964"/>
      <c r="C964"/>
      <c r="D964"/>
      <c r="E964"/>
    </row>
    <row r="965" spans="2:5" ht="15" x14ac:dyDescent="0.25">
      <c r="B965"/>
      <c r="C965"/>
      <c r="D965"/>
      <c r="E965"/>
    </row>
    <row r="966" spans="2:5" ht="15" x14ac:dyDescent="0.25">
      <c r="B966"/>
      <c r="C966"/>
      <c r="D966"/>
      <c r="E966"/>
    </row>
    <row r="967" spans="2:5" ht="15" x14ac:dyDescent="0.25">
      <c r="B967"/>
      <c r="C967"/>
      <c r="D967"/>
      <c r="E967"/>
    </row>
    <row r="968" spans="2:5" ht="15" x14ac:dyDescent="0.25">
      <c r="B968"/>
      <c r="C968"/>
      <c r="D968"/>
      <c r="E968"/>
    </row>
    <row r="969" spans="2:5" ht="15" x14ac:dyDescent="0.25">
      <c r="B969"/>
      <c r="C969"/>
      <c r="D969"/>
      <c r="E969"/>
    </row>
    <row r="970" spans="2:5" ht="15" x14ac:dyDescent="0.25">
      <c r="B970"/>
      <c r="C970"/>
      <c r="D970"/>
      <c r="E970"/>
    </row>
    <row r="971" spans="2:5" ht="15" x14ac:dyDescent="0.25">
      <c r="B971"/>
      <c r="C971"/>
      <c r="D971"/>
      <c r="E971"/>
    </row>
    <row r="972" spans="2:5" ht="15" x14ac:dyDescent="0.25">
      <c r="B972"/>
      <c r="C972"/>
      <c r="D972"/>
      <c r="E972"/>
    </row>
    <row r="973" spans="2:5" ht="15" x14ac:dyDescent="0.25">
      <c r="B973"/>
      <c r="C973"/>
      <c r="D973"/>
      <c r="E973"/>
    </row>
    <row r="974" spans="2:5" ht="15" x14ac:dyDescent="0.25">
      <c r="B974"/>
      <c r="C974"/>
      <c r="D974"/>
      <c r="E974"/>
    </row>
    <row r="975" spans="2:5" ht="15" x14ac:dyDescent="0.25">
      <c r="B975"/>
      <c r="C975"/>
      <c r="D975"/>
      <c r="E975"/>
    </row>
    <row r="976" spans="2:5" ht="15" x14ac:dyDescent="0.25">
      <c r="B976"/>
      <c r="C976"/>
      <c r="D976"/>
      <c r="E976"/>
    </row>
    <row r="977" spans="2:5" ht="15" x14ac:dyDescent="0.25">
      <c r="B977"/>
      <c r="C977"/>
      <c r="D977"/>
      <c r="E977"/>
    </row>
    <row r="978" spans="2:5" ht="15" x14ac:dyDescent="0.25">
      <c r="B978"/>
      <c r="C978"/>
      <c r="D978"/>
      <c r="E978"/>
    </row>
    <row r="979" spans="2:5" ht="15" x14ac:dyDescent="0.25">
      <c r="B979"/>
      <c r="C979"/>
      <c r="D979"/>
      <c r="E979"/>
    </row>
    <row r="980" spans="2:5" ht="15" x14ac:dyDescent="0.25">
      <c r="B980"/>
      <c r="C980"/>
      <c r="D980"/>
      <c r="E980"/>
    </row>
    <row r="981" spans="2:5" ht="15" x14ac:dyDescent="0.25">
      <c r="B981"/>
      <c r="C981"/>
      <c r="D981"/>
      <c r="E981"/>
    </row>
    <row r="982" spans="2:5" ht="15" x14ac:dyDescent="0.25">
      <c r="B982"/>
      <c r="C982"/>
      <c r="D982"/>
      <c r="E982"/>
    </row>
    <row r="983" spans="2:5" ht="15" x14ac:dyDescent="0.25">
      <c r="B983"/>
      <c r="C983"/>
      <c r="D983"/>
      <c r="E983"/>
    </row>
    <row r="984" spans="2:5" ht="15" x14ac:dyDescent="0.25">
      <c r="B984"/>
      <c r="C984"/>
      <c r="D984"/>
      <c r="E984"/>
    </row>
    <row r="985" spans="2:5" ht="15" x14ac:dyDescent="0.25">
      <c r="B985"/>
      <c r="C985"/>
      <c r="D985"/>
      <c r="E985"/>
    </row>
    <row r="986" spans="2:5" ht="15" x14ac:dyDescent="0.25">
      <c r="B986"/>
      <c r="C986"/>
      <c r="D986"/>
      <c r="E986"/>
    </row>
    <row r="987" spans="2:5" ht="15" x14ac:dyDescent="0.25">
      <c r="B987"/>
      <c r="C987"/>
      <c r="D987"/>
      <c r="E987"/>
    </row>
    <row r="988" spans="2:5" ht="15" x14ac:dyDescent="0.25">
      <c r="B988"/>
      <c r="C988"/>
      <c r="D988"/>
      <c r="E988"/>
    </row>
    <row r="989" spans="2:5" ht="15" x14ac:dyDescent="0.25">
      <c r="B989"/>
      <c r="C989"/>
      <c r="D989"/>
      <c r="E989"/>
    </row>
    <row r="990" spans="2:5" ht="15" x14ac:dyDescent="0.25">
      <c r="B990"/>
      <c r="C990"/>
      <c r="D990"/>
      <c r="E990"/>
    </row>
    <row r="991" spans="2:5" ht="15" x14ac:dyDescent="0.25">
      <c r="B991"/>
      <c r="C991"/>
      <c r="D991"/>
      <c r="E991"/>
    </row>
    <row r="992" spans="2:5" ht="15" x14ac:dyDescent="0.25">
      <c r="B992"/>
      <c r="C992"/>
      <c r="D992"/>
      <c r="E992"/>
    </row>
    <row r="993" spans="2:5" ht="15" x14ac:dyDescent="0.25">
      <c r="B993"/>
      <c r="C993"/>
      <c r="D993"/>
      <c r="E993"/>
    </row>
    <row r="994" spans="2:5" ht="15" x14ac:dyDescent="0.25">
      <c r="B994"/>
      <c r="C994"/>
      <c r="D994"/>
      <c r="E994"/>
    </row>
    <row r="995" spans="2:5" ht="15" x14ac:dyDescent="0.25">
      <c r="B995"/>
      <c r="C995"/>
      <c r="D995"/>
      <c r="E995"/>
    </row>
    <row r="996" spans="2:5" ht="15" x14ac:dyDescent="0.25">
      <c r="B996"/>
      <c r="C996"/>
      <c r="D996"/>
      <c r="E996"/>
    </row>
    <row r="997" spans="2:5" ht="15" x14ac:dyDescent="0.25">
      <c r="B997"/>
      <c r="C997"/>
      <c r="D997"/>
      <c r="E997"/>
    </row>
    <row r="998" spans="2:5" ht="15" x14ac:dyDescent="0.25">
      <c r="B998"/>
      <c r="C998"/>
      <c r="D998"/>
      <c r="E998"/>
    </row>
    <row r="999" spans="2:5" ht="15" x14ac:dyDescent="0.25">
      <c r="B999"/>
      <c r="C999"/>
      <c r="D999"/>
      <c r="E999"/>
    </row>
    <row r="1000" spans="2:5" ht="15" x14ac:dyDescent="0.25">
      <c r="B1000"/>
      <c r="C1000"/>
      <c r="D1000"/>
      <c r="E1000"/>
    </row>
    <row r="1001" spans="2:5" ht="15" x14ac:dyDescent="0.25">
      <c r="B1001"/>
      <c r="C1001"/>
      <c r="D1001"/>
      <c r="E1001"/>
    </row>
    <row r="1002" spans="2:5" ht="15" x14ac:dyDescent="0.25">
      <c r="B1002"/>
      <c r="C1002"/>
      <c r="D1002"/>
      <c r="E1002"/>
    </row>
    <row r="1003" spans="2:5" ht="15" x14ac:dyDescent="0.25">
      <c r="B1003"/>
      <c r="C1003"/>
      <c r="D1003"/>
      <c r="E1003"/>
    </row>
    <row r="1004" spans="2:5" ht="15" x14ac:dyDescent="0.25">
      <c r="B1004"/>
      <c r="C1004"/>
      <c r="D1004"/>
      <c r="E1004"/>
    </row>
    <row r="1005" spans="2:5" ht="15" x14ac:dyDescent="0.25">
      <c r="B1005"/>
      <c r="C1005"/>
      <c r="D1005"/>
      <c r="E1005"/>
    </row>
    <row r="1006" spans="2:5" ht="15" x14ac:dyDescent="0.25">
      <c r="B1006"/>
      <c r="C1006"/>
      <c r="D1006"/>
      <c r="E1006"/>
    </row>
    <row r="1007" spans="2:5" ht="15" x14ac:dyDescent="0.25">
      <c r="B1007"/>
      <c r="C1007"/>
      <c r="D1007"/>
      <c r="E1007"/>
    </row>
    <row r="1008" spans="2:5" ht="15" x14ac:dyDescent="0.25">
      <c r="B1008"/>
      <c r="C1008"/>
      <c r="D1008"/>
      <c r="E1008"/>
    </row>
    <row r="1009" spans="2:5" ht="15" x14ac:dyDescent="0.25">
      <c r="B1009"/>
      <c r="C1009"/>
      <c r="D1009"/>
      <c r="E1009"/>
    </row>
    <row r="1010" spans="2:5" ht="15" x14ac:dyDescent="0.25">
      <c r="B1010"/>
      <c r="C1010"/>
      <c r="D1010"/>
      <c r="E1010"/>
    </row>
    <row r="1011" spans="2:5" ht="15" x14ac:dyDescent="0.25">
      <c r="B1011"/>
      <c r="C1011"/>
      <c r="D1011"/>
      <c r="E1011"/>
    </row>
    <row r="1012" spans="2:5" ht="15" x14ac:dyDescent="0.25">
      <c r="B1012"/>
      <c r="C1012"/>
      <c r="D1012"/>
      <c r="E1012"/>
    </row>
    <row r="1013" spans="2:5" ht="15" x14ac:dyDescent="0.25">
      <c r="B1013"/>
      <c r="C1013"/>
      <c r="D1013"/>
      <c r="E1013"/>
    </row>
    <row r="1014" spans="2:5" ht="15" x14ac:dyDescent="0.25">
      <c r="B1014"/>
      <c r="C1014"/>
      <c r="D1014"/>
      <c r="E1014"/>
    </row>
    <row r="1015" spans="2:5" ht="15" x14ac:dyDescent="0.25">
      <c r="B1015"/>
      <c r="C1015"/>
      <c r="D1015"/>
      <c r="E1015"/>
    </row>
    <row r="1016" spans="2:5" ht="15" x14ac:dyDescent="0.25">
      <c r="B1016"/>
      <c r="C1016"/>
      <c r="D1016"/>
      <c r="E1016"/>
    </row>
    <row r="1017" spans="2:5" ht="15" x14ac:dyDescent="0.25">
      <c r="B1017"/>
      <c r="C1017"/>
      <c r="D1017"/>
      <c r="E1017"/>
    </row>
    <row r="1018" spans="2:5" ht="15" x14ac:dyDescent="0.25">
      <c r="B1018"/>
      <c r="C1018"/>
      <c r="D1018"/>
      <c r="E1018"/>
    </row>
    <row r="1019" spans="2:5" ht="15" x14ac:dyDescent="0.25">
      <c r="B1019"/>
      <c r="C1019"/>
      <c r="D1019"/>
      <c r="E1019"/>
    </row>
    <row r="1020" spans="2:5" ht="15" x14ac:dyDescent="0.25">
      <c r="B1020"/>
      <c r="C1020"/>
      <c r="D1020"/>
      <c r="E1020"/>
    </row>
    <row r="1021" spans="2:5" ht="15" x14ac:dyDescent="0.25">
      <c r="B1021"/>
      <c r="C1021"/>
      <c r="D1021"/>
      <c r="E1021"/>
    </row>
    <row r="1022" spans="2:5" ht="15" x14ac:dyDescent="0.25">
      <c r="B1022"/>
      <c r="C1022"/>
      <c r="D1022"/>
      <c r="E1022"/>
    </row>
    <row r="1023" spans="2:5" ht="15" x14ac:dyDescent="0.25">
      <c r="B1023"/>
      <c r="C1023"/>
      <c r="D1023"/>
      <c r="E1023"/>
    </row>
    <row r="1024" spans="2:5" ht="15" x14ac:dyDescent="0.25">
      <c r="B1024"/>
      <c r="C1024"/>
      <c r="D1024"/>
      <c r="E1024"/>
    </row>
    <row r="1025" spans="2:5" ht="15" x14ac:dyDescent="0.25">
      <c r="B1025"/>
      <c r="C1025"/>
      <c r="D1025"/>
      <c r="E1025"/>
    </row>
    <row r="1026" spans="2:5" ht="15" x14ac:dyDescent="0.25">
      <c r="B1026"/>
      <c r="C1026"/>
      <c r="D1026"/>
      <c r="E1026"/>
    </row>
    <row r="1027" spans="2:5" ht="15" x14ac:dyDescent="0.25">
      <c r="B1027"/>
      <c r="C1027"/>
      <c r="D1027"/>
      <c r="E1027"/>
    </row>
    <row r="1028" spans="2:5" ht="15" x14ac:dyDescent="0.25">
      <c r="B1028"/>
      <c r="C1028"/>
      <c r="D1028"/>
      <c r="E1028"/>
    </row>
    <row r="1029" spans="2:5" ht="15" x14ac:dyDescent="0.25">
      <c r="B1029"/>
      <c r="C1029"/>
      <c r="D1029"/>
      <c r="E1029"/>
    </row>
    <row r="1030" spans="2:5" ht="15" x14ac:dyDescent="0.25">
      <c r="B1030"/>
      <c r="C1030"/>
      <c r="D1030"/>
      <c r="E1030"/>
    </row>
    <row r="1031" spans="2:5" ht="15" x14ac:dyDescent="0.25">
      <c r="B1031"/>
      <c r="C1031"/>
      <c r="D1031"/>
      <c r="E1031"/>
    </row>
    <row r="1032" spans="2:5" ht="15" x14ac:dyDescent="0.25">
      <c r="B1032"/>
      <c r="C1032"/>
      <c r="D1032"/>
      <c r="E1032"/>
    </row>
    <row r="1033" spans="2:5" ht="15" x14ac:dyDescent="0.25">
      <c r="B1033"/>
      <c r="C1033"/>
      <c r="D1033"/>
      <c r="E1033"/>
    </row>
    <row r="1034" spans="2:5" ht="15" x14ac:dyDescent="0.25">
      <c r="B1034"/>
      <c r="C1034"/>
      <c r="D1034"/>
      <c r="E1034"/>
    </row>
    <row r="1035" spans="2:5" ht="15" x14ac:dyDescent="0.25">
      <c r="B1035"/>
      <c r="C1035"/>
      <c r="D1035"/>
      <c r="E1035"/>
    </row>
    <row r="1036" spans="2:5" ht="15" x14ac:dyDescent="0.25">
      <c r="B1036"/>
      <c r="C1036"/>
      <c r="D1036"/>
      <c r="E1036"/>
    </row>
    <row r="1037" spans="2:5" ht="15" x14ac:dyDescent="0.25">
      <c r="B1037"/>
      <c r="C1037"/>
      <c r="D1037"/>
      <c r="E1037"/>
    </row>
    <row r="1038" spans="2:5" ht="15" x14ac:dyDescent="0.25">
      <c r="B1038"/>
      <c r="C1038"/>
      <c r="D1038"/>
      <c r="E1038"/>
    </row>
    <row r="1039" spans="2:5" ht="15" x14ac:dyDescent="0.25">
      <c r="B1039"/>
      <c r="C1039"/>
      <c r="D1039"/>
      <c r="E1039"/>
    </row>
    <row r="1040" spans="2:5" ht="15" x14ac:dyDescent="0.25">
      <c r="B1040"/>
      <c r="C1040"/>
      <c r="D1040"/>
      <c r="E1040"/>
    </row>
    <row r="1041" spans="2:5" ht="15" x14ac:dyDescent="0.25">
      <c r="B1041"/>
      <c r="C1041"/>
      <c r="D1041"/>
      <c r="E1041"/>
    </row>
    <row r="1042" spans="2:5" ht="15" x14ac:dyDescent="0.25">
      <c r="B1042"/>
      <c r="C1042"/>
      <c r="D1042"/>
      <c r="E1042"/>
    </row>
    <row r="1043" spans="2:5" ht="15" x14ac:dyDescent="0.25">
      <c r="B1043"/>
      <c r="C1043"/>
      <c r="D1043"/>
      <c r="E1043"/>
    </row>
    <row r="1044" spans="2:5" ht="15" x14ac:dyDescent="0.25">
      <c r="B1044"/>
      <c r="C1044"/>
      <c r="D1044"/>
      <c r="E1044"/>
    </row>
    <row r="1045" spans="2:5" ht="15" x14ac:dyDescent="0.25">
      <c r="B1045"/>
      <c r="C1045"/>
      <c r="D1045"/>
      <c r="E1045"/>
    </row>
    <row r="1046" spans="2:5" ht="15" x14ac:dyDescent="0.25">
      <c r="B1046"/>
      <c r="C1046"/>
      <c r="D1046"/>
      <c r="E1046"/>
    </row>
    <row r="1047" spans="2:5" ht="15" x14ac:dyDescent="0.25">
      <c r="B1047"/>
      <c r="C1047"/>
      <c r="D1047"/>
      <c r="E1047"/>
    </row>
    <row r="1048" spans="2:5" ht="15" x14ac:dyDescent="0.25">
      <c r="B1048"/>
      <c r="C1048"/>
      <c r="D1048"/>
      <c r="E1048"/>
    </row>
    <row r="1049" spans="2:5" ht="15" x14ac:dyDescent="0.25">
      <c r="B1049"/>
      <c r="C1049"/>
      <c r="D1049"/>
      <c r="E1049"/>
    </row>
    <row r="1050" spans="2:5" ht="15" x14ac:dyDescent="0.25">
      <c r="B1050"/>
      <c r="C1050"/>
      <c r="D1050"/>
      <c r="E1050"/>
    </row>
    <row r="1051" spans="2:5" ht="15" x14ac:dyDescent="0.25">
      <c r="B1051"/>
      <c r="C1051"/>
      <c r="D1051"/>
      <c r="E1051"/>
    </row>
    <row r="1052" spans="2:5" ht="15" x14ac:dyDescent="0.25">
      <c r="B1052"/>
      <c r="C1052"/>
      <c r="D1052"/>
      <c r="E1052"/>
    </row>
    <row r="1053" spans="2:5" ht="15" x14ac:dyDescent="0.25">
      <c r="B1053"/>
      <c r="C1053"/>
      <c r="D1053"/>
      <c r="E1053"/>
    </row>
    <row r="1054" spans="2:5" ht="15" x14ac:dyDescent="0.25">
      <c r="B1054"/>
      <c r="C1054"/>
      <c r="D1054"/>
      <c r="E1054"/>
    </row>
    <row r="1055" spans="2:5" ht="15" x14ac:dyDescent="0.25">
      <c r="B1055"/>
      <c r="C1055"/>
      <c r="D1055"/>
      <c r="E1055"/>
    </row>
    <row r="1056" spans="2:5" ht="15" x14ac:dyDescent="0.25">
      <c r="B1056"/>
      <c r="C1056"/>
      <c r="D1056"/>
      <c r="E1056"/>
    </row>
    <row r="1057" spans="2:5" ht="15" x14ac:dyDescent="0.25">
      <c r="B1057"/>
      <c r="C1057"/>
      <c r="D1057"/>
      <c r="E1057"/>
    </row>
    <row r="1058" spans="2:5" ht="15" x14ac:dyDescent="0.25">
      <c r="B1058"/>
      <c r="C1058"/>
      <c r="D1058"/>
      <c r="E1058"/>
    </row>
    <row r="1059" spans="2:5" ht="15" x14ac:dyDescent="0.25">
      <c r="B1059"/>
      <c r="C1059"/>
      <c r="D1059"/>
      <c r="E1059"/>
    </row>
    <row r="1060" spans="2:5" ht="15" x14ac:dyDescent="0.25">
      <c r="B1060"/>
      <c r="C1060"/>
      <c r="D1060"/>
      <c r="E1060"/>
    </row>
    <row r="1061" spans="2:5" ht="15" x14ac:dyDescent="0.25">
      <c r="B1061"/>
      <c r="C1061"/>
      <c r="D1061"/>
      <c r="E1061"/>
    </row>
    <row r="1062" spans="2:5" ht="15" x14ac:dyDescent="0.25">
      <c r="B1062"/>
      <c r="C1062"/>
      <c r="D1062"/>
      <c r="E1062"/>
    </row>
    <row r="1063" spans="2:5" ht="15" x14ac:dyDescent="0.25">
      <c r="B1063"/>
      <c r="C1063"/>
      <c r="D1063"/>
      <c r="E1063"/>
    </row>
    <row r="1064" spans="2:5" ht="15" x14ac:dyDescent="0.25">
      <c r="B1064"/>
      <c r="C1064"/>
      <c r="D1064"/>
      <c r="E1064"/>
    </row>
    <row r="1065" spans="2:5" ht="15" x14ac:dyDescent="0.25">
      <c r="B1065"/>
      <c r="C1065"/>
      <c r="D1065"/>
      <c r="E1065"/>
    </row>
    <row r="1066" spans="2:5" ht="15" x14ac:dyDescent="0.25">
      <c r="B1066"/>
      <c r="C1066"/>
      <c r="D1066"/>
      <c r="E1066"/>
    </row>
    <row r="1067" spans="2:5" ht="15" x14ac:dyDescent="0.25">
      <c r="B1067"/>
      <c r="C1067"/>
      <c r="D1067"/>
      <c r="E1067"/>
    </row>
    <row r="1068" spans="2:5" ht="15" x14ac:dyDescent="0.25">
      <c r="B1068"/>
      <c r="C1068"/>
      <c r="D1068"/>
      <c r="E1068"/>
    </row>
    <row r="1069" spans="2:5" ht="15" x14ac:dyDescent="0.25">
      <c r="B1069"/>
      <c r="C1069"/>
      <c r="D1069"/>
      <c r="E1069"/>
    </row>
    <row r="1070" spans="2:5" ht="15" x14ac:dyDescent="0.25">
      <c r="B1070"/>
      <c r="C1070"/>
      <c r="D1070"/>
      <c r="E1070"/>
    </row>
    <row r="1071" spans="2:5" ht="15" x14ac:dyDescent="0.25">
      <c r="B1071"/>
      <c r="C1071"/>
      <c r="D1071"/>
      <c r="E1071"/>
    </row>
    <row r="1072" spans="2:5" ht="15" x14ac:dyDescent="0.25">
      <c r="B1072"/>
      <c r="C1072"/>
      <c r="D1072"/>
      <c r="E1072"/>
    </row>
    <row r="1073" spans="2:5" ht="15" x14ac:dyDescent="0.25">
      <c r="B1073"/>
      <c r="C1073"/>
      <c r="D1073"/>
      <c r="E1073"/>
    </row>
    <row r="1074" spans="2:5" ht="15" x14ac:dyDescent="0.25">
      <c r="B1074"/>
      <c r="C1074"/>
      <c r="D1074"/>
      <c r="E1074"/>
    </row>
    <row r="1075" spans="2:5" ht="15" x14ac:dyDescent="0.25">
      <c r="B1075"/>
      <c r="C1075"/>
      <c r="D1075"/>
      <c r="E1075"/>
    </row>
    <row r="1076" spans="2:5" ht="15" x14ac:dyDescent="0.25">
      <c r="B1076"/>
      <c r="C1076"/>
      <c r="D1076"/>
      <c r="E1076"/>
    </row>
    <row r="1077" spans="2:5" ht="15" x14ac:dyDescent="0.25">
      <c r="B1077"/>
      <c r="C1077"/>
      <c r="D1077"/>
      <c r="E1077"/>
    </row>
    <row r="1078" spans="2:5" ht="15" x14ac:dyDescent="0.25">
      <c r="B1078"/>
      <c r="C1078"/>
      <c r="D1078"/>
      <c r="E1078"/>
    </row>
    <row r="1079" spans="2:5" ht="15" x14ac:dyDescent="0.25">
      <c r="B1079"/>
      <c r="C1079"/>
      <c r="D1079"/>
      <c r="E1079"/>
    </row>
    <row r="1080" spans="2:5" ht="15" x14ac:dyDescent="0.25">
      <c r="B1080"/>
      <c r="C1080"/>
      <c r="D1080"/>
      <c r="E1080"/>
    </row>
    <row r="1081" spans="2:5" ht="15" x14ac:dyDescent="0.25">
      <c r="B1081"/>
      <c r="C1081"/>
      <c r="D1081"/>
      <c r="E1081"/>
    </row>
    <row r="1082" spans="2:5" ht="15" x14ac:dyDescent="0.25">
      <c r="B1082"/>
      <c r="C1082"/>
      <c r="D1082"/>
      <c r="E1082"/>
    </row>
    <row r="1083" spans="2:5" ht="15" x14ac:dyDescent="0.25">
      <c r="B1083"/>
      <c r="C1083"/>
      <c r="D1083"/>
      <c r="E1083"/>
    </row>
    <row r="1084" spans="2:5" ht="15" x14ac:dyDescent="0.25">
      <c r="B1084"/>
      <c r="C1084"/>
      <c r="D1084"/>
      <c r="E1084"/>
    </row>
    <row r="1085" spans="2:5" ht="15" x14ac:dyDescent="0.25">
      <c r="B1085"/>
      <c r="C1085"/>
      <c r="D1085"/>
      <c r="E1085"/>
    </row>
    <row r="1086" spans="2:5" ht="15" x14ac:dyDescent="0.25">
      <c r="B1086"/>
      <c r="C1086"/>
      <c r="D1086"/>
      <c r="E1086"/>
    </row>
    <row r="1087" spans="2:5" ht="15" x14ac:dyDescent="0.25">
      <c r="B1087"/>
      <c r="C1087"/>
      <c r="D1087"/>
      <c r="E1087"/>
    </row>
    <row r="1088" spans="2:5" ht="15" x14ac:dyDescent="0.25">
      <c r="B1088"/>
      <c r="C1088"/>
      <c r="D1088"/>
      <c r="E1088"/>
    </row>
    <row r="1089" spans="2:5" ht="15" x14ac:dyDescent="0.25">
      <c r="B1089"/>
      <c r="C1089"/>
      <c r="D1089"/>
      <c r="E1089"/>
    </row>
    <row r="1090" spans="2:5" ht="15" x14ac:dyDescent="0.25">
      <c r="B1090"/>
      <c r="C1090"/>
      <c r="D1090"/>
      <c r="E1090"/>
    </row>
    <row r="1091" spans="2:5" ht="15" x14ac:dyDescent="0.25">
      <c r="B1091"/>
      <c r="C1091"/>
      <c r="D1091"/>
      <c r="E1091"/>
    </row>
    <row r="1092" spans="2:5" ht="15" x14ac:dyDescent="0.25">
      <c r="B1092"/>
      <c r="C1092"/>
      <c r="D1092"/>
      <c r="E1092"/>
    </row>
    <row r="1093" spans="2:5" ht="15" x14ac:dyDescent="0.25">
      <c r="B1093"/>
      <c r="C1093"/>
      <c r="D1093"/>
      <c r="E1093"/>
    </row>
    <row r="1094" spans="2:5" ht="15" x14ac:dyDescent="0.25">
      <c r="B1094"/>
      <c r="C1094"/>
      <c r="D1094"/>
      <c r="E1094"/>
    </row>
    <row r="1095" spans="2:5" ht="15" x14ac:dyDescent="0.25">
      <c r="B1095"/>
      <c r="C1095"/>
      <c r="D1095"/>
      <c r="E1095"/>
    </row>
    <row r="1096" spans="2:5" ht="15" x14ac:dyDescent="0.25">
      <c r="B1096"/>
      <c r="C1096"/>
      <c r="D1096"/>
      <c r="E1096"/>
    </row>
    <row r="1097" spans="2:5" ht="15" x14ac:dyDescent="0.25">
      <c r="B1097"/>
      <c r="C1097"/>
      <c r="D1097"/>
      <c r="E1097"/>
    </row>
    <row r="1098" spans="2:5" ht="15" x14ac:dyDescent="0.25">
      <c r="B1098"/>
      <c r="C1098"/>
      <c r="D1098"/>
      <c r="E1098"/>
    </row>
    <row r="1099" spans="2:5" ht="15" x14ac:dyDescent="0.25">
      <c r="B1099"/>
      <c r="C1099"/>
      <c r="D1099"/>
      <c r="E1099"/>
    </row>
    <row r="1100" spans="2:5" ht="15" x14ac:dyDescent="0.25">
      <c r="B1100"/>
      <c r="C1100"/>
      <c r="D1100"/>
      <c r="E1100"/>
    </row>
    <row r="1101" spans="2:5" ht="15" x14ac:dyDescent="0.25">
      <c r="B1101"/>
      <c r="C1101"/>
      <c r="D1101"/>
      <c r="E1101"/>
    </row>
    <row r="1102" spans="2:5" ht="15" x14ac:dyDescent="0.25">
      <c r="B1102"/>
      <c r="C1102"/>
      <c r="D1102"/>
      <c r="E1102"/>
    </row>
    <row r="1103" spans="2:5" ht="15" x14ac:dyDescent="0.25">
      <c r="B1103"/>
      <c r="C1103"/>
      <c r="D1103"/>
      <c r="E1103"/>
    </row>
    <row r="1104" spans="2:5" ht="15" x14ac:dyDescent="0.25">
      <c r="B1104"/>
      <c r="C1104"/>
      <c r="D1104"/>
      <c r="E1104"/>
    </row>
    <row r="1105" spans="2:5" ht="15" x14ac:dyDescent="0.25">
      <c r="B1105"/>
      <c r="C1105"/>
      <c r="D1105"/>
      <c r="E1105"/>
    </row>
    <row r="1106" spans="2:5" ht="15" x14ac:dyDescent="0.25">
      <c r="B1106"/>
      <c r="C1106"/>
      <c r="D1106"/>
      <c r="E1106"/>
    </row>
    <row r="1107" spans="2:5" ht="15" x14ac:dyDescent="0.25">
      <c r="B1107"/>
      <c r="C1107"/>
      <c r="D1107"/>
      <c r="E1107"/>
    </row>
    <row r="1108" spans="2:5" ht="15" x14ac:dyDescent="0.25">
      <c r="B1108"/>
      <c r="C1108"/>
      <c r="D1108"/>
      <c r="E1108"/>
    </row>
    <row r="1109" spans="2:5" ht="15" x14ac:dyDescent="0.25">
      <c r="B1109"/>
      <c r="C1109"/>
      <c r="D1109"/>
      <c r="E1109"/>
    </row>
    <row r="1110" spans="2:5" ht="15" x14ac:dyDescent="0.25">
      <c r="B1110"/>
      <c r="C1110"/>
      <c r="D1110"/>
      <c r="E1110"/>
    </row>
    <row r="1111" spans="2:5" ht="15" x14ac:dyDescent="0.25">
      <c r="B1111"/>
      <c r="C1111"/>
      <c r="D1111"/>
      <c r="E1111"/>
    </row>
    <row r="1112" spans="2:5" ht="15" x14ac:dyDescent="0.25">
      <c r="B1112"/>
      <c r="C1112"/>
      <c r="D1112"/>
      <c r="E1112"/>
    </row>
    <row r="1113" spans="2:5" ht="15" x14ac:dyDescent="0.25">
      <c r="B1113"/>
      <c r="C1113"/>
      <c r="D1113"/>
      <c r="E1113"/>
    </row>
    <row r="1114" spans="2:5" ht="15" x14ac:dyDescent="0.25">
      <c r="B1114"/>
      <c r="C1114"/>
      <c r="D1114"/>
      <c r="E1114"/>
    </row>
    <row r="1115" spans="2:5" ht="15" x14ac:dyDescent="0.25">
      <c r="B1115"/>
      <c r="C1115"/>
      <c r="D1115"/>
      <c r="E1115"/>
    </row>
    <row r="1116" spans="2:5" ht="15" x14ac:dyDescent="0.25">
      <c r="B1116"/>
      <c r="C1116"/>
      <c r="D1116"/>
      <c r="E1116"/>
    </row>
    <row r="1117" spans="2:5" ht="15" x14ac:dyDescent="0.25">
      <c r="B1117"/>
      <c r="C1117"/>
      <c r="D1117"/>
      <c r="E1117"/>
    </row>
    <row r="1118" spans="2:5" ht="15" x14ac:dyDescent="0.25">
      <c r="B1118"/>
      <c r="C1118"/>
      <c r="D1118"/>
      <c r="E1118"/>
    </row>
    <row r="1119" spans="2:5" ht="15" x14ac:dyDescent="0.25">
      <c r="B1119"/>
      <c r="C1119"/>
      <c r="D1119"/>
      <c r="E1119"/>
    </row>
  </sheetData>
  <sheetProtection selectLockedCells="1" selectUnlockedCells="1"/>
  <mergeCells count="3">
    <mergeCell ref="A4:G4"/>
    <mergeCell ref="B3:D3"/>
    <mergeCell ref="F3:G3"/>
  </mergeCells>
  <pageMargins left="0.70866141732283472" right="0.70866141732283472" top="0.78740157480314965" bottom="0.78740157480314965" header="0.31496062992125984" footer="0.31496062992125984"/>
  <pageSetup paperSize="9" scale="89" orientation="landscape" r:id="rId2"/>
  <headerFooter>
    <oddFooter>&amp;R&amp;"Arial,Standard"&amp;9Seite &amp;P von &amp;N</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E21"/>
  <sheetViews>
    <sheetView showGridLines="0" zoomScale="90" zoomScaleNormal="90" zoomScaleSheetLayoutView="100" workbookViewId="0">
      <selection activeCell="A12" sqref="A12"/>
    </sheetView>
  </sheetViews>
  <sheetFormatPr baseColWidth="10" defaultColWidth="11.42578125" defaultRowHeight="14.25" x14ac:dyDescent="0.25"/>
  <cols>
    <col min="1" max="1" width="29.85546875" style="74" customWidth="1"/>
    <col min="2" max="2" width="23.5703125" style="74" customWidth="1"/>
    <col min="3" max="3" width="45.42578125" style="74" customWidth="1"/>
    <col min="4" max="4" width="16.85546875" style="74" customWidth="1"/>
    <col min="5" max="5" width="30.42578125" style="74" customWidth="1"/>
    <col min="6" max="16384" width="11.42578125" style="74"/>
  </cols>
  <sheetData>
    <row r="1" spans="1:5" s="5" customFormat="1" ht="20.25" x14ac:dyDescent="0.2">
      <c r="A1" s="21" t="str">
        <f>'Inhaltsverz. u allg Hin.Los3   '!A1</f>
        <v>Vergabe Unterhaltsreinigung</v>
      </c>
      <c r="B1" s="22"/>
      <c r="C1" s="22"/>
      <c r="D1" s="23"/>
      <c r="E1" s="24"/>
    </row>
    <row r="2" spans="1:5" s="5" customFormat="1" ht="12.75" x14ac:dyDescent="0.2">
      <c r="A2" s="25" t="str">
        <f>'Inhaltsverz. u allg Hin.Los3   '!A2</f>
        <v>Anhang Los 3 (EXCEL-Teil)</v>
      </c>
      <c r="B2" s="55"/>
      <c r="C2" s="55"/>
      <c r="D2" s="55"/>
      <c r="E2" s="70"/>
    </row>
    <row r="3" spans="1:5" s="9" customFormat="1" ht="25.5" x14ac:dyDescent="0.25">
      <c r="A3" s="142" t="s">
        <v>114</v>
      </c>
      <c r="B3" s="494" t="str">
        <f>'Inhaltsverz. u allg Hin.Los3   '!B3</f>
        <v>Stadt Krefeld</v>
      </c>
      <c r="C3" s="495"/>
      <c r="D3" s="216" t="str">
        <f>'Inhaltsverz. u allg Hin.Los3   '!D3</f>
        <v>Vergabenummer/   Aktenzeichen:</v>
      </c>
      <c r="E3" s="170" t="str">
        <f>'Inhaltsverz. u allg Hin.Los3   '!E3</f>
        <v>2025-ZGM-6011-Kaz-0001</v>
      </c>
    </row>
    <row r="4" spans="1:5" s="5" customFormat="1" ht="23.25" customHeight="1" x14ac:dyDescent="0.2">
      <c r="A4" s="498" t="s">
        <v>707</v>
      </c>
      <c r="B4" s="499"/>
      <c r="C4" s="499"/>
      <c r="D4" s="499"/>
      <c r="E4" s="500"/>
    </row>
    <row r="5" spans="1:5" s="76" customFormat="1" ht="15" customHeight="1" x14ac:dyDescent="0.25">
      <c r="A5" s="71"/>
      <c r="B5" s="72"/>
      <c r="C5" s="73"/>
      <c r="D5" s="73"/>
      <c r="E5" s="75"/>
    </row>
    <row r="6" spans="1:5" ht="37.5" customHeight="1" x14ac:dyDescent="0.25">
      <c r="A6" s="137" t="s">
        <v>166</v>
      </c>
      <c r="B6" s="501" t="s">
        <v>167</v>
      </c>
      <c r="C6" s="501"/>
      <c r="D6" s="501"/>
      <c r="E6" s="501"/>
    </row>
    <row r="7" spans="1:5" ht="15" customHeight="1" x14ac:dyDescent="0.2">
      <c r="A7" s="138"/>
      <c r="B7" s="496"/>
      <c r="C7" s="497"/>
      <c r="D7" s="497"/>
      <c r="E7" s="497"/>
    </row>
    <row r="8" spans="1:5" ht="15" customHeight="1" x14ac:dyDescent="0.2">
      <c r="A8" s="138"/>
      <c r="B8" s="496"/>
      <c r="C8" s="497"/>
      <c r="D8" s="497"/>
      <c r="E8" s="497"/>
    </row>
    <row r="9" spans="1:5" ht="15" customHeight="1" x14ac:dyDescent="0.2">
      <c r="A9" s="138"/>
      <c r="B9" s="496"/>
      <c r="C9" s="497"/>
      <c r="D9" s="497"/>
      <c r="E9" s="497"/>
    </row>
    <row r="10" spans="1:5" ht="15" customHeight="1" x14ac:dyDescent="0.2">
      <c r="A10" s="138"/>
      <c r="B10" s="496"/>
      <c r="C10" s="497"/>
      <c r="D10" s="497"/>
      <c r="E10" s="497"/>
    </row>
    <row r="11" spans="1:5" ht="15" customHeight="1" x14ac:dyDescent="0.2">
      <c r="A11" s="138"/>
      <c r="B11" s="496"/>
      <c r="C11" s="497"/>
      <c r="D11" s="497"/>
      <c r="E11" s="497"/>
    </row>
    <row r="12" spans="1:5" ht="15" customHeight="1" x14ac:dyDescent="0.2">
      <c r="A12" s="138"/>
      <c r="B12" s="496"/>
      <c r="C12" s="497"/>
      <c r="D12" s="497"/>
      <c r="E12" s="497"/>
    </row>
    <row r="13" spans="1:5" ht="15" customHeight="1" x14ac:dyDescent="0.2">
      <c r="A13" s="138"/>
      <c r="B13" s="496"/>
      <c r="C13" s="497"/>
      <c r="D13" s="497"/>
      <c r="E13" s="497"/>
    </row>
    <row r="14" spans="1:5" ht="15" customHeight="1" x14ac:dyDescent="0.2">
      <c r="A14" s="138"/>
      <c r="B14" s="496"/>
      <c r="C14" s="497"/>
      <c r="D14" s="497"/>
      <c r="E14" s="497"/>
    </row>
    <row r="15" spans="1:5" ht="15" customHeight="1" x14ac:dyDescent="0.2">
      <c r="A15" s="138"/>
      <c r="B15" s="496"/>
      <c r="C15" s="497"/>
      <c r="D15" s="497"/>
      <c r="E15" s="497"/>
    </row>
    <row r="16" spans="1:5" ht="15" customHeight="1" x14ac:dyDescent="0.2">
      <c r="A16" s="138"/>
      <c r="B16" s="496"/>
      <c r="C16" s="497"/>
      <c r="D16" s="497"/>
      <c r="E16" s="497"/>
    </row>
    <row r="17" spans="1:5" ht="15" customHeight="1" x14ac:dyDescent="0.2">
      <c r="A17" s="138"/>
      <c r="B17" s="496"/>
      <c r="C17" s="497"/>
      <c r="D17" s="497"/>
      <c r="E17" s="497"/>
    </row>
    <row r="18" spans="1:5" ht="15" customHeight="1" x14ac:dyDescent="0.2">
      <c r="A18" s="138"/>
      <c r="B18" s="496"/>
      <c r="C18" s="497"/>
      <c r="D18" s="497"/>
      <c r="E18" s="497"/>
    </row>
    <row r="19" spans="1:5" ht="15" customHeight="1" x14ac:dyDescent="0.2">
      <c r="A19" s="138"/>
      <c r="B19" s="496"/>
      <c r="C19" s="497"/>
      <c r="D19" s="497"/>
      <c r="E19" s="497"/>
    </row>
    <row r="20" spans="1:5" ht="15" customHeight="1" x14ac:dyDescent="0.2">
      <c r="A20" s="138"/>
      <c r="B20" s="496"/>
      <c r="C20" s="497"/>
      <c r="D20" s="497"/>
      <c r="E20" s="497"/>
    </row>
    <row r="21" spans="1:5" ht="15" customHeight="1" x14ac:dyDescent="0.2">
      <c r="A21" s="138"/>
      <c r="B21" s="496"/>
      <c r="C21" s="497"/>
      <c r="D21" s="497"/>
      <c r="E21" s="497"/>
    </row>
  </sheetData>
  <sheetProtection algorithmName="SHA-512" hashValue="fRMQnAQYBW8SuuqKlpV682dfBmvd/dkXVhh6y3n1bY2TzB0Gesvc8tHsfuJhtRYZz0819e1a67oeoxigPbKAaA==" saltValue="fc/wle859VCKcR7PwYRX8A==" spinCount="100000" sheet="1" objects="1" scenarios="1" selectLockedCells="1"/>
  <mergeCells count="18">
    <mergeCell ref="B21:E21"/>
    <mergeCell ref="B16:E16"/>
    <mergeCell ref="B15:E15"/>
    <mergeCell ref="A4:E4"/>
    <mergeCell ref="B6:E6"/>
    <mergeCell ref="B7:E7"/>
    <mergeCell ref="B8:E8"/>
    <mergeCell ref="B9:E9"/>
    <mergeCell ref="B10:E10"/>
    <mergeCell ref="B11:E11"/>
    <mergeCell ref="B12:E12"/>
    <mergeCell ref="B13:E13"/>
    <mergeCell ref="B14:E14"/>
    <mergeCell ref="B3:C3"/>
    <mergeCell ref="B17:E17"/>
    <mergeCell ref="B18:E18"/>
    <mergeCell ref="B19:E19"/>
    <mergeCell ref="B20:E20"/>
  </mergeCells>
  <printOptions horizontalCentered="1"/>
  <pageMargins left="0.59055118110236227" right="0.19685039370078741" top="0.59055118110236227" bottom="0.39370078740157483" header="0" footer="0.19685039370078741"/>
  <pageSetup paperSize="9" scale="74" firstPageNumber="0" orientation="landscape" r:id="rId1"/>
  <headerFooter alignWithMargins="0">
    <oddFooter>&amp;R&amp;"Arial,Standard"&amp;9Seite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F17"/>
  <sheetViews>
    <sheetView showGridLines="0" topLeftCell="A4" zoomScale="90" zoomScaleNormal="90" zoomScaleSheetLayoutView="100" workbookViewId="0">
      <selection activeCell="C13" sqref="C13:E13"/>
    </sheetView>
  </sheetViews>
  <sheetFormatPr baseColWidth="10" defaultColWidth="11.42578125" defaultRowHeight="14.25" x14ac:dyDescent="0.25"/>
  <cols>
    <col min="1" max="1" width="35.85546875" style="74" customWidth="1"/>
    <col min="2" max="2" width="16.140625" style="74" customWidth="1"/>
    <col min="3" max="3" width="23.5703125" style="74" customWidth="1"/>
    <col min="4" max="4" width="45.42578125" style="74" customWidth="1"/>
    <col min="5" max="5" width="16.85546875" style="74" customWidth="1"/>
    <col min="6" max="6" width="51.5703125" style="74" customWidth="1"/>
    <col min="7" max="16384" width="11.42578125" style="74"/>
  </cols>
  <sheetData>
    <row r="1" spans="1:6" s="5" customFormat="1" ht="20.25" x14ac:dyDescent="0.2">
      <c r="A1" s="21" t="str">
        <f>'Inhaltsverz. u allg Hin.Los3   '!A1</f>
        <v>Vergabe Unterhaltsreinigung</v>
      </c>
      <c r="B1" s="26"/>
      <c r="C1" s="22"/>
      <c r="D1" s="22"/>
      <c r="E1" s="23"/>
      <c r="F1" s="24"/>
    </row>
    <row r="2" spans="1:6" s="5" customFormat="1" ht="12.75" x14ac:dyDescent="0.2">
      <c r="A2" s="25" t="str">
        <f>'Inhaltsverz. u allg Hin.Los3   '!A2</f>
        <v>Anhang Los 3 (EXCEL-Teil)</v>
      </c>
      <c r="B2" s="55"/>
      <c r="C2" s="55"/>
      <c r="D2" s="55"/>
      <c r="E2" s="55"/>
      <c r="F2" s="70"/>
    </row>
    <row r="3" spans="1:6" s="9" customFormat="1" ht="25.5" x14ac:dyDescent="0.25">
      <c r="A3" s="142" t="s">
        <v>114</v>
      </c>
      <c r="B3" s="144"/>
      <c r="C3" s="494" t="str">
        <f>'Inhaltsverz. u allg Hin.Los3   '!B3</f>
        <v>Stadt Krefeld</v>
      </c>
      <c r="D3" s="495"/>
      <c r="E3" s="216" t="str">
        <f>'Inhaltsverz. u allg Hin.Los3   '!D3</f>
        <v>Vergabenummer/   Aktenzeichen:</v>
      </c>
      <c r="F3" s="170" t="str">
        <f>'Inhaltsverz. u allg Hin.Los3   '!E3</f>
        <v>2025-ZGM-6011-Kaz-0001</v>
      </c>
    </row>
    <row r="4" spans="1:6" s="5" customFormat="1" ht="23.25" customHeight="1" x14ac:dyDescent="0.2">
      <c r="A4" s="505" t="s">
        <v>708</v>
      </c>
      <c r="B4" s="505"/>
      <c r="C4" s="505"/>
      <c r="D4" s="505"/>
      <c r="E4" s="505"/>
      <c r="F4" s="505"/>
    </row>
    <row r="5" spans="1:6" s="76" customFormat="1" ht="15" customHeight="1" x14ac:dyDescent="0.25">
      <c r="A5" s="71"/>
      <c r="B5" s="73"/>
      <c r="C5" s="72"/>
      <c r="D5" s="73"/>
      <c r="E5" s="73"/>
      <c r="F5" s="75"/>
    </row>
    <row r="6" spans="1:6" ht="37.5" customHeight="1" x14ac:dyDescent="0.25">
      <c r="A6" s="134" t="s">
        <v>249</v>
      </c>
      <c r="B6" s="224" t="s">
        <v>166</v>
      </c>
      <c r="C6" s="506" t="s">
        <v>177</v>
      </c>
      <c r="D6" s="507"/>
      <c r="E6" s="508"/>
      <c r="F6" s="139" t="s">
        <v>168</v>
      </c>
    </row>
    <row r="7" spans="1:6" ht="39.950000000000003" customHeight="1" x14ac:dyDescent="0.2">
      <c r="A7" s="220" t="s">
        <v>2505</v>
      </c>
      <c r="B7" s="227"/>
      <c r="C7" s="502"/>
      <c r="D7" s="503"/>
      <c r="E7" s="504"/>
      <c r="F7" s="281"/>
    </row>
    <row r="8" spans="1:6" ht="39.950000000000003" customHeight="1" x14ac:dyDescent="0.2">
      <c r="A8" s="221" t="s">
        <v>2656</v>
      </c>
      <c r="B8" s="227"/>
      <c r="C8" s="502"/>
      <c r="D8" s="503"/>
      <c r="E8" s="504"/>
      <c r="F8" s="281"/>
    </row>
    <row r="9" spans="1:6" ht="39.950000000000003" customHeight="1" x14ac:dyDescent="0.2">
      <c r="A9" s="221" t="s">
        <v>2655</v>
      </c>
      <c r="B9" s="227"/>
      <c r="C9" s="502"/>
      <c r="D9" s="503"/>
      <c r="E9" s="504"/>
      <c r="F9" s="281"/>
    </row>
    <row r="10" spans="1:6" ht="39.950000000000003" customHeight="1" x14ac:dyDescent="0.2">
      <c r="A10" s="222" t="s">
        <v>2510</v>
      </c>
      <c r="B10" s="227"/>
      <c r="C10" s="502"/>
      <c r="D10" s="503"/>
      <c r="E10" s="504"/>
      <c r="F10" s="281"/>
    </row>
    <row r="11" spans="1:6" ht="39.950000000000003" customHeight="1" x14ac:dyDescent="0.2">
      <c r="A11" s="220" t="s">
        <v>2662</v>
      </c>
      <c r="B11" s="227"/>
      <c r="C11" s="502"/>
      <c r="D11" s="503"/>
      <c r="E11" s="504"/>
      <c r="F11" s="281"/>
    </row>
    <row r="12" spans="1:6" ht="39.950000000000003" customHeight="1" x14ac:dyDescent="0.2">
      <c r="A12" s="222" t="s">
        <v>2657</v>
      </c>
      <c r="B12" s="227"/>
      <c r="C12" s="502"/>
      <c r="D12" s="503"/>
      <c r="E12" s="504"/>
      <c r="F12" s="281"/>
    </row>
    <row r="13" spans="1:6" ht="39.950000000000003" customHeight="1" x14ac:dyDescent="0.2">
      <c r="A13" s="222" t="s">
        <v>2658</v>
      </c>
      <c r="B13" s="227"/>
      <c r="C13" s="502"/>
      <c r="D13" s="503"/>
      <c r="E13" s="504"/>
      <c r="F13" s="281"/>
    </row>
    <row r="14" spans="1:6" ht="39.950000000000003" customHeight="1" x14ac:dyDescent="0.2">
      <c r="A14" s="222" t="s">
        <v>2661</v>
      </c>
      <c r="B14" s="227"/>
      <c r="C14" s="502"/>
      <c r="D14" s="503"/>
      <c r="E14" s="504"/>
      <c r="F14" s="281"/>
    </row>
    <row r="15" spans="1:6" ht="39.950000000000003" customHeight="1" x14ac:dyDescent="0.2">
      <c r="A15" s="222" t="s">
        <v>2660</v>
      </c>
      <c r="B15" s="227"/>
      <c r="C15" s="502"/>
      <c r="D15" s="503"/>
      <c r="E15" s="504"/>
      <c r="F15" s="281"/>
    </row>
    <row r="16" spans="1:6" ht="39.950000000000003" customHeight="1" x14ac:dyDescent="0.2">
      <c r="A16" s="222" t="s">
        <v>2659</v>
      </c>
      <c r="B16" s="227"/>
      <c r="C16" s="502"/>
      <c r="D16" s="503"/>
      <c r="E16" s="504"/>
      <c r="F16" s="281"/>
    </row>
    <row r="17" spans="1:6" ht="39.950000000000003" customHeight="1" x14ac:dyDescent="0.2">
      <c r="A17" s="222" t="s">
        <v>2512</v>
      </c>
      <c r="B17" s="227"/>
      <c r="C17" s="502"/>
      <c r="D17" s="503"/>
      <c r="E17" s="504"/>
      <c r="F17" s="281"/>
    </row>
  </sheetData>
  <sheetProtection algorithmName="SHA-512" hashValue="UFV8/bb2mrGYPE5ysoI8Mf2ftYDS+gj9i/oI+C+FNEDZCEZka484HX7+pRxCHkIqhNCpZ2iX0F30Pnri8Mb58Q==" saltValue="avXWczezMbjTzModyBleHQ==" spinCount="100000" sheet="1" objects="1" scenarios="1" selectLockedCells="1"/>
  <mergeCells count="14">
    <mergeCell ref="C9:E9"/>
    <mergeCell ref="C3:D3"/>
    <mergeCell ref="A4:F4"/>
    <mergeCell ref="C6:E6"/>
    <mergeCell ref="C7:E7"/>
    <mergeCell ref="C8:E8"/>
    <mergeCell ref="C10:E10"/>
    <mergeCell ref="C11:E11"/>
    <mergeCell ref="C17:E17"/>
    <mergeCell ref="C12:E12"/>
    <mergeCell ref="C13:E13"/>
    <mergeCell ref="C14:E14"/>
    <mergeCell ref="C15:E15"/>
    <mergeCell ref="C16:E16"/>
  </mergeCells>
  <printOptions horizontalCentered="1"/>
  <pageMargins left="0.59055118110236227" right="0.19685039370078741" top="0.59055118110236227" bottom="0.39370078740157483" header="0" footer="0.19685039370078741"/>
  <pageSetup paperSize="9" scale="75" firstPageNumber="0" orientation="landscape" r:id="rId1"/>
  <headerFooter alignWithMargins="0">
    <oddFooter>&amp;R&amp;"Arial,Standard"&amp;9Seite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I121"/>
  <sheetViews>
    <sheetView showGridLines="0" zoomScaleNormal="100" zoomScaleSheetLayoutView="100" workbookViewId="0">
      <selection activeCell="C111" sqref="C111"/>
    </sheetView>
  </sheetViews>
  <sheetFormatPr baseColWidth="10" defaultColWidth="11.42578125" defaultRowHeight="14.25" x14ac:dyDescent="0.25"/>
  <cols>
    <col min="1" max="1" width="17.5703125" style="74" customWidth="1"/>
    <col min="2" max="2" width="23.5703125" style="74" customWidth="1"/>
    <col min="3" max="3" width="45.42578125" style="74" customWidth="1"/>
    <col min="4" max="4" width="16.85546875" style="74" customWidth="1"/>
    <col min="5" max="5" width="19" style="74" customWidth="1"/>
    <col min="6" max="16384" width="11.42578125" style="74"/>
  </cols>
  <sheetData>
    <row r="1" spans="1:9" s="5" customFormat="1" ht="20.25" x14ac:dyDescent="0.25">
      <c r="A1" s="21" t="str">
        <f>'Inhaltsverz. u allg Hin.Los3   '!A1</f>
        <v>Vergabe Unterhaltsreinigung</v>
      </c>
      <c r="B1" s="22"/>
      <c r="C1" s="22"/>
      <c r="D1" s="23"/>
      <c r="E1" s="561"/>
      <c r="F1" s="560"/>
      <c r="G1" s="560"/>
      <c r="H1" s="560"/>
      <c r="I1" s="560"/>
    </row>
    <row r="2" spans="1:9" s="5" customFormat="1" ht="15" x14ac:dyDescent="0.25">
      <c r="A2" s="25" t="str">
        <f>'Inhaltsverz. u allg Hin.Los3   '!A2</f>
        <v>Anhang Los 3 (EXCEL-Teil)</v>
      </c>
      <c r="B2" s="55"/>
      <c r="C2" s="55"/>
      <c r="D2" s="55"/>
      <c r="E2" s="562"/>
      <c r="F2" s="560"/>
      <c r="G2" s="560"/>
      <c r="H2" s="560"/>
      <c r="I2" s="560"/>
    </row>
    <row r="3" spans="1:9" s="9" customFormat="1" ht="25.5" x14ac:dyDescent="0.25">
      <c r="A3" s="142" t="s">
        <v>114</v>
      </c>
      <c r="B3" s="532" t="str">
        <f>'Inhaltsverz. u allg Hin.Los3   '!B3</f>
        <v>Stadt Krefeld</v>
      </c>
      <c r="C3" s="533"/>
      <c r="D3" s="216" t="str">
        <f>'Inhaltsverz. u allg Hin.Los3   '!D3</f>
        <v>Vergabenummer/   Aktenzeichen:</v>
      </c>
      <c r="E3" s="563" t="str">
        <f>'Inhaltsverz. u allg Hin.Los3   '!E3</f>
        <v>2025-ZGM-6011-Kaz-0001</v>
      </c>
      <c r="F3" s="560"/>
      <c r="G3" s="560"/>
      <c r="H3" s="560"/>
      <c r="I3" s="560"/>
    </row>
    <row r="4" spans="1:9" s="5" customFormat="1" ht="31.5" customHeight="1" x14ac:dyDescent="0.25">
      <c r="A4" s="557" t="s">
        <v>709</v>
      </c>
      <c r="B4" s="558"/>
      <c r="C4" s="558"/>
      <c r="D4" s="558"/>
      <c r="E4" s="559"/>
      <c r="F4" s="560"/>
      <c r="G4" s="560"/>
      <c r="H4" s="560"/>
      <c r="I4" s="560"/>
    </row>
    <row r="5" spans="1:9" s="76" customFormat="1" ht="15" customHeight="1" x14ac:dyDescent="0.25">
      <c r="A5" s="71"/>
      <c r="B5" s="528"/>
      <c r="C5" s="529"/>
      <c r="D5" s="529"/>
      <c r="E5" s="529"/>
      <c r="F5" s="529"/>
      <c r="G5" s="529"/>
      <c r="H5" s="529"/>
      <c r="I5" s="529"/>
    </row>
    <row r="6" spans="1:9" s="76" customFormat="1" ht="27" customHeight="1" x14ac:dyDescent="0.25">
      <c r="A6" s="521" t="s">
        <v>169</v>
      </c>
      <c r="B6" s="525"/>
      <c r="C6" s="525"/>
      <c r="D6" s="525"/>
      <c r="E6" s="525"/>
      <c r="F6" s="534"/>
      <c r="G6" s="534"/>
      <c r="H6" s="534"/>
      <c r="I6" s="535"/>
    </row>
    <row r="7" spans="1:9" s="76" customFormat="1" ht="15" customHeight="1" x14ac:dyDescent="0.25">
      <c r="A7" s="530"/>
      <c r="B7" s="531"/>
      <c r="C7" s="531"/>
      <c r="D7" s="531"/>
      <c r="E7" s="531"/>
      <c r="F7" s="531"/>
      <c r="G7" s="531"/>
      <c r="H7" s="531"/>
      <c r="I7" s="531"/>
    </row>
    <row r="8" spans="1:9" s="76" customFormat="1" ht="83.25" customHeight="1" x14ac:dyDescent="0.25">
      <c r="A8" s="521" t="s">
        <v>170</v>
      </c>
      <c r="B8" s="525"/>
      <c r="C8" s="525"/>
      <c r="D8" s="525"/>
      <c r="E8" s="525"/>
      <c r="F8" s="534"/>
      <c r="G8" s="534"/>
      <c r="H8" s="534"/>
      <c r="I8" s="535"/>
    </row>
    <row r="9" spans="1:9" s="76" customFormat="1" ht="15" customHeight="1" x14ac:dyDescent="0.25">
      <c r="A9" s="530"/>
      <c r="B9" s="531"/>
      <c r="C9" s="531"/>
      <c r="D9" s="531"/>
      <c r="E9" s="531"/>
      <c r="F9" s="531"/>
      <c r="G9" s="531"/>
      <c r="H9" s="531"/>
      <c r="I9" s="531"/>
    </row>
    <row r="10" spans="1:9" s="76" customFormat="1" ht="27" customHeight="1" x14ac:dyDescent="0.25">
      <c r="A10" s="521" t="s">
        <v>171</v>
      </c>
      <c r="B10" s="522"/>
      <c r="C10" s="522"/>
      <c r="D10" s="522"/>
      <c r="E10" s="522"/>
      <c r="F10" s="522"/>
      <c r="G10" s="522"/>
      <c r="H10" s="522"/>
      <c r="I10" s="523"/>
    </row>
    <row r="11" spans="1:9" ht="15" x14ac:dyDescent="0.25">
      <c r="A11" s="340"/>
      <c r="B11" s="340"/>
      <c r="C11" s="340"/>
      <c r="D11" s="340"/>
      <c r="E11" s="340"/>
      <c r="F11" s="76"/>
      <c r="G11" s="341"/>
      <c r="H11" s="341"/>
      <c r="I11" s="342"/>
    </row>
    <row r="12" spans="1:9" ht="90.75" customHeight="1" x14ac:dyDescent="0.25">
      <c r="A12" s="524" t="s">
        <v>2560</v>
      </c>
      <c r="B12" s="525"/>
      <c r="C12" s="525"/>
      <c r="D12" s="525"/>
      <c r="E12" s="525"/>
      <c r="F12" s="526"/>
      <c r="G12" s="526"/>
      <c r="H12" s="526"/>
      <c r="I12" s="527"/>
    </row>
    <row r="13" spans="1:9" ht="15" x14ac:dyDescent="0.25">
      <c r="A13" s="530"/>
      <c r="B13" s="531"/>
      <c r="C13" s="531"/>
      <c r="D13" s="531"/>
      <c r="E13" s="531"/>
      <c r="F13" s="531"/>
      <c r="G13" s="531"/>
      <c r="H13" s="531"/>
      <c r="I13" s="531"/>
    </row>
    <row r="14" spans="1:9" ht="106.5" customHeight="1" x14ac:dyDescent="0.25">
      <c r="A14" s="524" t="s">
        <v>172</v>
      </c>
      <c r="B14" s="525"/>
      <c r="C14" s="525"/>
      <c r="D14" s="525"/>
      <c r="E14" s="525"/>
      <c r="F14" s="526"/>
      <c r="G14" s="526"/>
      <c r="H14" s="526"/>
      <c r="I14" s="527"/>
    </row>
    <row r="15" spans="1:9" ht="15" x14ac:dyDescent="0.25">
      <c r="A15" s="530"/>
      <c r="B15" s="531"/>
      <c r="C15" s="531"/>
      <c r="D15" s="531"/>
      <c r="E15" s="531"/>
      <c r="F15" s="531"/>
      <c r="G15" s="531"/>
      <c r="H15" s="531"/>
      <c r="I15" s="531"/>
    </row>
    <row r="16" spans="1:9" ht="73.5" customHeight="1" x14ac:dyDescent="0.25">
      <c r="A16" s="524" t="s">
        <v>574</v>
      </c>
      <c r="B16" s="525"/>
      <c r="C16" s="525"/>
      <c r="D16" s="525"/>
      <c r="E16" s="525"/>
      <c r="F16" s="526"/>
      <c r="G16" s="526"/>
      <c r="H16" s="526"/>
      <c r="I16" s="527"/>
    </row>
    <row r="17" spans="1:9" ht="15" x14ac:dyDescent="0.25">
      <c r="A17" s="530"/>
      <c r="B17" s="531"/>
      <c r="C17" s="531"/>
      <c r="D17" s="531"/>
      <c r="E17" s="531"/>
      <c r="F17" s="531"/>
      <c r="G17" s="531"/>
      <c r="H17" s="531"/>
      <c r="I17" s="531"/>
    </row>
    <row r="18" spans="1:9" ht="59.45" customHeight="1" x14ac:dyDescent="0.25">
      <c r="A18" s="524" t="s">
        <v>173</v>
      </c>
      <c r="B18" s="525"/>
      <c r="C18" s="525"/>
      <c r="D18" s="525"/>
      <c r="E18" s="525"/>
      <c r="F18" s="526"/>
      <c r="G18" s="526"/>
      <c r="H18" s="526"/>
      <c r="I18" s="527"/>
    </row>
    <row r="19" spans="1:9" ht="15" x14ac:dyDescent="0.25">
      <c r="A19" s="530"/>
      <c r="B19" s="531"/>
      <c r="C19" s="531"/>
      <c r="D19" s="531"/>
      <c r="E19" s="531"/>
      <c r="F19" s="531"/>
      <c r="G19" s="531"/>
      <c r="H19" s="531"/>
      <c r="I19" s="531"/>
    </row>
    <row r="20" spans="1:9" ht="40.5" customHeight="1" x14ac:dyDescent="0.25">
      <c r="A20" s="524" t="s">
        <v>2527</v>
      </c>
      <c r="B20" s="525"/>
      <c r="C20" s="525"/>
      <c r="D20" s="525"/>
      <c r="E20" s="525"/>
      <c r="F20" s="526"/>
      <c r="G20" s="526"/>
      <c r="H20" s="526"/>
      <c r="I20" s="527"/>
    </row>
    <row r="21" spans="1:9" ht="15" x14ac:dyDescent="0.25">
      <c r="A21" s="530"/>
      <c r="B21" s="531"/>
      <c r="C21" s="531"/>
      <c r="D21" s="531"/>
      <c r="E21" s="531"/>
      <c r="F21" s="531"/>
      <c r="G21" s="531"/>
      <c r="H21" s="531"/>
      <c r="I21" s="531"/>
    </row>
    <row r="22" spans="1:9" ht="27" customHeight="1" x14ac:dyDescent="0.25">
      <c r="A22" s="524" t="s">
        <v>174</v>
      </c>
      <c r="B22" s="525"/>
      <c r="C22" s="525"/>
      <c r="D22" s="525"/>
      <c r="E22" s="525"/>
      <c r="F22" s="526"/>
      <c r="G22" s="526"/>
      <c r="H22" s="526"/>
      <c r="I22" s="527"/>
    </row>
    <row r="23" spans="1:9" ht="15" x14ac:dyDescent="0.25">
      <c r="A23" s="530"/>
      <c r="B23" s="531"/>
      <c r="C23" s="531"/>
      <c r="D23" s="531"/>
      <c r="E23" s="531"/>
      <c r="F23" s="531"/>
      <c r="G23" s="531"/>
      <c r="H23" s="531"/>
      <c r="I23" s="531"/>
    </row>
    <row r="24" spans="1:9" ht="57" customHeight="1" x14ac:dyDescent="0.25">
      <c r="A24" s="524" t="s">
        <v>175</v>
      </c>
      <c r="B24" s="525"/>
      <c r="C24" s="525"/>
      <c r="D24" s="525"/>
      <c r="E24" s="525"/>
      <c r="F24" s="526"/>
      <c r="G24" s="526"/>
      <c r="H24" s="526"/>
      <c r="I24" s="527"/>
    </row>
    <row r="25" spans="1:9" ht="15" x14ac:dyDescent="0.25">
      <c r="A25" s="530"/>
      <c r="B25" s="531"/>
      <c r="C25" s="531"/>
      <c r="D25" s="531"/>
      <c r="E25" s="531"/>
      <c r="F25" s="531"/>
      <c r="G25" s="531"/>
      <c r="H25" s="531"/>
      <c r="I25" s="531"/>
    </row>
    <row r="26" spans="1:9" ht="50.25" customHeight="1" x14ac:dyDescent="0.25">
      <c r="A26" s="524" t="s">
        <v>176</v>
      </c>
      <c r="B26" s="525"/>
      <c r="C26" s="525"/>
      <c r="D26" s="525"/>
      <c r="E26" s="525"/>
      <c r="F26" s="526"/>
      <c r="G26" s="526"/>
      <c r="H26" s="526"/>
      <c r="I26" s="527"/>
    </row>
    <row r="28" spans="1:9" x14ac:dyDescent="0.25">
      <c r="A28" s="334"/>
      <c r="B28" s="338"/>
      <c r="C28" s="338"/>
      <c r="D28" s="338"/>
      <c r="E28" s="338"/>
    </row>
    <row r="29" spans="1:9" ht="18" x14ac:dyDescent="0.25">
      <c r="A29" s="343" t="s">
        <v>2561</v>
      </c>
      <c r="B29"/>
      <c r="C29" s="344"/>
      <c r="D29"/>
      <c r="E29" s="344"/>
      <c r="F29"/>
      <c r="G29" s="344"/>
      <c r="H29"/>
      <c r="I29" s="344"/>
    </row>
    <row r="30" spans="1:9" ht="15" x14ac:dyDescent="0.25">
      <c r="A30"/>
      <c r="B30"/>
      <c r="C30" s="344"/>
      <c r="D30"/>
      <c r="E30" s="344"/>
      <c r="F30"/>
      <c r="G30" s="344"/>
      <c r="H30"/>
      <c r="I30" s="344"/>
    </row>
    <row r="31" spans="1:9" ht="15.75" thickBot="1" x14ac:dyDescent="0.3">
      <c r="A31"/>
      <c r="B31"/>
      <c r="C31" s="344"/>
      <c r="D31"/>
      <c r="E31" s="344"/>
      <c r="F31"/>
      <c r="G31" s="344"/>
      <c r="H31"/>
      <c r="I31" s="344"/>
    </row>
    <row r="32" spans="1:9" ht="15" x14ac:dyDescent="0.2">
      <c r="A32" s="345" t="s">
        <v>2562</v>
      </c>
      <c r="B32" s="536">
        <v>2026</v>
      </c>
      <c r="C32" s="537"/>
      <c r="D32" s="537">
        <v>2027</v>
      </c>
      <c r="E32" s="537"/>
      <c r="F32" s="537">
        <v>2028</v>
      </c>
      <c r="G32" s="538"/>
      <c r="H32" s="537">
        <v>2029</v>
      </c>
      <c r="I32" s="538"/>
    </row>
    <row r="33" spans="1:9" ht="15" x14ac:dyDescent="0.25">
      <c r="A33" s="346"/>
      <c r="B33" s="339"/>
      <c r="C33" s="347"/>
      <c r="D33"/>
      <c r="E33" s="344"/>
      <c r="F33"/>
      <c r="G33" s="348"/>
      <c r="H33"/>
      <c r="I33" s="348"/>
    </row>
    <row r="34" spans="1:9" ht="15" x14ac:dyDescent="0.25">
      <c r="A34" s="349" t="s">
        <v>2563</v>
      </c>
      <c r="B34" s="339"/>
      <c r="C34" s="350">
        <v>11</v>
      </c>
      <c r="D34"/>
      <c r="E34" s="351">
        <v>11</v>
      </c>
      <c r="F34"/>
      <c r="G34" s="351">
        <v>11</v>
      </c>
      <c r="H34"/>
      <c r="I34" s="351">
        <v>11</v>
      </c>
    </row>
    <row r="35" spans="1:9" ht="15" x14ac:dyDescent="0.25">
      <c r="A35" s="352" t="s">
        <v>2564</v>
      </c>
      <c r="B35" s="353">
        <v>46023</v>
      </c>
      <c r="C35" s="354" t="s">
        <v>2565</v>
      </c>
      <c r="D35" s="353">
        <v>46388</v>
      </c>
      <c r="E35" s="355" t="s">
        <v>2566</v>
      </c>
      <c r="F35" s="353">
        <v>46753</v>
      </c>
      <c r="G35" s="356" t="s">
        <v>2567</v>
      </c>
      <c r="H35" s="353">
        <v>47119</v>
      </c>
      <c r="I35" s="355" t="s">
        <v>2568</v>
      </c>
    </row>
    <row r="36" spans="1:9" ht="15" x14ac:dyDescent="0.25">
      <c r="A36" s="352" t="s">
        <v>2569</v>
      </c>
      <c r="B36" s="353">
        <v>46115</v>
      </c>
      <c r="C36" s="354" t="s">
        <v>2566</v>
      </c>
      <c r="D36" s="357">
        <v>46472</v>
      </c>
      <c r="E36" s="355" t="s">
        <v>2566</v>
      </c>
      <c r="F36" s="353">
        <v>46857</v>
      </c>
      <c r="G36" s="355" t="s">
        <v>2566</v>
      </c>
      <c r="H36" s="353">
        <v>47207</v>
      </c>
      <c r="I36" s="355" t="s">
        <v>2566</v>
      </c>
    </row>
    <row r="37" spans="1:9" ht="15" x14ac:dyDescent="0.25">
      <c r="A37" s="352" t="s">
        <v>2570</v>
      </c>
      <c r="B37" s="353">
        <v>46118</v>
      </c>
      <c r="C37" s="354" t="s">
        <v>2568</v>
      </c>
      <c r="D37" s="357">
        <v>46475</v>
      </c>
      <c r="E37" s="355" t="s">
        <v>2568</v>
      </c>
      <c r="F37" s="353">
        <v>46860</v>
      </c>
      <c r="G37" s="355" t="s">
        <v>2568</v>
      </c>
      <c r="H37" s="353">
        <v>47210</v>
      </c>
      <c r="I37" s="355" t="s">
        <v>2568</v>
      </c>
    </row>
    <row r="38" spans="1:9" ht="15" x14ac:dyDescent="0.25">
      <c r="A38" s="352" t="s">
        <v>2571</v>
      </c>
      <c r="B38" s="353">
        <v>46143</v>
      </c>
      <c r="C38" s="354" t="s">
        <v>2566</v>
      </c>
      <c r="D38" s="353">
        <v>46508</v>
      </c>
      <c r="E38" s="351" t="s">
        <v>2567</v>
      </c>
      <c r="F38" s="353">
        <v>46874</v>
      </c>
      <c r="G38" s="355" t="s">
        <v>2568</v>
      </c>
      <c r="H38" s="353">
        <v>47239</v>
      </c>
      <c r="I38" s="355" t="s">
        <v>2572</v>
      </c>
    </row>
    <row r="39" spans="1:9" ht="15" x14ac:dyDescent="0.25">
      <c r="A39" s="352" t="s">
        <v>2573</v>
      </c>
      <c r="B39" s="353">
        <v>46156</v>
      </c>
      <c r="C39" s="354" t="s">
        <v>2565</v>
      </c>
      <c r="D39" s="353">
        <v>46513</v>
      </c>
      <c r="E39" s="355" t="s">
        <v>2565</v>
      </c>
      <c r="F39" s="353">
        <v>46898</v>
      </c>
      <c r="G39" s="355" t="s">
        <v>2565</v>
      </c>
      <c r="H39" s="353">
        <v>47248</v>
      </c>
      <c r="I39" s="355" t="s">
        <v>2565</v>
      </c>
    </row>
    <row r="40" spans="1:9" ht="15" x14ac:dyDescent="0.25">
      <c r="A40" s="352" t="s">
        <v>2574</v>
      </c>
      <c r="B40" s="353">
        <v>46167</v>
      </c>
      <c r="C40" s="354" t="s">
        <v>2568</v>
      </c>
      <c r="D40" s="353">
        <v>46524</v>
      </c>
      <c r="E40" s="355" t="s">
        <v>2568</v>
      </c>
      <c r="F40" s="353">
        <v>46909</v>
      </c>
      <c r="G40" s="355" t="s">
        <v>2568</v>
      </c>
      <c r="H40" s="353">
        <v>47259</v>
      </c>
      <c r="I40" s="355" t="s">
        <v>2568</v>
      </c>
    </row>
    <row r="41" spans="1:9" ht="15" x14ac:dyDescent="0.25">
      <c r="A41" s="352" t="s">
        <v>2575</v>
      </c>
      <c r="B41" s="357">
        <v>46177</v>
      </c>
      <c r="C41" s="354" t="s">
        <v>2565</v>
      </c>
      <c r="D41" s="357">
        <v>46534</v>
      </c>
      <c r="E41" s="355" t="s">
        <v>2565</v>
      </c>
      <c r="F41" s="353">
        <v>46919</v>
      </c>
      <c r="G41" s="355" t="s">
        <v>2565</v>
      </c>
      <c r="H41" s="353">
        <v>47269</v>
      </c>
      <c r="I41" s="355" t="s">
        <v>2565</v>
      </c>
    </row>
    <row r="42" spans="1:9" ht="15" x14ac:dyDescent="0.25">
      <c r="A42" s="352" t="s">
        <v>2576</v>
      </c>
      <c r="B42" s="353">
        <v>46298</v>
      </c>
      <c r="C42" s="358" t="s">
        <v>2567</v>
      </c>
      <c r="D42" s="353">
        <v>46663</v>
      </c>
      <c r="E42" s="351" t="s">
        <v>2577</v>
      </c>
      <c r="F42" s="353">
        <v>47029</v>
      </c>
      <c r="G42" s="355" t="s">
        <v>2572</v>
      </c>
      <c r="H42" s="353">
        <v>47394</v>
      </c>
      <c r="I42" s="355" t="s">
        <v>2578</v>
      </c>
    </row>
    <row r="43" spans="1:9" ht="15" x14ac:dyDescent="0.25">
      <c r="A43" s="352" t="s">
        <v>2579</v>
      </c>
      <c r="B43" s="353">
        <v>46327</v>
      </c>
      <c r="C43" s="358" t="s">
        <v>2577</v>
      </c>
      <c r="D43" s="353">
        <v>46692</v>
      </c>
      <c r="E43" s="355" t="s">
        <v>2568</v>
      </c>
      <c r="F43" s="353">
        <v>47058</v>
      </c>
      <c r="G43" s="355" t="s">
        <v>2578</v>
      </c>
      <c r="H43" s="353">
        <v>47423</v>
      </c>
      <c r="I43" s="355" t="s">
        <v>2565</v>
      </c>
    </row>
    <row r="44" spans="1:9" ht="15" x14ac:dyDescent="0.25">
      <c r="A44" s="352" t="s">
        <v>2580</v>
      </c>
      <c r="B44" s="353">
        <v>46381</v>
      </c>
      <c r="C44" s="354" t="s">
        <v>2566</v>
      </c>
      <c r="D44" s="353">
        <v>46746</v>
      </c>
      <c r="E44" s="351" t="s">
        <v>2567</v>
      </c>
      <c r="F44" s="353">
        <v>47112</v>
      </c>
      <c r="G44" s="355" t="s">
        <v>2568</v>
      </c>
      <c r="H44" s="353">
        <v>47477</v>
      </c>
      <c r="I44" s="355" t="s">
        <v>2572</v>
      </c>
    </row>
    <row r="45" spans="1:9" ht="15" x14ac:dyDescent="0.25">
      <c r="A45" s="352" t="s">
        <v>2581</v>
      </c>
      <c r="B45" s="353">
        <v>46382</v>
      </c>
      <c r="C45" s="359" t="s">
        <v>2567</v>
      </c>
      <c r="D45" s="353">
        <v>46747</v>
      </c>
      <c r="E45" s="359" t="s">
        <v>2577</v>
      </c>
      <c r="F45" s="353">
        <v>47113</v>
      </c>
      <c r="G45" s="355" t="s">
        <v>2572</v>
      </c>
      <c r="H45" s="353">
        <v>47478</v>
      </c>
      <c r="I45" s="355" t="s">
        <v>2578</v>
      </c>
    </row>
    <row r="46" spans="1:9" ht="15" x14ac:dyDescent="0.25">
      <c r="A46" s="346"/>
      <c r="B46" s="339"/>
      <c r="C46" s="347"/>
      <c r="D46" s="360"/>
      <c r="E46" s="361"/>
      <c r="F46"/>
      <c r="G46" s="348"/>
      <c r="H46"/>
      <c r="I46" s="348"/>
    </row>
    <row r="47" spans="1:9" ht="15" x14ac:dyDescent="0.25">
      <c r="A47" s="352" t="s">
        <v>2582</v>
      </c>
      <c r="B47" s="539">
        <v>365</v>
      </c>
      <c r="C47" s="539"/>
      <c r="D47" s="539">
        <v>365</v>
      </c>
      <c r="E47" s="539"/>
      <c r="F47" s="539">
        <v>366</v>
      </c>
      <c r="G47" s="540"/>
      <c r="H47" s="539">
        <v>365</v>
      </c>
      <c r="I47" s="540"/>
    </row>
    <row r="48" spans="1:9" ht="15" x14ac:dyDescent="0.25">
      <c r="A48" s="352" t="s">
        <v>2583</v>
      </c>
      <c r="B48" s="539">
        <v>261</v>
      </c>
      <c r="C48" s="539"/>
      <c r="D48" s="539">
        <v>261</v>
      </c>
      <c r="E48" s="539"/>
      <c r="F48" s="539">
        <v>262</v>
      </c>
      <c r="G48" s="540"/>
      <c r="H48" s="539">
        <v>261</v>
      </c>
      <c r="I48" s="540"/>
    </row>
    <row r="49" spans="1:9" ht="15.75" thickBot="1" x14ac:dyDescent="0.3">
      <c r="A49" s="352" t="s">
        <v>2584</v>
      </c>
      <c r="B49" s="541">
        <v>8</v>
      </c>
      <c r="C49" s="541"/>
      <c r="D49" s="541">
        <v>7</v>
      </c>
      <c r="E49" s="541"/>
      <c r="F49" s="541">
        <v>10</v>
      </c>
      <c r="G49" s="542"/>
      <c r="H49" s="541">
        <v>11</v>
      </c>
      <c r="I49" s="542"/>
    </row>
    <row r="50" spans="1:9" ht="90" x14ac:dyDescent="0.25">
      <c r="A50" s="362" t="s">
        <v>2585</v>
      </c>
      <c r="B50" s="543">
        <f>B48-B49</f>
        <v>253</v>
      </c>
      <c r="C50" s="543"/>
      <c r="D50" s="543">
        <f>D48-D49</f>
        <v>254</v>
      </c>
      <c r="E50" s="543"/>
      <c r="F50" s="543">
        <f>F48-F49</f>
        <v>252</v>
      </c>
      <c r="G50" s="544"/>
      <c r="H50" s="543">
        <f>H48-H49</f>
        <v>250</v>
      </c>
      <c r="I50" s="544"/>
    </row>
    <row r="51" spans="1:9" ht="15" x14ac:dyDescent="0.25">
      <c r="A51" s="363"/>
      <c r="B51" s="364"/>
      <c r="C51" s="344"/>
      <c r="D51" s="364"/>
      <c r="E51" s="344"/>
      <c r="F51" s="364"/>
      <c r="G51" s="344"/>
      <c r="H51" s="364"/>
      <c r="I51" s="348"/>
    </row>
    <row r="52" spans="1:9" ht="165.75" thickBot="1" x14ac:dyDescent="0.25">
      <c r="A52" s="365" t="s">
        <v>2586</v>
      </c>
      <c r="B52" s="545">
        <f>ROUND((B50+D50+F50+H50)/4,0)</f>
        <v>252</v>
      </c>
      <c r="C52" s="545"/>
      <c r="D52" s="545"/>
      <c r="E52" s="545"/>
      <c r="F52" s="545"/>
      <c r="G52" s="545"/>
      <c r="H52" s="545"/>
      <c r="I52" s="546"/>
    </row>
    <row r="53" spans="1:9" ht="15" x14ac:dyDescent="0.25">
      <c r="A53" s="366"/>
      <c r="B53" s="364"/>
      <c r="C53" s="344"/>
      <c r="D53" s="364"/>
      <c r="E53" s="344"/>
      <c r="F53" s="364"/>
      <c r="G53" s="344"/>
      <c r="H53" s="364"/>
      <c r="I53" s="344"/>
    </row>
    <row r="54" spans="1:9" ht="16.5" x14ac:dyDescent="0.3">
      <c r="A54" s="367"/>
      <c r="B54" s="368"/>
      <c r="C54" s="369"/>
      <c r="D54" s="368"/>
      <c r="E54" s="369"/>
      <c r="F54" s="368"/>
      <c r="G54" s="369"/>
      <c r="H54" s="368"/>
      <c r="I54" s="369"/>
    </row>
    <row r="55" spans="1:9" ht="17.25" thickBot="1" x14ac:dyDescent="0.35">
      <c r="A55" s="370"/>
      <c r="B55" s="371"/>
      <c r="C55" s="372"/>
      <c r="D55" s="371"/>
      <c r="E55" s="372"/>
      <c r="F55" s="371"/>
      <c r="G55" s="372"/>
      <c r="H55" s="371"/>
      <c r="I55" s="372"/>
    </row>
    <row r="56" spans="1:9" ht="15" x14ac:dyDescent="0.2">
      <c r="A56" s="345" t="s">
        <v>2587</v>
      </c>
      <c r="B56" s="537">
        <v>2026</v>
      </c>
      <c r="C56" s="537"/>
      <c r="D56" s="537">
        <v>2027</v>
      </c>
      <c r="E56" s="538"/>
      <c r="F56" s="537">
        <v>2028</v>
      </c>
      <c r="G56" s="537"/>
      <c r="H56" s="537">
        <v>2029</v>
      </c>
      <c r="I56" s="538"/>
    </row>
    <row r="57" spans="1:9" ht="15" x14ac:dyDescent="0.25">
      <c r="A57" s="346"/>
      <c r="B57" s="373"/>
      <c r="C57" s="344"/>
      <c r="D57" s="373"/>
      <c r="E57" s="348"/>
      <c r="F57" s="373"/>
      <c r="G57" s="344"/>
      <c r="H57" s="373"/>
      <c r="I57" s="348"/>
    </row>
    <row r="58" spans="1:9" ht="15" x14ac:dyDescent="0.25">
      <c r="A58" s="346"/>
      <c r="B58" s="350" t="s">
        <v>2588</v>
      </c>
      <c r="C58" s="350" t="s">
        <v>30</v>
      </c>
      <c r="D58" s="374" t="s">
        <v>2588</v>
      </c>
      <c r="E58" s="375" t="s">
        <v>30</v>
      </c>
      <c r="F58" s="350" t="s">
        <v>2588</v>
      </c>
      <c r="G58" s="350" t="s">
        <v>30</v>
      </c>
      <c r="H58" s="374" t="s">
        <v>2588</v>
      </c>
      <c r="I58" s="375" t="s">
        <v>30</v>
      </c>
    </row>
    <row r="59" spans="1:9" ht="15" x14ac:dyDescent="0.25">
      <c r="A59" s="352" t="s">
        <v>2589</v>
      </c>
      <c r="B59" s="376" t="s">
        <v>2590</v>
      </c>
      <c r="C59" s="374">
        <v>8</v>
      </c>
      <c r="D59" s="376" t="s">
        <v>2591</v>
      </c>
      <c r="E59" s="375">
        <v>8</v>
      </c>
      <c r="F59" s="376" t="s">
        <v>2592</v>
      </c>
      <c r="G59" s="374">
        <v>8</v>
      </c>
      <c r="H59" s="376" t="s">
        <v>2593</v>
      </c>
      <c r="I59" s="375">
        <v>8</v>
      </c>
    </row>
    <row r="60" spans="1:9" ht="15" x14ac:dyDescent="0.25">
      <c r="A60" s="352" t="s">
        <v>2594</v>
      </c>
      <c r="B60" s="376" t="s">
        <v>2595</v>
      </c>
      <c r="C60" s="374">
        <v>1</v>
      </c>
      <c r="D60" s="376" t="s">
        <v>2596</v>
      </c>
      <c r="E60" s="375">
        <v>1</v>
      </c>
      <c r="F60" s="376"/>
      <c r="G60" s="374"/>
      <c r="H60" s="376" t="s">
        <v>2597</v>
      </c>
      <c r="I60" s="375">
        <v>1</v>
      </c>
    </row>
    <row r="61" spans="1:9" ht="15" x14ac:dyDescent="0.25">
      <c r="A61" s="352" t="s">
        <v>2598</v>
      </c>
      <c r="B61" s="376" t="s">
        <v>2599</v>
      </c>
      <c r="C61" s="374">
        <v>32</v>
      </c>
      <c r="D61" s="376" t="s">
        <v>2600</v>
      </c>
      <c r="E61" s="375">
        <v>32</v>
      </c>
      <c r="F61" s="376" t="s">
        <v>2601</v>
      </c>
      <c r="G61" s="374">
        <v>32</v>
      </c>
      <c r="H61" s="376" t="s">
        <v>2602</v>
      </c>
      <c r="I61" s="375">
        <v>32</v>
      </c>
    </row>
    <row r="62" spans="1:9" ht="15" x14ac:dyDescent="0.25">
      <c r="A62" s="352" t="s">
        <v>2603</v>
      </c>
      <c r="B62" s="376" t="s">
        <v>2604</v>
      </c>
      <c r="C62" s="374">
        <v>10</v>
      </c>
      <c r="D62" s="376" t="s">
        <v>2605</v>
      </c>
      <c r="E62" s="375">
        <v>9</v>
      </c>
      <c r="F62" s="376" t="s">
        <v>2606</v>
      </c>
      <c r="G62" s="374">
        <v>10</v>
      </c>
      <c r="H62" s="376" t="s">
        <v>2607</v>
      </c>
      <c r="I62" s="375">
        <v>9</v>
      </c>
    </row>
    <row r="63" spans="1:9" ht="15.75" thickBot="1" x14ac:dyDescent="0.3">
      <c r="A63" s="352" t="s">
        <v>2608</v>
      </c>
      <c r="B63" s="376" t="s">
        <v>2609</v>
      </c>
      <c r="C63" s="377">
        <v>8</v>
      </c>
      <c r="D63" s="376" t="s">
        <v>2610</v>
      </c>
      <c r="E63" s="375">
        <v>11</v>
      </c>
      <c r="F63" s="376" t="s">
        <v>2611</v>
      </c>
      <c r="G63" s="377">
        <v>9</v>
      </c>
      <c r="H63" s="376" t="s">
        <v>2612</v>
      </c>
      <c r="I63" s="375">
        <v>9</v>
      </c>
    </row>
    <row r="64" spans="1:9" ht="90" x14ac:dyDescent="0.25">
      <c r="A64" s="378" t="s">
        <v>2613</v>
      </c>
      <c r="B64"/>
      <c r="C64" s="379">
        <f>SUM(C59:C63)</f>
        <v>59</v>
      </c>
      <c r="D64"/>
      <c r="E64" s="380">
        <f>SUM(E59:E63)</f>
        <v>61</v>
      </c>
      <c r="F64"/>
      <c r="G64" s="379">
        <f>SUM(G59:G63)</f>
        <v>59</v>
      </c>
      <c r="H64"/>
      <c r="I64" s="380">
        <f>SUM(I59:I63)</f>
        <v>59</v>
      </c>
    </row>
    <row r="65" spans="1:9" ht="15" x14ac:dyDescent="0.25">
      <c r="A65" s="346"/>
      <c r="B65"/>
      <c r="C65" s="344"/>
      <c r="D65"/>
      <c r="E65" s="348"/>
      <c r="F65"/>
      <c r="G65" s="344"/>
      <c r="H65"/>
      <c r="I65" s="348"/>
    </row>
    <row r="66" spans="1:9" ht="75.75" thickBot="1" x14ac:dyDescent="0.25">
      <c r="A66" s="416" t="s">
        <v>2614</v>
      </c>
      <c r="B66" s="517">
        <f>ROUND((C64+E64+G64+I64)/4,0)</f>
        <v>60</v>
      </c>
      <c r="C66" s="517"/>
      <c r="D66" s="517"/>
      <c r="E66" s="517"/>
      <c r="F66" s="517"/>
      <c r="G66" s="517"/>
      <c r="H66" s="517"/>
      <c r="I66" s="517"/>
    </row>
    <row r="67" spans="1:9" ht="15" x14ac:dyDescent="0.25">
      <c r="A67"/>
      <c r="B67"/>
      <c r="C67" s="344"/>
      <c r="D67"/>
      <c r="E67" s="344"/>
      <c r="F67"/>
      <c r="G67" s="344"/>
      <c r="H67"/>
      <c r="I67" s="344"/>
    </row>
    <row r="68" spans="1:9" ht="15" x14ac:dyDescent="0.25">
      <c r="A68"/>
      <c r="B68"/>
      <c r="C68" s="344"/>
      <c r="D68"/>
      <c r="E68" s="344"/>
      <c r="F68"/>
      <c r="G68" s="344"/>
      <c r="H68"/>
      <c r="I68" s="344"/>
    </row>
    <row r="69" spans="1:9" ht="15.75" thickBot="1" x14ac:dyDescent="0.3">
      <c r="A69"/>
      <c r="B69"/>
      <c r="C69" s="344"/>
      <c r="D69"/>
      <c r="E69" s="344"/>
      <c r="F69"/>
      <c r="G69" s="344"/>
      <c r="H69"/>
      <c r="I69" s="344"/>
    </row>
    <row r="70" spans="1:9" ht="16.5" x14ac:dyDescent="0.3">
      <c r="A70" s="381" t="s">
        <v>2615</v>
      </c>
      <c r="B70" s="382"/>
      <c r="C70" s="383"/>
      <c r="D70" s="382"/>
      <c r="E70" s="383"/>
      <c r="F70" s="382"/>
      <c r="G70" s="383"/>
      <c r="H70" s="382"/>
      <c r="I70" s="384"/>
    </row>
    <row r="71" spans="1:9" ht="16.5" x14ac:dyDescent="0.3">
      <c r="A71" s="385"/>
      <c r="B71" s="518">
        <v>2026</v>
      </c>
      <c r="C71" s="518"/>
      <c r="D71" s="519">
        <v>2027</v>
      </c>
      <c r="E71" s="518"/>
      <c r="F71" s="518">
        <v>2028</v>
      </c>
      <c r="G71" s="518"/>
      <c r="H71" s="518">
        <v>2029</v>
      </c>
      <c r="I71" s="520"/>
    </row>
    <row r="72" spans="1:9" ht="16.5" x14ac:dyDescent="0.3">
      <c r="A72" s="385"/>
      <c r="B72" s="386"/>
      <c r="C72" s="387"/>
      <c r="D72" s="388"/>
      <c r="E72" s="389"/>
      <c r="F72" s="388"/>
      <c r="G72" s="389"/>
      <c r="H72" s="388"/>
      <c r="I72" s="390"/>
    </row>
    <row r="73" spans="1:9" ht="16.5" x14ac:dyDescent="0.3">
      <c r="A73" s="385"/>
      <c r="B73" s="391" t="s">
        <v>2588</v>
      </c>
      <c r="C73" s="391" t="s">
        <v>30</v>
      </c>
      <c r="D73" s="392" t="s">
        <v>2588</v>
      </c>
      <c r="E73" s="391" t="s">
        <v>30</v>
      </c>
      <c r="F73" s="391" t="s">
        <v>2588</v>
      </c>
      <c r="G73" s="391" t="s">
        <v>30</v>
      </c>
      <c r="H73" s="393" t="s">
        <v>2588</v>
      </c>
      <c r="I73" s="394" t="s">
        <v>30</v>
      </c>
    </row>
    <row r="74" spans="1:9" ht="16.5" x14ac:dyDescent="0.3">
      <c r="A74" s="385"/>
      <c r="B74" s="395" t="s">
        <v>2616</v>
      </c>
      <c r="C74" s="391">
        <v>1</v>
      </c>
      <c r="D74" s="392"/>
      <c r="E74" s="391"/>
      <c r="F74" s="391"/>
      <c r="G74" s="391"/>
      <c r="H74" s="391"/>
      <c r="I74" s="396"/>
    </row>
    <row r="75" spans="1:9" ht="16.5" x14ac:dyDescent="0.3">
      <c r="A75" s="385"/>
      <c r="B75" s="397" t="s">
        <v>2617</v>
      </c>
      <c r="C75" s="391">
        <v>1</v>
      </c>
      <c r="D75" s="398" t="s">
        <v>2617</v>
      </c>
      <c r="E75" s="391">
        <v>1</v>
      </c>
      <c r="F75" s="397" t="s">
        <v>2617</v>
      </c>
      <c r="G75" s="391">
        <v>1</v>
      </c>
      <c r="H75" s="397" t="s">
        <v>2617</v>
      </c>
      <c r="I75" s="396">
        <v>1</v>
      </c>
    </row>
    <row r="76" spans="1:9" ht="16.5" x14ac:dyDescent="0.3">
      <c r="A76" s="385"/>
      <c r="B76" s="395" t="s">
        <v>2650</v>
      </c>
      <c r="C76" s="399">
        <v>1</v>
      </c>
      <c r="D76" s="400" t="s">
        <v>2618</v>
      </c>
      <c r="E76" s="399">
        <v>1</v>
      </c>
      <c r="F76" s="395" t="s">
        <v>2619</v>
      </c>
      <c r="G76" s="399">
        <v>1</v>
      </c>
      <c r="H76" s="395" t="s">
        <v>2620</v>
      </c>
      <c r="I76" s="401">
        <v>1</v>
      </c>
    </row>
    <row r="77" spans="1:9" ht="16.5" x14ac:dyDescent="0.3">
      <c r="A77" s="385"/>
      <c r="B77" s="395" t="s">
        <v>2621</v>
      </c>
      <c r="C77" s="399">
        <v>1</v>
      </c>
      <c r="D77" s="400" t="s">
        <v>2621</v>
      </c>
      <c r="E77" s="399">
        <v>1</v>
      </c>
      <c r="F77" s="395"/>
      <c r="G77" s="399"/>
      <c r="H77" s="395" t="s">
        <v>2621</v>
      </c>
      <c r="I77" s="401">
        <v>1</v>
      </c>
    </row>
    <row r="78" spans="1:9" ht="16.5" x14ac:dyDescent="0.3">
      <c r="A78" s="385"/>
      <c r="B78" s="395" t="s">
        <v>2622</v>
      </c>
      <c r="C78" s="399">
        <v>3</v>
      </c>
      <c r="D78" s="400" t="s">
        <v>2623</v>
      </c>
      <c r="E78" s="399">
        <v>4</v>
      </c>
      <c r="F78" s="395" t="s">
        <v>2624</v>
      </c>
      <c r="G78" s="399">
        <v>3</v>
      </c>
      <c r="H78" s="395" t="s">
        <v>2625</v>
      </c>
      <c r="I78" s="401">
        <v>2</v>
      </c>
    </row>
    <row r="79" spans="1:9" ht="16.5" x14ac:dyDescent="0.3">
      <c r="A79" s="385"/>
      <c r="B79" s="395" t="s">
        <v>2626</v>
      </c>
      <c r="C79" s="399">
        <v>1</v>
      </c>
      <c r="D79" s="400" t="s">
        <v>2626</v>
      </c>
      <c r="E79" s="399">
        <v>1</v>
      </c>
      <c r="F79" s="395"/>
      <c r="G79" s="399"/>
      <c r="H79" s="395" t="s">
        <v>2626</v>
      </c>
      <c r="I79" s="401">
        <v>1</v>
      </c>
    </row>
    <row r="80" spans="1:9" ht="16.5" x14ac:dyDescent="0.3">
      <c r="A80" s="402" t="s">
        <v>2627</v>
      </c>
      <c r="B80" s="403"/>
      <c r="C80" s="389"/>
      <c r="D80" s="403"/>
      <c r="E80" s="389"/>
      <c r="F80" s="403"/>
      <c r="G80" s="389"/>
      <c r="H80" s="403"/>
      <c r="I80" s="390"/>
    </row>
    <row r="81" spans="1:9" ht="16.5" x14ac:dyDescent="0.3">
      <c r="A81" s="385"/>
      <c r="B81" s="403"/>
      <c r="C81" s="389"/>
      <c r="D81" s="403"/>
      <c r="E81" s="389"/>
      <c r="F81" s="403"/>
      <c r="G81" s="389"/>
      <c r="H81" s="403"/>
      <c r="I81" s="390"/>
    </row>
    <row r="82" spans="1:9" ht="49.5" x14ac:dyDescent="0.3">
      <c r="A82" s="404" t="s">
        <v>2651</v>
      </c>
      <c r="B82" s="547">
        <f>8</f>
        <v>8</v>
      </c>
      <c r="C82" s="547"/>
      <c r="D82" s="548">
        <v>8</v>
      </c>
      <c r="E82" s="547"/>
      <c r="F82" s="547">
        <v>5</v>
      </c>
      <c r="G82" s="547"/>
      <c r="H82" s="547">
        <f>6</f>
        <v>6</v>
      </c>
      <c r="I82" s="549"/>
    </row>
    <row r="83" spans="1:9" ht="75.75" thickBot="1" x14ac:dyDescent="0.25">
      <c r="A83" s="405" t="s">
        <v>2628</v>
      </c>
      <c r="B83" s="550">
        <f>ROUND((B82+D82+F82+H82)/4,0)</f>
        <v>7</v>
      </c>
      <c r="C83" s="550"/>
      <c r="D83" s="551"/>
      <c r="E83" s="551"/>
      <c r="F83" s="551"/>
      <c r="G83" s="551"/>
      <c r="H83" s="551"/>
      <c r="I83" s="552"/>
    </row>
    <row r="84" spans="1:9" ht="15" x14ac:dyDescent="0.25">
      <c r="A84"/>
      <c r="B84"/>
      <c r="C84" s="344"/>
      <c r="D84"/>
      <c r="E84" s="344"/>
      <c r="F84"/>
      <c r="G84" s="344"/>
      <c r="H84"/>
      <c r="I84" s="344"/>
    </row>
    <row r="85" spans="1:9" ht="15" x14ac:dyDescent="0.25">
      <c r="A85"/>
      <c r="B85"/>
      <c r="C85" s="344"/>
      <c r="D85"/>
      <c r="E85" s="344"/>
      <c r="F85"/>
      <c r="G85" s="344"/>
      <c r="H85"/>
      <c r="I85" s="344"/>
    </row>
    <row r="86" spans="1:9" ht="15" x14ac:dyDescent="0.25">
      <c r="A86"/>
      <c r="B86"/>
      <c r="C86" s="344"/>
      <c r="D86"/>
      <c r="E86" s="344"/>
      <c r="F86"/>
      <c r="G86" s="344"/>
      <c r="H86"/>
      <c r="I86" s="344"/>
    </row>
    <row r="87" spans="1:9" ht="15" x14ac:dyDescent="0.25">
      <c r="A87"/>
      <c r="B87"/>
      <c r="C87" s="344"/>
      <c r="D87"/>
      <c r="E87" s="344"/>
      <c r="F87"/>
      <c r="G87" s="344"/>
      <c r="H87"/>
      <c r="I87" s="344"/>
    </row>
    <row r="88" spans="1:9" ht="20.25" x14ac:dyDescent="0.3">
      <c r="A88" s="406" t="s">
        <v>2629</v>
      </c>
      <c r="B88"/>
      <c r="C88" s="344"/>
      <c r="D88"/>
      <c r="E88" s="344"/>
      <c r="F88"/>
      <c r="G88" s="344"/>
      <c r="H88"/>
      <c r="I88" s="344"/>
    </row>
    <row r="89" spans="1:9" ht="15" x14ac:dyDescent="0.25">
      <c r="A89"/>
      <c r="B89"/>
      <c r="C89" s="344"/>
      <c r="D89"/>
      <c r="E89" s="344"/>
      <c r="F89"/>
      <c r="G89" s="344"/>
      <c r="H89"/>
      <c r="I89" s="344"/>
    </row>
    <row r="90" spans="1:9" ht="15.75" thickBot="1" x14ac:dyDescent="0.3">
      <c r="A90"/>
      <c r="B90"/>
      <c r="C90" s="344"/>
      <c r="D90"/>
      <c r="E90" s="344"/>
      <c r="F90"/>
      <c r="G90" s="344"/>
      <c r="H90"/>
      <c r="I90" s="344"/>
    </row>
    <row r="91" spans="1:9" ht="17.25" customHeight="1" x14ac:dyDescent="0.25">
      <c r="A91" s="570" t="s">
        <v>2630</v>
      </c>
      <c r="B91" s="513" t="s">
        <v>2631</v>
      </c>
      <c r="C91" s="513"/>
      <c r="D91" s="513"/>
      <c r="E91" s="513"/>
      <c r="F91" s="513"/>
      <c r="G91" s="513"/>
      <c r="H91" s="407">
        <f>B52</f>
        <v>252</v>
      </c>
      <c r="I91" s="344"/>
    </row>
    <row r="92" spans="1:9" ht="17.25" customHeight="1" x14ac:dyDescent="0.25">
      <c r="A92" s="554"/>
      <c r="B92" s="556" t="s">
        <v>2632</v>
      </c>
      <c r="C92" s="556"/>
      <c r="D92" s="556"/>
      <c r="E92" s="556"/>
      <c r="F92" s="556"/>
      <c r="G92" s="556"/>
      <c r="H92" s="408">
        <f>-B66</f>
        <v>-60</v>
      </c>
      <c r="I92" s="344"/>
    </row>
    <row r="93" spans="1:9" ht="17.25" customHeight="1" x14ac:dyDescent="0.25">
      <c r="A93" s="554"/>
      <c r="B93" s="564" t="s">
        <v>2633</v>
      </c>
      <c r="C93" s="565"/>
      <c r="D93" s="565"/>
      <c r="E93" s="565"/>
      <c r="F93" s="565"/>
      <c r="G93" s="566"/>
      <c r="H93" s="408">
        <v>-1</v>
      </c>
      <c r="I93" s="344"/>
    </row>
    <row r="94" spans="1:9" ht="17.25" customHeight="1" thickBot="1" x14ac:dyDescent="0.3">
      <c r="A94" s="554"/>
      <c r="B94" s="564" t="s">
        <v>2634</v>
      </c>
      <c r="C94" s="565"/>
      <c r="D94" s="565"/>
      <c r="E94" s="565"/>
      <c r="F94" s="565"/>
      <c r="G94" s="566"/>
      <c r="H94" s="409">
        <v>1</v>
      </c>
      <c r="I94" s="344"/>
    </row>
    <row r="95" spans="1:9" ht="17.25" customHeight="1" thickBot="1" x14ac:dyDescent="0.3">
      <c r="A95" s="555"/>
      <c r="B95" s="567" t="s">
        <v>2635</v>
      </c>
      <c r="C95" s="568"/>
      <c r="D95" s="568"/>
      <c r="E95" s="568"/>
      <c r="F95" s="568"/>
      <c r="G95" s="569"/>
      <c r="H95" s="410">
        <f>SUM(H91:H94)</f>
        <v>192</v>
      </c>
      <c r="I95" s="344"/>
    </row>
    <row r="96" spans="1:9" ht="18" customHeight="1" x14ac:dyDescent="0.25">
      <c r="A96"/>
      <c r="B96"/>
      <c r="C96" s="344"/>
      <c r="D96"/>
      <c r="E96" s="344"/>
      <c r="F96"/>
      <c r="G96" s="344"/>
      <c r="H96"/>
      <c r="I96" s="344"/>
    </row>
    <row r="97" spans="1:9" ht="15.75" customHeight="1" thickBot="1" x14ac:dyDescent="0.3">
      <c r="A97"/>
      <c r="B97"/>
      <c r="C97" s="344"/>
      <c r="D97"/>
      <c r="E97" s="344"/>
      <c r="F97"/>
      <c r="G97" s="344"/>
      <c r="H97"/>
      <c r="I97" s="344"/>
    </row>
    <row r="98" spans="1:9" ht="17.25" customHeight="1" x14ac:dyDescent="0.25">
      <c r="A98" s="553" t="s">
        <v>2636</v>
      </c>
      <c r="B98" s="513" t="s">
        <v>2637</v>
      </c>
      <c r="C98" s="513"/>
      <c r="D98" s="513"/>
      <c r="E98" s="513"/>
      <c r="F98" s="513"/>
      <c r="G98" s="513"/>
      <c r="H98" s="407">
        <f>B52</f>
        <v>252</v>
      </c>
      <c r="I98" s="344"/>
    </row>
    <row r="99" spans="1:9" ht="17.25" customHeight="1" x14ac:dyDescent="0.25">
      <c r="A99" s="554"/>
      <c r="B99" s="556" t="s">
        <v>2633</v>
      </c>
      <c r="C99" s="556"/>
      <c r="D99" s="556"/>
      <c r="E99" s="556"/>
      <c r="F99" s="556"/>
      <c r="G99" s="556"/>
      <c r="H99" s="408">
        <v>-1</v>
      </c>
      <c r="I99" s="344"/>
    </row>
    <row r="100" spans="1:9" ht="17.25" customHeight="1" x14ac:dyDescent="0.25">
      <c r="A100" s="554"/>
      <c r="B100" s="556" t="s">
        <v>2638</v>
      </c>
      <c r="C100" s="556"/>
      <c r="D100" s="556"/>
      <c r="E100" s="556"/>
      <c r="F100" s="556"/>
      <c r="G100" s="556"/>
      <c r="H100" s="408">
        <v>-22</v>
      </c>
      <c r="I100" s="344"/>
    </row>
    <row r="101" spans="1:9" ht="17.25" customHeight="1" thickBot="1" x14ac:dyDescent="0.3">
      <c r="A101" s="554"/>
      <c r="B101" s="514" t="s">
        <v>2639</v>
      </c>
      <c r="C101" s="514"/>
      <c r="D101" s="514"/>
      <c r="E101" s="514"/>
      <c r="F101" s="514"/>
      <c r="G101" s="514"/>
      <c r="H101" s="411">
        <f>-4</f>
        <v>-4</v>
      </c>
      <c r="I101" s="344"/>
    </row>
    <row r="102" spans="1:9" ht="17.25" customHeight="1" thickBot="1" x14ac:dyDescent="0.3">
      <c r="A102" s="555"/>
      <c r="B102" s="516" t="s">
        <v>2635</v>
      </c>
      <c r="C102" s="516"/>
      <c r="D102" s="516"/>
      <c r="E102" s="516"/>
      <c r="F102" s="516"/>
      <c r="G102" s="516"/>
      <c r="H102" s="410">
        <f>SUM(H98:H101)</f>
        <v>225</v>
      </c>
      <c r="I102" s="344"/>
    </row>
    <row r="103" spans="1:9" ht="18" customHeight="1" x14ac:dyDescent="0.25">
      <c r="A103"/>
      <c r="B103"/>
      <c r="C103" s="344"/>
      <c r="D103"/>
      <c r="E103" s="344"/>
      <c r="F103"/>
      <c r="G103" s="344"/>
      <c r="H103"/>
      <c r="I103" s="344"/>
    </row>
    <row r="104" spans="1:9" ht="15.75" customHeight="1" thickBot="1" x14ac:dyDescent="0.3">
      <c r="A104"/>
      <c r="B104"/>
      <c r="C104" s="344"/>
      <c r="D104"/>
      <c r="E104" s="344"/>
      <c r="F104"/>
      <c r="G104" s="344"/>
      <c r="H104"/>
      <c r="I104" s="344"/>
    </row>
    <row r="105" spans="1:9" ht="17.25" customHeight="1" x14ac:dyDescent="0.25">
      <c r="A105" s="510" t="s">
        <v>2640</v>
      </c>
      <c r="B105" s="513" t="s">
        <v>2637</v>
      </c>
      <c r="C105" s="513"/>
      <c r="D105" s="513"/>
      <c r="E105" s="513"/>
      <c r="F105" s="513"/>
      <c r="G105" s="513"/>
      <c r="H105" s="407">
        <f>B52</f>
        <v>252</v>
      </c>
      <c r="I105" s="344"/>
    </row>
    <row r="106" spans="1:9" ht="18" customHeight="1" thickBot="1" x14ac:dyDescent="0.3">
      <c r="A106" s="511"/>
      <c r="B106" s="514" t="s">
        <v>2641</v>
      </c>
      <c r="C106" s="514"/>
      <c r="D106" s="514"/>
      <c r="E106" s="514"/>
      <c r="F106" s="514"/>
      <c r="G106" s="514"/>
      <c r="H106" s="411">
        <f>-B83</f>
        <v>-7</v>
      </c>
      <c r="I106" s="344"/>
    </row>
    <row r="107" spans="1:9" ht="17.25" customHeight="1" thickBot="1" x14ac:dyDescent="0.3">
      <c r="A107" s="512"/>
      <c r="B107" s="516" t="s">
        <v>2635</v>
      </c>
      <c r="C107" s="516"/>
      <c r="D107" s="516"/>
      <c r="E107" s="516"/>
      <c r="F107" s="516"/>
      <c r="G107" s="516"/>
      <c r="H107" s="410">
        <f>SUM(H105:H106)</f>
        <v>245</v>
      </c>
      <c r="I107" s="344"/>
    </row>
    <row r="108" spans="1:9" ht="18" customHeight="1" x14ac:dyDescent="0.25">
      <c r="A108"/>
      <c r="B108"/>
      <c r="C108" s="344"/>
      <c r="D108"/>
      <c r="E108" s="344"/>
      <c r="F108"/>
      <c r="G108" s="344"/>
      <c r="H108"/>
      <c r="I108" s="344"/>
    </row>
    <row r="109" spans="1:9" ht="15.75" customHeight="1" thickBot="1" x14ac:dyDescent="0.3">
      <c r="A109"/>
      <c r="B109"/>
      <c r="C109" s="344"/>
      <c r="D109"/>
      <c r="E109" s="344"/>
      <c r="F109"/>
      <c r="G109" s="344"/>
      <c r="H109"/>
      <c r="I109" s="344"/>
    </row>
    <row r="110" spans="1:9" ht="18.75" customHeight="1" thickBot="1" x14ac:dyDescent="0.3">
      <c r="A110" s="412" t="s">
        <v>2642</v>
      </c>
      <c r="B110" s="515" t="s">
        <v>2643</v>
      </c>
      <c r="C110" s="515"/>
      <c r="D110" s="515"/>
      <c r="E110" s="515"/>
      <c r="F110" s="515"/>
      <c r="G110" s="515"/>
      <c r="H110" s="413">
        <f>365-52</f>
        <v>313</v>
      </c>
      <c r="I110" s="344"/>
    </row>
    <row r="111" spans="1:9" ht="15" x14ac:dyDescent="0.25">
      <c r="A111"/>
      <c r="B111"/>
      <c r="C111" s="344"/>
      <c r="D111"/>
      <c r="E111" s="344"/>
      <c r="F111"/>
      <c r="G111" s="344"/>
      <c r="H111"/>
      <c r="I111" s="344"/>
    </row>
    <row r="112" spans="1:9" ht="18.75" customHeight="1" thickBot="1" x14ac:dyDescent="0.3">
      <c r="A112"/>
      <c r="B112"/>
      <c r="C112" s="344"/>
      <c r="D112"/>
      <c r="E112" s="344"/>
      <c r="F112"/>
      <c r="G112" s="344"/>
      <c r="H112"/>
      <c r="I112" s="344"/>
    </row>
    <row r="113" spans="1:9" ht="18.75" customHeight="1" thickBot="1" x14ac:dyDescent="0.3">
      <c r="A113" s="412" t="s">
        <v>2644</v>
      </c>
      <c r="B113" s="515" t="s">
        <v>2645</v>
      </c>
      <c r="C113" s="515"/>
      <c r="D113" s="515"/>
      <c r="E113" s="515"/>
      <c r="F113" s="515"/>
      <c r="G113" s="515"/>
      <c r="H113" s="414">
        <f>365-52-3</f>
        <v>310</v>
      </c>
      <c r="I113" s="344"/>
    </row>
    <row r="114" spans="1:9" ht="15" x14ac:dyDescent="0.25">
      <c r="A114"/>
      <c r="B114"/>
      <c r="C114" s="344"/>
      <c r="D114"/>
      <c r="E114" s="344"/>
      <c r="F114"/>
      <c r="G114" s="344"/>
      <c r="H114"/>
      <c r="I114" s="344"/>
    </row>
    <row r="115" spans="1:9" ht="18.75" customHeight="1" thickBot="1" x14ac:dyDescent="0.3">
      <c r="A115"/>
      <c r="B115"/>
      <c r="C115" s="344"/>
      <c r="D115"/>
      <c r="E115" s="344"/>
      <c r="F115"/>
      <c r="G115" s="344"/>
      <c r="H115"/>
      <c r="I115" s="344"/>
    </row>
    <row r="116" spans="1:9" ht="18.75" customHeight="1" thickBot="1" x14ac:dyDescent="0.3">
      <c r="A116" s="412" t="s">
        <v>2646</v>
      </c>
      <c r="B116" s="509" t="s">
        <v>2647</v>
      </c>
      <c r="C116" s="509"/>
      <c r="D116" s="509"/>
      <c r="E116" s="509"/>
      <c r="F116" s="509"/>
      <c r="G116" s="509"/>
      <c r="H116" s="415">
        <f>365-104</f>
        <v>261</v>
      </c>
      <c r="I116" s="344"/>
    </row>
    <row r="117" spans="1:9" ht="15" x14ac:dyDescent="0.25">
      <c r="A117"/>
      <c r="B117"/>
      <c r="C117" s="344"/>
      <c r="D117"/>
      <c r="E117" s="344"/>
      <c r="F117"/>
      <c r="G117" s="344"/>
      <c r="H117"/>
      <c r="I117" s="344"/>
    </row>
    <row r="118" spans="1:9" ht="18.75" customHeight="1" thickBot="1" x14ac:dyDescent="0.3">
      <c r="A118"/>
      <c r="B118"/>
      <c r="C118" s="344"/>
      <c r="D118"/>
      <c r="E118" s="344"/>
      <c r="F118"/>
      <c r="G118" s="344"/>
      <c r="H118"/>
      <c r="I118" s="344"/>
    </row>
    <row r="119" spans="1:9" ht="18.75" customHeight="1" thickBot="1" x14ac:dyDescent="0.3">
      <c r="A119" s="412" t="s">
        <v>2648</v>
      </c>
      <c r="B119" s="509" t="s">
        <v>2649</v>
      </c>
      <c r="C119" s="509"/>
      <c r="D119" s="509"/>
      <c r="E119" s="509"/>
      <c r="F119" s="509"/>
      <c r="G119" s="509"/>
      <c r="H119" s="415">
        <f>365-104-2</f>
        <v>259</v>
      </c>
      <c r="I119" s="344"/>
    </row>
    <row r="121" spans="1:9" ht="18.75" customHeight="1" x14ac:dyDescent="0.25"/>
  </sheetData>
  <sheetProtection algorithmName="SHA-512" hashValue="RtaTm4fMB4/tRzjBntEC/na8gALWQq3Cs93XEezDpMWq9LNZkxYUtCd/7DVFCPxQcP/cQyBwFcA4o2pZkSVuUw==" saltValue="kCqIUsvtwFK5ALYLlSj/nQ==" spinCount="100000" sheet="1" objects="1" scenarios="1" selectLockedCells="1" selectUnlockedCells="1"/>
  <mergeCells count="81">
    <mergeCell ref="A98:A102"/>
    <mergeCell ref="B98:G98"/>
    <mergeCell ref="B99:G99"/>
    <mergeCell ref="A4:I4"/>
    <mergeCell ref="E1:I1"/>
    <mergeCell ref="E2:I2"/>
    <mergeCell ref="E3:I3"/>
    <mergeCell ref="B100:G100"/>
    <mergeCell ref="B101:G101"/>
    <mergeCell ref="B102:G102"/>
    <mergeCell ref="B93:G93"/>
    <mergeCell ref="B94:G94"/>
    <mergeCell ref="B95:G95"/>
    <mergeCell ref="A91:A95"/>
    <mergeCell ref="B91:G91"/>
    <mergeCell ref="B92:G92"/>
    <mergeCell ref="B82:C82"/>
    <mergeCell ref="D82:E82"/>
    <mergeCell ref="F82:G82"/>
    <mergeCell ref="H82:I82"/>
    <mergeCell ref="B83:I83"/>
    <mergeCell ref="B52:I52"/>
    <mergeCell ref="B56:C56"/>
    <mergeCell ref="D56:E56"/>
    <mergeCell ref="F56:G56"/>
    <mergeCell ref="H56:I56"/>
    <mergeCell ref="B49:C49"/>
    <mergeCell ref="D49:E49"/>
    <mergeCell ref="F49:G49"/>
    <mergeCell ref="H49:I49"/>
    <mergeCell ref="B50:C50"/>
    <mergeCell ref="D50:E50"/>
    <mergeCell ref="F50:G50"/>
    <mergeCell ref="H50:I50"/>
    <mergeCell ref="B47:C47"/>
    <mergeCell ref="D47:E47"/>
    <mergeCell ref="F47:G47"/>
    <mergeCell ref="H47:I47"/>
    <mergeCell ref="B48:C48"/>
    <mergeCell ref="D48:E48"/>
    <mergeCell ref="F48:G48"/>
    <mergeCell ref="H48:I48"/>
    <mergeCell ref="A26:I26"/>
    <mergeCell ref="B32:C32"/>
    <mergeCell ref="D32:E32"/>
    <mergeCell ref="F32:G32"/>
    <mergeCell ref="H32:I32"/>
    <mergeCell ref="A25:I25"/>
    <mergeCell ref="A23:I23"/>
    <mergeCell ref="A24:I24"/>
    <mergeCell ref="A20:I20"/>
    <mergeCell ref="A21:I21"/>
    <mergeCell ref="A22:I22"/>
    <mergeCell ref="B3:C3"/>
    <mergeCell ref="A6:I6"/>
    <mergeCell ref="A7:I7"/>
    <mergeCell ref="A8:I8"/>
    <mergeCell ref="A9:I9"/>
    <mergeCell ref="A10:I10"/>
    <mergeCell ref="A12:I12"/>
    <mergeCell ref="B5:I5"/>
    <mergeCell ref="A18:I18"/>
    <mergeCell ref="A19:I19"/>
    <mergeCell ref="A13:I13"/>
    <mergeCell ref="A14:I14"/>
    <mergeCell ref="A15:I15"/>
    <mergeCell ref="A16:I16"/>
    <mergeCell ref="A17:I17"/>
    <mergeCell ref="B66:I66"/>
    <mergeCell ref="B71:C71"/>
    <mergeCell ref="D71:E71"/>
    <mergeCell ref="F71:G71"/>
    <mergeCell ref="H71:I71"/>
    <mergeCell ref="B116:G116"/>
    <mergeCell ref="B119:G119"/>
    <mergeCell ref="A105:A107"/>
    <mergeCell ref="B105:G105"/>
    <mergeCell ref="B106:G106"/>
    <mergeCell ref="B110:G110"/>
    <mergeCell ref="B113:G113"/>
    <mergeCell ref="B107:G107"/>
  </mergeCells>
  <printOptions horizontalCentered="1"/>
  <pageMargins left="0.59055118110236227" right="0.19685039370078741" top="0.59055118110236227" bottom="0.39370078740157483" header="0" footer="0.19685039370078741"/>
  <pageSetup paperSize="9" scale="75" firstPageNumber="0" orientation="portrait" r:id="rId1"/>
  <headerFooter alignWithMargins="0">
    <oddFooter>&amp;R&amp;"Arial,Standard"&amp;9Seite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F19"/>
  <sheetViews>
    <sheetView zoomScaleNormal="100" workbookViewId="0">
      <selection activeCell="A13" sqref="A13"/>
    </sheetView>
  </sheetViews>
  <sheetFormatPr baseColWidth="10" defaultColWidth="11.42578125" defaultRowHeight="15" x14ac:dyDescent="0.25"/>
  <cols>
    <col min="1" max="1" width="36.42578125" style="82" customWidth="1"/>
    <col min="2" max="2" width="23.42578125" style="82" customWidth="1"/>
    <col min="3" max="3" width="28" style="82" customWidth="1"/>
    <col min="4" max="4" width="41.85546875" style="82" customWidth="1"/>
    <col min="5" max="5" width="20.5703125" style="82" customWidth="1"/>
    <col min="6" max="6" width="22.7109375" style="82" customWidth="1"/>
    <col min="7" max="16384" width="11.42578125" style="82"/>
  </cols>
  <sheetData>
    <row r="1" spans="1:6" s="74" customFormat="1" ht="27" customHeight="1" x14ac:dyDescent="0.2">
      <c r="A1" s="21" t="str">
        <f>'Inhaltsverz. u allg Hin.Los3   '!A1</f>
        <v>Vergabe Unterhaltsreinigung</v>
      </c>
      <c r="B1" s="22"/>
      <c r="C1" s="22"/>
      <c r="D1" s="22"/>
      <c r="E1" s="23"/>
      <c r="F1" s="23"/>
    </row>
    <row r="2" spans="1:6" s="74" customFormat="1" ht="14.25" x14ac:dyDescent="0.2">
      <c r="A2" s="164" t="str">
        <f>'Inhaltsverz. u allg Hin.Los3   '!A2</f>
        <v>Anhang Los 3 (EXCEL-Teil)</v>
      </c>
      <c r="B2" s="23"/>
      <c r="C2" s="23"/>
      <c r="D2" s="23"/>
      <c r="E2" s="23"/>
      <c r="F2" s="23"/>
    </row>
    <row r="3" spans="1:6" s="74" customFormat="1" ht="25.5" x14ac:dyDescent="0.25">
      <c r="A3" s="212" t="s">
        <v>114</v>
      </c>
      <c r="B3" s="571" t="str">
        <f>'Inhaltsverz. u allg Hin.Los3   '!B3</f>
        <v>Stadt Krefeld</v>
      </c>
      <c r="C3" s="572"/>
      <c r="D3" s="573"/>
      <c r="E3" s="217" t="str">
        <f>'Inhaltsverz. u allg Hin.Los3   '!D3</f>
        <v>Vergabenummer/   Aktenzeichen:</v>
      </c>
      <c r="F3" s="171" t="str">
        <f>'Inhaltsverz. u allg Hin.Los3   '!E3</f>
        <v>2025-ZGM-6011-Kaz-0001</v>
      </c>
    </row>
    <row r="4" spans="1:6" ht="15" customHeight="1" x14ac:dyDescent="0.25">
      <c r="A4" s="489" t="s">
        <v>710</v>
      </c>
      <c r="B4" s="489"/>
      <c r="C4" s="489"/>
      <c r="D4" s="489"/>
      <c r="E4" s="489"/>
      <c r="F4" s="489"/>
    </row>
    <row r="5" spans="1:6" x14ac:dyDescent="0.25">
      <c r="A5" s="85"/>
      <c r="B5" s="85"/>
      <c r="C5" s="85"/>
      <c r="D5" s="85"/>
      <c r="E5" s="85"/>
      <c r="F5" s="109"/>
    </row>
    <row r="6" spans="1:6" ht="97.5" customHeight="1" x14ac:dyDescent="0.25">
      <c r="A6" s="134" t="s">
        <v>20</v>
      </c>
      <c r="B6" s="134" t="s">
        <v>149</v>
      </c>
      <c r="C6" s="135" t="s">
        <v>575</v>
      </c>
      <c r="D6" s="135" t="s">
        <v>150</v>
      </c>
      <c r="E6" s="506"/>
      <c r="F6" s="507"/>
    </row>
    <row r="7" spans="1:6" ht="39.6" customHeight="1" x14ac:dyDescent="0.25">
      <c r="A7" s="220" t="s">
        <v>2505</v>
      </c>
      <c r="B7" s="223" t="s">
        <v>2514</v>
      </c>
      <c r="C7" s="264" t="s">
        <v>2528</v>
      </c>
      <c r="D7" s="265"/>
      <c r="E7" s="574"/>
      <c r="F7" s="575"/>
    </row>
    <row r="8" spans="1:6" ht="39.6" customHeight="1" x14ac:dyDescent="0.25">
      <c r="A8" s="221" t="s">
        <v>2656</v>
      </c>
      <c r="B8" s="223" t="s">
        <v>2515</v>
      </c>
      <c r="C8" s="264" t="s">
        <v>2528</v>
      </c>
      <c r="D8" s="265"/>
      <c r="E8" s="576"/>
      <c r="F8" s="577"/>
    </row>
    <row r="9" spans="1:6" ht="39.6" customHeight="1" x14ac:dyDescent="0.25">
      <c r="A9" s="221" t="s">
        <v>2655</v>
      </c>
      <c r="B9" s="223" t="s">
        <v>2516</v>
      </c>
      <c r="C9" s="264" t="s">
        <v>2528</v>
      </c>
      <c r="D9" s="265"/>
      <c r="E9" s="576"/>
      <c r="F9" s="577"/>
    </row>
    <row r="10" spans="1:6" ht="39.6" customHeight="1" x14ac:dyDescent="0.25">
      <c r="A10" s="222" t="s">
        <v>2501</v>
      </c>
      <c r="B10" s="223" t="s">
        <v>2517</v>
      </c>
      <c r="C10" s="264" t="s">
        <v>2528</v>
      </c>
      <c r="D10" s="265"/>
      <c r="E10" s="576"/>
      <c r="F10" s="577"/>
    </row>
    <row r="11" spans="1:6" ht="39.6" customHeight="1" x14ac:dyDescent="0.25">
      <c r="A11" s="222" t="s">
        <v>2502</v>
      </c>
      <c r="B11" s="223" t="s">
        <v>2517</v>
      </c>
      <c r="C11" s="264" t="s">
        <v>2528</v>
      </c>
      <c r="D11" s="264" t="s">
        <v>2529</v>
      </c>
      <c r="E11" s="576"/>
      <c r="F11" s="577"/>
    </row>
    <row r="12" spans="1:6" ht="39.6" customHeight="1" x14ac:dyDescent="0.25">
      <c r="A12" s="222" t="s">
        <v>2510</v>
      </c>
      <c r="B12" s="223" t="s">
        <v>2518</v>
      </c>
      <c r="C12" s="264" t="s">
        <v>2528</v>
      </c>
      <c r="D12" s="265"/>
      <c r="E12" s="576"/>
      <c r="F12" s="577"/>
    </row>
    <row r="13" spans="1:6" ht="39.6" customHeight="1" x14ac:dyDescent="0.25">
      <c r="A13" s="220" t="s">
        <v>2663</v>
      </c>
      <c r="B13" s="223" t="s">
        <v>2519</v>
      </c>
      <c r="C13" s="264" t="s">
        <v>2528</v>
      </c>
      <c r="D13" s="265"/>
      <c r="E13" s="576"/>
      <c r="F13" s="577"/>
    </row>
    <row r="14" spans="1:6" ht="39.6" customHeight="1" x14ac:dyDescent="0.25">
      <c r="A14" s="222" t="s">
        <v>2657</v>
      </c>
      <c r="B14" s="223" t="s">
        <v>2520</v>
      </c>
      <c r="C14" s="264" t="s">
        <v>2528</v>
      </c>
      <c r="D14" s="265"/>
      <c r="E14" s="576"/>
      <c r="F14" s="577"/>
    </row>
    <row r="15" spans="1:6" ht="39.6" customHeight="1" x14ac:dyDescent="0.25">
      <c r="A15" s="222" t="s">
        <v>2658</v>
      </c>
      <c r="B15" s="223" t="s">
        <v>2521</v>
      </c>
      <c r="C15" s="264" t="s">
        <v>2528</v>
      </c>
      <c r="D15" s="265"/>
      <c r="E15" s="576"/>
      <c r="F15" s="577"/>
    </row>
    <row r="16" spans="1:6" ht="39.6" customHeight="1" x14ac:dyDescent="0.25">
      <c r="A16" s="222" t="s">
        <v>2661</v>
      </c>
      <c r="B16" s="223" t="s">
        <v>2522</v>
      </c>
      <c r="C16" s="264" t="s">
        <v>2528</v>
      </c>
      <c r="D16" s="265"/>
      <c r="E16" s="576"/>
      <c r="F16" s="577"/>
    </row>
    <row r="17" spans="1:6" ht="39.6" customHeight="1" x14ac:dyDescent="0.25">
      <c r="A17" s="222" t="s">
        <v>2660</v>
      </c>
      <c r="B17" s="223" t="s">
        <v>2523</v>
      </c>
      <c r="C17" s="264" t="s">
        <v>2528</v>
      </c>
      <c r="D17" s="265"/>
      <c r="E17" s="576"/>
      <c r="F17" s="577"/>
    </row>
    <row r="18" spans="1:6" ht="39.6" customHeight="1" x14ac:dyDescent="0.25">
      <c r="A18" s="222" t="s">
        <v>2659</v>
      </c>
      <c r="B18" s="223" t="s">
        <v>2524</v>
      </c>
      <c r="C18" s="264" t="s">
        <v>2528</v>
      </c>
      <c r="D18" s="265"/>
      <c r="E18" s="576"/>
      <c r="F18" s="577"/>
    </row>
    <row r="19" spans="1:6" ht="39.6" customHeight="1" x14ac:dyDescent="0.25">
      <c r="A19" s="222" t="s">
        <v>2512</v>
      </c>
      <c r="B19" s="223" t="s">
        <v>2525</v>
      </c>
      <c r="C19" s="264" t="s">
        <v>2528</v>
      </c>
      <c r="D19" s="265"/>
      <c r="E19" s="578"/>
      <c r="F19" s="579"/>
    </row>
  </sheetData>
  <sheetProtection algorithmName="SHA-512" hashValue="I7ZfD9qINy56hnHJD6c6J8S1WHWSsTwWgq9CPykkOcqZqbdMRUGbyv6keikyDMuHMLFjCwI9ZPPqwjnrXh1KYg==" saltValue="VEsnb/JU20t/4p6gqBAJDA==" spinCount="100000" sheet="1" objects="1" scenarios="1" selectLockedCells="1" selectUnlockedCells="1"/>
  <mergeCells count="4">
    <mergeCell ref="A4:F4"/>
    <mergeCell ref="E6:F6"/>
    <mergeCell ref="B3:D3"/>
    <mergeCell ref="E7:F19"/>
  </mergeCells>
  <pageMargins left="0.70866141732283472" right="0.70866141732283472" top="0.78740157480314965" bottom="0.78740157480314965" header="0.31496062992125984" footer="0.31496062992125984"/>
  <pageSetup paperSize="9" scale="75" orientation="landscape" r:id="rId1"/>
  <headerFooter>
    <oddFooter>&amp;R&amp;"Arial,Standard"&amp;9Seite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S80"/>
  <sheetViews>
    <sheetView showGridLines="0" zoomScaleNormal="100" zoomScaleSheetLayoutView="75" workbookViewId="0">
      <pane ySplit="8" topLeftCell="A54" activePane="bottomLeft" state="frozen"/>
      <selection pane="bottomLeft" activeCell="B11" sqref="B11"/>
    </sheetView>
  </sheetViews>
  <sheetFormatPr baseColWidth="10" defaultColWidth="11.42578125" defaultRowHeight="14.25" x14ac:dyDescent="0.2"/>
  <cols>
    <col min="1" max="1" width="48.5703125" style="133" customWidth="1"/>
    <col min="2" max="2" width="73.5703125" style="133" customWidth="1"/>
    <col min="3" max="3" width="8.140625" style="133" customWidth="1"/>
    <col min="4" max="5" width="10.140625" style="133" customWidth="1"/>
    <col min="6" max="19" width="10.140625" style="126" customWidth="1"/>
    <col min="20" max="16384" width="11.42578125" style="78"/>
  </cols>
  <sheetData>
    <row r="1" spans="1:19" ht="28.5" customHeight="1" x14ac:dyDescent="0.2">
      <c r="A1" s="15" t="str">
        <f>'Inhaltsverz. u allg Hin.Los3   '!A1</f>
        <v>Vergabe Unterhaltsreinigung</v>
      </c>
      <c r="B1" s="16"/>
      <c r="C1" s="16"/>
      <c r="D1" s="16"/>
      <c r="E1" s="16"/>
      <c r="F1" s="16"/>
      <c r="G1" s="16"/>
      <c r="H1" s="16"/>
      <c r="I1" s="17"/>
      <c r="J1" s="17"/>
      <c r="K1" s="17"/>
      <c r="L1" s="17"/>
      <c r="M1" s="17"/>
      <c r="N1" s="18"/>
      <c r="O1" s="18"/>
      <c r="P1" s="18"/>
      <c r="Q1" s="18"/>
      <c r="R1" s="18"/>
      <c r="S1" s="18"/>
    </row>
    <row r="2" spans="1:19" x14ac:dyDescent="0.2">
      <c r="A2" s="165" t="str">
        <f>'Inhaltsverz. u allg Hin.Los3   '!A2</f>
        <v>Anhang Los 3 (EXCEL-Teil)</v>
      </c>
      <c r="B2" s="17"/>
      <c r="C2" s="17"/>
      <c r="D2" s="17"/>
      <c r="E2" s="17"/>
      <c r="F2" s="17"/>
      <c r="G2" s="17"/>
      <c r="H2" s="17"/>
      <c r="I2" s="17"/>
      <c r="J2" s="17"/>
      <c r="K2" s="17"/>
      <c r="L2" s="17"/>
      <c r="M2" s="17"/>
      <c r="N2" s="17"/>
      <c r="O2" s="17"/>
      <c r="P2" s="18"/>
      <c r="Q2" s="18"/>
      <c r="R2" s="18"/>
      <c r="S2" s="18"/>
    </row>
    <row r="3" spans="1:19" x14ac:dyDescent="0.2">
      <c r="A3" s="142" t="s">
        <v>114</v>
      </c>
      <c r="B3" s="33" t="str">
        <f>'Inhaltsverz. u allg Hin.Los3   '!B3</f>
        <v>Stadt Krefeld</v>
      </c>
      <c r="C3" s="586" t="str">
        <f>'Inhaltsverz. u allg Hin.Los3   '!D3</f>
        <v>Vergabenummer/   Aktenzeichen:</v>
      </c>
      <c r="D3" s="587"/>
      <c r="E3" s="587"/>
      <c r="F3" s="587"/>
      <c r="G3" s="587"/>
      <c r="H3" s="587"/>
      <c r="I3" s="587"/>
      <c r="J3" s="587"/>
      <c r="K3" s="587"/>
      <c r="L3" s="587"/>
      <c r="M3" s="587"/>
      <c r="N3" s="587"/>
      <c r="O3" s="580" t="str">
        <f>'Inhaltsverz. u allg Hin.Los3   '!E3</f>
        <v>2025-ZGM-6011-Kaz-0001</v>
      </c>
      <c r="P3" s="581"/>
      <c r="Q3" s="581"/>
      <c r="R3" s="581"/>
      <c r="S3" s="487"/>
    </row>
    <row r="4" spans="1:19" ht="15" customHeight="1" x14ac:dyDescent="0.2">
      <c r="A4" s="582" t="s">
        <v>711</v>
      </c>
      <c r="B4" s="582"/>
      <c r="C4" s="582"/>
      <c r="D4" s="582"/>
      <c r="E4" s="582"/>
      <c r="F4" s="582"/>
      <c r="G4" s="582"/>
      <c r="H4" s="582"/>
      <c r="I4" s="582"/>
      <c r="J4" s="582"/>
      <c r="K4" s="582"/>
      <c r="L4" s="582"/>
      <c r="M4" s="582"/>
      <c r="N4" s="582"/>
      <c r="O4" s="582"/>
      <c r="P4" s="582"/>
      <c r="Q4" s="582"/>
      <c r="R4" s="582"/>
      <c r="S4" s="582"/>
    </row>
    <row r="5" spans="1:19" ht="6.6" customHeight="1" thickBot="1" x14ac:dyDescent="0.25">
      <c r="A5" s="127"/>
      <c r="B5" s="127"/>
      <c r="C5" s="127"/>
      <c r="D5" s="127"/>
      <c r="E5" s="127"/>
      <c r="F5" s="127"/>
      <c r="G5" s="127"/>
      <c r="H5" s="127"/>
      <c r="I5" s="127"/>
      <c r="J5" s="127"/>
      <c r="K5" s="127"/>
      <c r="L5" s="127"/>
      <c r="M5" s="127"/>
      <c r="N5" s="127"/>
      <c r="O5" s="127"/>
      <c r="P5" s="91"/>
      <c r="Q5" s="91"/>
      <c r="R5" s="91"/>
      <c r="S5" s="91"/>
    </row>
    <row r="6" spans="1:19" s="130" customFormat="1" ht="15.75" customHeight="1" thickBot="1" x14ac:dyDescent="0.3">
      <c r="A6" s="128" t="s">
        <v>20</v>
      </c>
      <c r="B6" s="128" t="s">
        <v>21</v>
      </c>
      <c r="C6" s="129"/>
      <c r="D6" s="219"/>
      <c r="E6" s="219"/>
      <c r="F6" s="583" t="s">
        <v>54</v>
      </c>
      <c r="G6" s="584"/>
      <c r="H6" s="584"/>
      <c r="I6" s="584"/>
      <c r="J6" s="584"/>
      <c r="K6" s="584"/>
      <c r="L6" s="584"/>
      <c r="M6" s="584"/>
      <c r="N6" s="584"/>
      <c r="O6" s="584"/>
      <c r="P6" s="584"/>
      <c r="Q6" s="584"/>
      <c r="R6" s="584"/>
      <c r="S6" s="585"/>
    </row>
    <row r="7" spans="1:19" ht="16.350000000000001" customHeight="1" thickBot="1" x14ac:dyDescent="0.25">
      <c r="A7" s="596"/>
      <c r="B7" s="597"/>
      <c r="C7" s="602" t="s">
        <v>157</v>
      </c>
      <c r="D7" s="590" t="s">
        <v>583</v>
      </c>
      <c r="E7" s="590" t="s">
        <v>584</v>
      </c>
      <c r="F7" s="600" t="s">
        <v>585</v>
      </c>
      <c r="G7" s="590" t="s">
        <v>586</v>
      </c>
      <c r="H7" s="590" t="s">
        <v>587</v>
      </c>
      <c r="I7" s="590" t="s">
        <v>588</v>
      </c>
      <c r="J7" s="590" t="s">
        <v>589</v>
      </c>
      <c r="K7" s="590" t="s">
        <v>590</v>
      </c>
      <c r="L7" s="608" t="s">
        <v>591</v>
      </c>
      <c r="M7" s="590" t="s">
        <v>592</v>
      </c>
      <c r="N7" s="590" t="s">
        <v>594</v>
      </c>
      <c r="O7" s="590" t="s">
        <v>593</v>
      </c>
      <c r="P7" s="590" t="s">
        <v>595</v>
      </c>
      <c r="Q7" s="606" t="s">
        <v>596</v>
      </c>
      <c r="R7" s="604" t="s">
        <v>597</v>
      </c>
      <c r="S7" s="594" t="s">
        <v>598</v>
      </c>
    </row>
    <row r="8" spans="1:19" ht="147.94999999999999" customHeight="1" thickBot="1" x14ac:dyDescent="0.25">
      <c r="A8" s="598"/>
      <c r="B8" s="599"/>
      <c r="C8" s="603"/>
      <c r="D8" s="591"/>
      <c r="E8" s="591"/>
      <c r="F8" s="601"/>
      <c r="G8" s="591"/>
      <c r="H8" s="591"/>
      <c r="I8" s="591"/>
      <c r="J8" s="591"/>
      <c r="K8" s="591"/>
      <c r="L8" s="609"/>
      <c r="M8" s="591"/>
      <c r="N8" s="591"/>
      <c r="O8" s="591"/>
      <c r="P8" s="591"/>
      <c r="Q8" s="607"/>
      <c r="R8" s="605"/>
      <c r="S8" s="595"/>
    </row>
    <row r="9" spans="1:19" ht="15" thickBot="1" x14ac:dyDescent="0.25">
      <c r="A9" s="154" t="s">
        <v>22</v>
      </c>
      <c r="B9" s="163"/>
      <c r="C9" s="159"/>
      <c r="D9" s="155"/>
      <c r="E9" s="155"/>
      <c r="F9" s="155"/>
      <c r="G9" s="155"/>
      <c r="H9" s="155"/>
      <c r="I9" s="155"/>
      <c r="J9" s="155"/>
      <c r="K9" s="155"/>
      <c r="L9" s="155"/>
      <c r="M9" s="155"/>
      <c r="N9" s="155"/>
      <c r="O9" s="155"/>
      <c r="P9" s="131"/>
      <c r="Q9" s="131"/>
      <c r="R9" s="131"/>
      <c r="S9" s="132"/>
    </row>
    <row r="10" spans="1:19" ht="120" x14ac:dyDescent="0.2">
      <c r="A10" s="178" t="s">
        <v>200</v>
      </c>
      <c r="B10" s="179" t="s">
        <v>2664</v>
      </c>
      <c r="C10" s="201">
        <v>8</v>
      </c>
      <c r="D10" s="180" t="s">
        <v>23</v>
      </c>
      <c r="E10" s="180" t="s">
        <v>23</v>
      </c>
      <c r="F10" s="180" t="s">
        <v>23</v>
      </c>
      <c r="G10" s="180" t="s">
        <v>23</v>
      </c>
      <c r="H10" s="180" t="s">
        <v>23</v>
      </c>
      <c r="I10" s="180" t="s">
        <v>23</v>
      </c>
      <c r="J10" s="180" t="s">
        <v>23</v>
      </c>
      <c r="K10" s="180" t="s">
        <v>23</v>
      </c>
      <c r="L10" s="180" t="s">
        <v>23</v>
      </c>
      <c r="M10" s="180" t="s">
        <v>23</v>
      </c>
      <c r="N10" s="181" t="s">
        <v>23</v>
      </c>
      <c r="O10" s="180" t="s">
        <v>23</v>
      </c>
      <c r="P10" s="180" t="s">
        <v>23</v>
      </c>
      <c r="Q10" s="181" t="s">
        <v>23</v>
      </c>
      <c r="R10" s="181" t="s">
        <v>23</v>
      </c>
      <c r="S10" s="204" t="s">
        <v>23</v>
      </c>
    </row>
    <row r="11" spans="1:19" x14ac:dyDescent="0.2">
      <c r="A11" s="182" t="s">
        <v>96</v>
      </c>
      <c r="B11" s="183" t="s">
        <v>81</v>
      </c>
      <c r="C11" s="201">
        <v>8</v>
      </c>
      <c r="D11" s="173" t="s">
        <v>24</v>
      </c>
      <c r="E11" s="173" t="s">
        <v>23</v>
      </c>
      <c r="F11" s="173" t="s">
        <v>24</v>
      </c>
      <c r="G11" s="173" t="s">
        <v>24</v>
      </c>
      <c r="H11" s="173" t="s">
        <v>23</v>
      </c>
      <c r="I11" s="173" t="s">
        <v>24</v>
      </c>
      <c r="J11" s="173" t="s">
        <v>24</v>
      </c>
      <c r="K11" s="173" t="s">
        <v>24</v>
      </c>
      <c r="L11" s="173" t="s">
        <v>24</v>
      </c>
      <c r="M11" s="173" t="s">
        <v>24</v>
      </c>
      <c r="N11" s="173" t="s">
        <v>24</v>
      </c>
      <c r="O11" s="173" t="s">
        <v>24</v>
      </c>
      <c r="P11" s="173" t="s">
        <v>24</v>
      </c>
      <c r="Q11" s="173" t="s">
        <v>24</v>
      </c>
      <c r="R11" s="173" t="s">
        <v>24</v>
      </c>
      <c r="S11" s="198" t="s">
        <v>24</v>
      </c>
    </row>
    <row r="12" spans="1:19" x14ac:dyDescent="0.2">
      <c r="A12" s="182" t="s">
        <v>96</v>
      </c>
      <c r="B12" s="183" t="s">
        <v>55</v>
      </c>
      <c r="C12" s="201">
        <v>8</v>
      </c>
      <c r="D12" s="173" t="s">
        <v>24</v>
      </c>
      <c r="E12" s="184" t="s">
        <v>229</v>
      </c>
      <c r="F12" s="173" t="s">
        <v>24</v>
      </c>
      <c r="G12" s="173" t="s">
        <v>24</v>
      </c>
      <c r="H12" s="184" t="s">
        <v>229</v>
      </c>
      <c r="I12" s="173" t="s">
        <v>24</v>
      </c>
      <c r="J12" s="173" t="s">
        <v>24</v>
      </c>
      <c r="K12" s="173" t="s">
        <v>24</v>
      </c>
      <c r="L12" s="173" t="s">
        <v>24</v>
      </c>
      <c r="M12" s="173" t="s">
        <v>24</v>
      </c>
      <c r="N12" s="173" t="s">
        <v>24</v>
      </c>
      <c r="O12" s="173" t="s">
        <v>24</v>
      </c>
      <c r="P12" s="173" t="s">
        <v>24</v>
      </c>
      <c r="Q12" s="173" t="s">
        <v>24</v>
      </c>
      <c r="R12" s="173" t="s">
        <v>24</v>
      </c>
      <c r="S12" s="198" t="s">
        <v>24</v>
      </c>
    </row>
    <row r="13" spans="1:19" x14ac:dyDescent="0.2">
      <c r="A13" s="185" t="s">
        <v>56</v>
      </c>
      <c r="B13" s="183" t="s">
        <v>57</v>
      </c>
      <c r="C13" s="201">
        <v>8</v>
      </c>
      <c r="D13" s="173" t="s">
        <v>228</v>
      </c>
      <c r="E13" s="173" t="s">
        <v>228</v>
      </c>
      <c r="F13" s="173" t="s">
        <v>228</v>
      </c>
      <c r="G13" s="173" t="s">
        <v>228</v>
      </c>
      <c r="H13" s="173" t="s">
        <v>228</v>
      </c>
      <c r="I13" s="173" t="s">
        <v>228</v>
      </c>
      <c r="J13" s="173" t="s">
        <v>228</v>
      </c>
      <c r="K13" s="173" t="s">
        <v>228</v>
      </c>
      <c r="L13" s="173" t="s">
        <v>228</v>
      </c>
      <c r="M13" s="173" t="s">
        <v>228</v>
      </c>
      <c r="N13" s="173" t="s">
        <v>23</v>
      </c>
      <c r="O13" s="173" t="s">
        <v>228</v>
      </c>
      <c r="P13" s="173" t="s">
        <v>228</v>
      </c>
      <c r="Q13" s="173" t="s">
        <v>23</v>
      </c>
      <c r="R13" s="173" t="s">
        <v>23</v>
      </c>
      <c r="S13" s="198" t="s">
        <v>23</v>
      </c>
    </row>
    <row r="14" spans="1:19" x14ac:dyDescent="0.2">
      <c r="A14" s="185" t="s">
        <v>95</v>
      </c>
      <c r="B14" s="183" t="s">
        <v>57</v>
      </c>
      <c r="C14" s="201">
        <v>8</v>
      </c>
      <c r="D14" s="173" t="s">
        <v>228</v>
      </c>
      <c r="E14" s="173" t="s">
        <v>228</v>
      </c>
      <c r="F14" s="173" t="s">
        <v>228</v>
      </c>
      <c r="G14" s="173" t="s">
        <v>228</v>
      </c>
      <c r="H14" s="173" t="s">
        <v>228</v>
      </c>
      <c r="I14" s="173" t="s">
        <v>228</v>
      </c>
      <c r="J14" s="173" t="s">
        <v>24</v>
      </c>
      <c r="K14" s="173" t="s">
        <v>228</v>
      </c>
      <c r="L14" s="173" t="s">
        <v>228</v>
      </c>
      <c r="M14" s="173" t="s">
        <v>228</v>
      </c>
      <c r="N14" s="173" t="s">
        <v>24</v>
      </c>
      <c r="O14" s="173" t="s">
        <v>228</v>
      </c>
      <c r="P14" s="173" t="s">
        <v>228</v>
      </c>
      <c r="Q14" s="173" t="s">
        <v>24</v>
      </c>
      <c r="R14" s="173" t="s">
        <v>24</v>
      </c>
      <c r="S14" s="173" t="s">
        <v>228</v>
      </c>
    </row>
    <row r="15" spans="1:19" x14ac:dyDescent="0.2">
      <c r="A15" s="182" t="s">
        <v>87</v>
      </c>
      <c r="B15" s="186" t="s">
        <v>201</v>
      </c>
      <c r="C15" s="201">
        <v>8</v>
      </c>
      <c r="D15" s="173" t="s">
        <v>229</v>
      </c>
      <c r="E15" s="173" t="s">
        <v>229</v>
      </c>
      <c r="F15" s="173" t="s">
        <v>229</v>
      </c>
      <c r="G15" s="173" t="s">
        <v>229</v>
      </c>
      <c r="H15" s="173" t="s">
        <v>229</v>
      </c>
      <c r="I15" s="173" t="s">
        <v>229</v>
      </c>
      <c r="J15" s="173" t="s">
        <v>229</v>
      </c>
      <c r="K15" s="173" t="s">
        <v>229</v>
      </c>
      <c r="L15" s="173" t="s">
        <v>229</v>
      </c>
      <c r="M15" s="173" t="s">
        <v>229</v>
      </c>
      <c r="N15" s="184" t="s">
        <v>232</v>
      </c>
      <c r="O15" s="173" t="s">
        <v>229</v>
      </c>
      <c r="P15" s="173" t="s">
        <v>229</v>
      </c>
      <c r="Q15" s="173" t="s">
        <v>229</v>
      </c>
      <c r="R15" s="184" t="s">
        <v>232</v>
      </c>
      <c r="S15" s="173" t="s">
        <v>229</v>
      </c>
    </row>
    <row r="16" spans="1:19" ht="24" x14ac:dyDescent="0.2">
      <c r="A16" s="182" t="s">
        <v>82</v>
      </c>
      <c r="B16" s="183" t="s">
        <v>202</v>
      </c>
      <c r="C16" s="201">
        <v>8</v>
      </c>
      <c r="D16" s="180" t="s">
        <v>230</v>
      </c>
      <c r="E16" s="173" t="s">
        <v>229</v>
      </c>
      <c r="F16" s="180" t="s">
        <v>230</v>
      </c>
      <c r="G16" s="180" t="s">
        <v>230</v>
      </c>
      <c r="H16" s="173" t="s">
        <v>229</v>
      </c>
      <c r="I16" s="173" t="s">
        <v>229</v>
      </c>
      <c r="J16" s="173" t="s">
        <v>229</v>
      </c>
      <c r="K16" s="173" t="s">
        <v>229</v>
      </c>
      <c r="L16" s="173" t="s">
        <v>229</v>
      </c>
      <c r="M16" s="173" t="s">
        <v>229</v>
      </c>
      <c r="N16" s="184" t="s">
        <v>232</v>
      </c>
      <c r="O16" s="173" t="s">
        <v>229</v>
      </c>
      <c r="P16" s="184" t="s">
        <v>232</v>
      </c>
      <c r="Q16" s="184" t="s">
        <v>232</v>
      </c>
      <c r="R16" s="184" t="s">
        <v>232</v>
      </c>
      <c r="S16" s="180" t="s">
        <v>230</v>
      </c>
    </row>
    <row r="17" spans="1:19" ht="24" x14ac:dyDescent="0.2">
      <c r="A17" s="182" t="s">
        <v>203</v>
      </c>
      <c r="B17" s="186" t="s">
        <v>57</v>
      </c>
      <c r="C17" s="201">
        <v>8</v>
      </c>
      <c r="D17" s="173" t="s">
        <v>229</v>
      </c>
      <c r="E17" s="173" t="s">
        <v>229</v>
      </c>
      <c r="F17" s="173" t="s">
        <v>229</v>
      </c>
      <c r="G17" s="173" t="s">
        <v>229</v>
      </c>
      <c r="H17" s="173" t="s">
        <v>229</v>
      </c>
      <c r="I17" s="173" t="s">
        <v>229</v>
      </c>
      <c r="J17" s="173" t="s">
        <v>229</v>
      </c>
      <c r="K17" s="173" t="s">
        <v>229</v>
      </c>
      <c r="L17" s="173" t="s">
        <v>229</v>
      </c>
      <c r="M17" s="173" t="s">
        <v>229</v>
      </c>
      <c r="N17" s="184" t="s">
        <v>232</v>
      </c>
      <c r="O17" s="173" t="s">
        <v>229</v>
      </c>
      <c r="P17" s="173" t="s">
        <v>229</v>
      </c>
      <c r="Q17" s="173" t="s">
        <v>229</v>
      </c>
      <c r="R17" s="184" t="s">
        <v>232</v>
      </c>
      <c r="S17" s="173" t="s">
        <v>229</v>
      </c>
    </row>
    <row r="18" spans="1:19" x14ac:dyDescent="0.2">
      <c r="A18" s="182" t="s">
        <v>204</v>
      </c>
      <c r="B18" s="183" t="s">
        <v>58</v>
      </c>
      <c r="C18" s="201">
        <v>8</v>
      </c>
      <c r="D18" s="173" t="s">
        <v>23</v>
      </c>
      <c r="E18" s="173" t="s">
        <v>23</v>
      </c>
      <c r="F18" s="173" t="s">
        <v>23</v>
      </c>
      <c r="G18" s="173" t="s">
        <v>23</v>
      </c>
      <c r="H18" s="173" t="s">
        <v>23</v>
      </c>
      <c r="I18" s="173" t="s">
        <v>23</v>
      </c>
      <c r="J18" s="173" t="s">
        <v>23</v>
      </c>
      <c r="K18" s="173" t="s">
        <v>23</v>
      </c>
      <c r="L18" s="173" t="s">
        <v>23</v>
      </c>
      <c r="M18" s="173" t="s">
        <v>23</v>
      </c>
      <c r="N18" s="173" t="s">
        <v>23</v>
      </c>
      <c r="O18" s="173" t="s">
        <v>23</v>
      </c>
      <c r="P18" s="173" t="s">
        <v>23</v>
      </c>
      <c r="Q18" s="173" t="s">
        <v>23</v>
      </c>
      <c r="R18" s="173" t="s">
        <v>23</v>
      </c>
      <c r="S18" s="198" t="s">
        <v>23</v>
      </c>
    </row>
    <row r="19" spans="1:19" x14ac:dyDescent="0.2">
      <c r="A19" s="185" t="s">
        <v>205</v>
      </c>
      <c r="B19" s="183" t="s">
        <v>102</v>
      </c>
      <c r="C19" s="201">
        <v>8</v>
      </c>
      <c r="D19" s="173" t="s">
        <v>229</v>
      </c>
      <c r="E19" s="173" t="s">
        <v>229</v>
      </c>
      <c r="F19" s="173" t="s">
        <v>229</v>
      </c>
      <c r="G19" s="173" t="s">
        <v>229</v>
      </c>
      <c r="H19" s="173" t="s">
        <v>229</v>
      </c>
      <c r="I19" s="173" t="s">
        <v>229</v>
      </c>
      <c r="J19" s="173" t="s">
        <v>229</v>
      </c>
      <c r="K19" s="173" t="s">
        <v>229</v>
      </c>
      <c r="L19" s="173" t="s">
        <v>229</v>
      </c>
      <c r="M19" s="173" t="s">
        <v>229</v>
      </c>
      <c r="N19" s="173" t="s">
        <v>232</v>
      </c>
      <c r="O19" s="173" t="s">
        <v>229</v>
      </c>
      <c r="P19" s="173" t="s">
        <v>229</v>
      </c>
      <c r="Q19" s="173" t="s">
        <v>229</v>
      </c>
      <c r="R19" s="173" t="s">
        <v>229</v>
      </c>
      <c r="S19" s="173" t="s">
        <v>229</v>
      </c>
    </row>
    <row r="20" spans="1:19" x14ac:dyDescent="0.2">
      <c r="A20" s="182" t="s">
        <v>59</v>
      </c>
      <c r="B20" s="183" t="s">
        <v>206</v>
      </c>
      <c r="C20" s="202">
        <v>12</v>
      </c>
      <c r="D20" s="173" t="s">
        <v>24</v>
      </c>
      <c r="E20" s="173" t="s">
        <v>23</v>
      </c>
      <c r="F20" s="173" t="s">
        <v>23</v>
      </c>
      <c r="G20" s="173" t="s">
        <v>24</v>
      </c>
      <c r="H20" s="173" t="s">
        <v>24</v>
      </c>
      <c r="I20" s="173" t="s">
        <v>23</v>
      </c>
      <c r="J20" s="173" t="s">
        <v>24</v>
      </c>
      <c r="K20" s="173" t="s">
        <v>24</v>
      </c>
      <c r="L20" s="173" t="s">
        <v>23</v>
      </c>
      <c r="M20" s="173" t="s">
        <v>23</v>
      </c>
      <c r="N20" s="173" t="s">
        <v>24</v>
      </c>
      <c r="O20" s="173" t="s">
        <v>24</v>
      </c>
      <c r="P20" s="173" t="s">
        <v>24</v>
      </c>
      <c r="Q20" s="173" t="s">
        <v>24</v>
      </c>
      <c r="R20" s="173" t="s">
        <v>24</v>
      </c>
      <c r="S20" s="198" t="s">
        <v>23</v>
      </c>
    </row>
    <row r="21" spans="1:19" x14ac:dyDescent="0.2">
      <c r="A21" s="182" t="s">
        <v>207</v>
      </c>
      <c r="B21" s="183" t="s">
        <v>208</v>
      </c>
      <c r="C21" s="202">
        <v>8</v>
      </c>
      <c r="D21" s="173" t="s">
        <v>24</v>
      </c>
      <c r="E21" s="173" t="s">
        <v>24</v>
      </c>
      <c r="F21" s="173" t="s">
        <v>24</v>
      </c>
      <c r="G21" s="173" t="s">
        <v>24</v>
      </c>
      <c r="H21" s="173" t="s">
        <v>24</v>
      </c>
      <c r="I21" s="173" t="s">
        <v>24</v>
      </c>
      <c r="J21" s="173" t="s">
        <v>24</v>
      </c>
      <c r="K21" s="173" t="s">
        <v>24</v>
      </c>
      <c r="L21" s="173" t="s">
        <v>24</v>
      </c>
      <c r="M21" s="173" t="s">
        <v>24</v>
      </c>
      <c r="N21" s="173" t="s">
        <v>24</v>
      </c>
      <c r="O21" s="173" t="s">
        <v>24</v>
      </c>
      <c r="P21" s="173" t="s">
        <v>24</v>
      </c>
      <c r="Q21" s="173" t="s">
        <v>24</v>
      </c>
      <c r="R21" s="173" t="s">
        <v>24</v>
      </c>
      <c r="S21" s="198" t="s">
        <v>23</v>
      </c>
    </row>
    <row r="22" spans="1:19" ht="36" x14ac:dyDescent="0.2">
      <c r="A22" s="182" t="s">
        <v>92</v>
      </c>
      <c r="B22" s="187" t="s">
        <v>93</v>
      </c>
      <c r="C22" s="202">
        <v>8</v>
      </c>
      <c r="D22" s="173" t="s">
        <v>24</v>
      </c>
      <c r="E22" s="173" t="s">
        <v>23</v>
      </c>
      <c r="F22" s="173" t="s">
        <v>23</v>
      </c>
      <c r="G22" s="173" t="s">
        <v>23</v>
      </c>
      <c r="H22" s="173" t="s">
        <v>24</v>
      </c>
      <c r="I22" s="173" t="s">
        <v>24</v>
      </c>
      <c r="J22" s="173" t="s">
        <v>24</v>
      </c>
      <c r="K22" s="173" t="s">
        <v>23</v>
      </c>
      <c r="L22" s="173" t="s">
        <v>24</v>
      </c>
      <c r="M22" s="173" t="s">
        <v>24</v>
      </c>
      <c r="N22" s="173" t="s">
        <v>24</v>
      </c>
      <c r="O22" s="173" t="s">
        <v>24</v>
      </c>
      <c r="P22" s="184" t="s">
        <v>24</v>
      </c>
      <c r="Q22" s="173" t="s">
        <v>24</v>
      </c>
      <c r="R22" s="173" t="s">
        <v>24</v>
      </c>
      <c r="S22" s="173" t="s">
        <v>23</v>
      </c>
    </row>
    <row r="23" spans="1:19" ht="24" x14ac:dyDescent="0.2">
      <c r="A23" s="188" t="s">
        <v>209</v>
      </c>
      <c r="B23" s="183" t="s">
        <v>60</v>
      </c>
      <c r="C23" s="202">
        <v>8</v>
      </c>
      <c r="D23" s="173" t="s">
        <v>25</v>
      </c>
      <c r="E23" s="173" t="s">
        <v>23</v>
      </c>
      <c r="F23" s="173" t="s">
        <v>25</v>
      </c>
      <c r="G23" s="173" t="s">
        <v>25</v>
      </c>
      <c r="H23" s="173" t="s">
        <v>25</v>
      </c>
      <c r="I23" s="173" t="s">
        <v>25</v>
      </c>
      <c r="J23" s="173" t="s">
        <v>23</v>
      </c>
      <c r="K23" s="173" t="s">
        <v>25</v>
      </c>
      <c r="L23" s="173" t="s">
        <v>23</v>
      </c>
      <c r="M23" s="173" t="s">
        <v>25</v>
      </c>
      <c r="N23" s="173" t="s">
        <v>24</v>
      </c>
      <c r="O23" s="173" t="s">
        <v>23</v>
      </c>
      <c r="P23" s="173" t="s">
        <v>25</v>
      </c>
      <c r="Q23" s="173" t="s">
        <v>25</v>
      </c>
      <c r="R23" s="173" t="s">
        <v>24</v>
      </c>
      <c r="S23" s="173" t="s">
        <v>25</v>
      </c>
    </row>
    <row r="24" spans="1:19" ht="24" x14ac:dyDescent="0.2">
      <c r="A24" s="188" t="s">
        <v>209</v>
      </c>
      <c r="B24" s="183" t="s">
        <v>628</v>
      </c>
      <c r="C24" s="202">
        <v>8</v>
      </c>
      <c r="D24" s="180" t="s">
        <v>230</v>
      </c>
      <c r="E24" s="180" t="s">
        <v>230</v>
      </c>
      <c r="F24" s="180" t="s">
        <v>230</v>
      </c>
      <c r="G24" s="180" t="s">
        <v>230</v>
      </c>
      <c r="H24" s="180" t="s">
        <v>230</v>
      </c>
      <c r="I24" s="180" t="s">
        <v>230</v>
      </c>
      <c r="J24" s="180" t="s">
        <v>230</v>
      </c>
      <c r="K24" s="180" t="s">
        <v>230</v>
      </c>
      <c r="L24" s="180" t="s">
        <v>230</v>
      </c>
      <c r="M24" s="180" t="s">
        <v>230</v>
      </c>
      <c r="N24" s="184" t="s">
        <v>232</v>
      </c>
      <c r="O24" s="180" t="s">
        <v>230</v>
      </c>
      <c r="P24" s="180" t="s">
        <v>230</v>
      </c>
      <c r="Q24" s="180" t="s">
        <v>230</v>
      </c>
      <c r="R24" s="184" t="s">
        <v>232</v>
      </c>
      <c r="S24" s="180" t="s">
        <v>230</v>
      </c>
    </row>
    <row r="25" spans="1:19" x14ac:dyDescent="0.2">
      <c r="A25" s="188" t="s">
        <v>631</v>
      </c>
      <c r="B25" s="189" t="s">
        <v>632</v>
      </c>
      <c r="C25" s="202">
        <v>8</v>
      </c>
      <c r="D25" s="173" t="s">
        <v>25</v>
      </c>
      <c r="E25" s="173" t="s">
        <v>25</v>
      </c>
      <c r="F25" s="173" t="s">
        <v>25</v>
      </c>
      <c r="G25" s="173" t="s">
        <v>25</v>
      </c>
      <c r="H25" s="173" t="s">
        <v>25</v>
      </c>
      <c r="I25" s="173" t="s">
        <v>25</v>
      </c>
      <c r="J25" s="180" t="s">
        <v>24</v>
      </c>
      <c r="K25" s="173" t="s">
        <v>25</v>
      </c>
      <c r="L25" s="173" t="s">
        <v>25</v>
      </c>
      <c r="M25" s="173" t="s">
        <v>25</v>
      </c>
      <c r="N25" s="173" t="s">
        <v>24</v>
      </c>
      <c r="O25" s="173" t="s">
        <v>24</v>
      </c>
      <c r="P25" s="173" t="s">
        <v>25</v>
      </c>
      <c r="Q25" s="173" t="s">
        <v>25</v>
      </c>
      <c r="R25" s="173" t="s">
        <v>25</v>
      </c>
      <c r="S25" s="173" t="s">
        <v>25</v>
      </c>
    </row>
    <row r="26" spans="1:19" x14ac:dyDescent="0.2">
      <c r="A26" s="182" t="s">
        <v>210</v>
      </c>
      <c r="B26" s="189" t="s">
        <v>83</v>
      </c>
      <c r="C26" s="202">
        <v>8</v>
      </c>
      <c r="D26" s="173" t="s">
        <v>25</v>
      </c>
      <c r="E26" s="173" t="s">
        <v>23</v>
      </c>
      <c r="F26" s="173" t="s">
        <v>25</v>
      </c>
      <c r="G26" s="173" t="s">
        <v>25</v>
      </c>
      <c r="H26" s="173" t="s">
        <v>25</v>
      </c>
      <c r="I26" s="173" t="s">
        <v>25</v>
      </c>
      <c r="J26" s="173" t="s">
        <v>23</v>
      </c>
      <c r="K26" s="173" t="s">
        <v>25</v>
      </c>
      <c r="L26" s="173" t="s">
        <v>23</v>
      </c>
      <c r="M26" s="173" t="s">
        <v>25</v>
      </c>
      <c r="N26" s="173" t="s">
        <v>24</v>
      </c>
      <c r="O26" s="173" t="s">
        <v>23</v>
      </c>
      <c r="P26" s="173" t="s">
        <v>25</v>
      </c>
      <c r="Q26" s="173" t="s">
        <v>25</v>
      </c>
      <c r="R26" s="173" t="s">
        <v>24</v>
      </c>
      <c r="S26" s="173" t="s">
        <v>25</v>
      </c>
    </row>
    <row r="27" spans="1:19" ht="24" x14ac:dyDescent="0.2">
      <c r="A27" s="182" t="s">
        <v>210</v>
      </c>
      <c r="B27" s="183" t="s">
        <v>211</v>
      </c>
      <c r="C27" s="202">
        <v>8</v>
      </c>
      <c r="D27" s="180" t="s">
        <v>230</v>
      </c>
      <c r="E27" s="180" t="s">
        <v>230</v>
      </c>
      <c r="F27" s="180" t="s">
        <v>230</v>
      </c>
      <c r="G27" s="180" t="s">
        <v>230</v>
      </c>
      <c r="H27" s="180" t="s">
        <v>230</v>
      </c>
      <c r="I27" s="180" t="s">
        <v>230</v>
      </c>
      <c r="J27" s="180" t="s">
        <v>230</v>
      </c>
      <c r="K27" s="180" t="s">
        <v>230</v>
      </c>
      <c r="L27" s="180" t="s">
        <v>230</v>
      </c>
      <c r="M27" s="180" t="s">
        <v>230</v>
      </c>
      <c r="N27" s="184" t="s">
        <v>232</v>
      </c>
      <c r="O27" s="180" t="s">
        <v>230</v>
      </c>
      <c r="P27" s="180" t="s">
        <v>230</v>
      </c>
      <c r="Q27" s="180" t="s">
        <v>230</v>
      </c>
      <c r="R27" s="184" t="s">
        <v>232</v>
      </c>
      <c r="S27" s="180" t="s">
        <v>230</v>
      </c>
    </row>
    <row r="28" spans="1:19" ht="24" x14ac:dyDescent="0.2">
      <c r="A28" s="188" t="s">
        <v>212</v>
      </c>
      <c r="B28" s="189" t="s">
        <v>83</v>
      </c>
      <c r="C28" s="202">
        <v>8</v>
      </c>
      <c r="D28" s="173" t="s">
        <v>25</v>
      </c>
      <c r="E28" s="173" t="s">
        <v>23</v>
      </c>
      <c r="F28" s="173" t="s">
        <v>25</v>
      </c>
      <c r="G28" s="173" t="s">
        <v>25</v>
      </c>
      <c r="H28" s="173" t="s">
        <v>25</v>
      </c>
      <c r="I28" s="173" t="s">
        <v>25</v>
      </c>
      <c r="J28" s="173" t="s">
        <v>23</v>
      </c>
      <c r="K28" s="173" t="s">
        <v>25</v>
      </c>
      <c r="L28" s="173" t="s">
        <v>23</v>
      </c>
      <c r="M28" s="173" t="s">
        <v>25</v>
      </c>
      <c r="N28" s="173" t="s">
        <v>24</v>
      </c>
      <c r="O28" s="173" t="s">
        <v>23</v>
      </c>
      <c r="P28" s="173" t="s">
        <v>25</v>
      </c>
      <c r="Q28" s="173" t="s">
        <v>25</v>
      </c>
      <c r="R28" s="173" t="s">
        <v>24</v>
      </c>
      <c r="S28" s="173" t="s">
        <v>25</v>
      </c>
    </row>
    <row r="29" spans="1:19" ht="24" x14ac:dyDescent="0.2">
      <c r="A29" s="188" t="s">
        <v>212</v>
      </c>
      <c r="B29" s="183" t="s">
        <v>90</v>
      </c>
      <c r="C29" s="202">
        <v>8</v>
      </c>
      <c r="D29" s="180" t="s">
        <v>230</v>
      </c>
      <c r="E29" s="180" t="s">
        <v>230</v>
      </c>
      <c r="F29" s="180" t="s">
        <v>230</v>
      </c>
      <c r="G29" s="180" t="s">
        <v>230</v>
      </c>
      <c r="H29" s="180" t="s">
        <v>230</v>
      </c>
      <c r="I29" s="180" t="s">
        <v>230</v>
      </c>
      <c r="J29" s="180" t="s">
        <v>230</v>
      </c>
      <c r="K29" s="180" t="s">
        <v>230</v>
      </c>
      <c r="L29" s="180" t="s">
        <v>230</v>
      </c>
      <c r="M29" s="180" t="s">
        <v>230</v>
      </c>
      <c r="N29" s="184" t="s">
        <v>232</v>
      </c>
      <c r="O29" s="180" t="s">
        <v>230</v>
      </c>
      <c r="P29" s="180" t="s">
        <v>230</v>
      </c>
      <c r="Q29" s="180" t="s">
        <v>230</v>
      </c>
      <c r="R29" s="184" t="s">
        <v>232</v>
      </c>
      <c r="S29" s="180" t="s">
        <v>230</v>
      </c>
    </row>
    <row r="30" spans="1:19" x14ac:dyDescent="0.2">
      <c r="A30" s="185" t="s">
        <v>117</v>
      </c>
      <c r="B30" s="189" t="s">
        <v>62</v>
      </c>
      <c r="C30" s="202">
        <v>8</v>
      </c>
      <c r="D30" s="173" t="s">
        <v>25</v>
      </c>
      <c r="E30" s="173" t="s">
        <v>23</v>
      </c>
      <c r="F30" s="173" t="s">
        <v>25</v>
      </c>
      <c r="G30" s="173" t="s">
        <v>25</v>
      </c>
      <c r="H30" s="173" t="s">
        <v>24</v>
      </c>
      <c r="I30" s="173" t="s">
        <v>25</v>
      </c>
      <c r="J30" s="173" t="s">
        <v>24</v>
      </c>
      <c r="K30" s="173" t="s">
        <v>25</v>
      </c>
      <c r="L30" s="173" t="s">
        <v>23</v>
      </c>
      <c r="M30" s="173" t="s">
        <v>25</v>
      </c>
      <c r="N30" s="173" t="s">
        <v>24</v>
      </c>
      <c r="O30" s="173" t="s">
        <v>24</v>
      </c>
      <c r="P30" s="173" t="s">
        <v>24</v>
      </c>
      <c r="Q30" s="173" t="s">
        <v>24</v>
      </c>
      <c r="R30" s="173" t="s">
        <v>24</v>
      </c>
      <c r="S30" s="173" t="s">
        <v>25</v>
      </c>
    </row>
    <row r="31" spans="1:19" ht="24" x14ac:dyDescent="0.2">
      <c r="A31" s="185" t="s">
        <v>117</v>
      </c>
      <c r="B31" s="183" t="s">
        <v>179</v>
      </c>
      <c r="C31" s="202">
        <v>8</v>
      </c>
      <c r="D31" s="180" t="s">
        <v>230</v>
      </c>
      <c r="E31" s="180" t="s">
        <v>230</v>
      </c>
      <c r="F31" s="180" t="s">
        <v>230</v>
      </c>
      <c r="G31" s="180" t="s">
        <v>230</v>
      </c>
      <c r="H31" s="180" t="s">
        <v>24</v>
      </c>
      <c r="I31" s="180" t="s">
        <v>230</v>
      </c>
      <c r="J31" s="180" t="s">
        <v>24</v>
      </c>
      <c r="K31" s="180" t="s">
        <v>230</v>
      </c>
      <c r="L31" s="180" t="s">
        <v>230</v>
      </c>
      <c r="M31" s="180" t="s">
        <v>230</v>
      </c>
      <c r="N31" s="184" t="s">
        <v>24</v>
      </c>
      <c r="O31" s="180" t="s">
        <v>24</v>
      </c>
      <c r="P31" s="180" t="s">
        <v>230</v>
      </c>
      <c r="Q31" s="180" t="s">
        <v>24</v>
      </c>
      <c r="R31" s="184" t="s">
        <v>24</v>
      </c>
      <c r="S31" s="180" t="s">
        <v>230</v>
      </c>
    </row>
    <row r="32" spans="1:19" x14ac:dyDescent="0.2">
      <c r="A32" s="187" t="s">
        <v>180</v>
      </c>
      <c r="B32" s="189" t="s">
        <v>62</v>
      </c>
      <c r="C32" s="202">
        <v>8</v>
      </c>
      <c r="D32" s="173" t="s">
        <v>25</v>
      </c>
      <c r="E32" s="173" t="s">
        <v>23</v>
      </c>
      <c r="F32" s="173" t="s">
        <v>25</v>
      </c>
      <c r="G32" s="173" t="s">
        <v>25</v>
      </c>
      <c r="H32" s="173" t="s">
        <v>24</v>
      </c>
      <c r="I32" s="173" t="s">
        <v>25</v>
      </c>
      <c r="J32" s="173" t="s">
        <v>24</v>
      </c>
      <c r="K32" s="173" t="s">
        <v>25</v>
      </c>
      <c r="L32" s="173" t="s">
        <v>23</v>
      </c>
      <c r="M32" s="173" t="s">
        <v>25</v>
      </c>
      <c r="N32" s="173" t="s">
        <v>24</v>
      </c>
      <c r="O32" s="173" t="s">
        <v>24</v>
      </c>
      <c r="P32" s="173" t="s">
        <v>24</v>
      </c>
      <c r="Q32" s="173" t="s">
        <v>24</v>
      </c>
      <c r="R32" s="173" t="s">
        <v>24</v>
      </c>
      <c r="S32" s="173" t="s">
        <v>25</v>
      </c>
    </row>
    <row r="33" spans="1:19" ht="24" x14ac:dyDescent="0.2">
      <c r="A33" s="187" t="s">
        <v>180</v>
      </c>
      <c r="B33" s="183" t="s">
        <v>26</v>
      </c>
      <c r="C33" s="202">
        <v>8</v>
      </c>
      <c r="D33" s="180" t="s">
        <v>230</v>
      </c>
      <c r="E33" s="180" t="s">
        <v>230</v>
      </c>
      <c r="F33" s="180" t="s">
        <v>230</v>
      </c>
      <c r="G33" s="180" t="s">
        <v>230</v>
      </c>
      <c r="H33" s="180" t="s">
        <v>24</v>
      </c>
      <c r="I33" s="180" t="s">
        <v>230</v>
      </c>
      <c r="J33" s="180" t="s">
        <v>24</v>
      </c>
      <c r="K33" s="180" t="s">
        <v>230</v>
      </c>
      <c r="L33" s="180" t="s">
        <v>230</v>
      </c>
      <c r="M33" s="180" t="s">
        <v>230</v>
      </c>
      <c r="N33" s="184" t="s">
        <v>24</v>
      </c>
      <c r="O33" s="180" t="s">
        <v>24</v>
      </c>
      <c r="P33" s="180" t="s">
        <v>230</v>
      </c>
      <c r="Q33" s="180" t="s">
        <v>24</v>
      </c>
      <c r="R33" s="184" t="s">
        <v>24</v>
      </c>
      <c r="S33" s="180" t="s">
        <v>230</v>
      </c>
    </row>
    <row r="34" spans="1:19" x14ac:dyDescent="0.2">
      <c r="A34" s="182" t="s">
        <v>63</v>
      </c>
      <c r="B34" s="183" t="s">
        <v>103</v>
      </c>
      <c r="C34" s="202">
        <v>8</v>
      </c>
      <c r="D34" s="173" t="s">
        <v>229</v>
      </c>
      <c r="E34" s="173" t="s">
        <v>229</v>
      </c>
      <c r="F34" s="173" t="s">
        <v>229</v>
      </c>
      <c r="G34" s="173" t="s">
        <v>229</v>
      </c>
      <c r="H34" s="173" t="s">
        <v>229</v>
      </c>
      <c r="I34" s="173" t="s">
        <v>229</v>
      </c>
      <c r="J34" s="173" t="s">
        <v>229</v>
      </c>
      <c r="K34" s="173" t="s">
        <v>229</v>
      </c>
      <c r="L34" s="173" t="s">
        <v>229</v>
      </c>
      <c r="M34" s="173" t="s">
        <v>229</v>
      </c>
      <c r="N34" s="173" t="s">
        <v>229</v>
      </c>
      <c r="O34" s="173" t="s">
        <v>229</v>
      </c>
      <c r="P34" s="173" t="s">
        <v>229</v>
      </c>
      <c r="Q34" s="173" t="s">
        <v>229</v>
      </c>
      <c r="R34" s="173" t="s">
        <v>229</v>
      </c>
      <c r="S34" s="173" t="s">
        <v>229</v>
      </c>
    </row>
    <row r="35" spans="1:19" x14ac:dyDescent="0.2">
      <c r="A35" s="182" t="s">
        <v>64</v>
      </c>
      <c r="B35" s="183" t="s">
        <v>65</v>
      </c>
      <c r="C35" s="202">
        <v>8</v>
      </c>
      <c r="D35" s="173" t="s">
        <v>23</v>
      </c>
      <c r="E35" s="173" t="s">
        <v>23</v>
      </c>
      <c r="F35" s="173" t="s">
        <v>23</v>
      </c>
      <c r="G35" s="173" t="s">
        <v>23</v>
      </c>
      <c r="H35" s="173" t="s">
        <v>23</v>
      </c>
      <c r="I35" s="173" t="s">
        <v>23</v>
      </c>
      <c r="J35" s="173" t="s">
        <v>23</v>
      </c>
      <c r="K35" s="173" t="s">
        <v>23</v>
      </c>
      <c r="L35" s="173" t="s">
        <v>23</v>
      </c>
      <c r="M35" s="173" t="s">
        <v>23</v>
      </c>
      <c r="N35" s="173" t="s">
        <v>23</v>
      </c>
      <c r="O35" s="173" t="s">
        <v>23</v>
      </c>
      <c r="P35" s="173" t="s">
        <v>23</v>
      </c>
      <c r="Q35" s="173" t="s">
        <v>23</v>
      </c>
      <c r="R35" s="173" t="s">
        <v>23</v>
      </c>
      <c r="S35" s="198" t="s">
        <v>23</v>
      </c>
    </row>
    <row r="36" spans="1:19" ht="15.75" customHeight="1" x14ac:dyDescent="0.2">
      <c r="A36" s="182" t="s">
        <v>66</v>
      </c>
      <c r="B36" s="183" t="s">
        <v>181</v>
      </c>
      <c r="C36" s="202">
        <v>8</v>
      </c>
      <c r="D36" s="173" t="s">
        <v>229</v>
      </c>
      <c r="E36" s="173" t="s">
        <v>229</v>
      </c>
      <c r="F36" s="173" t="s">
        <v>229</v>
      </c>
      <c r="G36" s="173" t="s">
        <v>229</v>
      </c>
      <c r="H36" s="173" t="s">
        <v>24</v>
      </c>
      <c r="I36" s="173" t="s">
        <v>229</v>
      </c>
      <c r="J36" s="173" t="s">
        <v>24</v>
      </c>
      <c r="K36" s="173" t="s">
        <v>229</v>
      </c>
      <c r="L36" s="173" t="s">
        <v>229</v>
      </c>
      <c r="M36" s="173" t="s">
        <v>229</v>
      </c>
      <c r="N36" s="173" t="s">
        <v>232</v>
      </c>
      <c r="O36" s="173" t="s">
        <v>24</v>
      </c>
      <c r="P36" s="173" t="s">
        <v>232</v>
      </c>
      <c r="Q36" s="173" t="s">
        <v>24</v>
      </c>
      <c r="R36" s="173" t="s">
        <v>24</v>
      </c>
      <c r="S36" s="173" t="s">
        <v>229</v>
      </c>
    </row>
    <row r="37" spans="1:19" x14ac:dyDescent="0.2">
      <c r="A37" s="182" t="s">
        <v>578</v>
      </c>
      <c r="B37" s="183" t="s">
        <v>26</v>
      </c>
      <c r="C37" s="202">
        <v>8</v>
      </c>
      <c r="D37" s="173" t="s">
        <v>23</v>
      </c>
      <c r="E37" s="173" t="s">
        <v>23</v>
      </c>
      <c r="F37" s="173" t="s">
        <v>23</v>
      </c>
      <c r="G37" s="173" t="s">
        <v>23</v>
      </c>
      <c r="H37" s="173" t="s">
        <v>23</v>
      </c>
      <c r="I37" s="173" t="s">
        <v>23</v>
      </c>
      <c r="J37" s="173" t="s">
        <v>23</v>
      </c>
      <c r="K37" s="173" t="s">
        <v>23</v>
      </c>
      <c r="L37" s="173" t="s">
        <v>23</v>
      </c>
      <c r="M37" s="173" t="s">
        <v>23</v>
      </c>
      <c r="N37" s="173" t="s">
        <v>23</v>
      </c>
      <c r="O37" s="173" t="s">
        <v>23</v>
      </c>
      <c r="P37" s="173" t="s">
        <v>23</v>
      </c>
      <c r="Q37" s="173" t="s">
        <v>23</v>
      </c>
      <c r="R37" s="173" t="s">
        <v>23</v>
      </c>
      <c r="S37" s="173" t="s">
        <v>23</v>
      </c>
    </row>
    <row r="38" spans="1:19" x14ac:dyDescent="0.2">
      <c r="A38" s="182" t="s">
        <v>67</v>
      </c>
      <c r="B38" s="186" t="s">
        <v>68</v>
      </c>
      <c r="C38" s="202">
        <v>10</v>
      </c>
      <c r="D38" s="173" t="s">
        <v>25</v>
      </c>
      <c r="E38" s="173" t="s">
        <v>25</v>
      </c>
      <c r="F38" s="173" t="s">
        <v>25</v>
      </c>
      <c r="G38" s="173" t="s">
        <v>25</v>
      </c>
      <c r="H38" s="173" t="s">
        <v>25</v>
      </c>
      <c r="I38" s="173" t="s">
        <v>25</v>
      </c>
      <c r="J38" s="173" t="s">
        <v>25</v>
      </c>
      <c r="K38" s="173" t="s">
        <v>25</v>
      </c>
      <c r="L38" s="173" t="s">
        <v>25</v>
      </c>
      <c r="M38" s="173" t="s">
        <v>25</v>
      </c>
      <c r="N38" s="173" t="s">
        <v>25</v>
      </c>
      <c r="O38" s="173" t="s">
        <v>25</v>
      </c>
      <c r="P38" s="173" t="s">
        <v>25</v>
      </c>
      <c r="Q38" s="173" t="s">
        <v>25</v>
      </c>
      <c r="R38" s="173" t="s">
        <v>25</v>
      </c>
      <c r="S38" s="173" t="s">
        <v>25</v>
      </c>
    </row>
    <row r="39" spans="1:19" x14ac:dyDescent="0.2">
      <c r="A39" s="190" t="s">
        <v>182</v>
      </c>
      <c r="B39" s="183" t="s">
        <v>118</v>
      </c>
      <c r="C39" s="202">
        <v>8</v>
      </c>
      <c r="D39" s="173" t="s">
        <v>25</v>
      </c>
      <c r="E39" s="173" t="s">
        <v>23</v>
      </c>
      <c r="F39" s="173" t="s">
        <v>25</v>
      </c>
      <c r="G39" s="173" t="s">
        <v>25</v>
      </c>
      <c r="H39" s="173" t="s">
        <v>24</v>
      </c>
      <c r="I39" s="173" t="s">
        <v>25</v>
      </c>
      <c r="J39" s="173" t="s">
        <v>24</v>
      </c>
      <c r="K39" s="173" t="s">
        <v>25</v>
      </c>
      <c r="L39" s="173" t="s">
        <v>23</v>
      </c>
      <c r="M39" s="173" t="s">
        <v>25</v>
      </c>
      <c r="N39" s="173" t="s">
        <v>24</v>
      </c>
      <c r="O39" s="173" t="s">
        <v>24</v>
      </c>
      <c r="P39" s="173" t="s">
        <v>24</v>
      </c>
      <c r="Q39" s="173" t="s">
        <v>24</v>
      </c>
      <c r="R39" s="173" t="s">
        <v>24</v>
      </c>
      <c r="S39" s="173" t="s">
        <v>25</v>
      </c>
    </row>
    <row r="40" spans="1:19" ht="24" x14ac:dyDescent="0.2">
      <c r="A40" s="190" t="s">
        <v>182</v>
      </c>
      <c r="B40" s="183" t="s">
        <v>183</v>
      </c>
      <c r="C40" s="202">
        <v>8</v>
      </c>
      <c r="D40" s="180" t="s">
        <v>230</v>
      </c>
      <c r="E40" s="180" t="s">
        <v>230</v>
      </c>
      <c r="F40" s="180" t="s">
        <v>230</v>
      </c>
      <c r="G40" s="180" t="s">
        <v>230</v>
      </c>
      <c r="H40" s="180" t="s">
        <v>24</v>
      </c>
      <c r="I40" s="180" t="s">
        <v>230</v>
      </c>
      <c r="J40" s="180" t="s">
        <v>24</v>
      </c>
      <c r="K40" s="180" t="s">
        <v>230</v>
      </c>
      <c r="L40" s="180" t="s">
        <v>230</v>
      </c>
      <c r="M40" s="180" t="s">
        <v>230</v>
      </c>
      <c r="N40" s="184" t="s">
        <v>24</v>
      </c>
      <c r="O40" s="180" t="s">
        <v>24</v>
      </c>
      <c r="P40" s="180" t="s">
        <v>230</v>
      </c>
      <c r="Q40" s="180" t="s">
        <v>24</v>
      </c>
      <c r="R40" s="184" t="s">
        <v>24</v>
      </c>
      <c r="S40" s="180" t="s">
        <v>230</v>
      </c>
    </row>
    <row r="41" spans="1:19" x14ac:dyDescent="0.2">
      <c r="A41" s="191" t="s">
        <v>188</v>
      </c>
      <c r="B41" s="189" t="s">
        <v>86</v>
      </c>
      <c r="C41" s="203">
        <v>8</v>
      </c>
      <c r="D41" s="173" t="s">
        <v>24</v>
      </c>
      <c r="E41" s="173" t="s">
        <v>23</v>
      </c>
      <c r="F41" s="173" t="s">
        <v>24</v>
      </c>
      <c r="G41" s="173" t="s">
        <v>24</v>
      </c>
      <c r="H41" s="173" t="s">
        <v>23</v>
      </c>
      <c r="I41" s="173" t="s">
        <v>24</v>
      </c>
      <c r="J41" s="173" t="s">
        <v>24</v>
      </c>
      <c r="K41" s="173" t="s">
        <v>23</v>
      </c>
      <c r="L41" s="173" t="s">
        <v>24</v>
      </c>
      <c r="M41" s="173" t="s">
        <v>24</v>
      </c>
      <c r="N41" s="173" t="s">
        <v>24</v>
      </c>
      <c r="O41" s="173" t="s">
        <v>24</v>
      </c>
      <c r="P41" s="173" t="s">
        <v>24</v>
      </c>
      <c r="Q41" s="173" t="s">
        <v>24</v>
      </c>
      <c r="R41" s="173" t="s">
        <v>24</v>
      </c>
      <c r="S41" s="173" t="s">
        <v>23</v>
      </c>
    </row>
    <row r="42" spans="1:19" ht="24" x14ac:dyDescent="0.2">
      <c r="A42" s="191" t="s">
        <v>188</v>
      </c>
      <c r="B42" s="186" t="s">
        <v>26</v>
      </c>
      <c r="C42" s="202">
        <v>8</v>
      </c>
      <c r="D42" s="173" t="s">
        <v>24</v>
      </c>
      <c r="E42" s="173" t="s">
        <v>230</v>
      </c>
      <c r="F42" s="173" t="s">
        <v>24</v>
      </c>
      <c r="G42" s="173" t="s">
        <v>24</v>
      </c>
      <c r="H42" s="173" t="s">
        <v>230</v>
      </c>
      <c r="I42" s="173" t="s">
        <v>24</v>
      </c>
      <c r="J42" s="173" t="s">
        <v>24</v>
      </c>
      <c r="K42" s="180" t="s">
        <v>230</v>
      </c>
      <c r="L42" s="180" t="s">
        <v>24</v>
      </c>
      <c r="M42" s="180" t="s">
        <v>24</v>
      </c>
      <c r="N42" s="173" t="s">
        <v>24</v>
      </c>
      <c r="O42" s="173" t="s">
        <v>24</v>
      </c>
      <c r="P42" s="173" t="s">
        <v>24</v>
      </c>
      <c r="Q42" s="173" t="s">
        <v>24</v>
      </c>
      <c r="R42" s="173" t="s">
        <v>24</v>
      </c>
      <c r="S42" s="180" t="s">
        <v>230</v>
      </c>
    </row>
    <row r="43" spans="1:19" ht="24" x14ac:dyDescent="0.2">
      <c r="A43" s="190" t="s">
        <v>213</v>
      </c>
      <c r="B43" s="189" t="s">
        <v>61</v>
      </c>
      <c r="C43" s="203">
        <v>8</v>
      </c>
      <c r="D43" s="173" t="s">
        <v>23</v>
      </c>
      <c r="E43" s="173" t="s">
        <v>23</v>
      </c>
      <c r="F43" s="173" t="s">
        <v>23</v>
      </c>
      <c r="G43" s="173" t="s">
        <v>23</v>
      </c>
      <c r="H43" s="173" t="s">
        <v>23</v>
      </c>
      <c r="I43" s="173" t="s">
        <v>23</v>
      </c>
      <c r="J43" s="173" t="s">
        <v>23</v>
      </c>
      <c r="K43" s="173" t="s">
        <v>23</v>
      </c>
      <c r="L43" s="173" t="s">
        <v>23</v>
      </c>
      <c r="M43" s="173" t="s">
        <v>23</v>
      </c>
      <c r="N43" s="173" t="s">
        <v>23</v>
      </c>
      <c r="O43" s="173" t="s">
        <v>23</v>
      </c>
      <c r="P43" s="173" t="s">
        <v>23</v>
      </c>
      <c r="Q43" s="173" t="s">
        <v>23</v>
      </c>
      <c r="R43" s="173" t="s">
        <v>23</v>
      </c>
      <c r="S43" s="173" t="s">
        <v>23</v>
      </c>
    </row>
    <row r="44" spans="1:19" ht="24" x14ac:dyDescent="0.2">
      <c r="A44" s="190" t="s">
        <v>213</v>
      </c>
      <c r="B44" s="183" t="s">
        <v>214</v>
      </c>
      <c r="C44" s="202">
        <v>8</v>
      </c>
      <c r="D44" s="180" t="s">
        <v>230</v>
      </c>
      <c r="E44" s="180" t="s">
        <v>230</v>
      </c>
      <c r="F44" s="180" t="s">
        <v>230</v>
      </c>
      <c r="G44" s="180" t="s">
        <v>230</v>
      </c>
      <c r="H44" s="180" t="s">
        <v>230</v>
      </c>
      <c r="I44" s="180" t="s">
        <v>230</v>
      </c>
      <c r="J44" s="180" t="s">
        <v>230</v>
      </c>
      <c r="K44" s="180" t="s">
        <v>230</v>
      </c>
      <c r="L44" s="180" t="s">
        <v>230</v>
      </c>
      <c r="M44" s="180" t="s">
        <v>230</v>
      </c>
      <c r="N44" s="180" t="s">
        <v>230</v>
      </c>
      <c r="O44" s="180" t="s">
        <v>230</v>
      </c>
      <c r="P44" s="180" t="s">
        <v>230</v>
      </c>
      <c r="Q44" s="180" t="s">
        <v>230</v>
      </c>
      <c r="R44" s="180" t="s">
        <v>230</v>
      </c>
      <c r="S44" s="180" t="s">
        <v>230</v>
      </c>
    </row>
    <row r="45" spans="1:19" s="162" customFormat="1" x14ac:dyDescent="0.2">
      <c r="A45" s="182" t="s">
        <v>88</v>
      </c>
      <c r="B45" s="183" t="s">
        <v>202</v>
      </c>
      <c r="C45" s="202">
        <v>8</v>
      </c>
      <c r="D45" s="173" t="s">
        <v>229</v>
      </c>
      <c r="E45" s="173" t="s">
        <v>229</v>
      </c>
      <c r="F45" s="173" t="s">
        <v>229</v>
      </c>
      <c r="G45" s="173" t="s">
        <v>229</v>
      </c>
      <c r="H45" s="173" t="s">
        <v>229</v>
      </c>
      <c r="I45" s="173" t="s">
        <v>229</v>
      </c>
      <c r="J45" s="173" t="s">
        <v>229</v>
      </c>
      <c r="K45" s="173" t="s">
        <v>229</v>
      </c>
      <c r="L45" s="173" t="s">
        <v>229</v>
      </c>
      <c r="M45" s="173" t="s">
        <v>229</v>
      </c>
      <c r="N45" s="173" t="s">
        <v>232</v>
      </c>
      <c r="O45" s="173" t="s">
        <v>229</v>
      </c>
      <c r="P45" s="173" t="s">
        <v>232</v>
      </c>
      <c r="Q45" s="173" t="s">
        <v>24</v>
      </c>
      <c r="R45" s="173" t="s">
        <v>232</v>
      </c>
      <c r="S45" s="173" t="s">
        <v>229</v>
      </c>
    </row>
    <row r="46" spans="1:19" ht="15" thickBot="1" x14ac:dyDescent="0.25">
      <c r="A46" s="192" t="s">
        <v>184</v>
      </c>
      <c r="B46" s="189" t="s">
        <v>181</v>
      </c>
      <c r="C46" s="203">
        <v>8</v>
      </c>
      <c r="D46" s="193" t="s">
        <v>23</v>
      </c>
      <c r="E46" s="193" t="s">
        <v>23</v>
      </c>
      <c r="F46" s="193" t="s">
        <v>23</v>
      </c>
      <c r="G46" s="193" t="s">
        <v>23</v>
      </c>
      <c r="H46" s="193" t="s">
        <v>23</v>
      </c>
      <c r="I46" s="193" t="s">
        <v>23</v>
      </c>
      <c r="J46" s="193" t="s">
        <v>23</v>
      </c>
      <c r="K46" s="193" t="s">
        <v>23</v>
      </c>
      <c r="L46" s="193" t="s">
        <v>23</v>
      </c>
      <c r="M46" s="193" t="s">
        <v>23</v>
      </c>
      <c r="N46" s="205" t="s">
        <v>23</v>
      </c>
      <c r="O46" s="193" t="s">
        <v>23</v>
      </c>
      <c r="P46" s="193" t="s">
        <v>23</v>
      </c>
      <c r="Q46" s="193" t="s">
        <v>23</v>
      </c>
      <c r="R46" s="205" t="s">
        <v>23</v>
      </c>
      <c r="S46" s="198" t="s">
        <v>23</v>
      </c>
    </row>
    <row r="47" spans="1:19" ht="15" thickBot="1" x14ac:dyDescent="0.25">
      <c r="A47" s="154" t="s">
        <v>69</v>
      </c>
      <c r="B47" s="156"/>
      <c r="C47" s="157"/>
      <c r="D47" s="158"/>
      <c r="E47" s="158"/>
      <c r="F47" s="158"/>
      <c r="G47" s="158"/>
      <c r="H47" s="158"/>
      <c r="I47" s="158"/>
      <c r="J47" s="158"/>
      <c r="K47" s="158"/>
      <c r="L47" s="158"/>
      <c r="M47" s="158"/>
      <c r="N47" s="158"/>
      <c r="O47" s="158"/>
      <c r="P47" s="158"/>
      <c r="Q47" s="158"/>
      <c r="R47" s="158"/>
      <c r="S47" s="158"/>
    </row>
    <row r="48" spans="1:19" ht="14.25" customHeight="1" x14ac:dyDescent="0.2">
      <c r="A48" s="178" t="s">
        <v>70</v>
      </c>
      <c r="B48" s="194" t="s">
        <v>71</v>
      </c>
      <c r="C48" s="201">
        <v>12</v>
      </c>
      <c r="D48" s="180" t="s">
        <v>23</v>
      </c>
      <c r="E48" s="180" t="s">
        <v>23</v>
      </c>
      <c r="F48" s="180" t="s">
        <v>23</v>
      </c>
      <c r="G48" s="180" t="s">
        <v>23</v>
      </c>
      <c r="H48" s="180" t="s">
        <v>24</v>
      </c>
      <c r="I48" s="180" t="s">
        <v>23</v>
      </c>
      <c r="J48" s="180" t="s">
        <v>23</v>
      </c>
      <c r="K48" s="180" t="s">
        <v>24</v>
      </c>
      <c r="L48" s="180" t="s">
        <v>23</v>
      </c>
      <c r="M48" s="180" t="s">
        <v>23</v>
      </c>
      <c r="N48" s="206" t="s">
        <v>24</v>
      </c>
      <c r="O48" s="180" t="s">
        <v>23</v>
      </c>
      <c r="P48" s="180" t="s">
        <v>23</v>
      </c>
      <c r="Q48" s="180" t="s">
        <v>24</v>
      </c>
      <c r="R48" s="206" t="s">
        <v>24</v>
      </c>
      <c r="S48" s="180" t="s">
        <v>23</v>
      </c>
    </row>
    <row r="49" spans="1:19" x14ac:dyDescent="0.2">
      <c r="A49" s="182" t="s">
        <v>215</v>
      </c>
      <c r="B49" s="186" t="s">
        <v>216</v>
      </c>
      <c r="C49" s="202">
        <v>12</v>
      </c>
      <c r="D49" s="184" t="s">
        <v>24</v>
      </c>
      <c r="E49" s="173" t="s">
        <v>23</v>
      </c>
      <c r="F49" s="184" t="s">
        <v>24</v>
      </c>
      <c r="G49" s="184" t="s">
        <v>24</v>
      </c>
      <c r="H49" s="173" t="s">
        <v>24</v>
      </c>
      <c r="I49" s="184" t="s">
        <v>24</v>
      </c>
      <c r="J49" s="173" t="s">
        <v>23</v>
      </c>
      <c r="K49" s="173" t="s">
        <v>24</v>
      </c>
      <c r="L49" s="184" t="s">
        <v>24</v>
      </c>
      <c r="M49" s="173" t="s">
        <v>24</v>
      </c>
      <c r="N49" s="184" t="s">
        <v>24</v>
      </c>
      <c r="O49" s="173" t="s">
        <v>23</v>
      </c>
      <c r="P49" s="184" t="s">
        <v>24</v>
      </c>
      <c r="Q49" s="184" t="s">
        <v>24</v>
      </c>
      <c r="R49" s="184" t="s">
        <v>24</v>
      </c>
      <c r="S49" s="173" t="s">
        <v>23</v>
      </c>
    </row>
    <row r="50" spans="1:19" ht="24" x14ac:dyDescent="0.2">
      <c r="A50" s="182" t="s">
        <v>217</v>
      </c>
      <c r="B50" s="183" t="s">
        <v>239</v>
      </c>
      <c r="C50" s="202">
        <v>12</v>
      </c>
      <c r="D50" s="184" t="s">
        <v>24</v>
      </c>
      <c r="E50" s="173" t="s">
        <v>23</v>
      </c>
      <c r="F50" s="184" t="s">
        <v>24</v>
      </c>
      <c r="G50" s="184" t="s">
        <v>24</v>
      </c>
      <c r="H50" s="173" t="s">
        <v>24</v>
      </c>
      <c r="I50" s="184" t="s">
        <v>24</v>
      </c>
      <c r="J50" s="173" t="s">
        <v>23</v>
      </c>
      <c r="K50" s="173" t="s">
        <v>24</v>
      </c>
      <c r="L50" s="184" t="s">
        <v>24</v>
      </c>
      <c r="M50" s="173" t="s">
        <v>24</v>
      </c>
      <c r="N50" s="184" t="s">
        <v>24</v>
      </c>
      <c r="O50" s="173" t="s">
        <v>23</v>
      </c>
      <c r="P50" s="184" t="s">
        <v>24</v>
      </c>
      <c r="Q50" s="184" t="s">
        <v>24</v>
      </c>
      <c r="R50" s="184" t="s">
        <v>24</v>
      </c>
      <c r="S50" s="173" t="s">
        <v>23</v>
      </c>
    </row>
    <row r="51" spans="1:19" x14ac:dyDescent="0.2">
      <c r="A51" s="182" t="s">
        <v>72</v>
      </c>
      <c r="B51" s="186" t="s">
        <v>216</v>
      </c>
      <c r="C51" s="202">
        <v>12</v>
      </c>
      <c r="D51" s="173" t="s">
        <v>231</v>
      </c>
      <c r="E51" s="173" t="s">
        <v>231</v>
      </c>
      <c r="F51" s="173" t="s">
        <v>231</v>
      </c>
      <c r="G51" s="173" t="s">
        <v>231</v>
      </c>
      <c r="H51" s="173" t="s">
        <v>24</v>
      </c>
      <c r="I51" s="173" t="s">
        <v>231</v>
      </c>
      <c r="J51" s="173" t="s">
        <v>231</v>
      </c>
      <c r="K51" s="173" t="s">
        <v>24</v>
      </c>
      <c r="L51" s="173" t="s">
        <v>231</v>
      </c>
      <c r="M51" s="173" t="s">
        <v>231</v>
      </c>
      <c r="N51" s="184" t="s">
        <v>24</v>
      </c>
      <c r="O51" s="173" t="s">
        <v>231</v>
      </c>
      <c r="P51" s="173" t="s">
        <v>231</v>
      </c>
      <c r="Q51" s="184" t="s">
        <v>24</v>
      </c>
      <c r="R51" s="184" t="s">
        <v>24</v>
      </c>
      <c r="S51" s="173" t="s">
        <v>231</v>
      </c>
    </row>
    <row r="52" spans="1:19" x14ac:dyDescent="0.2">
      <c r="A52" s="182" t="s">
        <v>85</v>
      </c>
      <c r="B52" s="186" t="s">
        <v>73</v>
      </c>
      <c r="C52" s="202">
        <v>12</v>
      </c>
      <c r="D52" s="173" t="s">
        <v>23</v>
      </c>
      <c r="E52" s="173" t="s">
        <v>23</v>
      </c>
      <c r="F52" s="173" t="s">
        <v>23</v>
      </c>
      <c r="G52" s="173" t="s">
        <v>23</v>
      </c>
      <c r="H52" s="173" t="s">
        <v>24</v>
      </c>
      <c r="I52" s="173" t="s">
        <v>23</v>
      </c>
      <c r="J52" s="173" t="s">
        <v>23</v>
      </c>
      <c r="K52" s="173" t="s">
        <v>24</v>
      </c>
      <c r="L52" s="173" t="s">
        <v>23</v>
      </c>
      <c r="M52" s="173" t="s">
        <v>23</v>
      </c>
      <c r="N52" s="173" t="s">
        <v>24</v>
      </c>
      <c r="O52" s="173" t="s">
        <v>23</v>
      </c>
      <c r="P52" s="173" t="s">
        <v>23</v>
      </c>
      <c r="Q52" s="173" t="s">
        <v>24</v>
      </c>
      <c r="R52" s="173" t="s">
        <v>24</v>
      </c>
      <c r="S52" s="173" t="s">
        <v>23</v>
      </c>
    </row>
    <row r="53" spans="1:19" x14ac:dyDescent="0.2">
      <c r="A53" s="182" t="s">
        <v>185</v>
      </c>
      <c r="B53" s="186" t="s">
        <v>73</v>
      </c>
      <c r="C53" s="202">
        <v>12</v>
      </c>
      <c r="D53" s="173" t="s">
        <v>24</v>
      </c>
      <c r="E53" s="173" t="s">
        <v>23</v>
      </c>
      <c r="F53" s="173" t="s">
        <v>24</v>
      </c>
      <c r="G53" s="173" t="s">
        <v>24</v>
      </c>
      <c r="H53" s="173" t="s">
        <v>24</v>
      </c>
      <c r="I53" s="173" t="s">
        <v>24</v>
      </c>
      <c r="J53" s="173" t="s">
        <v>23</v>
      </c>
      <c r="K53" s="173" t="s">
        <v>24</v>
      </c>
      <c r="L53" s="173" t="s">
        <v>24</v>
      </c>
      <c r="M53" s="173" t="s">
        <v>24</v>
      </c>
      <c r="N53" s="173" t="s">
        <v>24</v>
      </c>
      <c r="O53" s="173" t="s">
        <v>23</v>
      </c>
      <c r="P53" s="173" t="s">
        <v>24</v>
      </c>
      <c r="Q53" s="173" t="s">
        <v>24</v>
      </c>
      <c r="R53" s="173" t="s">
        <v>24</v>
      </c>
      <c r="S53" s="173" t="s">
        <v>23</v>
      </c>
    </row>
    <row r="54" spans="1:19" x14ac:dyDescent="0.2">
      <c r="A54" s="182" t="s">
        <v>218</v>
      </c>
      <c r="B54" s="186" t="s">
        <v>73</v>
      </c>
      <c r="C54" s="202">
        <v>12</v>
      </c>
      <c r="D54" s="173" t="s">
        <v>23</v>
      </c>
      <c r="E54" s="173" t="s">
        <v>23</v>
      </c>
      <c r="F54" s="173" t="s">
        <v>23</v>
      </c>
      <c r="G54" s="173" t="s">
        <v>23</v>
      </c>
      <c r="H54" s="173" t="s">
        <v>24</v>
      </c>
      <c r="I54" s="173" t="s">
        <v>23</v>
      </c>
      <c r="J54" s="173" t="s">
        <v>23</v>
      </c>
      <c r="K54" s="173" t="s">
        <v>24</v>
      </c>
      <c r="L54" s="173" t="s">
        <v>23</v>
      </c>
      <c r="M54" s="173" t="s">
        <v>23</v>
      </c>
      <c r="N54" s="173" t="s">
        <v>24</v>
      </c>
      <c r="O54" s="173" t="s">
        <v>23</v>
      </c>
      <c r="P54" s="173" t="s">
        <v>23</v>
      </c>
      <c r="Q54" s="173" t="s">
        <v>24</v>
      </c>
      <c r="R54" s="173" t="s">
        <v>24</v>
      </c>
      <c r="S54" s="173" t="s">
        <v>23</v>
      </c>
    </row>
    <row r="55" spans="1:19" ht="24" x14ac:dyDescent="0.2">
      <c r="A55" s="182" t="s">
        <v>219</v>
      </c>
      <c r="B55" s="186" t="s">
        <v>220</v>
      </c>
      <c r="C55" s="202">
        <v>12</v>
      </c>
      <c r="D55" s="173" t="s">
        <v>23</v>
      </c>
      <c r="E55" s="173" t="s">
        <v>23</v>
      </c>
      <c r="F55" s="173" t="s">
        <v>23</v>
      </c>
      <c r="G55" s="173" t="s">
        <v>23</v>
      </c>
      <c r="H55" s="173" t="s">
        <v>24</v>
      </c>
      <c r="I55" s="173" t="s">
        <v>23</v>
      </c>
      <c r="J55" s="173" t="s">
        <v>23</v>
      </c>
      <c r="K55" s="173" t="s">
        <v>24</v>
      </c>
      <c r="L55" s="173" t="s">
        <v>23</v>
      </c>
      <c r="M55" s="173" t="s">
        <v>23</v>
      </c>
      <c r="N55" s="173" t="s">
        <v>24</v>
      </c>
      <c r="O55" s="173" t="s">
        <v>23</v>
      </c>
      <c r="P55" s="173" t="s">
        <v>23</v>
      </c>
      <c r="Q55" s="173" t="s">
        <v>24</v>
      </c>
      <c r="R55" s="173" t="s">
        <v>24</v>
      </c>
      <c r="S55" s="173" t="s">
        <v>23</v>
      </c>
    </row>
    <row r="56" spans="1:19" x14ac:dyDescent="0.2">
      <c r="A56" s="182" t="s">
        <v>27</v>
      </c>
      <c r="B56" s="186" t="s">
        <v>97</v>
      </c>
      <c r="C56" s="202">
        <v>12</v>
      </c>
      <c r="D56" s="173" t="s">
        <v>23</v>
      </c>
      <c r="E56" s="173" t="s">
        <v>23</v>
      </c>
      <c r="F56" s="173" t="s">
        <v>23</v>
      </c>
      <c r="G56" s="173" t="s">
        <v>23</v>
      </c>
      <c r="H56" s="173" t="s">
        <v>24</v>
      </c>
      <c r="I56" s="173" t="s">
        <v>23</v>
      </c>
      <c r="J56" s="173" t="s">
        <v>23</v>
      </c>
      <c r="K56" s="173" t="s">
        <v>24</v>
      </c>
      <c r="L56" s="173" t="s">
        <v>23</v>
      </c>
      <c r="M56" s="173" t="s">
        <v>23</v>
      </c>
      <c r="N56" s="173" t="s">
        <v>24</v>
      </c>
      <c r="O56" s="173" t="s">
        <v>23</v>
      </c>
      <c r="P56" s="173" t="s">
        <v>23</v>
      </c>
      <c r="Q56" s="173" t="s">
        <v>24</v>
      </c>
      <c r="R56" s="173" t="s">
        <v>24</v>
      </c>
      <c r="S56" s="173" t="s">
        <v>23</v>
      </c>
    </row>
    <row r="57" spans="1:19" x14ac:dyDescent="0.2">
      <c r="A57" s="182" t="s">
        <v>221</v>
      </c>
      <c r="B57" s="186" t="s">
        <v>98</v>
      </c>
      <c r="C57" s="202">
        <v>12</v>
      </c>
      <c r="D57" s="173" t="s">
        <v>23</v>
      </c>
      <c r="E57" s="173" t="s">
        <v>23</v>
      </c>
      <c r="F57" s="173" t="s">
        <v>23</v>
      </c>
      <c r="G57" s="173" t="s">
        <v>23</v>
      </c>
      <c r="H57" s="173" t="s">
        <v>24</v>
      </c>
      <c r="I57" s="173" t="s">
        <v>23</v>
      </c>
      <c r="J57" s="173" t="s">
        <v>23</v>
      </c>
      <c r="K57" s="173" t="s">
        <v>24</v>
      </c>
      <c r="L57" s="173" t="s">
        <v>23</v>
      </c>
      <c r="M57" s="173" t="s">
        <v>23</v>
      </c>
      <c r="N57" s="173" t="s">
        <v>24</v>
      </c>
      <c r="O57" s="173" t="s">
        <v>23</v>
      </c>
      <c r="P57" s="173" t="s">
        <v>23</v>
      </c>
      <c r="Q57" s="173" t="s">
        <v>24</v>
      </c>
      <c r="R57" s="173" t="s">
        <v>24</v>
      </c>
      <c r="S57" s="173" t="s">
        <v>23</v>
      </c>
    </row>
    <row r="58" spans="1:19" x14ac:dyDescent="0.2">
      <c r="A58" s="182" t="s">
        <v>74</v>
      </c>
      <c r="B58" s="186" t="s">
        <v>73</v>
      </c>
      <c r="C58" s="202">
        <v>12</v>
      </c>
      <c r="D58" s="173" t="s">
        <v>24</v>
      </c>
      <c r="E58" s="173" t="s">
        <v>23</v>
      </c>
      <c r="F58" s="173" t="s">
        <v>24</v>
      </c>
      <c r="G58" s="173" t="s">
        <v>24</v>
      </c>
      <c r="H58" s="173" t="s">
        <v>24</v>
      </c>
      <c r="I58" s="173" t="s">
        <v>24</v>
      </c>
      <c r="J58" s="173" t="s">
        <v>23</v>
      </c>
      <c r="K58" s="173" t="s">
        <v>24</v>
      </c>
      <c r="L58" s="173" t="s">
        <v>24</v>
      </c>
      <c r="M58" s="173" t="s">
        <v>24</v>
      </c>
      <c r="N58" s="173" t="s">
        <v>24</v>
      </c>
      <c r="O58" s="173" t="s">
        <v>23</v>
      </c>
      <c r="P58" s="173" t="s">
        <v>24</v>
      </c>
      <c r="Q58" s="173" t="s">
        <v>24</v>
      </c>
      <c r="R58" s="173" t="s">
        <v>24</v>
      </c>
      <c r="S58" s="173" t="s">
        <v>23</v>
      </c>
    </row>
    <row r="59" spans="1:19" x14ac:dyDescent="0.2">
      <c r="A59" s="182" t="s">
        <v>186</v>
      </c>
      <c r="B59" s="186" t="s">
        <v>189</v>
      </c>
      <c r="C59" s="202">
        <v>12</v>
      </c>
      <c r="D59" s="173" t="s">
        <v>24</v>
      </c>
      <c r="E59" s="173" t="s">
        <v>23</v>
      </c>
      <c r="F59" s="173" t="s">
        <v>24</v>
      </c>
      <c r="G59" s="173" t="s">
        <v>24</v>
      </c>
      <c r="H59" s="173" t="s">
        <v>24</v>
      </c>
      <c r="I59" s="173" t="s">
        <v>24</v>
      </c>
      <c r="J59" s="173" t="s">
        <v>23</v>
      </c>
      <c r="K59" s="173" t="s">
        <v>24</v>
      </c>
      <c r="L59" s="173" t="s">
        <v>24</v>
      </c>
      <c r="M59" s="173" t="s">
        <v>24</v>
      </c>
      <c r="N59" s="173" t="s">
        <v>24</v>
      </c>
      <c r="O59" s="173" t="s">
        <v>23</v>
      </c>
      <c r="P59" s="173" t="s">
        <v>24</v>
      </c>
      <c r="Q59" s="173" t="s">
        <v>24</v>
      </c>
      <c r="R59" s="173" t="s">
        <v>24</v>
      </c>
      <c r="S59" s="173" t="s">
        <v>23</v>
      </c>
    </row>
    <row r="60" spans="1:19" ht="15" thickBot="1" x14ac:dyDescent="0.25">
      <c r="A60" s="192" t="s">
        <v>84</v>
      </c>
      <c r="B60" s="195" t="s">
        <v>99</v>
      </c>
      <c r="C60" s="203">
        <v>12</v>
      </c>
      <c r="D60" s="196" t="s">
        <v>24</v>
      </c>
      <c r="E60" s="196" t="s">
        <v>23</v>
      </c>
      <c r="F60" s="196" t="s">
        <v>24</v>
      </c>
      <c r="G60" s="196" t="s">
        <v>24</v>
      </c>
      <c r="H60" s="196" t="s">
        <v>24</v>
      </c>
      <c r="I60" s="196" t="s">
        <v>24</v>
      </c>
      <c r="J60" s="196" t="s">
        <v>23</v>
      </c>
      <c r="K60" s="196" t="s">
        <v>24</v>
      </c>
      <c r="L60" s="196" t="s">
        <v>24</v>
      </c>
      <c r="M60" s="196" t="s">
        <v>24</v>
      </c>
      <c r="N60" s="207" t="s">
        <v>24</v>
      </c>
      <c r="O60" s="196" t="s">
        <v>23</v>
      </c>
      <c r="P60" s="196" t="s">
        <v>24</v>
      </c>
      <c r="Q60" s="196" t="s">
        <v>24</v>
      </c>
      <c r="R60" s="207" t="s">
        <v>24</v>
      </c>
      <c r="S60" s="196" t="s">
        <v>23</v>
      </c>
    </row>
    <row r="61" spans="1:19" ht="15" thickBot="1" x14ac:dyDescent="0.25">
      <c r="A61" s="154" t="s">
        <v>28</v>
      </c>
      <c r="B61" s="156"/>
      <c r="C61" s="157"/>
      <c r="D61" s="158"/>
      <c r="E61" s="158"/>
      <c r="F61" s="158"/>
      <c r="G61" s="158"/>
      <c r="H61" s="158"/>
      <c r="I61" s="158"/>
      <c r="J61" s="158"/>
      <c r="K61" s="158"/>
      <c r="L61" s="158"/>
      <c r="M61" s="158"/>
      <c r="N61" s="158"/>
      <c r="O61" s="158"/>
      <c r="P61" s="158"/>
      <c r="Q61" s="158"/>
      <c r="R61" s="158"/>
      <c r="S61" s="158"/>
    </row>
    <row r="62" spans="1:19" ht="36" x14ac:dyDescent="0.2">
      <c r="A62" s="178" t="s">
        <v>222</v>
      </c>
      <c r="B62" s="197" t="s">
        <v>240</v>
      </c>
      <c r="C62" s="209">
        <v>14</v>
      </c>
      <c r="D62" s="180" t="s">
        <v>23</v>
      </c>
      <c r="E62" s="180" t="s">
        <v>23</v>
      </c>
      <c r="F62" s="180" t="s">
        <v>23</v>
      </c>
      <c r="G62" s="180" t="s">
        <v>23</v>
      </c>
      <c r="H62" s="180" t="s">
        <v>23</v>
      </c>
      <c r="I62" s="180" t="s">
        <v>23</v>
      </c>
      <c r="J62" s="180" t="s">
        <v>23</v>
      </c>
      <c r="K62" s="180" t="s">
        <v>23</v>
      </c>
      <c r="L62" s="180" t="s">
        <v>23</v>
      </c>
      <c r="M62" s="180" t="s">
        <v>23</v>
      </c>
      <c r="N62" s="206" t="s">
        <v>23</v>
      </c>
      <c r="O62" s="180" t="s">
        <v>23</v>
      </c>
      <c r="P62" s="180" t="s">
        <v>23</v>
      </c>
      <c r="Q62" s="180" t="s">
        <v>23</v>
      </c>
      <c r="R62" s="206" t="s">
        <v>23</v>
      </c>
      <c r="S62" s="180" t="s">
        <v>23</v>
      </c>
    </row>
    <row r="63" spans="1:19" ht="36" x14ac:dyDescent="0.2">
      <c r="A63" s="266" t="s">
        <v>187</v>
      </c>
      <c r="B63" s="186" t="s">
        <v>107</v>
      </c>
      <c r="C63" s="202">
        <v>14</v>
      </c>
      <c r="D63" s="173" t="s">
        <v>231</v>
      </c>
      <c r="E63" s="173" t="s">
        <v>231</v>
      </c>
      <c r="F63" s="173" t="s">
        <v>231</v>
      </c>
      <c r="G63" s="173" t="s">
        <v>23</v>
      </c>
      <c r="H63" s="173" t="s">
        <v>2559</v>
      </c>
      <c r="I63" s="173" t="s">
        <v>231</v>
      </c>
      <c r="J63" s="173" t="s">
        <v>231</v>
      </c>
      <c r="K63" s="173" t="s">
        <v>2558</v>
      </c>
      <c r="L63" s="173" t="s">
        <v>23</v>
      </c>
      <c r="M63" s="173" t="s">
        <v>2557</v>
      </c>
      <c r="N63" s="173" t="s">
        <v>231</v>
      </c>
      <c r="O63" s="173" t="s">
        <v>231</v>
      </c>
      <c r="P63" s="173" t="s">
        <v>23</v>
      </c>
      <c r="Q63" s="173" t="s">
        <v>23</v>
      </c>
      <c r="R63" s="173" t="s">
        <v>23</v>
      </c>
      <c r="S63" s="173" t="s">
        <v>231</v>
      </c>
    </row>
    <row r="64" spans="1:19" x14ac:dyDescent="0.2">
      <c r="A64" s="182" t="s">
        <v>152</v>
      </c>
      <c r="B64" s="186" t="s">
        <v>223</v>
      </c>
      <c r="C64" s="202">
        <v>14</v>
      </c>
      <c r="D64" s="173" t="s">
        <v>24</v>
      </c>
      <c r="E64" s="173" t="s">
        <v>24</v>
      </c>
      <c r="F64" s="173" t="s">
        <v>24</v>
      </c>
      <c r="G64" s="173" t="s">
        <v>24</v>
      </c>
      <c r="H64" s="173" t="s">
        <v>24</v>
      </c>
      <c r="I64" s="173" t="s">
        <v>24</v>
      </c>
      <c r="J64" s="173" t="s">
        <v>23</v>
      </c>
      <c r="K64" s="173" t="s">
        <v>24</v>
      </c>
      <c r="L64" s="173" t="s">
        <v>24</v>
      </c>
      <c r="M64" s="173" t="s">
        <v>23</v>
      </c>
      <c r="N64" s="173" t="s">
        <v>24</v>
      </c>
      <c r="O64" s="173" t="s">
        <v>24</v>
      </c>
      <c r="P64" s="173" t="s">
        <v>24</v>
      </c>
      <c r="Q64" s="173" t="s">
        <v>24</v>
      </c>
      <c r="R64" s="173" t="s">
        <v>24</v>
      </c>
      <c r="S64" s="173" t="s">
        <v>23</v>
      </c>
    </row>
    <row r="65" spans="1:19" ht="24" x14ac:dyDescent="0.2">
      <c r="A65" s="182" t="s">
        <v>119</v>
      </c>
      <c r="B65" s="183" t="s">
        <v>120</v>
      </c>
      <c r="C65" s="202">
        <v>14</v>
      </c>
      <c r="D65" s="173" t="s">
        <v>23</v>
      </c>
      <c r="E65" s="173" t="s">
        <v>23</v>
      </c>
      <c r="F65" s="173" t="s">
        <v>23</v>
      </c>
      <c r="G65" s="173" t="s">
        <v>23</v>
      </c>
      <c r="H65" s="173" t="s">
        <v>24</v>
      </c>
      <c r="I65" s="173" t="s">
        <v>23</v>
      </c>
      <c r="J65" s="173" t="s">
        <v>24</v>
      </c>
      <c r="K65" s="173" t="s">
        <v>23</v>
      </c>
      <c r="L65" s="173" t="s">
        <v>23</v>
      </c>
      <c r="M65" s="173" t="s">
        <v>24</v>
      </c>
      <c r="N65" s="173" t="s">
        <v>23</v>
      </c>
      <c r="O65" s="173" t="s">
        <v>23</v>
      </c>
      <c r="P65" s="173" t="s">
        <v>23</v>
      </c>
      <c r="Q65" s="173" t="s">
        <v>24</v>
      </c>
      <c r="R65" s="173" t="s">
        <v>23</v>
      </c>
      <c r="S65" s="173" t="s">
        <v>24</v>
      </c>
    </row>
    <row r="66" spans="1:19" ht="24" x14ac:dyDescent="0.2">
      <c r="A66" s="182" t="s">
        <v>224</v>
      </c>
      <c r="B66" s="186" t="s">
        <v>225</v>
      </c>
      <c r="C66" s="202">
        <v>14</v>
      </c>
      <c r="D66" s="173" t="s">
        <v>24</v>
      </c>
      <c r="E66" s="173" t="s">
        <v>24</v>
      </c>
      <c r="F66" s="173" t="s">
        <v>24</v>
      </c>
      <c r="G66" s="173" t="s">
        <v>24</v>
      </c>
      <c r="H66" s="173" t="s">
        <v>23</v>
      </c>
      <c r="I66" s="173" t="s">
        <v>24</v>
      </c>
      <c r="J66" s="173" t="s">
        <v>24</v>
      </c>
      <c r="K66" s="173" t="s">
        <v>24</v>
      </c>
      <c r="L66" s="173" t="s">
        <v>24</v>
      </c>
      <c r="M66" s="173" t="s">
        <v>24</v>
      </c>
      <c r="N66" s="173" t="s">
        <v>24</v>
      </c>
      <c r="O66" s="173" t="s">
        <v>24</v>
      </c>
      <c r="P66" s="173" t="s">
        <v>24</v>
      </c>
      <c r="Q66" s="173" t="s">
        <v>24</v>
      </c>
      <c r="R66" s="173" t="s">
        <v>24</v>
      </c>
      <c r="S66" s="173" t="s">
        <v>24</v>
      </c>
    </row>
    <row r="67" spans="1:19" ht="36" x14ac:dyDescent="0.2">
      <c r="A67" s="182" t="s">
        <v>627</v>
      </c>
      <c r="B67" s="186" t="s">
        <v>226</v>
      </c>
      <c r="C67" s="202">
        <v>14</v>
      </c>
      <c r="D67" s="173" t="s">
        <v>24</v>
      </c>
      <c r="E67" s="173" t="s">
        <v>24</v>
      </c>
      <c r="F67" s="173" t="s">
        <v>24</v>
      </c>
      <c r="G67" s="173" t="s">
        <v>24</v>
      </c>
      <c r="H67" s="173" t="s">
        <v>238</v>
      </c>
      <c r="I67" s="173" t="s">
        <v>24</v>
      </c>
      <c r="J67" s="173" t="s">
        <v>24</v>
      </c>
      <c r="K67" s="173" t="s">
        <v>24</v>
      </c>
      <c r="L67" s="173" t="s">
        <v>24</v>
      </c>
      <c r="M67" s="173" t="s">
        <v>24</v>
      </c>
      <c r="N67" s="173" t="s">
        <v>24</v>
      </c>
      <c r="O67" s="173" t="s">
        <v>24</v>
      </c>
      <c r="P67" s="173" t="s">
        <v>24</v>
      </c>
      <c r="Q67" s="173" t="s">
        <v>24</v>
      </c>
      <c r="R67" s="173" t="s">
        <v>24</v>
      </c>
      <c r="S67" s="173" t="s">
        <v>24</v>
      </c>
    </row>
    <row r="68" spans="1:19" ht="24" x14ac:dyDescent="0.2">
      <c r="A68" s="182" t="s">
        <v>100</v>
      </c>
      <c r="B68" s="186" t="s">
        <v>101</v>
      </c>
      <c r="C68" s="202">
        <v>14</v>
      </c>
      <c r="D68" s="180" t="s">
        <v>233</v>
      </c>
      <c r="E68" s="180" t="s">
        <v>233</v>
      </c>
      <c r="F68" s="180" t="s">
        <v>233</v>
      </c>
      <c r="G68" s="180" t="s">
        <v>233</v>
      </c>
      <c r="H68" s="180" t="s">
        <v>233</v>
      </c>
      <c r="I68" s="180" t="s">
        <v>233</v>
      </c>
      <c r="J68" s="180" t="s">
        <v>233</v>
      </c>
      <c r="K68" s="180" t="s">
        <v>233</v>
      </c>
      <c r="L68" s="180" t="s">
        <v>233</v>
      </c>
      <c r="M68" s="180" t="s">
        <v>233</v>
      </c>
      <c r="N68" s="180" t="s">
        <v>233</v>
      </c>
      <c r="O68" s="180" t="s">
        <v>233</v>
      </c>
      <c r="P68" s="180" t="s">
        <v>233</v>
      </c>
      <c r="Q68" s="180" t="s">
        <v>233</v>
      </c>
      <c r="R68" s="180" t="s">
        <v>233</v>
      </c>
      <c r="S68" s="180" t="s">
        <v>233</v>
      </c>
    </row>
    <row r="69" spans="1:19" ht="36" x14ac:dyDescent="0.2">
      <c r="A69" s="182" t="s">
        <v>190</v>
      </c>
      <c r="B69" s="186" t="s">
        <v>577</v>
      </c>
      <c r="C69" s="202">
        <v>14</v>
      </c>
      <c r="D69" s="173" t="s">
        <v>23</v>
      </c>
      <c r="E69" s="173" t="s">
        <v>23</v>
      </c>
      <c r="F69" s="173" t="s">
        <v>23</v>
      </c>
      <c r="G69" s="173" t="s">
        <v>23</v>
      </c>
      <c r="H69" s="173" t="s">
        <v>23</v>
      </c>
      <c r="I69" s="173" t="s">
        <v>23</v>
      </c>
      <c r="J69" s="173" t="s">
        <v>24</v>
      </c>
      <c r="K69" s="173" t="s">
        <v>23</v>
      </c>
      <c r="L69" s="173" t="s">
        <v>23</v>
      </c>
      <c r="M69" s="173" t="s">
        <v>24</v>
      </c>
      <c r="N69" s="173" t="s">
        <v>24</v>
      </c>
      <c r="O69" s="173" t="s">
        <v>23</v>
      </c>
      <c r="P69" s="173" t="s">
        <v>23</v>
      </c>
      <c r="Q69" s="173" t="s">
        <v>24</v>
      </c>
      <c r="R69" s="173" t="s">
        <v>24</v>
      </c>
      <c r="S69" s="173" t="s">
        <v>24</v>
      </c>
    </row>
    <row r="70" spans="1:19" ht="15" thickBot="1" x14ac:dyDescent="0.25">
      <c r="A70" s="192" t="s">
        <v>153</v>
      </c>
      <c r="B70" s="195" t="s">
        <v>94</v>
      </c>
      <c r="C70" s="203">
        <v>14</v>
      </c>
      <c r="D70" s="196" t="s">
        <v>24</v>
      </c>
      <c r="E70" s="196" t="s">
        <v>24</v>
      </c>
      <c r="F70" s="196" t="s">
        <v>24</v>
      </c>
      <c r="G70" s="196" t="s">
        <v>24</v>
      </c>
      <c r="H70" s="196" t="s">
        <v>25</v>
      </c>
      <c r="I70" s="196" t="s">
        <v>24</v>
      </c>
      <c r="J70" s="196" t="s">
        <v>25</v>
      </c>
      <c r="K70" s="196" t="s">
        <v>25</v>
      </c>
      <c r="L70" s="196" t="s">
        <v>24</v>
      </c>
      <c r="M70" s="196" t="s">
        <v>25</v>
      </c>
      <c r="N70" s="208" t="s">
        <v>24</v>
      </c>
      <c r="O70" s="196" t="s">
        <v>24</v>
      </c>
      <c r="P70" s="196" t="s">
        <v>24</v>
      </c>
      <c r="Q70" s="196" t="s">
        <v>24</v>
      </c>
      <c r="R70" s="208" t="s">
        <v>24</v>
      </c>
      <c r="S70" s="196" t="s">
        <v>25</v>
      </c>
    </row>
    <row r="71" spans="1:19" ht="15" thickBot="1" x14ac:dyDescent="0.25">
      <c r="A71" s="588" t="s">
        <v>244</v>
      </c>
      <c r="B71" s="589"/>
      <c r="C71" s="159"/>
      <c r="D71" s="160"/>
      <c r="E71" s="160"/>
      <c r="F71" s="160"/>
      <c r="G71" s="160"/>
      <c r="H71" s="160"/>
      <c r="I71" s="160"/>
      <c r="J71" s="160"/>
      <c r="K71" s="160"/>
      <c r="L71" s="160"/>
      <c r="M71" s="160"/>
      <c r="N71" s="160"/>
      <c r="O71" s="160"/>
      <c r="P71" s="160"/>
      <c r="Q71" s="160"/>
      <c r="R71" s="160"/>
      <c r="S71" s="160"/>
    </row>
    <row r="72" spans="1:19" ht="38.1" customHeight="1" x14ac:dyDescent="0.2">
      <c r="A72" s="199" t="s">
        <v>75</v>
      </c>
      <c r="B72" s="197" t="s">
        <v>629</v>
      </c>
      <c r="C72" s="209">
        <v>8</v>
      </c>
      <c r="D72" s="200" t="s">
        <v>232</v>
      </c>
      <c r="E72" s="200" t="s">
        <v>232</v>
      </c>
      <c r="F72" s="200" t="s">
        <v>232</v>
      </c>
      <c r="G72" s="200" t="s">
        <v>232</v>
      </c>
      <c r="H72" s="200" t="s">
        <v>232</v>
      </c>
      <c r="I72" s="200" t="s">
        <v>232</v>
      </c>
      <c r="J72" s="200" t="s">
        <v>232</v>
      </c>
      <c r="K72" s="200" t="s">
        <v>232</v>
      </c>
      <c r="L72" s="200" t="s">
        <v>232</v>
      </c>
      <c r="M72" s="200" t="s">
        <v>232</v>
      </c>
      <c r="N72" s="200" t="s">
        <v>232</v>
      </c>
      <c r="O72" s="200" t="s">
        <v>232</v>
      </c>
      <c r="P72" s="200" t="s">
        <v>232</v>
      </c>
      <c r="Q72" s="200" t="s">
        <v>232</v>
      </c>
      <c r="R72" s="200" t="s">
        <v>232</v>
      </c>
      <c r="S72" s="200" t="s">
        <v>232</v>
      </c>
    </row>
    <row r="73" spans="1:19" ht="29.45" customHeight="1" x14ac:dyDescent="0.2">
      <c r="A73" s="199" t="s">
        <v>75</v>
      </c>
      <c r="B73" s="183" t="s">
        <v>630</v>
      </c>
      <c r="C73" s="202">
        <v>8</v>
      </c>
      <c r="D73" s="218" t="s">
        <v>232</v>
      </c>
      <c r="E73" s="218" t="s">
        <v>232</v>
      </c>
      <c r="F73" s="218" t="s">
        <v>232</v>
      </c>
      <c r="G73" s="218" t="s">
        <v>232</v>
      </c>
      <c r="H73" s="180" t="s">
        <v>233</v>
      </c>
      <c r="I73" s="218" t="s">
        <v>232</v>
      </c>
      <c r="J73" s="180" t="s">
        <v>233</v>
      </c>
      <c r="K73" s="218" t="s">
        <v>232</v>
      </c>
      <c r="L73" s="180" t="s">
        <v>232</v>
      </c>
      <c r="M73" s="180" t="s">
        <v>233</v>
      </c>
      <c r="N73" s="218" t="s">
        <v>232</v>
      </c>
      <c r="O73" s="218" t="s">
        <v>232</v>
      </c>
      <c r="P73" s="218" t="s">
        <v>232</v>
      </c>
      <c r="Q73" s="218" t="s">
        <v>232</v>
      </c>
      <c r="R73" s="218" t="s">
        <v>232</v>
      </c>
      <c r="S73" s="180" t="s">
        <v>233</v>
      </c>
    </row>
    <row r="74" spans="1:19" ht="29.45" customHeight="1" x14ac:dyDescent="0.2">
      <c r="A74" s="199" t="s">
        <v>2530</v>
      </c>
      <c r="B74" s="183" t="s">
        <v>2531</v>
      </c>
      <c r="C74" s="202">
        <v>8</v>
      </c>
      <c r="D74" s="218" t="s">
        <v>23</v>
      </c>
      <c r="E74" s="218" t="s">
        <v>23</v>
      </c>
      <c r="F74" s="218"/>
      <c r="G74" s="218" t="s">
        <v>23</v>
      </c>
      <c r="H74" s="180"/>
      <c r="I74" s="218" t="s">
        <v>23</v>
      </c>
      <c r="J74" s="180"/>
      <c r="K74" s="218" t="s">
        <v>23</v>
      </c>
      <c r="L74" s="180"/>
      <c r="M74" s="180"/>
      <c r="N74" s="218"/>
      <c r="O74" s="218"/>
      <c r="P74" s="218"/>
      <c r="Q74" s="218"/>
      <c r="R74" s="218"/>
      <c r="S74" s="180"/>
    </row>
    <row r="75" spans="1:19" ht="29.45" customHeight="1" x14ac:dyDescent="0.2">
      <c r="A75" s="199" t="s">
        <v>2530</v>
      </c>
      <c r="B75" s="183" t="s">
        <v>2532</v>
      </c>
      <c r="C75" s="202">
        <v>8</v>
      </c>
      <c r="D75" s="218" t="s">
        <v>23</v>
      </c>
      <c r="E75" s="218" t="s">
        <v>23</v>
      </c>
      <c r="F75" s="218" t="s">
        <v>23</v>
      </c>
      <c r="G75" s="218" t="s">
        <v>23</v>
      </c>
      <c r="H75" s="218" t="s">
        <v>23</v>
      </c>
      <c r="I75" s="218" t="s">
        <v>23</v>
      </c>
      <c r="J75" s="218" t="s">
        <v>23</v>
      </c>
      <c r="K75" s="218" t="s">
        <v>23</v>
      </c>
      <c r="L75" s="218" t="s">
        <v>23</v>
      </c>
      <c r="M75" s="218" t="s">
        <v>23</v>
      </c>
      <c r="N75" s="218" t="s">
        <v>23</v>
      </c>
      <c r="O75" s="218" t="s">
        <v>23</v>
      </c>
      <c r="P75" s="218" t="s">
        <v>23</v>
      </c>
      <c r="Q75" s="218" t="s">
        <v>23</v>
      </c>
      <c r="R75" s="218" t="s">
        <v>23</v>
      </c>
      <c r="S75" s="218" t="s">
        <v>23</v>
      </c>
    </row>
    <row r="76" spans="1:19" ht="36" x14ac:dyDescent="0.2">
      <c r="A76" s="182" t="s">
        <v>154</v>
      </c>
      <c r="B76" s="183" t="s">
        <v>227</v>
      </c>
      <c r="C76" s="202">
        <v>8</v>
      </c>
      <c r="D76" s="173" t="s">
        <v>24</v>
      </c>
      <c r="E76" s="173" t="s">
        <v>24</v>
      </c>
      <c r="F76" s="173" t="s">
        <v>24</v>
      </c>
      <c r="G76" s="173" t="s">
        <v>24</v>
      </c>
      <c r="H76" s="173" t="s">
        <v>24</v>
      </c>
      <c r="I76" s="173" t="s">
        <v>238</v>
      </c>
      <c r="J76" s="173" t="s">
        <v>238</v>
      </c>
      <c r="K76" s="173" t="s">
        <v>24</v>
      </c>
      <c r="L76" s="173" t="s">
        <v>238</v>
      </c>
      <c r="M76" s="173" t="s">
        <v>238</v>
      </c>
      <c r="N76" s="173" t="s">
        <v>24</v>
      </c>
      <c r="O76" s="173" t="s">
        <v>24</v>
      </c>
      <c r="P76" s="173" t="s">
        <v>24</v>
      </c>
      <c r="Q76" s="173" t="s">
        <v>24</v>
      </c>
      <c r="R76" s="173" t="s">
        <v>24</v>
      </c>
      <c r="S76" s="173" t="s">
        <v>238</v>
      </c>
    </row>
    <row r="77" spans="1:19" x14ac:dyDescent="0.2">
      <c r="A77" s="76"/>
      <c r="B77" s="76"/>
      <c r="C77" s="85"/>
      <c r="D77" s="85"/>
      <c r="E77" s="85"/>
      <c r="F77" s="91"/>
      <c r="G77" s="91"/>
      <c r="H77" s="91"/>
      <c r="I77" s="91"/>
      <c r="J77" s="91"/>
      <c r="K77" s="91"/>
      <c r="L77" s="91"/>
      <c r="M77" s="91"/>
      <c r="N77" s="91"/>
      <c r="O77" s="91"/>
      <c r="P77" s="91"/>
      <c r="Q77" s="91"/>
      <c r="R77" s="91"/>
      <c r="S77" s="91"/>
    </row>
    <row r="78" spans="1:19" ht="33.6" customHeight="1" x14ac:dyDescent="0.2">
      <c r="A78" s="592" t="s">
        <v>245</v>
      </c>
      <c r="B78" s="592"/>
      <c r="C78" s="592"/>
      <c r="D78" s="592"/>
      <c r="E78" s="592"/>
      <c r="F78" s="592"/>
      <c r="G78" s="592"/>
      <c r="H78" s="592"/>
      <c r="I78" s="592"/>
      <c r="J78" s="592"/>
      <c r="K78" s="592"/>
      <c r="L78" s="592"/>
      <c r="M78" s="592"/>
      <c r="N78" s="592"/>
      <c r="O78" s="592"/>
      <c r="P78" s="592"/>
      <c r="Q78" s="592"/>
      <c r="R78" s="592"/>
      <c r="S78" s="592"/>
    </row>
    <row r="80" spans="1:19" ht="16.350000000000001" customHeight="1" x14ac:dyDescent="0.2">
      <c r="A80" s="593" t="s">
        <v>191</v>
      </c>
      <c r="B80" s="593"/>
      <c r="C80" s="593"/>
      <c r="D80" s="593"/>
      <c r="E80" s="593"/>
      <c r="F80" s="593"/>
      <c r="G80" s="593"/>
      <c r="H80" s="593"/>
      <c r="I80" s="593"/>
      <c r="J80" s="593"/>
      <c r="K80" s="593"/>
      <c r="L80" s="593"/>
      <c r="M80" s="593"/>
      <c r="N80" s="593"/>
      <c r="O80" s="593"/>
      <c r="P80" s="593"/>
      <c r="Q80" s="593"/>
      <c r="R80" s="593"/>
      <c r="S80" s="593"/>
    </row>
  </sheetData>
  <sheetProtection algorithmName="SHA-512" hashValue="7D40VzR2dPlAFTO8tyV365E9KjZQceO3S07RV/BcQvjc8Q4AJ4id1RF4NOB6L7tdCgKTr7CrJVLLF1ku0XJjbw==" saltValue="8RPTeqOsmzoRkZVMy08fwQ==" spinCount="100000" sheet="1" objects="1" scenarios="1" selectLockedCells="1" selectUnlockedCells="1"/>
  <mergeCells count="25">
    <mergeCell ref="A78:S78"/>
    <mergeCell ref="A80:S80"/>
    <mergeCell ref="S7:S8"/>
    <mergeCell ref="A7:B8"/>
    <mergeCell ref="O7:O8"/>
    <mergeCell ref="F7:F8"/>
    <mergeCell ref="I7:I8"/>
    <mergeCell ref="C7:C8"/>
    <mergeCell ref="J7:J8"/>
    <mergeCell ref="N7:N8"/>
    <mergeCell ref="P7:P8"/>
    <mergeCell ref="R7:R8"/>
    <mergeCell ref="Q7:Q8"/>
    <mergeCell ref="L7:L8"/>
    <mergeCell ref="O3:S3"/>
    <mergeCell ref="A4:S4"/>
    <mergeCell ref="F6:S6"/>
    <mergeCell ref="C3:N3"/>
    <mergeCell ref="A71:B71"/>
    <mergeCell ref="K7:K8"/>
    <mergeCell ref="M7:M8"/>
    <mergeCell ref="D7:D8"/>
    <mergeCell ref="E7:E8"/>
    <mergeCell ref="G7:G8"/>
    <mergeCell ref="H7:H8"/>
  </mergeCells>
  <phoneticPr fontId="0" type="noConversion"/>
  <printOptions horizontalCentered="1"/>
  <pageMargins left="0.59055118110236227" right="0.19685039370078741" top="0.59055118110236227" bottom="0.39370078740157483" header="0" footer="0.19685039370078741"/>
  <pageSetup paperSize="9" scale="50" firstPageNumber="0" orientation="portrait" horizontalDpi="300" verticalDpi="300" r:id="rId1"/>
  <headerFooter alignWithMargins="0">
    <oddFooter>&amp;R&amp;"Arial,Standard"&amp;9Seite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70"/>
  <sheetViews>
    <sheetView showGridLines="0" view="pageBreakPreview" topLeftCell="A41" zoomScaleNormal="100" zoomScaleSheetLayoutView="100" workbookViewId="0">
      <selection activeCell="D8" sqref="D8"/>
    </sheetView>
  </sheetViews>
  <sheetFormatPr baseColWidth="10" defaultColWidth="11.42578125" defaultRowHeight="15" x14ac:dyDescent="0.25"/>
  <cols>
    <col min="1" max="1" width="29.140625" style="82" customWidth="1"/>
    <col min="2" max="2" width="40" style="82" customWidth="1"/>
    <col min="3" max="3" width="31.85546875" style="82" customWidth="1"/>
    <col min="4" max="5" width="13.42578125" style="82" customWidth="1"/>
    <col min="6" max="16384" width="11.42578125" style="82"/>
  </cols>
  <sheetData>
    <row r="1" spans="1:12" ht="30" customHeight="1" x14ac:dyDescent="0.2">
      <c r="A1" s="15" t="str">
        <f>'Inhaltsverz. u allg Hin.Los3   '!A1</f>
        <v>Vergabe Unterhaltsreinigung</v>
      </c>
      <c r="B1" s="15"/>
      <c r="C1" s="16"/>
      <c r="D1" s="16"/>
      <c r="E1" s="16"/>
      <c r="F1" s="17"/>
      <c r="G1" s="18"/>
      <c r="H1" s="18"/>
      <c r="I1" s="18"/>
      <c r="J1" s="18"/>
      <c r="K1" s="18"/>
      <c r="L1" s="18"/>
    </row>
    <row r="2" spans="1:12" ht="15.75" customHeight="1" x14ac:dyDescent="0.2">
      <c r="A2" s="166" t="str">
        <f>'Inhaltsverz. u allg Hin.Los3   '!A2</f>
        <v>Anhang Los 3 (EXCEL-Teil)</v>
      </c>
      <c r="B2" s="16"/>
      <c r="C2" s="16"/>
      <c r="D2" s="16"/>
      <c r="E2" s="16"/>
      <c r="F2" s="20"/>
      <c r="G2" s="20"/>
      <c r="H2" s="20"/>
      <c r="I2" s="20"/>
      <c r="J2" s="20"/>
      <c r="K2" s="20"/>
      <c r="L2" s="20"/>
    </row>
    <row r="3" spans="1:12" ht="15" customHeight="1" x14ac:dyDescent="0.2">
      <c r="A3" s="213" t="s">
        <v>114</v>
      </c>
      <c r="B3" s="214" t="str">
        <f>'Inhaltsverz. u allg Hin.Los3   '!B3</f>
        <v>Stadt Krefeld</v>
      </c>
      <c r="C3" s="144" t="str">
        <f>'Inhaltsverz. u allg Hin.Los3   '!D3</f>
        <v>Vergabenummer/   Aktenzeichen:</v>
      </c>
      <c r="D3" s="619" t="str">
        <f>'Inhaltsverz. u allg Hin.Los3   '!E3</f>
        <v>2025-ZGM-6011-Kaz-0001</v>
      </c>
      <c r="E3" s="619"/>
      <c r="F3" s="125"/>
      <c r="H3" s="126"/>
      <c r="I3" s="126"/>
      <c r="J3" s="126"/>
      <c r="K3" s="126"/>
    </row>
    <row r="4" spans="1:12" s="83" customFormat="1" ht="32.25" customHeight="1" x14ac:dyDescent="0.25">
      <c r="A4" s="582" t="s">
        <v>712</v>
      </c>
      <c r="B4" s="582"/>
      <c r="C4" s="582"/>
      <c r="D4" s="582"/>
      <c r="E4" s="582"/>
    </row>
    <row r="5" spans="1:12" s="119" customFormat="1" ht="6.75" customHeight="1" x14ac:dyDescent="0.25">
      <c r="A5" s="632"/>
      <c r="B5" s="632"/>
      <c r="C5" s="632"/>
      <c r="D5" s="632"/>
      <c r="E5" s="632"/>
    </row>
    <row r="6" spans="1:12" x14ac:dyDescent="0.25">
      <c r="A6" s="2" t="s">
        <v>46</v>
      </c>
      <c r="B6" s="2"/>
      <c r="C6" s="58"/>
      <c r="D6" s="120"/>
      <c r="E6" s="121"/>
      <c r="F6" s="123"/>
      <c r="G6" s="122"/>
      <c r="H6" s="1"/>
      <c r="I6" s="1"/>
      <c r="J6" s="1"/>
    </row>
    <row r="7" spans="1:12" s="83" customFormat="1" ht="6" customHeight="1" x14ac:dyDescent="0.25">
      <c r="A7" s="2"/>
      <c r="B7" s="2"/>
      <c r="C7" s="2"/>
      <c r="D7" s="2"/>
      <c r="E7" s="2"/>
    </row>
    <row r="8" spans="1:12" s="83" customFormat="1" ht="15.75" x14ac:dyDescent="0.25">
      <c r="A8" s="633" t="s">
        <v>29</v>
      </c>
      <c r="B8" s="634"/>
      <c r="C8" s="635"/>
      <c r="D8" s="136"/>
      <c r="E8" s="124" t="s">
        <v>30</v>
      </c>
    </row>
    <row r="9" spans="1:12" s="83" customFormat="1" ht="15.75" x14ac:dyDescent="0.25">
      <c r="A9" s="633" t="s">
        <v>31</v>
      </c>
      <c r="B9" s="634"/>
      <c r="C9" s="635"/>
      <c r="D9" s="136"/>
      <c r="E9" s="124" t="s">
        <v>30</v>
      </c>
    </row>
    <row r="10" spans="1:12" s="83" customFormat="1" ht="15.75" x14ac:dyDescent="0.25">
      <c r="A10" s="633" t="s">
        <v>32</v>
      </c>
      <c r="B10" s="634"/>
      <c r="C10" s="635"/>
      <c r="D10" s="136"/>
      <c r="E10" s="124" t="s">
        <v>30</v>
      </c>
    </row>
    <row r="11" spans="1:12" s="83" customFormat="1" ht="6" customHeight="1" x14ac:dyDescent="0.25">
      <c r="A11" s="2"/>
      <c r="B11" s="2"/>
      <c r="C11" s="2"/>
      <c r="D11" s="2"/>
      <c r="E11" s="2"/>
    </row>
    <row r="12" spans="1:12" x14ac:dyDescent="0.25">
      <c r="A12" s="56"/>
      <c r="B12" s="56"/>
      <c r="C12" s="56"/>
      <c r="D12" s="435" t="s">
        <v>33</v>
      </c>
      <c r="E12" s="471"/>
    </row>
    <row r="13" spans="1:12" ht="15" customHeight="1" x14ac:dyDescent="0.25">
      <c r="A13" s="149" t="s">
        <v>19</v>
      </c>
      <c r="B13" s="150"/>
      <c r="C13" s="336"/>
      <c r="D13" s="436">
        <v>100</v>
      </c>
      <c r="E13" s="472"/>
    </row>
    <row r="14" spans="1:12" ht="15" customHeight="1" x14ac:dyDescent="0.25">
      <c r="A14" s="148" t="s">
        <v>151</v>
      </c>
      <c r="B14" s="62"/>
      <c r="C14" s="62"/>
      <c r="D14" s="437"/>
      <c r="E14" s="473"/>
    </row>
    <row r="15" spans="1:12" x14ac:dyDescent="0.25">
      <c r="A15" s="148" t="s">
        <v>9</v>
      </c>
      <c r="B15" s="62"/>
      <c r="C15" s="62"/>
      <c r="D15" s="438"/>
      <c r="E15" s="474"/>
    </row>
    <row r="16" spans="1:12" x14ac:dyDescent="0.25">
      <c r="A16" s="148" t="s">
        <v>10</v>
      </c>
      <c r="B16" s="62"/>
      <c r="C16" s="62"/>
      <c r="D16" s="438"/>
      <c r="E16" s="474"/>
    </row>
    <row r="17" spans="1:5" x14ac:dyDescent="0.25">
      <c r="A17" s="148" t="s">
        <v>11</v>
      </c>
      <c r="B17" s="62"/>
      <c r="C17" s="62"/>
      <c r="D17" s="438"/>
      <c r="E17" s="475"/>
    </row>
    <row r="18" spans="1:5" x14ac:dyDescent="0.25">
      <c r="A18" s="148" t="s">
        <v>12</v>
      </c>
      <c r="B18" s="62"/>
      <c r="C18" s="62"/>
      <c r="D18" s="439"/>
      <c r="E18" s="475"/>
    </row>
    <row r="19" spans="1:5" x14ac:dyDescent="0.25">
      <c r="A19" s="148" t="s">
        <v>13</v>
      </c>
      <c r="B19" s="62"/>
      <c r="C19" s="62"/>
      <c r="D19" s="438"/>
      <c r="E19" s="474"/>
    </row>
    <row r="20" spans="1:5" ht="15" customHeight="1" x14ac:dyDescent="0.25">
      <c r="A20" s="148" t="s">
        <v>14</v>
      </c>
      <c r="B20" s="62"/>
      <c r="C20" s="62"/>
      <c r="D20" s="438"/>
      <c r="E20" s="474"/>
    </row>
    <row r="21" spans="1:5" x14ac:dyDescent="0.25">
      <c r="A21" s="148" t="s">
        <v>80</v>
      </c>
      <c r="B21" s="62"/>
      <c r="C21" s="62"/>
      <c r="D21" s="438"/>
      <c r="E21" s="474"/>
    </row>
    <row r="22" spans="1:5" ht="15" customHeight="1" x14ac:dyDescent="0.25">
      <c r="A22" s="148" t="s">
        <v>79</v>
      </c>
      <c r="B22" s="62"/>
      <c r="C22" s="62"/>
      <c r="D22" s="440"/>
      <c r="E22" s="474"/>
    </row>
    <row r="23" spans="1:5" x14ac:dyDescent="0.25">
      <c r="A23" s="626" t="s">
        <v>34</v>
      </c>
      <c r="B23" s="627"/>
      <c r="C23" s="627"/>
      <c r="D23" s="441">
        <f>SUM(D15:D21)</f>
        <v>0</v>
      </c>
      <c r="E23" s="476"/>
    </row>
    <row r="24" spans="1:5" x14ac:dyDescent="0.25">
      <c r="A24" s="647" t="s">
        <v>15</v>
      </c>
      <c r="B24" s="648"/>
      <c r="C24" s="337"/>
      <c r="D24" s="442"/>
      <c r="E24" s="477"/>
    </row>
    <row r="25" spans="1:5" x14ac:dyDescent="0.25">
      <c r="A25" s="649" t="s">
        <v>35</v>
      </c>
      <c r="B25" s="650"/>
      <c r="C25" s="433"/>
      <c r="D25" s="438"/>
      <c r="E25" s="474"/>
    </row>
    <row r="26" spans="1:5" x14ac:dyDescent="0.25">
      <c r="A26" s="615" t="s">
        <v>0</v>
      </c>
      <c r="B26" s="616"/>
      <c r="C26" s="62"/>
      <c r="D26" s="438"/>
      <c r="E26" s="474"/>
    </row>
    <row r="27" spans="1:5" x14ac:dyDescent="0.25">
      <c r="A27" s="615" t="s">
        <v>1</v>
      </c>
      <c r="B27" s="616"/>
      <c r="C27" s="62"/>
      <c r="D27" s="438"/>
      <c r="E27" s="474"/>
    </row>
    <row r="28" spans="1:5" x14ac:dyDescent="0.25">
      <c r="A28" s="615" t="s">
        <v>2</v>
      </c>
      <c r="B28" s="616"/>
      <c r="C28" s="62"/>
      <c r="D28" s="438"/>
      <c r="E28" s="474"/>
    </row>
    <row r="29" spans="1:5" x14ac:dyDescent="0.25">
      <c r="A29" s="615" t="s">
        <v>3</v>
      </c>
      <c r="B29" s="616"/>
      <c r="C29" s="62"/>
      <c r="D29" s="438"/>
      <c r="E29" s="474"/>
    </row>
    <row r="30" spans="1:5" x14ac:dyDescent="0.25">
      <c r="A30" s="649" t="s">
        <v>105</v>
      </c>
      <c r="B30" s="650"/>
      <c r="C30" s="62"/>
      <c r="D30" s="438"/>
      <c r="E30" s="474"/>
    </row>
    <row r="31" spans="1:5" x14ac:dyDescent="0.25">
      <c r="A31" s="615" t="s">
        <v>4</v>
      </c>
      <c r="B31" s="616"/>
      <c r="C31" s="62"/>
      <c r="D31" s="438"/>
      <c r="E31" s="474"/>
    </row>
    <row r="32" spans="1:5" x14ac:dyDescent="0.25">
      <c r="A32" s="615" t="s">
        <v>104</v>
      </c>
      <c r="B32" s="616"/>
      <c r="C32" s="62"/>
      <c r="D32" s="438"/>
      <c r="E32" s="474"/>
    </row>
    <row r="33" spans="1:5" x14ac:dyDescent="0.25">
      <c r="A33" s="615" t="s">
        <v>5</v>
      </c>
      <c r="B33" s="616"/>
      <c r="C33" s="62"/>
      <c r="D33" s="438"/>
      <c r="E33" s="474"/>
    </row>
    <row r="34" spans="1:5" x14ac:dyDescent="0.25">
      <c r="A34" s="617" t="s">
        <v>106</v>
      </c>
      <c r="B34" s="618"/>
      <c r="C34" s="62"/>
      <c r="D34" s="438"/>
      <c r="E34" s="474"/>
    </row>
    <row r="35" spans="1:5" ht="15" customHeight="1" x14ac:dyDescent="0.25">
      <c r="A35" s="628" t="s">
        <v>156</v>
      </c>
      <c r="B35" s="629"/>
      <c r="C35" s="629"/>
      <c r="D35" s="438"/>
      <c r="E35" s="474"/>
    </row>
    <row r="36" spans="1:5" ht="15" customHeight="1" x14ac:dyDescent="0.25">
      <c r="A36" s="617" t="s">
        <v>51</v>
      </c>
      <c r="B36" s="618"/>
      <c r="C36" s="335"/>
      <c r="D36" s="438"/>
      <c r="E36" s="474"/>
    </row>
    <row r="37" spans="1:5" x14ac:dyDescent="0.25">
      <c r="A37" s="620" t="s">
        <v>36</v>
      </c>
      <c r="B37" s="621"/>
      <c r="C37" s="621"/>
      <c r="D37" s="443">
        <f>SUM(D23:D36)</f>
        <v>0</v>
      </c>
      <c r="E37" s="476"/>
    </row>
    <row r="38" spans="1:5" x14ac:dyDescent="0.25">
      <c r="A38" s="610" t="s">
        <v>37</v>
      </c>
      <c r="B38" s="611"/>
      <c r="C38" s="611"/>
      <c r="D38" s="443">
        <f>D13+D37</f>
        <v>100</v>
      </c>
      <c r="E38" s="476"/>
    </row>
    <row r="39" spans="1:5" ht="15" customHeight="1" x14ac:dyDescent="0.25">
      <c r="A39" s="613" t="s">
        <v>16</v>
      </c>
      <c r="B39" s="614"/>
      <c r="C39" s="336"/>
      <c r="D39" s="63"/>
      <c r="E39" s="474"/>
    </row>
    <row r="40" spans="1:5" ht="24.75" customHeight="1" x14ac:dyDescent="0.25">
      <c r="A40" s="628" t="s">
        <v>2533</v>
      </c>
      <c r="B40" s="629"/>
      <c r="C40" s="629"/>
      <c r="D40" s="64"/>
      <c r="E40" s="474"/>
    </row>
    <row r="41" spans="1:5" ht="15.75" customHeight="1" x14ac:dyDescent="0.25">
      <c r="A41" s="630" t="s">
        <v>50</v>
      </c>
      <c r="B41" s="631"/>
      <c r="C41" s="62"/>
      <c r="D41" s="64"/>
      <c r="E41" s="474"/>
    </row>
    <row r="42" spans="1:5" x14ac:dyDescent="0.25">
      <c r="A42" s="615" t="s">
        <v>52</v>
      </c>
      <c r="B42" s="616"/>
      <c r="C42" s="62"/>
      <c r="D42" s="64"/>
      <c r="E42" s="478"/>
    </row>
    <row r="43" spans="1:5" x14ac:dyDescent="0.25">
      <c r="A43" s="613" t="s">
        <v>17</v>
      </c>
      <c r="B43" s="614"/>
      <c r="C43" s="336"/>
      <c r="D43" s="470"/>
      <c r="E43" s="479"/>
    </row>
    <row r="44" spans="1:5" x14ac:dyDescent="0.25">
      <c r="A44" s="615" t="s">
        <v>38</v>
      </c>
      <c r="B44" s="616"/>
      <c r="C44" s="62"/>
      <c r="D44" s="446"/>
      <c r="E44" s="478"/>
    </row>
    <row r="45" spans="1:5" x14ac:dyDescent="0.25">
      <c r="A45" s="617" t="s">
        <v>91</v>
      </c>
      <c r="B45" s="618"/>
      <c r="C45" s="618"/>
      <c r="D45" s="446"/>
      <c r="E45" s="478"/>
    </row>
    <row r="46" spans="1:5" x14ac:dyDescent="0.25">
      <c r="A46" s="617" t="s">
        <v>78</v>
      </c>
      <c r="B46" s="618"/>
      <c r="C46" s="618"/>
      <c r="D46" s="446"/>
      <c r="E46" s="478"/>
    </row>
    <row r="47" spans="1:5" x14ac:dyDescent="0.25">
      <c r="A47" s="615" t="s">
        <v>6</v>
      </c>
      <c r="B47" s="616"/>
      <c r="C47" s="62"/>
      <c r="D47" s="446"/>
      <c r="E47" s="478"/>
    </row>
    <row r="48" spans="1:5" x14ac:dyDescent="0.25">
      <c r="A48" s="615" t="s">
        <v>7</v>
      </c>
      <c r="B48" s="616"/>
      <c r="C48" s="62"/>
      <c r="D48" s="446"/>
      <c r="E48" s="478"/>
    </row>
    <row r="49" spans="1:5" x14ac:dyDescent="0.25">
      <c r="A49" s="615" t="s">
        <v>53</v>
      </c>
      <c r="B49" s="616"/>
      <c r="C49" s="62"/>
      <c r="D49" s="446"/>
      <c r="E49" s="478"/>
    </row>
    <row r="50" spans="1:5" x14ac:dyDescent="0.25">
      <c r="A50" s="620" t="s">
        <v>49</v>
      </c>
      <c r="B50" s="621"/>
      <c r="C50" s="622"/>
      <c r="D50" s="434">
        <f>SUM(D40,D41,D42,D44,D45,D46,D47,D48,D49)</f>
        <v>0</v>
      </c>
      <c r="E50" s="476"/>
    </row>
    <row r="51" spans="1:5" x14ac:dyDescent="0.25">
      <c r="A51" s="623" t="s">
        <v>18</v>
      </c>
      <c r="B51" s="624"/>
      <c r="C51" s="625"/>
      <c r="D51" s="428">
        <f>D50+D38</f>
        <v>100</v>
      </c>
      <c r="E51" s="476"/>
    </row>
    <row r="52" spans="1:5" x14ac:dyDescent="0.25">
      <c r="A52" s="147" t="s">
        <v>8</v>
      </c>
      <c r="B52" s="147"/>
      <c r="C52" s="65"/>
      <c r="D52" s="429">
        <f>D51*C52%</f>
        <v>0</v>
      </c>
      <c r="E52" s="474"/>
    </row>
    <row r="53" spans="1:5" x14ac:dyDescent="0.25">
      <c r="A53" s="610" t="s">
        <v>39</v>
      </c>
      <c r="B53" s="611"/>
      <c r="C53" s="612"/>
      <c r="D53" s="428">
        <f>SUM(D51:D52)</f>
        <v>100</v>
      </c>
      <c r="E53" s="476"/>
    </row>
    <row r="54" spans="1:5" x14ac:dyDescent="0.25">
      <c r="A54" s="610" t="s">
        <v>40</v>
      </c>
      <c r="B54" s="611"/>
      <c r="C54" s="612"/>
      <c r="D54" s="430">
        <f>$D$14*D53%</f>
        <v>0</v>
      </c>
      <c r="E54" s="432"/>
    </row>
    <row r="55" spans="1:5" x14ac:dyDescent="0.25">
      <c r="A55" s="610" t="s">
        <v>41</v>
      </c>
      <c r="B55" s="611"/>
      <c r="C55" s="612"/>
      <c r="D55" s="431">
        <f>D38/D53*100</f>
        <v>100</v>
      </c>
      <c r="E55" s="472"/>
    </row>
    <row r="56" spans="1:5" x14ac:dyDescent="0.25">
      <c r="A56" s="58"/>
      <c r="B56" s="58"/>
      <c r="C56" s="58"/>
      <c r="D56" s="58"/>
      <c r="E56" s="480"/>
    </row>
    <row r="57" spans="1:5" x14ac:dyDescent="0.25">
      <c r="A57" s="59"/>
      <c r="B57" s="59"/>
      <c r="C57" s="59"/>
      <c r="D57" s="66" t="s">
        <v>33</v>
      </c>
      <c r="E57" s="478"/>
    </row>
    <row r="58" spans="1:5" x14ac:dyDescent="0.25">
      <c r="A58" s="59"/>
      <c r="B58" s="59"/>
      <c r="C58" s="59" t="s">
        <v>2654</v>
      </c>
      <c r="D58" s="67"/>
      <c r="E58" s="478"/>
    </row>
    <row r="59" spans="1:5" x14ac:dyDescent="0.25">
      <c r="A59" s="59"/>
      <c r="B59" s="59"/>
      <c r="C59" s="59" t="s">
        <v>42</v>
      </c>
      <c r="D59" s="640">
        <f>D58</f>
        <v>0</v>
      </c>
      <c r="E59" s="640"/>
    </row>
    <row r="60" spans="1:5" x14ac:dyDescent="0.25">
      <c r="A60" s="60"/>
      <c r="B60" s="60"/>
      <c r="C60" s="60" t="s">
        <v>43</v>
      </c>
      <c r="D60" s="641">
        <f>(D54*D58)/100</f>
        <v>0</v>
      </c>
      <c r="E60" s="641"/>
    </row>
    <row r="61" spans="1:5" x14ac:dyDescent="0.25">
      <c r="A61" s="60"/>
      <c r="B61" s="60"/>
      <c r="C61" s="60"/>
      <c r="D61" s="152"/>
      <c r="E61" s="153"/>
    </row>
    <row r="62" spans="1:5" ht="30.75" customHeight="1" x14ac:dyDescent="0.25">
      <c r="A62" s="636" t="s">
        <v>2534</v>
      </c>
      <c r="B62" s="637"/>
      <c r="C62" s="642"/>
      <c r="D62" s="643"/>
      <c r="E62" s="643"/>
    </row>
    <row r="63" spans="1:5" ht="31.7" customHeight="1" x14ac:dyDescent="0.25">
      <c r="A63" s="636" t="s">
        <v>2535</v>
      </c>
      <c r="B63" s="637"/>
      <c r="C63" s="642"/>
      <c r="D63" s="644"/>
      <c r="E63" s="645"/>
    </row>
    <row r="64" spans="1:5" x14ac:dyDescent="0.25">
      <c r="A64" s="60"/>
      <c r="B64" s="60"/>
      <c r="C64" s="60"/>
      <c r="D64" s="152"/>
      <c r="E64" s="153"/>
    </row>
    <row r="65" spans="1:5" x14ac:dyDescent="0.25">
      <c r="A65" s="636" t="s">
        <v>142</v>
      </c>
      <c r="B65" s="637"/>
      <c r="C65" s="68"/>
      <c r="D65" s="643"/>
      <c r="E65" s="643"/>
    </row>
    <row r="66" spans="1:5" x14ac:dyDescent="0.25">
      <c r="A66" s="636" t="s">
        <v>143</v>
      </c>
      <c r="B66" s="637"/>
      <c r="C66" s="68"/>
      <c r="D66" s="638"/>
      <c r="E66" s="639"/>
    </row>
    <row r="67" spans="1:5" x14ac:dyDescent="0.25">
      <c r="A67" s="56"/>
      <c r="B67" s="56"/>
      <c r="C67" s="56"/>
      <c r="D67" s="61"/>
      <c r="E67" s="61"/>
    </row>
    <row r="68" spans="1:5" x14ac:dyDescent="0.25">
      <c r="A68" s="59"/>
      <c r="B68" s="59"/>
      <c r="C68" s="59" t="s">
        <v>44</v>
      </c>
      <c r="D68" s="69">
        <f>(D55*D58)/100</f>
        <v>0</v>
      </c>
      <c r="E68" s="61"/>
    </row>
    <row r="69" spans="1:5" x14ac:dyDescent="0.25">
      <c r="A69" s="59"/>
      <c r="B69" s="59"/>
      <c r="C69" s="59" t="s">
        <v>45</v>
      </c>
      <c r="D69" s="69">
        <f>(D53*D58)/100</f>
        <v>0</v>
      </c>
      <c r="E69" s="61"/>
    </row>
    <row r="70" spans="1:5" ht="66" customHeight="1" x14ac:dyDescent="0.25">
      <c r="A70" s="646" t="s">
        <v>2665</v>
      </c>
      <c r="B70" s="646"/>
      <c r="C70" s="646"/>
      <c r="D70" s="646"/>
      <c r="E70" s="646"/>
    </row>
  </sheetData>
  <sheetProtection algorithmName="SHA-512" hashValue="0hmBXfGr6EyuDsWh25UeK8KT3mfO+f9CBEA0xURADJTrv4EIG5c3GouGHH6BzCVToYtyAeLKk4Iz1+CRBnKB5Q==" saltValue="jGcoC/KaJRUKBqUYLkYG/w==" spinCount="100000" sheet="1" objects="1" scenarios="1" selectLockedCells="1"/>
  <mergeCells count="49">
    <mergeCell ref="A10:C10"/>
    <mergeCell ref="A70:E70"/>
    <mergeCell ref="A24:B24"/>
    <mergeCell ref="A25:B25"/>
    <mergeCell ref="A26:B26"/>
    <mergeCell ref="A27:B27"/>
    <mergeCell ref="A34:B34"/>
    <mergeCell ref="A37:C37"/>
    <mergeCell ref="A38:C38"/>
    <mergeCell ref="A29:B29"/>
    <mergeCell ref="A30:B30"/>
    <mergeCell ref="A31:B31"/>
    <mergeCell ref="A32:B32"/>
    <mergeCell ref="A48:B48"/>
    <mergeCell ref="A65:B65"/>
    <mergeCell ref="D65:E65"/>
    <mergeCell ref="A66:B66"/>
    <mergeCell ref="D66:E66"/>
    <mergeCell ref="A55:C55"/>
    <mergeCell ref="D59:E59"/>
    <mergeCell ref="D60:E60"/>
    <mergeCell ref="A62:C62"/>
    <mergeCell ref="D62:E62"/>
    <mergeCell ref="A63:C63"/>
    <mergeCell ref="D63:E63"/>
    <mergeCell ref="D3:E3"/>
    <mergeCell ref="A49:B49"/>
    <mergeCell ref="A50:C50"/>
    <mergeCell ref="A51:C51"/>
    <mergeCell ref="A53:C53"/>
    <mergeCell ref="A28:B28"/>
    <mergeCell ref="A23:C23"/>
    <mergeCell ref="A35:C35"/>
    <mergeCell ref="A39:B39"/>
    <mergeCell ref="A40:C40"/>
    <mergeCell ref="A41:B41"/>
    <mergeCell ref="A42:B42"/>
    <mergeCell ref="A4:E4"/>
    <mergeCell ref="A5:E5"/>
    <mergeCell ref="A8:C8"/>
    <mergeCell ref="A9:C9"/>
    <mergeCell ref="A54:C54"/>
    <mergeCell ref="A43:B43"/>
    <mergeCell ref="A44:B44"/>
    <mergeCell ref="A47:B47"/>
    <mergeCell ref="A33:B33"/>
    <mergeCell ref="A45:C45"/>
    <mergeCell ref="A46:C46"/>
    <mergeCell ref="A36:B36"/>
  </mergeCells>
  <phoneticPr fontId="0" type="noConversion"/>
  <conditionalFormatting sqref="D59">
    <cfRule type="cellIs" dxfId="91" priority="1" stopIfTrue="1" operator="lessThan">
      <formula>100</formula>
    </cfRule>
    <cfRule type="cellIs" dxfId="90" priority="2" stopIfTrue="1" operator="greaterThan">
      <formula>100</formula>
    </cfRule>
    <cfRule type="cellIs" dxfId="89" priority="3" stopIfTrue="1" operator="equal">
      <formula>100</formula>
    </cfRule>
  </conditionalFormatting>
  <printOptions horizontalCentered="1"/>
  <pageMargins left="0.59055118110236227" right="0.19685039370078741" top="0.59055118110236227" bottom="0.39370078740157483" header="0" footer="0.19685039370078741"/>
  <pageSetup paperSize="9" scale="66" firstPageNumber="0" orientation="portrait" horizontalDpi="300" verticalDpi="300" r:id="rId1"/>
  <headerFooter alignWithMargins="0">
    <oddFooter>&amp;R&amp;"Arial,Standard"&amp;9Seite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71"/>
  <sheetViews>
    <sheetView showGridLines="0" view="pageBreakPreview" topLeftCell="A9" zoomScaleNormal="100" zoomScaleSheetLayoutView="100" workbookViewId="0">
      <selection activeCell="D10" sqref="D10"/>
    </sheetView>
  </sheetViews>
  <sheetFormatPr baseColWidth="10" defaultColWidth="11.42578125" defaultRowHeight="15" x14ac:dyDescent="0.25"/>
  <cols>
    <col min="1" max="1" width="29.140625" style="82" customWidth="1"/>
    <col min="2" max="2" width="40" style="82" customWidth="1"/>
    <col min="3" max="3" width="31.85546875" style="82" customWidth="1"/>
    <col min="4" max="5" width="13.42578125" style="82" customWidth="1"/>
    <col min="6" max="16384" width="11.42578125" style="82"/>
  </cols>
  <sheetData>
    <row r="1" spans="1:12" ht="30" customHeight="1" x14ac:dyDescent="0.2">
      <c r="A1" s="15" t="str">
        <f>'Inhaltsverz. u allg Hin.Los3   '!A1</f>
        <v>Vergabe Unterhaltsreinigung</v>
      </c>
      <c r="B1" s="15"/>
      <c r="C1" s="16"/>
      <c r="D1" s="16"/>
      <c r="E1" s="16"/>
      <c r="F1" s="17"/>
      <c r="G1" s="18"/>
      <c r="H1" s="18"/>
      <c r="I1" s="18"/>
      <c r="J1" s="18"/>
      <c r="K1" s="18"/>
      <c r="L1" s="18"/>
    </row>
    <row r="2" spans="1:12" ht="15.75" customHeight="1" x14ac:dyDescent="0.2">
      <c r="A2" s="166" t="str">
        <f>'Inhaltsverz. u allg Hin.Los3   '!A2</f>
        <v>Anhang Los 3 (EXCEL-Teil)</v>
      </c>
      <c r="B2" s="16"/>
      <c r="C2" s="16"/>
      <c r="D2" s="16"/>
      <c r="E2" s="16"/>
      <c r="F2" s="20"/>
      <c r="G2" s="20"/>
      <c r="H2" s="20"/>
      <c r="I2" s="20"/>
      <c r="J2" s="20"/>
      <c r="K2" s="20"/>
      <c r="L2" s="20"/>
    </row>
    <row r="3" spans="1:12" ht="15" customHeight="1" x14ac:dyDescent="0.2">
      <c r="A3" s="213" t="s">
        <v>114</v>
      </c>
      <c r="B3" s="214" t="str">
        <f>'Inhaltsverz. u allg Hin.Los3   '!B3</f>
        <v>Stadt Krefeld</v>
      </c>
      <c r="C3" s="144" t="str">
        <f>'Inhaltsverz. u allg Hin.Los3   '!D3</f>
        <v>Vergabenummer/   Aktenzeichen:</v>
      </c>
      <c r="D3" s="619" t="str">
        <f>'Inhaltsverz. u allg Hin.Los3   '!E3</f>
        <v>2025-ZGM-6011-Kaz-0001</v>
      </c>
      <c r="E3" s="619"/>
      <c r="F3" s="125"/>
      <c r="H3" s="126"/>
      <c r="I3" s="126"/>
      <c r="J3" s="126"/>
      <c r="K3" s="126"/>
    </row>
    <row r="4" spans="1:12" s="83" customFormat="1" ht="32.25" customHeight="1" x14ac:dyDescent="0.25">
      <c r="A4" s="582" t="s">
        <v>713</v>
      </c>
      <c r="B4" s="582"/>
      <c r="C4" s="582"/>
      <c r="D4" s="582"/>
      <c r="E4" s="582"/>
    </row>
    <row r="5" spans="1:12" s="119" customFormat="1" ht="6.75" customHeight="1" x14ac:dyDescent="0.25">
      <c r="A5" s="632"/>
      <c r="B5" s="632"/>
      <c r="C5" s="632"/>
      <c r="D5" s="632"/>
      <c r="E5" s="632"/>
    </row>
    <row r="6" spans="1:12" x14ac:dyDescent="0.25">
      <c r="A6" s="2" t="s">
        <v>46</v>
      </c>
      <c r="B6" s="2"/>
      <c r="C6" s="58"/>
      <c r="D6" s="120"/>
      <c r="E6" s="121"/>
      <c r="F6" s="123"/>
      <c r="G6" s="122"/>
      <c r="H6" s="1"/>
      <c r="I6" s="1"/>
      <c r="J6" s="1"/>
    </row>
    <row r="7" spans="1:12" s="83" customFormat="1" ht="6" customHeight="1" x14ac:dyDescent="0.25">
      <c r="A7" s="2"/>
      <c r="B7" s="2"/>
      <c r="C7" s="2"/>
      <c r="D7" s="2"/>
      <c r="E7" s="2"/>
    </row>
    <row r="8" spans="1:12" s="83" customFormat="1" ht="15.75" x14ac:dyDescent="0.25">
      <c r="A8" s="633" t="s">
        <v>29</v>
      </c>
      <c r="B8" s="634"/>
      <c r="C8" s="635"/>
      <c r="D8" s="136"/>
      <c r="E8" s="124" t="s">
        <v>30</v>
      </c>
    </row>
    <row r="9" spans="1:12" s="83" customFormat="1" ht="15.75" x14ac:dyDescent="0.25">
      <c r="A9" s="633" t="s">
        <v>31</v>
      </c>
      <c r="B9" s="634"/>
      <c r="C9" s="635"/>
      <c r="D9" s="136"/>
      <c r="E9" s="124" t="s">
        <v>30</v>
      </c>
    </row>
    <row r="10" spans="1:12" s="83" customFormat="1" ht="15.75" x14ac:dyDescent="0.25">
      <c r="A10" s="633" t="s">
        <v>32</v>
      </c>
      <c r="B10" s="634"/>
      <c r="C10" s="635"/>
      <c r="D10" s="136"/>
      <c r="E10" s="124" t="s">
        <v>30</v>
      </c>
    </row>
    <row r="11" spans="1:12" s="83" customFormat="1" ht="6" customHeight="1" x14ac:dyDescent="0.25">
      <c r="A11" s="2"/>
      <c r="B11" s="2"/>
      <c r="C11" s="2"/>
      <c r="D11" s="2"/>
      <c r="E11" s="2"/>
    </row>
    <row r="12" spans="1:12" x14ac:dyDescent="0.25">
      <c r="A12" s="56"/>
      <c r="B12" s="56"/>
      <c r="C12" s="56"/>
      <c r="D12" s="435" t="s">
        <v>33</v>
      </c>
      <c r="E12" s="471"/>
    </row>
    <row r="13" spans="1:12" ht="15" customHeight="1" x14ac:dyDescent="0.25">
      <c r="A13" s="149" t="s">
        <v>19</v>
      </c>
      <c r="B13" s="150"/>
      <c r="C13" s="336"/>
      <c r="D13" s="436">
        <v>100</v>
      </c>
      <c r="E13" s="472"/>
    </row>
    <row r="14" spans="1:12" ht="15" customHeight="1" x14ac:dyDescent="0.25">
      <c r="A14" s="148" t="s">
        <v>151</v>
      </c>
      <c r="B14" s="62"/>
      <c r="C14" s="62"/>
      <c r="D14" s="437"/>
      <c r="E14" s="473"/>
    </row>
    <row r="15" spans="1:12" x14ac:dyDescent="0.25">
      <c r="A15" s="148" t="s">
        <v>9</v>
      </c>
      <c r="B15" s="62"/>
      <c r="C15" s="62"/>
      <c r="D15" s="438"/>
      <c r="E15" s="474"/>
    </row>
    <row r="16" spans="1:12" x14ac:dyDescent="0.25">
      <c r="A16" s="148" t="s">
        <v>10</v>
      </c>
      <c r="B16" s="62"/>
      <c r="C16" s="62"/>
      <c r="D16" s="438"/>
      <c r="E16" s="474"/>
    </row>
    <row r="17" spans="1:5" x14ac:dyDescent="0.25">
      <c r="A17" s="148" t="s">
        <v>11</v>
      </c>
      <c r="B17" s="62"/>
      <c r="C17" s="62"/>
      <c r="D17" s="438"/>
      <c r="E17" s="475"/>
    </row>
    <row r="18" spans="1:5" x14ac:dyDescent="0.25">
      <c r="A18" s="148" t="s">
        <v>12</v>
      </c>
      <c r="B18" s="62"/>
      <c r="C18" s="62"/>
      <c r="D18" s="439"/>
      <c r="E18" s="475"/>
    </row>
    <row r="19" spans="1:5" x14ac:dyDescent="0.25">
      <c r="A19" s="148" t="s">
        <v>13</v>
      </c>
      <c r="B19" s="62"/>
      <c r="C19" s="62"/>
      <c r="D19" s="438"/>
      <c r="E19" s="474"/>
    </row>
    <row r="20" spans="1:5" ht="15" customHeight="1" x14ac:dyDescent="0.25">
      <c r="A20" s="148" t="s">
        <v>14</v>
      </c>
      <c r="B20" s="62"/>
      <c r="C20" s="62"/>
      <c r="D20" s="438"/>
      <c r="E20" s="474"/>
    </row>
    <row r="21" spans="1:5" x14ac:dyDescent="0.25">
      <c r="A21" s="148" t="s">
        <v>80</v>
      </c>
      <c r="B21" s="62"/>
      <c r="C21" s="62"/>
      <c r="D21" s="438"/>
      <c r="E21" s="474"/>
    </row>
    <row r="22" spans="1:5" ht="15" customHeight="1" x14ac:dyDescent="0.25">
      <c r="A22" s="148" t="s">
        <v>79</v>
      </c>
      <c r="B22" s="62"/>
      <c r="C22" s="62"/>
      <c r="D22" s="440"/>
      <c r="E22" s="474"/>
    </row>
    <row r="23" spans="1:5" x14ac:dyDescent="0.25">
      <c r="A23" s="626" t="s">
        <v>34</v>
      </c>
      <c r="B23" s="627"/>
      <c r="C23" s="627"/>
      <c r="D23" s="441">
        <f>SUM(D15:D21)</f>
        <v>0</v>
      </c>
      <c r="E23" s="476"/>
    </row>
    <row r="24" spans="1:5" x14ac:dyDescent="0.25">
      <c r="A24" s="647" t="s">
        <v>15</v>
      </c>
      <c r="B24" s="648"/>
      <c r="C24" s="337"/>
      <c r="D24" s="442"/>
      <c r="E24" s="477"/>
    </row>
    <row r="25" spans="1:5" x14ac:dyDescent="0.25">
      <c r="A25" s="649" t="s">
        <v>35</v>
      </c>
      <c r="B25" s="650"/>
      <c r="C25" s="433"/>
      <c r="D25" s="438"/>
      <c r="E25" s="474"/>
    </row>
    <row r="26" spans="1:5" x14ac:dyDescent="0.25">
      <c r="A26" s="615" t="s">
        <v>0</v>
      </c>
      <c r="B26" s="616"/>
      <c r="C26" s="62"/>
      <c r="D26" s="438"/>
      <c r="E26" s="474"/>
    </row>
    <row r="27" spans="1:5" x14ac:dyDescent="0.25">
      <c r="A27" s="615" t="s">
        <v>1</v>
      </c>
      <c r="B27" s="616"/>
      <c r="C27" s="62"/>
      <c r="D27" s="438"/>
      <c r="E27" s="474"/>
    </row>
    <row r="28" spans="1:5" x14ac:dyDescent="0.25">
      <c r="A28" s="615" t="s">
        <v>2</v>
      </c>
      <c r="B28" s="616"/>
      <c r="C28" s="62"/>
      <c r="D28" s="438"/>
      <c r="E28" s="474"/>
    </row>
    <row r="29" spans="1:5" x14ac:dyDescent="0.25">
      <c r="A29" s="615" t="s">
        <v>3</v>
      </c>
      <c r="B29" s="616"/>
      <c r="C29" s="62"/>
      <c r="D29" s="438"/>
      <c r="E29" s="474"/>
    </row>
    <row r="30" spans="1:5" x14ac:dyDescent="0.25">
      <c r="A30" s="649" t="s">
        <v>105</v>
      </c>
      <c r="B30" s="650"/>
      <c r="C30" s="62"/>
      <c r="D30" s="438"/>
      <c r="E30" s="474"/>
    </row>
    <row r="31" spans="1:5" x14ac:dyDescent="0.25">
      <c r="A31" s="615" t="s">
        <v>4</v>
      </c>
      <c r="B31" s="616"/>
      <c r="C31" s="62"/>
      <c r="D31" s="438"/>
      <c r="E31" s="474"/>
    </row>
    <row r="32" spans="1:5" x14ac:dyDescent="0.25">
      <c r="A32" s="615" t="s">
        <v>104</v>
      </c>
      <c r="B32" s="616"/>
      <c r="C32" s="62"/>
      <c r="D32" s="438"/>
      <c r="E32" s="474"/>
    </row>
    <row r="33" spans="1:5" x14ac:dyDescent="0.25">
      <c r="A33" s="615" t="s">
        <v>5</v>
      </c>
      <c r="B33" s="616"/>
      <c r="C33" s="62"/>
      <c r="D33" s="438"/>
      <c r="E33" s="474"/>
    </row>
    <row r="34" spans="1:5" x14ac:dyDescent="0.25">
      <c r="A34" s="617" t="s">
        <v>106</v>
      </c>
      <c r="B34" s="618"/>
      <c r="C34" s="62"/>
      <c r="D34" s="438"/>
      <c r="E34" s="474"/>
    </row>
    <row r="35" spans="1:5" ht="15" customHeight="1" x14ac:dyDescent="0.25">
      <c r="A35" s="628" t="s">
        <v>156</v>
      </c>
      <c r="B35" s="629"/>
      <c r="C35" s="629"/>
      <c r="D35" s="438"/>
      <c r="E35" s="474"/>
    </row>
    <row r="36" spans="1:5" ht="15" customHeight="1" x14ac:dyDescent="0.25">
      <c r="A36" s="617" t="s">
        <v>51</v>
      </c>
      <c r="B36" s="618"/>
      <c r="C36" s="335"/>
      <c r="D36" s="438"/>
      <c r="E36" s="474"/>
    </row>
    <row r="37" spans="1:5" ht="15" customHeight="1" x14ac:dyDescent="0.25">
      <c r="A37" s="617" t="s">
        <v>241</v>
      </c>
      <c r="B37" s="618"/>
      <c r="C37" s="618"/>
      <c r="D37" s="438"/>
      <c r="E37" s="474"/>
    </row>
    <row r="38" spans="1:5" x14ac:dyDescent="0.25">
      <c r="A38" s="620" t="s">
        <v>36</v>
      </c>
      <c r="B38" s="621"/>
      <c r="C38" s="621"/>
      <c r="D38" s="443">
        <f>SUM(D23:D37)</f>
        <v>0</v>
      </c>
      <c r="E38" s="476"/>
    </row>
    <row r="39" spans="1:5" x14ac:dyDescent="0.25">
      <c r="A39" s="610" t="s">
        <v>37</v>
      </c>
      <c r="B39" s="611"/>
      <c r="C39" s="611"/>
      <c r="D39" s="443">
        <f>D13+D38</f>
        <v>100</v>
      </c>
      <c r="E39" s="476"/>
    </row>
    <row r="40" spans="1:5" ht="15" customHeight="1" x14ac:dyDescent="0.25">
      <c r="A40" s="613" t="s">
        <v>16</v>
      </c>
      <c r="B40" s="614"/>
      <c r="C40" s="336"/>
      <c r="D40" s="63"/>
      <c r="E40" s="474"/>
    </row>
    <row r="41" spans="1:5" ht="24.75" customHeight="1" x14ac:dyDescent="0.25">
      <c r="A41" s="628" t="s">
        <v>2536</v>
      </c>
      <c r="B41" s="629"/>
      <c r="C41" s="629"/>
      <c r="D41" s="64"/>
      <c r="E41" s="474"/>
    </row>
    <row r="42" spans="1:5" ht="15.75" customHeight="1" x14ac:dyDescent="0.25">
      <c r="A42" s="630" t="s">
        <v>50</v>
      </c>
      <c r="B42" s="631"/>
      <c r="C42" s="62"/>
      <c r="D42" s="444"/>
      <c r="E42" s="474"/>
    </row>
    <row r="43" spans="1:5" x14ac:dyDescent="0.25">
      <c r="A43" s="615" t="s">
        <v>52</v>
      </c>
      <c r="B43" s="616"/>
      <c r="C43" s="62"/>
      <c r="D43" s="445"/>
      <c r="E43" s="478"/>
    </row>
    <row r="44" spans="1:5" x14ac:dyDescent="0.25">
      <c r="A44" s="613" t="s">
        <v>17</v>
      </c>
      <c r="B44" s="614"/>
      <c r="C44" s="336"/>
      <c r="D44" s="470"/>
      <c r="E44" s="479"/>
    </row>
    <row r="45" spans="1:5" x14ac:dyDescent="0.25">
      <c r="A45" s="615" t="s">
        <v>38</v>
      </c>
      <c r="B45" s="616"/>
      <c r="C45" s="62"/>
      <c r="D45" s="446"/>
      <c r="E45" s="478"/>
    </row>
    <row r="46" spans="1:5" x14ac:dyDescent="0.25">
      <c r="A46" s="617" t="s">
        <v>91</v>
      </c>
      <c r="B46" s="618"/>
      <c r="C46" s="618"/>
      <c r="D46" s="445"/>
      <c r="E46" s="478"/>
    </row>
    <row r="47" spans="1:5" x14ac:dyDescent="0.25">
      <c r="A47" s="617" t="s">
        <v>78</v>
      </c>
      <c r="B47" s="618"/>
      <c r="C47" s="618"/>
      <c r="D47" s="445"/>
      <c r="E47" s="478"/>
    </row>
    <row r="48" spans="1:5" x14ac:dyDescent="0.25">
      <c r="A48" s="615" t="s">
        <v>6</v>
      </c>
      <c r="B48" s="616"/>
      <c r="C48" s="62"/>
      <c r="D48" s="445"/>
      <c r="E48" s="478"/>
    </row>
    <row r="49" spans="1:5" x14ac:dyDescent="0.25">
      <c r="A49" s="615" t="s">
        <v>7</v>
      </c>
      <c r="B49" s="616"/>
      <c r="C49" s="62"/>
      <c r="D49" s="445"/>
      <c r="E49" s="478"/>
    </row>
    <row r="50" spans="1:5" x14ac:dyDescent="0.25">
      <c r="A50" s="615" t="s">
        <v>53</v>
      </c>
      <c r="B50" s="616"/>
      <c r="C50" s="62"/>
      <c r="D50" s="445"/>
      <c r="E50" s="478"/>
    </row>
    <row r="51" spans="1:5" x14ac:dyDescent="0.25">
      <c r="A51" s="620" t="s">
        <v>49</v>
      </c>
      <c r="B51" s="621"/>
      <c r="C51" s="621"/>
      <c r="D51" s="441">
        <f>SUM(D41,D42,D43,D45,D46,D47,D48,D49,D50)</f>
        <v>0</v>
      </c>
      <c r="E51" s="476"/>
    </row>
    <row r="52" spans="1:5" x14ac:dyDescent="0.25">
      <c r="A52" s="623" t="s">
        <v>18</v>
      </c>
      <c r="B52" s="624"/>
      <c r="C52" s="624"/>
      <c r="D52" s="441">
        <f>D51+D39</f>
        <v>100</v>
      </c>
      <c r="E52" s="476"/>
    </row>
    <row r="53" spans="1:5" x14ac:dyDescent="0.25">
      <c r="A53" s="147" t="s">
        <v>8</v>
      </c>
      <c r="B53" s="147"/>
      <c r="C53" s="447"/>
      <c r="D53" s="448">
        <f>D52*C53%</f>
        <v>0</v>
      </c>
      <c r="E53" s="474"/>
    </row>
    <row r="54" spans="1:5" x14ac:dyDescent="0.25">
      <c r="A54" s="610" t="s">
        <v>39</v>
      </c>
      <c r="B54" s="611"/>
      <c r="C54" s="611"/>
      <c r="D54" s="441">
        <f>SUM(D52:D53)</f>
        <v>100</v>
      </c>
      <c r="E54" s="476"/>
    </row>
    <row r="55" spans="1:5" x14ac:dyDescent="0.25">
      <c r="A55" s="610" t="s">
        <v>40</v>
      </c>
      <c r="B55" s="611"/>
      <c r="C55" s="611"/>
      <c r="D55" s="449">
        <f>$D$14*D54%</f>
        <v>0</v>
      </c>
      <c r="E55" s="432"/>
    </row>
    <row r="56" spans="1:5" x14ac:dyDescent="0.25">
      <c r="A56" s="610" t="s">
        <v>41</v>
      </c>
      <c r="B56" s="611"/>
      <c r="C56" s="611"/>
      <c r="D56" s="450">
        <f>D39/D54*100</f>
        <v>100</v>
      </c>
      <c r="E56" s="472"/>
    </row>
    <row r="57" spans="1:5" x14ac:dyDescent="0.25">
      <c r="A57" s="58"/>
      <c r="B57" s="58"/>
      <c r="C57" s="58"/>
      <c r="D57" s="58"/>
      <c r="E57" s="480"/>
    </row>
    <row r="58" spans="1:5" x14ac:dyDescent="0.25">
      <c r="A58" s="59"/>
      <c r="B58" s="59"/>
      <c r="C58" s="59"/>
      <c r="D58" s="66" t="s">
        <v>33</v>
      </c>
      <c r="E58" s="476"/>
    </row>
    <row r="59" spans="1:5" x14ac:dyDescent="0.25">
      <c r="A59" s="59"/>
      <c r="B59" s="59"/>
      <c r="C59" s="59" t="s">
        <v>2654</v>
      </c>
      <c r="D59" s="67"/>
      <c r="E59" s="432"/>
    </row>
    <row r="60" spans="1:5" x14ac:dyDescent="0.25">
      <c r="A60" s="59"/>
      <c r="B60" s="59"/>
      <c r="C60" s="59" t="s">
        <v>42</v>
      </c>
      <c r="D60" s="640">
        <f>D59</f>
        <v>0</v>
      </c>
      <c r="E60" s="640"/>
    </row>
    <row r="61" spans="1:5" x14ac:dyDescent="0.25">
      <c r="A61" s="60"/>
      <c r="B61" s="60"/>
      <c r="C61" s="60" t="s">
        <v>43</v>
      </c>
      <c r="D61" s="641">
        <f>(D55*D59)/100</f>
        <v>0</v>
      </c>
      <c r="E61" s="641"/>
    </row>
    <row r="62" spans="1:5" x14ac:dyDescent="0.25">
      <c r="A62" s="60"/>
      <c r="B62" s="60"/>
      <c r="C62" s="60"/>
      <c r="D62" s="152"/>
      <c r="E62" s="153"/>
    </row>
    <row r="63" spans="1:5" ht="25.5" customHeight="1" x14ac:dyDescent="0.25">
      <c r="A63" s="636" t="s">
        <v>2537</v>
      </c>
      <c r="B63" s="637"/>
      <c r="C63" s="642"/>
      <c r="D63" s="643"/>
      <c r="E63" s="643"/>
    </row>
    <row r="64" spans="1:5" ht="31.7" customHeight="1" x14ac:dyDescent="0.25">
      <c r="A64" s="636" t="s">
        <v>2535</v>
      </c>
      <c r="B64" s="637"/>
      <c r="C64" s="642"/>
      <c r="D64" s="644"/>
      <c r="E64" s="645"/>
    </row>
    <row r="65" spans="1:5" x14ac:dyDescent="0.25">
      <c r="A65" s="60"/>
      <c r="B65" s="60"/>
      <c r="C65" s="60"/>
      <c r="D65" s="152"/>
      <c r="E65" s="153"/>
    </row>
    <row r="66" spans="1:5" x14ac:dyDescent="0.25">
      <c r="A66" s="636" t="s">
        <v>142</v>
      </c>
      <c r="B66" s="637"/>
      <c r="C66" s="68"/>
      <c r="D66" s="643"/>
      <c r="E66" s="643"/>
    </row>
    <row r="67" spans="1:5" x14ac:dyDescent="0.25">
      <c r="A67" s="636" t="s">
        <v>143</v>
      </c>
      <c r="B67" s="637"/>
      <c r="C67" s="68"/>
      <c r="D67" s="638"/>
      <c r="E67" s="639"/>
    </row>
    <row r="68" spans="1:5" x14ac:dyDescent="0.25">
      <c r="A68" s="56"/>
      <c r="B68" s="56"/>
      <c r="C68" s="56"/>
      <c r="D68" s="61"/>
      <c r="E68" s="61"/>
    </row>
    <row r="69" spans="1:5" x14ac:dyDescent="0.25">
      <c r="A69" s="59"/>
      <c r="B69" s="59"/>
      <c r="C69" s="59" t="s">
        <v>44</v>
      </c>
      <c r="D69" s="69">
        <f>(D56*D59)/100</f>
        <v>0</v>
      </c>
      <c r="E69" s="61"/>
    </row>
    <row r="70" spans="1:5" x14ac:dyDescent="0.25">
      <c r="A70" s="59"/>
      <c r="B70" s="59"/>
      <c r="C70" s="59" t="s">
        <v>45</v>
      </c>
      <c r="D70" s="69">
        <f>(D54*D59)/100</f>
        <v>0</v>
      </c>
      <c r="E70" s="61"/>
    </row>
    <row r="71" spans="1:5" ht="66" customHeight="1" x14ac:dyDescent="0.25">
      <c r="A71" s="646" t="s">
        <v>2665</v>
      </c>
      <c r="B71" s="646"/>
      <c r="C71" s="646"/>
      <c r="D71" s="646"/>
      <c r="E71" s="646"/>
    </row>
  </sheetData>
  <sheetProtection algorithmName="SHA-512" hashValue="F33P0kIC4cwCDl9NEBajv37zjXhbqRANQrKBIWRFb2mD4B7cuV3Euvq2ieWuZ3b8ztUbqiuPe3x6VDHC0YywZA==" saltValue="ETjuXuuTauPgLkzQtXPs8A==" spinCount="100000" sheet="1" objects="1" scenarios="1" selectLockedCells="1"/>
  <mergeCells count="50">
    <mergeCell ref="A66:B66"/>
    <mergeCell ref="D66:E66"/>
    <mergeCell ref="A67:B67"/>
    <mergeCell ref="D67:E67"/>
    <mergeCell ref="A71:E71"/>
    <mergeCell ref="A64:C64"/>
    <mergeCell ref="D64:E64"/>
    <mergeCell ref="A63:C63"/>
    <mergeCell ref="D63:E63"/>
    <mergeCell ref="A47:C47"/>
    <mergeCell ref="A48:B48"/>
    <mergeCell ref="A49:B49"/>
    <mergeCell ref="A50:B50"/>
    <mergeCell ref="A51:C51"/>
    <mergeCell ref="A52:C52"/>
    <mergeCell ref="A54:C54"/>
    <mergeCell ref="A55:C55"/>
    <mergeCell ref="A56:C56"/>
    <mergeCell ref="D60:E60"/>
    <mergeCell ref="D61:E61"/>
    <mergeCell ref="A46:C46"/>
    <mergeCell ref="A35:C35"/>
    <mergeCell ref="A36:B36"/>
    <mergeCell ref="A37:C37"/>
    <mergeCell ref="A38:C38"/>
    <mergeCell ref="A39:C39"/>
    <mergeCell ref="A40:B40"/>
    <mergeCell ref="A41:C41"/>
    <mergeCell ref="A42:B42"/>
    <mergeCell ref="A43:B43"/>
    <mergeCell ref="A44:B44"/>
    <mergeCell ref="A45:B45"/>
    <mergeCell ref="A34:B34"/>
    <mergeCell ref="A23:C23"/>
    <mergeCell ref="A24:B24"/>
    <mergeCell ref="A25:B25"/>
    <mergeCell ref="A26:B26"/>
    <mergeCell ref="A27:B27"/>
    <mergeCell ref="A28:B28"/>
    <mergeCell ref="A29:B29"/>
    <mergeCell ref="A30:B30"/>
    <mergeCell ref="A31:B31"/>
    <mergeCell ref="A32:B32"/>
    <mergeCell ref="A33:B33"/>
    <mergeCell ref="A10:C10"/>
    <mergeCell ref="D3:E3"/>
    <mergeCell ref="A4:E4"/>
    <mergeCell ref="A5:E5"/>
    <mergeCell ref="A8:C8"/>
    <mergeCell ref="A9:C9"/>
  </mergeCells>
  <conditionalFormatting sqref="D60">
    <cfRule type="cellIs" dxfId="88" priority="1" stopIfTrue="1" operator="lessThan">
      <formula>100</formula>
    </cfRule>
    <cfRule type="cellIs" dxfId="87" priority="2" stopIfTrue="1" operator="greaterThan">
      <formula>100</formula>
    </cfRule>
    <cfRule type="cellIs" dxfId="86" priority="3" stopIfTrue="1" operator="equal">
      <formula>100</formula>
    </cfRule>
  </conditionalFormatting>
  <printOptions horizontalCentered="1"/>
  <pageMargins left="0.59055118110236227" right="0.19685039370078741" top="0.59055118110236227" bottom="0.39370078740157483" header="0" footer="0.19685039370078741"/>
  <pageSetup paperSize="9" scale="66" firstPageNumber="0" orientation="portrait" horizontalDpi="300" verticalDpi="300" r:id="rId1"/>
  <headerFooter alignWithMargins="0">
    <oddFooter>&amp;R&amp;"Arial,Standard"&amp;9Seite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119"/>
  <sheetViews>
    <sheetView showGridLines="0" view="pageBreakPreview" zoomScale="90" zoomScaleNormal="83" zoomScaleSheetLayoutView="90" workbookViewId="0">
      <selection activeCell="G7" sqref="G7:G115"/>
    </sheetView>
  </sheetViews>
  <sheetFormatPr baseColWidth="10" defaultColWidth="11.5703125" defaultRowHeight="14.25" x14ac:dyDescent="0.2"/>
  <cols>
    <col min="1" max="1" width="7.42578125" style="141" customWidth="1"/>
    <col min="2" max="2" width="11.5703125" style="78" customWidth="1"/>
    <col min="3" max="3" width="15.5703125" style="78" customWidth="1"/>
    <col min="4" max="4" width="47.5703125" style="78" customWidth="1"/>
    <col min="5" max="5" width="12.42578125" style="104" customWidth="1"/>
    <col min="6" max="6" width="42.42578125" style="117" customWidth="1"/>
    <col min="7" max="8" width="15.5703125" style="78" customWidth="1"/>
    <col min="9" max="9" width="20.140625" style="78" bestFit="1" customWidth="1"/>
    <col min="10" max="16384" width="11.5703125" style="78"/>
  </cols>
  <sheetData>
    <row r="1" spans="1:9" s="5" customFormat="1" ht="28.35" customHeight="1" x14ac:dyDescent="0.2">
      <c r="A1" s="653" t="str">
        <f>'Inhaltsverz. u allg Hin.Los3   '!A1</f>
        <v>Vergabe Unterhaltsreinigung</v>
      </c>
      <c r="B1" s="653"/>
      <c r="C1" s="653"/>
      <c r="D1" s="653"/>
      <c r="E1" s="32"/>
      <c r="F1" s="54"/>
      <c r="G1" s="17"/>
      <c r="H1" s="660"/>
      <c r="I1" s="660"/>
    </row>
    <row r="2" spans="1:9" s="5" customFormat="1" ht="12.75" x14ac:dyDescent="0.2">
      <c r="A2" s="656" t="str">
        <f>'Inhaltsverz. u allg Hin.Los3   '!A2</f>
        <v>Anhang Los 3 (EXCEL-Teil)</v>
      </c>
      <c r="B2" s="656"/>
      <c r="C2" s="656"/>
      <c r="D2" s="17"/>
      <c r="E2" s="17"/>
      <c r="F2" s="17"/>
      <c r="G2" s="17"/>
      <c r="H2" s="660"/>
      <c r="I2" s="660"/>
    </row>
    <row r="3" spans="1:9" s="9" customFormat="1" ht="15.75" customHeight="1" x14ac:dyDescent="0.25">
      <c r="A3" s="654" t="s">
        <v>114</v>
      </c>
      <c r="B3" s="655"/>
      <c r="C3" s="657" t="str">
        <f>'Inhaltsverz. u allg Hin.Los3   '!B3</f>
        <v>Stadt Krefeld</v>
      </c>
      <c r="D3" s="658"/>
      <c r="E3" s="659"/>
      <c r="F3" s="142" t="str">
        <f>'Inhaltsverz. u allg Hin.Los3   '!D3</f>
        <v>Vergabenummer/   Aktenzeichen:</v>
      </c>
      <c r="G3" s="619" t="str">
        <f>'Inhaltsverz. u allg Hin.Los3   '!E3</f>
        <v>2025-ZGM-6011-Kaz-0001</v>
      </c>
      <c r="H3" s="619"/>
      <c r="I3" s="619"/>
    </row>
    <row r="4" spans="1:9" s="5" customFormat="1" ht="17.100000000000001" customHeight="1" x14ac:dyDescent="0.2">
      <c r="A4" s="274" t="s">
        <v>714</v>
      </c>
      <c r="B4" s="274"/>
      <c r="C4" s="274"/>
      <c r="D4" s="274"/>
      <c r="E4" s="274"/>
      <c r="F4" s="274"/>
      <c r="G4" s="274"/>
      <c r="H4" s="489"/>
      <c r="I4" s="489"/>
    </row>
    <row r="5" spans="1:9" ht="15.75" customHeight="1" x14ac:dyDescent="0.2">
      <c r="A5" s="92"/>
      <c r="B5" s="5"/>
      <c r="C5" s="5"/>
      <c r="D5" s="5"/>
      <c r="E5" s="102"/>
      <c r="F5" s="106"/>
      <c r="G5" s="5"/>
      <c r="H5" s="5"/>
    </row>
    <row r="6" spans="1:9" s="103" customFormat="1" ht="41.45" customHeight="1" x14ac:dyDescent="0.25">
      <c r="A6" s="110" t="s">
        <v>162</v>
      </c>
      <c r="B6" s="111" t="s">
        <v>145</v>
      </c>
      <c r="C6" s="112" t="s">
        <v>165</v>
      </c>
      <c r="D6" s="113" t="s">
        <v>108</v>
      </c>
      <c r="E6" s="113" t="s">
        <v>47</v>
      </c>
      <c r="F6" s="113" t="s">
        <v>160</v>
      </c>
      <c r="G6" s="112" t="s">
        <v>144</v>
      </c>
      <c r="H6" s="114" t="s">
        <v>158</v>
      </c>
      <c r="I6" s="235" t="s">
        <v>601</v>
      </c>
    </row>
    <row r="7" spans="1:9" ht="31.5" customHeight="1" x14ac:dyDescent="0.2">
      <c r="A7" s="151" t="str">
        <f>tbl_BasisLos1[[#This Row],[Reinigungs- 
gruppe]]&amp;tbl_BasisLos1[[#This Row],[Reinigungstage Jahr]]</f>
        <v>A196</v>
      </c>
      <c r="B7" s="115" t="s">
        <v>461</v>
      </c>
      <c r="C7" s="267">
        <v>96</v>
      </c>
      <c r="D7" s="268" t="s">
        <v>512</v>
      </c>
      <c r="E7" s="115" t="s">
        <v>484</v>
      </c>
      <c r="F7" s="268" t="s">
        <v>579</v>
      </c>
      <c r="G7" s="210"/>
      <c r="H7" s="460">
        <f>'SVS UR Los 3'!$D$60</f>
        <v>0</v>
      </c>
      <c r="I7" s="236" t="s">
        <v>604</v>
      </c>
    </row>
    <row r="8" spans="1:9" ht="31.5" customHeight="1" x14ac:dyDescent="0.2">
      <c r="A8" s="151" t="str">
        <f>tbl_BasisLos1[[#This Row],[Reinigungs- 
gruppe]]&amp;tbl_BasisLos1[[#This Row],[Reinigungstage Jahr]]</f>
        <v>A1122,5</v>
      </c>
      <c r="B8" s="115" t="s">
        <v>461</v>
      </c>
      <c r="C8" s="269">
        <v>122.5</v>
      </c>
      <c r="D8" s="268" t="s">
        <v>512</v>
      </c>
      <c r="E8" s="115" t="s">
        <v>484</v>
      </c>
      <c r="F8" s="268" t="s">
        <v>579</v>
      </c>
      <c r="G8" s="210"/>
      <c r="H8" s="460">
        <f>'SVS UR Los 3'!$D$60</f>
        <v>0</v>
      </c>
      <c r="I8" s="236" t="s">
        <v>604</v>
      </c>
    </row>
    <row r="9" spans="1:9" ht="25.35" customHeight="1" x14ac:dyDescent="0.2">
      <c r="A9" s="151" t="str">
        <f>tbl_BasisLos1[[#This Row],[Reinigungs- 
gruppe]]&amp;tbl_BasisLos1[[#This Row],[Reinigungstage Jahr]]</f>
        <v>A1.1192</v>
      </c>
      <c r="B9" s="115" t="s">
        <v>485</v>
      </c>
      <c r="C9" s="267">
        <v>192</v>
      </c>
      <c r="D9" s="268" t="s">
        <v>513</v>
      </c>
      <c r="E9" s="115" t="s">
        <v>481</v>
      </c>
      <c r="F9" s="116" t="s">
        <v>581</v>
      </c>
      <c r="G9" s="210"/>
      <c r="H9" s="460">
        <f>'SVS UR Los 3'!$D$60</f>
        <v>0</v>
      </c>
      <c r="I9" s="236" t="s">
        <v>604</v>
      </c>
    </row>
    <row r="10" spans="1:9" ht="25.35" customHeight="1" x14ac:dyDescent="0.2">
      <c r="A10" s="151" t="str">
        <f>tbl_BasisLos1[[#This Row],[Reinigungs- 
gruppe]]&amp;tbl_BasisLos1[[#This Row],[Reinigungstage Jahr]]</f>
        <v>A1.20</v>
      </c>
      <c r="B10" s="115" t="s">
        <v>486</v>
      </c>
      <c r="C10" s="267">
        <v>0</v>
      </c>
      <c r="D10" s="268" t="s">
        <v>514</v>
      </c>
      <c r="E10" s="115">
        <v>0</v>
      </c>
      <c r="F10" s="116" t="s">
        <v>580</v>
      </c>
      <c r="G10" s="210"/>
      <c r="H10" s="460">
        <f>'SVS UR Los 3'!$D$60</f>
        <v>0</v>
      </c>
      <c r="I10" s="236" t="s">
        <v>604</v>
      </c>
    </row>
    <row r="11" spans="1:9" ht="25.35" customHeight="1" x14ac:dyDescent="0.2">
      <c r="A11" s="151" t="str">
        <f>tbl_BasisLos1[[#This Row],[Reinigungs- 
gruppe]]&amp;tbl_BasisLos1[[#This Row],[Reinigungstage Jahr]]</f>
        <v>A296</v>
      </c>
      <c r="B11" s="115" t="s">
        <v>462</v>
      </c>
      <c r="C11" s="267">
        <v>96</v>
      </c>
      <c r="D11" s="268" t="s">
        <v>515</v>
      </c>
      <c r="E11" s="115" t="s">
        <v>484</v>
      </c>
      <c r="F11" s="268" t="s">
        <v>579</v>
      </c>
      <c r="G11" s="210"/>
      <c r="H11" s="460">
        <f>'SVS UR Los 3'!$D$60</f>
        <v>0</v>
      </c>
      <c r="I11" s="236" t="s">
        <v>604</v>
      </c>
    </row>
    <row r="12" spans="1:9" ht="25.35" customHeight="1" x14ac:dyDescent="0.2">
      <c r="A12" s="151" t="str">
        <f>tbl_BasisLos1[[#This Row],[Reinigungs- 
gruppe]]&amp;tbl_BasisLos1[[#This Row],[Reinigungstage Jahr]]</f>
        <v>A2122,5</v>
      </c>
      <c r="B12" s="115" t="s">
        <v>462</v>
      </c>
      <c r="C12" s="267">
        <v>122.5</v>
      </c>
      <c r="D12" s="268" t="s">
        <v>515</v>
      </c>
      <c r="E12" s="115" t="s">
        <v>484</v>
      </c>
      <c r="F12" s="268" t="s">
        <v>579</v>
      </c>
      <c r="G12" s="210"/>
      <c r="H12" s="460">
        <f>'SVS UR Los 3'!$D$60</f>
        <v>0</v>
      </c>
      <c r="I12" s="236" t="s">
        <v>605</v>
      </c>
    </row>
    <row r="13" spans="1:9" ht="25.35" customHeight="1" x14ac:dyDescent="0.2">
      <c r="A13" s="115" t="str">
        <f>tbl_BasisLos1[[#This Row],[Reinigungs- 
gruppe]]&amp;tbl_BasisLos1[[#This Row],[Reinigungstage Jahr]]</f>
        <v>A396</v>
      </c>
      <c r="B13" s="115" t="s">
        <v>463</v>
      </c>
      <c r="C13" s="267">
        <v>96</v>
      </c>
      <c r="D13" s="268" t="s">
        <v>516</v>
      </c>
      <c r="E13" s="115" t="s">
        <v>484</v>
      </c>
      <c r="F13" s="268" t="s">
        <v>579</v>
      </c>
      <c r="G13" s="210"/>
      <c r="H13" s="460">
        <f>'SVS UR Los 3'!$D$60</f>
        <v>0</v>
      </c>
      <c r="I13" s="236" t="s">
        <v>605</v>
      </c>
    </row>
    <row r="14" spans="1:9" ht="25.35" customHeight="1" x14ac:dyDescent="0.2">
      <c r="A14" s="115" t="str">
        <f>tbl_BasisLos1[[#This Row],[Reinigungs- 
gruppe]]&amp;tbl_BasisLos1[[#This Row],[Reinigungstage Jahr]]</f>
        <v>A30</v>
      </c>
      <c r="B14" s="115" t="s">
        <v>463</v>
      </c>
      <c r="C14" s="267">
        <v>0</v>
      </c>
      <c r="D14" s="268" t="s">
        <v>516</v>
      </c>
      <c r="E14" s="115">
        <v>0</v>
      </c>
      <c r="F14" s="268" t="s">
        <v>579</v>
      </c>
      <c r="G14" s="210"/>
      <c r="H14" s="460">
        <f>'SVS UR Los 3'!$D$60</f>
        <v>0</v>
      </c>
      <c r="I14" s="236" t="s">
        <v>605</v>
      </c>
    </row>
    <row r="15" spans="1:9" ht="25.35" customHeight="1" x14ac:dyDescent="0.2">
      <c r="A15" s="115" t="str">
        <f>tbl_BasisLos1[[#This Row],[Reinigungs- 
gruppe]]&amp;tbl_BasisLos1[[#This Row],[Reinigungstage Jahr]]</f>
        <v>A3122,5</v>
      </c>
      <c r="B15" s="115" t="s">
        <v>463</v>
      </c>
      <c r="C15" s="267">
        <v>122.5</v>
      </c>
      <c r="D15" s="268" t="s">
        <v>516</v>
      </c>
      <c r="E15" s="115" t="s">
        <v>484</v>
      </c>
      <c r="F15" s="268" t="s">
        <v>579</v>
      </c>
      <c r="G15" s="210"/>
      <c r="H15" s="460">
        <f>'SVS UR Los 3'!$D$60</f>
        <v>0</v>
      </c>
      <c r="I15" s="236" t="s">
        <v>605</v>
      </c>
    </row>
    <row r="16" spans="1:9" ht="25.35" customHeight="1" x14ac:dyDescent="0.2">
      <c r="A16" s="151" t="str">
        <f>tbl_BasisLos1[[#This Row],[Reinigungs- 
gruppe]]&amp;tbl_BasisLos1[[#This Row],[Reinigungstage Jahr]]</f>
        <v>A438,4</v>
      </c>
      <c r="B16" s="115" t="s">
        <v>464</v>
      </c>
      <c r="C16" s="267">
        <v>38.4</v>
      </c>
      <c r="D16" s="268" t="s">
        <v>517</v>
      </c>
      <c r="E16" s="115" t="s">
        <v>479</v>
      </c>
      <c r="F16" s="268" t="s">
        <v>196</v>
      </c>
      <c r="G16" s="210"/>
      <c r="H16" s="460">
        <f>'SVS UR Los 3'!$D$60</f>
        <v>0</v>
      </c>
      <c r="I16" s="236" t="s">
        <v>606</v>
      </c>
    </row>
    <row r="17" spans="1:9" ht="25.35" customHeight="1" x14ac:dyDescent="0.2">
      <c r="A17" s="115" t="str">
        <f>tbl_BasisLos1[[#This Row],[Reinigungs- 
gruppe]]&amp;tbl_BasisLos1[[#This Row],[Reinigungstage Jahr]]</f>
        <v>A449</v>
      </c>
      <c r="B17" s="115" t="s">
        <v>464</v>
      </c>
      <c r="C17" s="267">
        <v>49</v>
      </c>
      <c r="D17" s="268" t="s">
        <v>517</v>
      </c>
      <c r="E17" s="115" t="s">
        <v>479</v>
      </c>
      <c r="F17" s="268" t="s">
        <v>196</v>
      </c>
      <c r="G17" s="210"/>
      <c r="H17" s="460">
        <f>'SVS UR Los 3'!$D$60</f>
        <v>0</v>
      </c>
      <c r="I17" s="236" t="s">
        <v>606</v>
      </c>
    </row>
    <row r="18" spans="1:9" ht="25.35" customHeight="1" x14ac:dyDescent="0.2">
      <c r="A18" s="151" t="str">
        <f>tbl_BasisLos1[[#This Row],[Reinigungs- 
gruppe]]&amp;tbl_BasisLos1[[#This Row],[Reinigungstage Jahr]]</f>
        <v>B1225</v>
      </c>
      <c r="B18" s="115" t="s">
        <v>237</v>
      </c>
      <c r="C18" s="267">
        <v>225</v>
      </c>
      <c r="D18" s="268" t="s">
        <v>518</v>
      </c>
      <c r="E18" s="115" t="s">
        <v>481</v>
      </c>
      <c r="F18" s="116" t="s">
        <v>581</v>
      </c>
      <c r="G18" s="210"/>
      <c r="H18" s="460">
        <f>'SVS UR Los 3'!$D$60</f>
        <v>0</v>
      </c>
      <c r="I18" s="237" t="s">
        <v>608</v>
      </c>
    </row>
    <row r="19" spans="1:9" ht="25.35" customHeight="1" x14ac:dyDescent="0.2">
      <c r="A19" s="115" t="str">
        <f>tbl_BasisLos1[[#This Row],[Reinigungs- 
gruppe]]&amp;tbl_BasisLos1[[#This Row],[Reinigungstage Jahr]]</f>
        <v>B1245</v>
      </c>
      <c r="B19" s="115" t="s">
        <v>237</v>
      </c>
      <c r="C19" s="267">
        <v>245</v>
      </c>
      <c r="D19" s="268" t="s">
        <v>518</v>
      </c>
      <c r="E19" s="115" t="s">
        <v>481</v>
      </c>
      <c r="F19" s="116" t="s">
        <v>581</v>
      </c>
      <c r="G19" s="210"/>
      <c r="H19" s="460">
        <f>'SVS UR Los 3'!$D$60</f>
        <v>0</v>
      </c>
      <c r="I19" s="237" t="s">
        <v>608</v>
      </c>
    </row>
    <row r="20" spans="1:9" ht="25.35" customHeight="1" x14ac:dyDescent="0.2">
      <c r="A20" s="151" t="str">
        <f>tbl_BasisLos1[[#This Row],[Reinigungs- 
gruppe]]&amp;tbl_BasisLos1[[#This Row],[Reinigungstage Jahr]]</f>
        <v>B2225</v>
      </c>
      <c r="B20" s="115" t="s">
        <v>449</v>
      </c>
      <c r="C20" s="267">
        <v>225</v>
      </c>
      <c r="D20" s="268" t="s">
        <v>519</v>
      </c>
      <c r="E20" s="115" t="s">
        <v>481</v>
      </c>
      <c r="F20" s="116" t="s">
        <v>581</v>
      </c>
      <c r="G20" s="210"/>
      <c r="H20" s="460">
        <f>'SVS UR Los 3'!$D$60</f>
        <v>0</v>
      </c>
      <c r="I20" s="237" t="s">
        <v>607</v>
      </c>
    </row>
    <row r="21" spans="1:9" ht="25.35" customHeight="1" x14ac:dyDescent="0.2">
      <c r="A21" s="151" t="str">
        <f>tbl_BasisLos1[[#This Row],[Reinigungs- 
gruppe]]&amp;tbl_BasisLos1[[#This Row],[Reinigungstage Jahr]]</f>
        <v>B3112,5</v>
      </c>
      <c r="B21" s="115" t="s">
        <v>487</v>
      </c>
      <c r="C21" s="267">
        <v>112.5</v>
      </c>
      <c r="D21" s="268" t="s">
        <v>520</v>
      </c>
      <c r="E21" s="115" t="s">
        <v>484</v>
      </c>
      <c r="F21" s="268" t="s">
        <v>579</v>
      </c>
      <c r="G21" s="210"/>
      <c r="H21" s="460">
        <f>'SVS UR Los 3'!$D$60</f>
        <v>0</v>
      </c>
      <c r="I21" s="237" t="s">
        <v>607</v>
      </c>
    </row>
    <row r="22" spans="1:9" ht="25.35" customHeight="1" x14ac:dyDescent="0.2">
      <c r="A22" s="151" t="str">
        <f>tbl_BasisLos1[[#This Row],[Reinigungs- 
gruppe]]&amp;tbl_BasisLos1[[#This Row],[Reinigungstage Jahr]]</f>
        <v>B40</v>
      </c>
      <c r="B22" s="115" t="s">
        <v>488</v>
      </c>
      <c r="C22" s="267">
        <v>0</v>
      </c>
      <c r="D22" s="268" t="s">
        <v>519</v>
      </c>
      <c r="E22" s="115">
        <v>0</v>
      </c>
      <c r="F22" s="116" t="s">
        <v>581</v>
      </c>
      <c r="G22" s="210"/>
      <c r="H22" s="460">
        <f>'SVS UR Los 3'!$D$60</f>
        <v>0</v>
      </c>
      <c r="I22" s="237" t="s">
        <v>607</v>
      </c>
    </row>
    <row r="23" spans="1:9" ht="25.35" customHeight="1" x14ac:dyDescent="0.2">
      <c r="A23" s="151" t="str">
        <f>tbl_BasisLos1[[#This Row],[Reinigungs- 
gruppe]]&amp;tbl_BasisLos1[[#This Row],[Reinigungstage Jahr]]</f>
        <v>C138,4</v>
      </c>
      <c r="B23" s="115" t="s">
        <v>234</v>
      </c>
      <c r="C23" s="267">
        <v>38.4</v>
      </c>
      <c r="D23" s="268" t="s">
        <v>521</v>
      </c>
      <c r="E23" s="115" t="s">
        <v>479</v>
      </c>
      <c r="F23" s="268" t="s">
        <v>196</v>
      </c>
      <c r="G23" s="210"/>
      <c r="H23" s="460">
        <f>'SVS UR Los 3'!$D$60</f>
        <v>0</v>
      </c>
      <c r="I23" s="236" t="s">
        <v>609</v>
      </c>
    </row>
    <row r="24" spans="1:9" ht="25.35" customHeight="1" x14ac:dyDescent="0.2">
      <c r="A24" s="151" t="str">
        <f>tbl_BasisLos1[[#This Row],[Reinigungs- 
gruppe]]&amp;tbl_BasisLos1[[#This Row],[Reinigungstage Jahr]]</f>
        <v>C149</v>
      </c>
      <c r="B24" s="115" t="s">
        <v>234</v>
      </c>
      <c r="C24" s="267">
        <v>49</v>
      </c>
      <c r="D24" s="268" t="s">
        <v>521</v>
      </c>
      <c r="E24" s="115" t="s">
        <v>479</v>
      </c>
      <c r="F24" s="268" t="s">
        <v>196</v>
      </c>
      <c r="G24" s="210"/>
      <c r="H24" s="460">
        <f>'SVS UR Los 3'!$D$60</f>
        <v>0</v>
      </c>
      <c r="I24" s="236" t="s">
        <v>609</v>
      </c>
    </row>
    <row r="25" spans="1:9" ht="25.35" customHeight="1" x14ac:dyDescent="0.2">
      <c r="A25" s="177" t="str">
        <f>tbl_BasisLos1[[#This Row],[Reinigungs- 
gruppe]]&amp;tbl_BasisLos1[[#This Row],[Reinigungstage Jahr]]</f>
        <v>C296</v>
      </c>
      <c r="B25" s="115" t="s">
        <v>450</v>
      </c>
      <c r="C25" s="270">
        <v>96</v>
      </c>
      <c r="D25" s="268" t="s">
        <v>522</v>
      </c>
      <c r="E25" s="115" t="s">
        <v>484</v>
      </c>
      <c r="F25" s="268" t="s">
        <v>579</v>
      </c>
      <c r="G25" s="210"/>
      <c r="H25" s="460">
        <f>'SVS UR Los 3'!$D$60</f>
        <v>0</v>
      </c>
      <c r="I25" s="236" t="s">
        <v>609</v>
      </c>
    </row>
    <row r="26" spans="1:9" ht="25.35" customHeight="1" x14ac:dyDescent="0.2">
      <c r="A26" s="177" t="str">
        <f>tbl_BasisLos1[[#This Row],[Reinigungs- 
gruppe]]&amp;tbl_BasisLos1[[#This Row],[Reinigungstage Jahr]]</f>
        <v>C2112,5</v>
      </c>
      <c r="B26" s="115" t="s">
        <v>450</v>
      </c>
      <c r="C26" s="270">
        <v>112.5</v>
      </c>
      <c r="D26" s="268" t="s">
        <v>522</v>
      </c>
      <c r="E26" s="115" t="s">
        <v>484</v>
      </c>
      <c r="F26" s="268" t="s">
        <v>579</v>
      </c>
      <c r="G26" s="210"/>
      <c r="H26" s="460">
        <f>'SVS UR Los 3'!$D$60</f>
        <v>0</v>
      </c>
      <c r="I26" s="236" t="s">
        <v>609</v>
      </c>
    </row>
    <row r="27" spans="1:9" ht="25.35" customHeight="1" x14ac:dyDescent="0.2">
      <c r="A27" s="177" t="str">
        <f>tbl_BasisLos1[[#This Row],[Reinigungs- 
gruppe]]&amp;tbl_BasisLos1[[#This Row],[Reinigungstage Jahr]]</f>
        <v>C2122,5</v>
      </c>
      <c r="B27" s="115" t="s">
        <v>450</v>
      </c>
      <c r="C27" s="270">
        <v>122.5</v>
      </c>
      <c r="D27" s="268" t="s">
        <v>522</v>
      </c>
      <c r="E27" s="115" t="s">
        <v>484</v>
      </c>
      <c r="F27" s="268" t="s">
        <v>579</v>
      </c>
      <c r="G27" s="210"/>
      <c r="H27" s="460">
        <f>'SVS UR Los 3'!$D$60</f>
        <v>0</v>
      </c>
      <c r="I27" s="236" t="s">
        <v>609</v>
      </c>
    </row>
    <row r="28" spans="1:9" ht="25.35" customHeight="1" x14ac:dyDescent="0.2">
      <c r="A28" s="177" t="str">
        <f>tbl_BasisLos1[[#This Row],[Reinigungs- 
gruppe]]&amp;tbl_BasisLos1[[#This Row],[Reinigungstage Jahr]]</f>
        <v>C2245</v>
      </c>
      <c r="B28" s="115" t="s">
        <v>450</v>
      </c>
      <c r="C28" s="270">
        <v>245</v>
      </c>
      <c r="D28" s="268" t="s">
        <v>522</v>
      </c>
      <c r="E28" s="115" t="s">
        <v>481</v>
      </c>
      <c r="F28" s="268" t="s">
        <v>579</v>
      </c>
      <c r="G28" s="210"/>
      <c r="H28" s="460">
        <f>'SVS UR Los 3'!$D$60</f>
        <v>0</v>
      </c>
      <c r="I28" s="236" t="s">
        <v>609</v>
      </c>
    </row>
    <row r="29" spans="1:9" ht="25.35" customHeight="1" x14ac:dyDescent="0.2">
      <c r="A29" s="151" t="str">
        <f>tbl_BasisLos1[[#This Row],[Reinigungs- 
gruppe]]&amp;tbl_BasisLos1[[#This Row],[Reinigungstage Jahr]]</f>
        <v>D138,4</v>
      </c>
      <c r="B29" s="115" t="s">
        <v>458</v>
      </c>
      <c r="C29" s="267">
        <v>38.4</v>
      </c>
      <c r="D29" s="268" t="s">
        <v>523</v>
      </c>
      <c r="E29" s="115" t="s">
        <v>479</v>
      </c>
      <c r="F29" s="268" t="s">
        <v>196</v>
      </c>
      <c r="G29" s="210"/>
      <c r="H29" s="460">
        <f>'SVS UR Los 3'!$D$60</f>
        <v>0</v>
      </c>
      <c r="I29" s="236" t="s">
        <v>610</v>
      </c>
    </row>
    <row r="30" spans="1:9" ht="25.35" customHeight="1" x14ac:dyDescent="0.2">
      <c r="A30" s="151" t="str">
        <f>tbl_BasisLos1[[#This Row],[Reinigungs- 
gruppe]]&amp;tbl_BasisLos1[[#This Row],[Reinigungstage Jahr]]</f>
        <v>D149</v>
      </c>
      <c r="B30" s="115" t="s">
        <v>458</v>
      </c>
      <c r="C30" s="267">
        <v>49</v>
      </c>
      <c r="D30" s="268" t="s">
        <v>523</v>
      </c>
      <c r="E30" s="115" t="s">
        <v>479</v>
      </c>
      <c r="F30" s="268" t="s">
        <v>196</v>
      </c>
      <c r="G30" s="210"/>
      <c r="H30" s="460">
        <f>'SVS UR Los 3'!$D$60</f>
        <v>0</v>
      </c>
      <c r="I30" s="236" t="s">
        <v>610</v>
      </c>
    </row>
    <row r="31" spans="1:9" ht="25.35" customHeight="1" x14ac:dyDescent="0.2">
      <c r="A31" s="151" t="str">
        <f>tbl_BasisLos1[[#This Row],[Reinigungs- 
gruppe]]&amp;tbl_BasisLos1[[#This Row],[Reinigungstage Jahr]]</f>
        <v>D296</v>
      </c>
      <c r="B31" s="115" t="s">
        <v>478</v>
      </c>
      <c r="C31" s="267">
        <v>96</v>
      </c>
      <c r="D31" s="116" t="s">
        <v>524</v>
      </c>
      <c r="E31" s="115" t="s">
        <v>484</v>
      </c>
      <c r="F31" s="268" t="s">
        <v>579</v>
      </c>
      <c r="G31" s="210"/>
      <c r="H31" s="460">
        <f>'SVS UR Los 3'!$D$60</f>
        <v>0</v>
      </c>
      <c r="I31" s="236" t="s">
        <v>610</v>
      </c>
    </row>
    <row r="32" spans="1:9" ht="25.35" customHeight="1" x14ac:dyDescent="0.2">
      <c r="A32" s="151" t="str">
        <f>tbl_BasisLos1[[#This Row],[Reinigungs- 
gruppe]]&amp;tbl_BasisLos1[[#This Row],[Reinigungstage Jahr]]</f>
        <v>D2122,5</v>
      </c>
      <c r="B32" s="115" t="s">
        <v>478</v>
      </c>
      <c r="C32" s="267">
        <v>122.5</v>
      </c>
      <c r="D32" s="116" t="s">
        <v>524</v>
      </c>
      <c r="E32" s="115" t="s">
        <v>484</v>
      </c>
      <c r="F32" s="268" t="s">
        <v>579</v>
      </c>
      <c r="G32" s="210"/>
      <c r="H32" s="460">
        <f>'SVS UR Los 3'!$D$60</f>
        <v>0</v>
      </c>
      <c r="I32" s="236" t="s">
        <v>610</v>
      </c>
    </row>
    <row r="33" spans="1:9" ht="25.35" customHeight="1" x14ac:dyDescent="0.2">
      <c r="A33" s="151" t="str">
        <f>tbl_BasisLos1[[#This Row],[Reinigungs- 
gruppe]]&amp;tbl_BasisLos1[[#This Row],[Reinigungstage Jahr]]</f>
        <v>E149</v>
      </c>
      <c r="B33" s="115" t="s">
        <v>236</v>
      </c>
      <c r="C33" s="267">
        <v>49</v>
      </c>
      <c r="D33" s="268" t="s">
        <v>525</v>
      </c>
      <c r="E33" s="115" t="s">
        <v>479</v>
      </c>
      <c r="F33" s="268" t="s">
        <v>196</v>
      </c>
      <c r="G33" s="210"/>
      <c r="H33" s="460">
        <f>'SVS UR Los 3'!$D$60</f>
        <v>0</v>
      </c>
      <c r="I33" s="238" t="s">
        <v>611</v>
      </c>
    </row>
    <row r="34" spans="1:9" ht="25.35" customHeight="1" x14ac:dyDescent="0.2">
      <c r="A34" s="151" t="str">
        <f>tbl_BasisLos1[[#This Row],[Reinigungs- 
gruppe]]&amp;tbl_BasisLos1[[#This Row],[Reinigungstage Jahr]]</f>
        <v>E1192</v>
      </c>
      <c r="B34" s="115" t="s">
        <v>236</v>
      </c>
      <c r="C34" s="267">
        <v>192</v>
      </c>
      <c r="D34" s="268" t="s">
        <v>525</v>
      </c>
      <c r="E34" s="115" t="s">
        <v>481</v>
      </c>
      <c r="F34" s="116" t="s">
        <v>581</v>
      </c>
      <c r="G34" s="210"/>
      <c r="H34" s="460">
        <f>'SVS UR Los 3'!$D$60</f>
        <v>0</v>
      </c>
      <c r="I34" s="238" t="s">
        <v>611</v>
      </c>
    </row>
    <row r="35" spans="1:9" ht="25.35" customHeight="1" x14ac:dyDescent="0.2">
      <c r="A35" s="151" t="str">
        <f>tbl_BasisLos1[[#This Row],[Reinigungs- 
gruppe]]&amp;tbl_BasisLos1[[#This Row],[Reinigungstage Jahr]]</f>
        <v>E1225</v>
      </c>
      <c r="B35" s="115" t="s">
        <v>236</v>
      </c>
      <c r="C35" s="267">
        <v>225</v>
      </c>
      <c r="D35" s="268" t="s">
        <v>525</v>
      </c>
      <c r="E35" s="115" t="s">
        <v>481</v>
      </c>
      <c r="F35" s="116" t="s">
        <v>581</v>
      </c>
      <c r="G35" s="210"/>
      <c r="H35" s="460">
        <f>'SVS UR Los 3'!$D$60</f>
        <v>0</v>
      </c>
      <c r="I35" s="238" t="s">
        <v>611</v>
      </c>
    </row>
    <row r="36" spans="1:9" ht="25.35" customHeight="1" x14ac:dyDescent="0.2">
      <c r="A36" s="177" t="str">
        <f>tbl_BasisLos1[[#This Row],[Reinigungs- 
gruppe]]&amp;tbl_BasisLos1[[#This Row],[Reinigungstage Jahr]]</f>
        <v>E1245</v>
      </c>
      <c r="B36" s="115" t="s">
        <v>236</v>
      </c>
      <c r="C36" s="270">
        <v>245</v>
      </c>
      <c r="D36" s="268" t="s">
        <v>525</v>
      </c>
      <c r="E36" s="115" t="s">
        <v>481</v>
      </c>
      <c r="F36" s="116" t="s">
        <v>581</v>
      </c>
      <c r="G36" s="210"/>
      <c r="H36" s="460">
        <f>'SVS UR Los 3'!$D$60</f>
        <v>0</v>
      </c>
      <c r="I36" s="238" t="s">
        <v>611</v>
      </c>
    </row>
    <row r="37" spans="1:9" ht="25.35" customHeight="1" x14ac:dyDescent="0.2">
      <c r="A37" s="177" t="str">
        <f>tbl_BasisLos1[[#This Row],[Reinigungs- 
gruppe]]&amp;tbl_BasisLos1[[#This Row],[Reinigungstage Jahr]]</f>
        <v>E1.138,4</v>
      </c>
      <c r="B37" s="115" t="s">
        <v>470</v>
      </c>
      <c r="C37" s="270">
        <v>38.4</v>
      </c>
      <c r="D37" s="268" t="s">
        <v>526</v>
      </c>
      <c r="E37" s="115" t="s">
        <v>479</v>
      </c>
      <c r="F37" s="116" t="s">
        <v>196</v>
      </c>
      <c r="G37" s="210"/>
      <c r="H37" s="460">
        <f>'SVS UR Los 3'!$D$60</f>
        <v>0</v>
      </c>
      <c r="I37" s="238" t="s">
        <v>611</v>
      </c>
    </row>
    <row r="38" spans="1:9" ht="25.35" customHeight="1" x14ac:dyDescent="0.2">
      <c r="A38" s="151" t="str">
        <f>tbl_BasisLos1[[#This Row],[Reinigungs- 
gruppe]]&amp;tbl_BasisLos1[[#This Row],[Reinigungstage Jahr]]</f>
        <v>E1.1230,4</v>
      </c>
      <c r="B38" s="115" t="s">
        <v>470</v>
      </c>
      <c r="C38" s="270">
        <v>230.4</v>
      </c>
      <c r="D38" s="268" t="s">
        <v>526</v>
      </c>
      <c r="E38" s="271" t="s">
        <v>482</v>
      </c>
      <c r="F38" s="116" t="s">
        <v>582</v>
      </c>
      <c r="G38" s="210"/>
      <c r="H38" s="460">
        <f>'SVS UR Los 3'!$D$60</f>
        <v>0</v>
      </c>
      <c r="I38" s="238" t="s">
        <v>611</v>
      </c>
    </row>
    <row r="39" spans="1:9" ht="25.35" customHeight="1" x14ac:dyDescent="0.2">
      <c r="A39" s="151" t="str">
        <f>tbl_BasisLos1[[#This Row],[Reinigungs- 
gruppe]]&amp;tbl_BasisLos1[[#This Row],[Reinigungstage Jahr]]</f>
        <v>E2192</v>
      </c>
      <c r="B39" s="115" t="s">
        <v>262</v>
      </c>
      <c r="C39" s="270">
        <v>192</v>
      </c>
      <c r="D39" s="268" t="s">
        <v>527</v>
      </c>
      <c r="E39" s="115" t="s">
        <v>481</v>
      </c>
      <c r="F39" s="116" t="s">
        <v>581</v>
      </c>
      <c r="G39" s="210"/>
      <c r="H39" s="460">
        <f>'SVS UR Los 3'!$D$60</f>
        <v>0</v>
      </c>
      <c r="I39" s="238" t="s">
        <v>612</v>
      </c>
    </row>
    <row r="40" spans="1:9" ht="25.35" customHeight="1" x14ac:dyDescent="0.2">
      <c r="A40" s="151" t="str">
        <f>tbl_BasisLos1[[#This Row],[Reinigungs- 
gruppe]]&amp;tbl_BasisLos1[[#This Row],[Reinigungstage Jahr]]</f>
        <v>E2225</v>
      </c>
      <c r="B40" s="115" t="s">
        <v>262</v>
      </c>
      <c r="C40" s="270">
        <v>225</v>
      </c>
      <c r="D40" s="268" t="s">
        <v>527</v>
      </c>
      <c r="E40" s="115" t="s">
        <v>481</v>
      </c>
      <c r="F40" s="116" t="s">
        <v>581</v>
      </c>
      <c r="G40" s="210"/>
      <c r="H40" s="460">
        <f>'SVS UR Los 3'!$D$60</f>
        <v>0</v>
      </c>
      <c r="I40" s="238" t="s">
        <v>612</v>
      </c>
    </row>
    <row r="41" spans="1:9" ht="25.35" customHeight="1" x14ac:dyDescent="0.2">
      <c r="A41" s="151" t="str">
        <f>tbl_BasisLos1[[#This Row],[Reinigungs- 
gruppe]]&amp;tbl_BasisLos1[[#This Row],[Reinigungstage Jahr]]</f>
        <v>E2245</v>
      </c>
      <c r="B41" s="115" t="s">
        <v>262</v>
      </c>
      <c r="C41" s="270">
        <v>245</v>
      </c>
      <c r="D41" s="268" t="s">
        <v>527</v>
      </c>
      <c r="E41" s="115" t="s">
        <v>481</v>
      </c>
      <c r="F41" s="116" t="s">
        <v>581</v>
      </c>
      <c r="G41" s="210"/>
      <c r="H41" s="460">
        <f>'SVS UR Los 3'!$D$60</f>
        <v>0</v>
      </c>
      <c r="I41" s="238" t="s">
        <v>612</v>
      </c>
    </row>
    <row r="42" spans="1:9" ht="25.35" customHeight="1" x14ac:dyDescent="0.2">
      <c r="A42" s="151" t="str">
        <f>tbl_BasisLos1[[#This Row],[Reinigungs- 
gruppe]]&amp;tbl_BasisLos1[[#This Row],[Reinigungstage Jahr]]</f>
        <v>E2.196</v>
      </c>
      <c r="B42" s="115" t="s">
        <v>452</v>
      </c>
      <c r="C42" s="270">
        <v>96</v>
      </c>
      <c r="D42" s="268" t="s">
        <v>528</v>
      </c>
      <c r="E42" s="115" t="s">
        <v>484</v>
      </c>
      <c r="F42" s="268" t="s">
        <v>579</v>
      </c>
      <c r="G42" s="210"/>
      <c r="H42" s="460">
        <f>'SVS UR Los 3'!$D$60</f>
        <v>0</v>
      </c>
      <c r="I42" s="237" t="s">
        <v>613</v>
      </c>
    </row>
    <row r="43" spans="1:9" ht="25.35" customHeight="1" x14ac:dyDescent="0.2">
      <c r="A43" s="151" t="str">
        <f>tbl_BasisLos1[[#This Row],[Reinigungs- 
gruppe]]&amp;tbl_BasisLos1[[#This Row],[Reinigungstage Jahr]]</f>
        <v>E2.1122,5</v>
      </c>
      <c r="B43" s="115" t="s">
        <v>452</v>
      </c>
      <c r="C43" s="270">
        <v>122.5</v>
      </c>
      <c r="D43" s="268" t="s">
        <v>528</v>
      </c>
      <c r="E43" s="115" t="s">
        <v>484</v>
      </c>
      <c r="F43" s="268" t="s">
        <v>579</v>
      </c>
      <c r="G43" s="210"/>
      <c r="H43" s="460">
        <f>'SVS UR Los 3'!$D$60</f>
        <v>0</v>
      </c>
      <c r="I43" s="237" t="s">
        <v>613</v>
      </c>
    </row>
    <row r="44" spans="1:9" ht="25.35" customHeight="1" x14ac:dyDescent="0.2">
      <c r="A44" s="151" t="str">
        <f>tbl_BasisLos1[[#This Row],[Reinigungs- 
gruppe]]&amp;tbl_BasisLos1[[#This Row],[Reinigungstage Jahr]]</f>
        <v>E2.20</v>
      </c>
      <c r="B44" s="115" t="s">
        <v>476</v>
      </c>
      <c r="C44" s="267">
        <v>0</v>
      </c>
      <c r="D44" s="268" t="s">
        <v>529</v>
      </c>
      <c r="E44" s="271">
        <v>0</v>
      </c>
      <c r="F44" s="116" t="s">
        <v>582</v>
      </c>
      <c r="G44" s="210"/>
      <c r="H44" s="460">
        <f>'SVS UR Los 3'!$D$60</f>
        <v>0</v>
      </c>
      <c r="I44" s="237" t="s">
        <v>613</v>
      </c>
    </row>
    <row r="45" spans="1:9" ht="25.35" customHeight="1" x14ac:dyDescent="0.2">
      <c r="A45" s="151" t="str">
        <f>tbl_BasisLos1[[#This Row],[Reinigungs- 
gruppe]]&amp;tbl_BasisLos1[[#This Row],[Reinigungstage Jahr]]</f>
        <v>E2.312</v>
      </c>
      <c r="B45" s="115" t="s">
        <v>459</v>
      </c>
      <c r="C45" s="267">
        <v>12</v>
      </c>
      <c r="D45" s="268" t="s">
        <v>530</v>
      </c>
      <c r="E45" s="115" t="s">
        <v>480</v>
      </c>
      <c r="F45" s="268" t="s">
        <v>195</v>
      </c>
      <c r="G45" s="210"/>
      <c r="H45" s="460">
        <f>'SVS UR Los 3'!$D$60</f>
        <v>0</v>
      </c>
      <c r="I45" s="237" t="s">
        <v>613</v>
      </c>
    </row>
    <row r="46" spans="1:9" ht="25.35" customHeight="1" x14ac:dyDescent="0.2">
      <c r="A46" s="151" t="str">
        <f>tbl_BasisLos1[[#This Row],[Reinigungs- 
gruppe]]&amp;tbl_BasisLos1[[#This Row],[Reinigungstage Jahr]]</f>
        <v>E2.338,4</v>
      </c>
      <c r="B46" s="115" t="s">
        <v>459</v>
      </c>
      <c r="C46" s="267">
        <v>38.4</v>
      </c>
      <c r="D46" s="268" t="s">
        <v>530</v>
      </c>
      <c r="E46" s="115" t="s">
        <v>479</v>
      </c>
      <c r="F46" s="268" t="s">
        <v>196</v>
      </c>
      <c r="G46" s="210"/>
      <c r="H46" s="460">
        <f>'SVS UR Los 3'!$D$60</f>
        <v>0</v>
      </c>
      <c r="I46" s="237" t="s">
        <v>613</v>
      </c>
    </row>
    <row r="47" spans="1:9" ht="25.35" customHeight="1" x14ac:dyDescent="0.2">
      <c r="A47" s="151" t="str">
        <f>tbl_BasisLos1[[#This Row],[Reinigungs- 
gruppe]]&amp;tbl_BasisLos1[[#This Row],[Reinigungstage Jahr]]</f>
        <v>E2.30</v>
      </c>
      <c r="B47" s="115" t="s">
        <v>459</v>
      </c>
      <c r="C47" s="267">
        <v>0</v>
      </c>
      <c r="D47" s="268" t="s">
        <v>530</v>
      </c>
      <c r="E47" s="115">
        <v>0</v>
      </c>
      <c r="F47" s="268" t="s">
        <v>196</v>
      </c>
      <c r="G47" s="210"/>
      <c r="H47" s="460">
        <f>'SVS UR Los 3'!$D$60</f>
        <v>0</v>
      </c>
      <c r="I47" s="237" t="s">
        <v>613</v>
      </c>
    </row>
    <row r="48" spans="1:9" ht="25.35" customHeight="1" x14ac:dyDescent="0.2">
      <c r="A48" s="151" t="str">
        <f>tbl_BasisLos1[[#This Row],[Reinigungs- 
gruppe]]&amp;tbl_BasisLos1[[#This Row],[Reinigungstage Jahr]]</f>
        <v>E2.349</v>
      </c>
      <c r="B48" s="115" t="s">
        <v>459</v>
      </c>
      <c r="C48" s="267">
        <v>49</v>
      </c>
      <c r="D48" s="268" t="s">
        <v>530</v>
      </c>
      <c r="E48" s="115" t="s">
        <v>479</v>
      </c>
      <c r="F48" s="268" t="s">
        <v>196</v>
      </c>
      <c r="G48" s="210"/>
      <c r="H48" s="460">
        <f>'SVS UR Los 3'!$D$60</f>
        <v>0</v>
      </c>
      <c r="I48" s="237" t="s">
        <v>613</v>
      </c>
    </row>
    <row r="49" spans="1:9" ht="25.35" customHeight="1" x14ac:dyDescent="0.2">
      <c r="A49" s="151" t="str">
        <f>tbl_BasisLos1[[#This Row],[Reinigungs- 
gruppe]]&amp;tbl_BasisLos1[[#This Row],[Reinigungstage Jahr]]</f>
        <v>E2.498</v>
      </c>
      <c r="B49" s="115" t="s">
        <v>489</v>
      </c>
      <c r="C49" s="267">
        <v>98</v>
      </c>
      <c r="D49" s="268" t="s">
        <v>530</v>
      </c>
      <c r="E49" s="115" t="s">
        <v>571</v>
      </c>
      <c r="F49" s="116" t="s">
        <v>580</v>
      </c>
      <c r="G49" s="210"/>
      <c r="H49" s="460">
        <f>'SVS UR Los 3'!$D$60</f>
        <v>0</v>
      </c>
      <c r="I49" s="237" t="s">
        <v>613</v>
      </c>
    </row>
    <row r="50" spans="1:9" ht="25.35" customHeight="1" x14ac:dyDescent="0.2">
      <c r="A50" s="151" t="str">
        <f>tbl_BasisLos1[[#This Row],[Reinigungs- 
gruppe]]&amp;tbl_BasisLos1[[#This Row],[Reinigungstage Jahr]]</f>
        <v>E3122,5</v>
      </c>
      <c r="B50" s="115" t="s">
        <v>261</v>
      </c>
      <c r="C50" s="267">
        <v>122.5</v>
      </c>
      <c r="D50" s="268" t="s">
        <v>531</v>
      </c>
      <c r="E50" s="115" t="s">
        <v>484</v>
      </c>
      <c r="F50" s="268" t="s">
        <v>579</v>
      </c>
      <c r="G50" s="210"/>
      <c r="H50" s="460">
        <f>'SVS UR Los 3'!$D$60</f>
        <v>0</v>
      </c>
      <c r="I50" s="238" t="s">
        <v>614</v>
      </c>
    </row>
    <row r="51" spans="1:9" ht="25.35" customHeight="1" x14ac:dyDescent="0.2">
      <c r="A51" s="151" t="str">
        <f>tbl_BasisLos1[[#This Row],[Reinigungs- 
gruppe]]&amp;tbl_BasisLos1[[#This Row],[Reinigungstage Jahr]]</f>
        <v>E3245</v>
      </c>
      <c r="B51" s="115" t="s">
        <v>261</v>
      </c>
      <c r="C51" s="270">
        <v>245</v>
      </c>
      <c r="D51" s="268" t="s">
        <v>531</v>
      </c>
      <c r="E51" s="115" t="s">
        <v>481</v>
      </c>
      <c r="F51" s="116" t="s">
        <v>581</v>
      </c>
      <c r="G51" s="210"/>
      <c r="H51" s="460">
        <f>'SVS UR Los 3'!$D$60</f>
        <v>0</v>
      </c>
      <c r="I51" s="238" t="s">
        <v>614</v>
      </c>
    </row>
    <row r="52" spans="1:9" ht="25.35" customHeight="1" x14ac:dyDescent="0.2">
      <c r="A52" s="151" t="str">
        <f>tbl_BasisLos1[[#This Row],[Reinigungs- 
gruppe]]&amp;tbl_BasisLos1[[#This Row],[Reinigungstage Jahr]]</f>
        <v>E449</v>
      </c>
      <c r="B52" s="115" t="s">
        <v>264</v>
      </c>
      <c r="C52" s="270">
        <v>49</v>
      </c>
      <c r="D52" s="268" t="s">
        <v>532</v>
      </c>
      <c r="E52" s="115" t="s">
        <v>479</v>
      </c>
      <c r="F52" s="116" t="s">
        <v>196</v>
      </c>
      <c r="G52" s="210"/>
      <c r="H52" s="460">
        <f>'SVS UR Los 3'!$D$60</f>
        <v>0</v>
      </c>
      <c r="I52" s="238" t="s">
        <v>615</v>
      </c>
    </row>
    <row r="53" spans="1:9" ht="25.35" customHeight="1" x14ac:dyDescent="0.2">
      <c r="A53" s="151" t="str">
        <f>tbl_BasisLos1[[#This Row],[Reinigungs- 
gruppe]]&amp;tbl_BasisLos1[[#This Row],[Reinigungstage Jahr]]</f>
        <v>E4192</v>
      </c>
      <c r="B53" s="115" t="s">
        <v>264</v>
      </c>
      <c r="C53" s="270">
        <v>192</v>
      </c>
      <c r="D53" s="268" t="s">
        <v>532</v>
      </c>
      <c r="E53" s="115" t="s">
        <v>481</v>
      </c>
      <c r="F53" s="116" t="s">
        <v>581</v>
      </c>
      <c r="G53" s="210"/>
      <c r="H53" s="460">
        <f>'SVS UR Los 3'!$D$60</f>
        <v>0</v>
      </c>
      <c r="I53" s="238" t="s">
        <v>615</v>
      </c>
    </row>
    <row r="54" spans="1:9" ht="25.35" customHeight="1" x14ac:dyDescent="0.2">
      <c r="A54" s="151" t="str">
        <f>tbl_BasisLos1[[#This Row],[Reinigungs- 
gruppe]]&amp;tbl_BasisLos1[[#This Row],[Reinigungstage Jahr]]</f>
        <v>E4245</v>
      </c>
      <c r="B54" s="115" t="s">
        <v>264</v>
      </c>
      <c r="C54" s="267">
        <v>245</v>
      </c>
      <c r="D54" s="268" t="s">
        <v>532</v>
      </c>
      <c r="E54" s="115" t="s">
        <v>481</v>
      </c>
      <c r="F54" s="116" t="s">
        <v>581</v>
      </c>
      <c r="G54" s="210"/>
      <c r="H54" s="460">
        <f>'SVS UR Los 3'!$D$60</f>
        <v>0</v>
      </c>
      <c r="I54" s="238" t="s">
        <v>615</v>
      </c>
    </row>
    <row r="55" spans="1:9" ht="25.35" customHeight="1" x14ac:dyDescent="0.2">
      <c r="A55" s="151" t="str">
        <f>tbl_BasisLos1[[#This Row],[Reinigungs- 
gruppe]]&amp;tbl_BasisLos1[[#This Row],[Reinigungstage Jahr]]</f>
        <v>E4.196</v>
      </c>
      <c r="B55" s="115" t="s">
        <v>466</v>
      </c>
      <c r="C55" s="267">
        <v>96</v>
      </c>
      <c r="D55" s="268" t="s">
        <v>533</v>
      </c>
      <c r="E55" s="115" t="s">
        <v>484</v>
      </c>
      <c r="F55" s="268" t="s">
        <v>579</v>
      </c>
      <c r="G55" s="210"/>
      <c r="H55" s="460">
        <f>'SVS UR Los 3'!$D$60</f>
        <v>0</v>
      </c>
      <c r="I55" s="237" t="s">
        <v>615</v>
      </c>
    </row>
    <row r="56" spans="1:9" ht="25.35" customHeight="1" x14ac:dyDescent="0.2">
      <c r="A56" s="151" t="str">
        <f>tbl_BasisLos1[[#This Row],[Reinigungs- 
gruppe]]&amp;tbl_BasisLos1[[#This Row],[Reinigungstage Jahr]]</f>
        <v>E4.1122,5</v>
      </c>
      <c r="B56" s="115" t="s">
        <v>466</v>
      </c>
      <c r="C56" s="267">
        <v>122.5</v>
      </c>
      <c r="D56" s="268" t="s">
        <v>533</v>
      </c>
      <c r="E56" s="115" t="s">
        <v>484</v>
      </c>
      <c r="F56" s="268" t="s">
        <v>579</v>
      </c>
      <c r="G56" s="210"/>
      <c r="H56" s="460">
        <f>'SVS UR Los 3'!$D$60</f>
        <v>0</v>
      </c>
      <c r="I56" s="237" t="s">
        <v>615</v>
      </c>
    </row>
    <row r="57" spans="1:9" ht="25.35" customHeight="1" x14ac:dyDescent="0.2">
      <c r="A57" s="151" t="str">
        <f>tbl_BasisLos1[[#This Row],[Reinigungs- 
gruppe]]&amp;tbl_BasisLos1[[#This Row],[Reinigungstage Jahr]]</f>
        <v>E5122,5</v>
      </c>
      <c r="B57" s="115" t="s">
        <v>263</v>
      </c>
      <c r="C57" s="267">
        <v>122.5</v>
      </c>
      <c r="D57" s="268" t="s">
        <v>534</v>
      </c>
      <c r="E57" s="115" t="s">
        <v>484</v>
      </c>
      <c r="F57" s="268" t="s">
        <v>579</v>
      </c>
      <c r="G57" s="210"/>
      <c r="H57" s="460">
        <f>'SVS UR Los 3'!$D$60</f>
        <v>0</v>
      </c>
      <c r="I57" s="237" t="s">
        <v>609</v>
      </c>
    </row>
    <row r="58" spans="1:9" ht="25.35" customHeight="1" x14ac:dyDescent="0.2">
      <c r="A58" s="151" t="str">
        <f>tbl_BasisLos1[[#This Row],[Reinigungs- 
gruppe]]&amp;tbl_BasisLos1[[#This Row],[Reinigungstage Jahr]]</f>
        <v>F196</v>
      </c>
      <c r="B58" s="115" t="s">
        <v>235</v>
      </c>
      <c r="C58" s="267">
        <v>96</v>
      </c>
      <c r="D58" s="268" t="s">
        <v>535</v>
      </c>
      <c r="E58" s="115" t="s">
        <v>484</v>
      </c>
      <c r="F58" s="268" t="s">
        <v>579</v>
      </c>
      <c r="G58" s="210"/>
      <c r="H58" s="460">
        <f>'SVS UR Los 3'!$D$60</f>
        <v>0</v>
      </c>
      <c r="I58" s="238" t="s">
        <v>616</v>
      </c>
    </row>
    <row r="59" spans="1:9" ht="25.35" customHeight="1" x14ac:dyDescent="0.2">
      <c r="A59" s="151" t="str">
        <f>tbl_BasisLos1[[#This Row],[Reinigungs- 
gruppe]]&amp;tbl_BasisLos1[[#This Row],[Reinigungstage Jahr]]</f>
        <v>F1122,5</v>
      </c>
      <c r="B59" s="115" t="s">
        <v>235</v>
      </c>
      <c r="C59" s="270">
        <v>122.5</v>
      </c>
      <c r="D59" s="268" t="s">
        <v>535</v>
      </c>
      <c r="E59" s="115" t="s">
        <v>484</v>
      </c>
      <c r="F59" s="268" t="s">
        <v>579</v>
      </c>
      <c r="G59" s="210"/>
      <c r="H59" s="460">
        <f>'SVS UR Los 3'!$D$60</f>
        <v>0</v>
      </c>
      <c r="I59" s="238" t="s">
        <v>616</v>
      </c>
    </row>
    <row r="60" spans="1:9" ht="25.35" customHeight="1" x14ac:dyDescent="0.2">
      <c r="A60" s="151" t="str">
        <f>tbl_BasisLos1[[#This Row],[Reinigungs- 
gruppe]]&amp;tbl_BasisLos1[[#This Row],[Reinigungstage Jahr]]</f>
        <v>F2122,5</v>
      </c>
      <c r="B60" s="115" t="s">
        <v>2499</v>
      </c>
      <c r="C60" s="270">
        <v>122.5</v>
      </c>
      <c r="D60" s="268" t="s">
        <v>2526</v>
      </c>
      <c r="E60" s="115" t="s">
        <v>484</v>
      </c>
      <c r="F60" s="268" t="s">
        <v>579</v>
      </c>
      <c r="G60" s="210"/>
      <c r="H60" s="460">
        <f>'SVS UR Los 3'!$D$60</f>
        <v>0</v>
      </c>
      <c r="I60" s="115" t="s">
        <v>609</v>
      </c>
    </row>
    <row r="61" spans="1:9" ht="25.35" customHeight="1" x14ac:dyDescent="0.2">
      <c r="A61" s="151" t="str">
        <f>tbl_BasisLos1[[#This Row],[Reinigungs- 
gruppe]]&amp;tbl_BasisLos1[[#This Row],[Reinigungstage Jahr]]</f>
        <v>G1192</v>
      </c>
      <c r="B61" s="115" t="s">
        <v>451</v>
      </c>
      <c r="C61" s="267">
        <v>192</v>
      </c>
      <c r="D61" s="268" t="s">
        <v>536</v>
      </c>
      <c r="E61" s="115" t="s">
        <v>481</v>
      </c>
      <c r="F61" s="116" t="s">
        <v>581</v>
      </c>
      <c r="G61" s="210"/>
      <c r="H61" s="460">
        <f>'SVS UR Los 3'!$D$60</f>
        <v>0</v>
      </c>
      <c r="I61" s="237" t="s">
        <v>617</v>
      </c>
    </row>
    <row r="62" spans="1:9" ht="25.35" customHeight="1" x14ac:dyDescent="0.2">
      <c r="A62" s="151" t="str">
        <f>tbl_BasisLos1[[#This Row],[Reinigungs- 
gruppe]]&amp;tbl_BasisLos1[[#This Row],[Reinigungstage Jahr]]</f>
        <v>G1225</v>
      </c>
      <c r="B62" s="115" t="s">
        <v>451</v>
      </c>
      <c r="C62" s="267">
        <v>225</v>
      </c>
      <c r="D62" s="268" t="s">
        <v>536</v>
      </c>
      <c r="E62" s="115" t="s">
        <v>481</v>
      </c>
      <c r="F62" s="116" t="s">
        <v>581</v>
      </c>
      <c r="G62" s="210"/>
      <c r="H62" s="460">
        <f>'SVS UR Los 3'!$D$60</f>
        <v>0</v>
      </c>
      <c r="I62" s="237" t="s">
        <v>617</v>
      </c>
    </row>
    <row r="63" spans="1:9" ht="25.35" customHeight="1" x14ac:dyDescent="0.2">
      <c r="A63" s="151" t="str">
        <f>tbl_BasisLos1[[#This Row],[Reinigungs- 
gruppe]]&amp;tbl_BasisLos1[[#This Row],[Reinigungstage Jahr]]</f>
        <v>G1245</v>
      </c>
      <c r="B63" s="115" t="s">
        <v>451</v>
      </c>
      <c r="C63" s="267">
        <v>245</v>
      </c>
      <c r="D63" s="268" t="s">
        <v>536</v>
      </c>
      <c r="E63" s="115" t="s">
        <v>481</v>
      </c>
      <c r="F63" s="116" t="s">
        <v>581</v>
      </c>
      <c r="G63" s="210"/>
      <c r="H63" s="460">
        <f>'SVS UR Los 3'!$D$60</f>
        <v>0</v>
      </c>
      <c r="I63" s="237" t="s">
        <v>617</v>
      </c>
    </row>
    <row r="64" spans="1:9" ht="25.35" customHeight="1" x14ac:dyDescent="0.2">
      <c r="A64" s="151" t="str">
        <f>tbl_BasisLos1[[#This Row],[Reinigungs- 
gruppe]]&amp;tbl_BasisLos1[[#This Row],[Reinigungstage Jahr]]</f>
        <v>G1.1225</v>
      </c>
      <c r="B64" s="115" t="s">
        <v>471</v>
      </c>
      <c r="C64" s="267">
        <v>225</v>
      </c>
      <c r="D64" s="272" t="s">
        <v>537</v>
      </c>
      <c r="E64" s="271" t="s">
        <v>482</v>
      </c>
      <c r="F64" s="116" t="s">
        <v>582</v>
      </c>
      <c r="G64" s="210"/>
      <c r="H64" s="460">
        <f>'SVS UR Los 3'!$D$60</f>
        <v>0</v>
      </c>
      <c r="I64" s="237" t="s">
        <v>617</v>
      </c>
    </row>
    <row r="65" spans="1:9" s="117" customFormat="1" ht="25.35" customHeight="1" x14ac:dyDescent="0.2">
      <c r="A65" s="151" t="str">
        <f>tbl_BasisLos1[[#This Row],[Reinigungs- 
gruppe]]&amp;tbl_BasisLos1[[#This Row],[Reinigungstage Jahr]]</f>
        <v>G1.2384</v>
      </c>
      <c r="B65" s="115" t="s">
        <v>490</v>
      </c>
      <c r="C65" s="267">
        <v>384</v>
      </c>
      <c r="D65" s="272" t="s">
        <v>538</v>
      </c>
      <c r="E65" s="115" t="s">
        <v>572</v>
      </c>
      <c r="F65" s="116" t="s">
        <v>573</v>
      </c>
      <c r="G65" s="210"/>
      <c r="H65" s="460">
        <f>'SVS UR Los 3'!$D$60</f>
        <v>0</v>
      </c>
      <c r="I65" s="237" t="s">
        <v>617</v>
      </c>
    </row>
    <row r="66" spans="1:9" s="117" customFormat="1" ht="25.35" customHeight="1" x14ac:dyDescent="0.2">
      <c r="A66" s="151" t="str">
        <f>tbl_BasisLos1[[#This Row],[Reinigungs- 
gruppe]]&amp;tbl_BasisLos1[[#This Row],[Reinigungstage Jahr]]</f>
        <v>G1.30</v>
      </c>
      <c r="B66" s="115" t="s">
        <v>491</v>
      </c>
      <c r="C66" s="270">
        <v>0</v>
      </c>
      <c r="D66" s="272" t="s">
        <v>539</v>
      </c>
      <c r="E66" s="271">
        <v>0</v>
      </c>
      <c r="F66" s="116" t="s">
        <v>199</v>
      </c>
      <c r="G66" s="210"/>
      <c r="H66" s="460">
        <f>'SVS UR öffWC Los 3'!$D$61</f>
        <v>0</v>
      </c>
      <c r="I66" s="237" t="s">
        <v>617</v>
      </c>
    </row>
    <row r="67" spans="1:9" s="117" customFormat="1" ht="25.35" customHeight="1" x14ac:dyDescent="0.2">
      <c r="A67" s="151" t="str">
        <f>tbl_BasisLos1[[#This Row],[Reinigungs- 
gruppe]]&amp;tbl_BasisLos1[[#This Row],[Reinigungstage Jahr]]</f>
        <v>G1.40</v>
      </c>
      <c r="B67" s="115" t="s">
        <v>492</v>
      </c>
      <c r="C67" s="267">
        <v>0</v>
      </c>
      <c r="D67" s="272" t="s">
        <v>539</v>
      </c>
      <c r="E67" s="115">
        <v>0</v>
      </c>
      <c r="F67" s="116" t="s">
        <v>580</v>
      </c>
      <c r="G67" s="210"/>
      <c r="H67" s="460">
        <f>'SVS UR öffWC Los 3'!$D$61</f>
        <v>0</v>
      </c>
      <c r="I67" s="237" t="s">
        <v>617</v>
      </c>
    </row>
    <row r="68" spans="1:9" ht="25.35" customHeight="1" x14ac:dyDescent="0.2">
      <c r="A68" s="151" t="str">
        <f>tbl_BasisLos1[[#This Row],[Reinigungs- 
gruppe]]&amp;tbl_BasisLos1[[#This Row],[Reinigungstage Jahr]]</f>
        <v>G1.50</v>
      </c>
      <c r="B68" s="115" t="s">
        <v>493</v>
      </c>
      <c r="C68" s="267">
        <v>0</v>
      </c>
      <c r="D68" s="272" t="s">
        <v>539</v>
      </c>
      <c r="E68" s="115">
        <v>0</v>
      </c>
      <c r="F68" s="268" t="s">
        <v>579</v>
      </c>
      <c r="G68" s="210"/>
      <c r="H68" s="460">
        <f>'SVS UR öffWC Los 3'!$D$61</f>
        <v>0</v>
      </c>
      <c r="I68" s="237" t="s">
        <v>617</v>
      </c>
    </row>
    <row r="69" spans="1:9" ht="25.35" customHeight="1" x14ac:dyDescent="0.2">
      <c r="A69" s="151" t="str">
        <f>tbl_BasisLos1[[#This Row],[Reinigungs- 
gruppe]]&amp;tbl_BasisLos1[[#This Row],[Reinigungstage Jahr]]</f>
        <v>G1.60</v>
      </c>
      <c r="B69" s="115" t="s">
        <v>494</v>
      </c>
      <c r="C69" s="267">
        <v>0</v>
      </c>
      <c r="D69" s="268" t="s">
        <v>539</v>
      </c>
      <c r="E69" s="115">
        <v>0</v>
      </c>
      <c r="F69" s="268" t="s">
        <v>196</v>
      </c>
      <c r="G69" s="210"/>
      <c r="H69" s="460">
        <f>'SVS UR öffWC Los 3'!$D$61</f>
        <v>0</v>
      </c>
      <c r="I69" s="237" t="s">
        <v>617</v>
      </c>
    </row>
    <row r="70" spans="1:9" ht="25.35" customHeight="1" x14ac:dyDescent="0.2">
      <c r="A70" s="151" t="str">
        <f>tbl_BasisLos1[[#This Row],[Reinigungs- 
gruppe]]&amp;tbl_BasisLos1[[#This Row],[Reinigungstage Jahr]]</f>
        <v>G1.70</v>
      </c>
      <c r="B70" s="115" t="s">
        <v>495</v>
      </c>
      <c r="C70" s="267">
        <v>0</v>
      </c>
      <c r="D70" s="268" t="s">
        <v>539</v>
      </c>
      <c r="E70" s="115">
        <v>0</v>
      </c>
      <c r="F70" s="116" t="s">
        <v>197</v>
      </c>
      <c r="G70" s="210"/>
      <c r="H70" s="460">
        <f>'SVS UR öffWC Los 3'!$D$64</f>
        <v>0</v>
      </c>
      <c r="I70" s="237" t="s">
        <v>617</v>
      </c>
    </row>
    <row r="71" spans="1:9" ht="25.35" customHeight="1" x14ac:dyDescent="0.2">
      <c r="A71" s="151" t="str">
        <f>tbl_BasisLos1[[#This Row],[Reinigungs- 
gruppe]]&amp;tbl_BasisLos1[[#This Row],[Reinigungstage Jahr]]</f>
        <v>G296</v>
      </c>
      <c r="B71" s="115" t="s">
        <v>453</v>
      </c>
      <c r="C71" s="267">
        <v>96</v>
      </c>
      <c r="D71" s="268" t="s">
        <v>540</v>
      </c>
      <c r="E71" s="115" t="s">
        <v>484</v>
      </c>
      <c r="F71" s="268" t="s">
        <v>579</v>
      </c>
      <c r="G71" s="210"/>
      <c r="H71" s="460">
        <f>'SVS UR Los 3'!$D$60</f>
        <v>0</v>
      </c>
      <c r="I71" s="237" t="s">
        <v>611</v>
      </c>
    </row>
    <row r="72" spans="1:9" ht="25.35" customHeight="1" x14ac:dyDescent="0.2">
      <c r="A72" s="151" t="str">
        <f>tbl_BasisLos1[[#This Row],[Reinigungs- 
gruppe]]&amp;tbl_BasisLos1[[#This Row],[Reinigungstage Jahr]]</f>
        <v>G2122,5</v>
      </c>
      <c r="B72" s="115" t="s">
        <v>453</v>
      </c>
      <c r="C72" s="267">
        <v>122.5</v>
      </c>
      <c r="D72" s="268" t="s">
        <v>540</v>
      </c>
      <c r="E72" s="115" t="s">
        <v>484</v>
      </c>
      <c r="F72" s="268" t="s">
        <v>579</v>
      </c>
      <c r="G72" s="210"/>
      <c r="H72" s="460">
        <f>'SVS UR Los 3'!$D$60</f>
        <v>0</v>
      </c>
      <c r="I72" s="237" t="s">
        <v>611</v>
      </c>
    </row>
    <row r="73" spans="1:9" ht="25.35" customHeight="1" x14ac:dyDescent="0.2">
      <c r="A73" s="151" t="str">
        <f>tbl_BasisLos1[[#This Row],[Reinigungs- 
gruppe]]&amp;tbl_BasisLos1[[#This Row],[Reinigungstage Jahr]]</f>
        <v>G2.10</v>
      </c>
      <c r="B73" s="115" t="s">
        <v>472</v>
      </c>
      <c r="C73" s="267">
        <v>0</v>
      </c>
      <c r="D73" s="268" t="s">
        <v>541</v>
      </c>
      <c r="E73" s="271">
        <v>0</v>
      </c>
      <c r="F73" s="116" t="s">
        <v>199</v>
      </c>
      <c r="G73" s="210"/>
      <c r="H73" s="460">
        <f>'SVS UR Los 3'!$D$60</f>
        <v>0</v>
      </c>
      <c r="I73" s="237" t="s">
        <v>611</v>
      </c>
    </row>
    <row r="74" spans="1:9" ht="25.35" customHeight="1" x14ac:dyDescent="0.2">
      <c r="A74" s="177" t="str">
        <f>tbl_BasisLos1[[#This Row],[Reinigungs- 
gruppe]]&amp;tbl_BasisLos1[[#This Row],[Reinigungstage Jahr]]</f>
        <v>G2.296</v>
      </c>
      <c r="B74" s="115" t="s">
        <v>496</v>
      </c>
      <c r="C74" s="270">
        <v>96</v>
      </c>
      <c r="D74" s="268" t="s">
        <v>542</v>
      </c>
      <c r="E74" s="115" t="s">
        <v>484</v>
      </c>
      <c r="F74" s="268" t="s">
        <v>579</v>
      </c>
      <c r="G74" s="210"/>
      <c r="H74" s="460">
        <f>'SVS UR Los 3'!$D$60</f>
        <v>0</v>
      </c>
      <c r="I74" s="237" t="s">
        <v>611</v>
      </c>
    </row>
    <row r="75" spans="1:9" ht="25.35" customHeight="1" x14ac:dyDescent="0.2">
      <c r="A75" s="177" t="str">
        <f>tbl_BasisLos1[[#This Row],[Reinigungs- 
gruppe]]&amp;tbl_BasisLos1[[#This Row],[Reinigungstage Jahr]]</f>
        <v>G2.30</v>
      </c>
      <c r="B75" s="115" t="s">
        <v>497</v>
      </c>
      <c r="C75" s="270">
        <v>0</v>
      </c>
      <c r="D75" s="268" t="s">
        <v>543</v>
      </c>
      <c r="E75" s="115">
        <v>0</v>
      </c>
      <c r="F75" s="116" t="s">
        <v>580</v>
      </c>
      <c r="G75" s="210"/>
      <c r="H75" s="460">
        <f>'SVS UR Los 3'!$D$60</f>
        <v>0</v>
      </c>
      <c r="I75" s="237" t="s">
        <v>611</v>
      </c>
    </row>
    <row r="76" spans="1:9" ht="25.35" customHeight="1" x14ac:dyDescent="0.2">
      <c r="A76" s="177" t="str">
        <f>tbl_BasisLos1[[#This Row],[Reinigungs- 
gruppe]]&amp;tbl_BasisLos1[[#This Row],[Reinigungstage Jahr]]</f>
        <v>G2.40</v>
      </c>
      <c r="B76" s="115" t="s">
        <v>498</v>
      </c>
      <c r="C76" s="270">
        <v>0</v>
      </c>
      <c r="D76" s="116" t="s">
        <v>543</v>
      </c>
      <c r="E76" s="115">
        <v>0</v>
      </c>
      <c r="F76" s="268" t="s">
        <v>196</v>
      </c>
      <c r="G76" s="210"/>
      <c r="H76" s="460">
        <f>'SVS UR Los 3'!$D$60</f>
        <v>0</v>
      </c>
      <c r="I76" s="237" t="s">
        <v>611</v>
      </c>
    </row>
    <row r="77" spans="1:9" ht="25.35" customHeight="1" x14ac:dyDescent="0.2">
      <c r="A77" s="177" t="str">
        <f>tbl_BasisLos1[[#This Row],[Reinigungs- 
gruppe]]&amp;tbl_BasisLos1[[#This Row],[Reinigungstage Jahr]]</f>
        <v>H196</v>
      </c>
      <c r="B77" s="115" t="s">
        <v>499</v>
      </c>
      <c r="C77" s="270">
        <v>96</v>
      </c>
      <c r="D77" s="116" t="s">
        <v>544</v>
      </c>
      <c r="E77" s="115" t="s">
        <v>484</v>
      </c>
      <c r="F77" s="268" t="s">
        <v>579</v>
      </c>
      <c r="G77" s="210"/>
      <c r="H77" s="460">
        <f>'SVS UR Los 3'!$D$60</f>
        <v>0</v>
      </c>
      <c r="I77" s="238" t="s">
        <v>618</v>
      </c>
    </row>
    <row r="78" spans="1:9" ht="25.35" customHeight="1" x14ac:dyDescent="0.2">
      <c r="A78" s="115" t="str">
        <f>tbl_BasisLos1[[#This Row],[Reinigungs- 
gruppe]]&amp;tbl_BasisLos1[[#This Row],[Reinigungstage Jahr]]</f>
        <v>I1122,5</v>
      </c>
      <c r="B78" s="115" t="s">
        <v>454</v>
      </c>
      <c r="C78" s="267">
        <v>122.5</v>
      </c>
      <c r="D78" s="116" t="s">
        <v>545</v>
      </c>
      <c r="E78" s="115" t="s">
        <v>484</v>
      </c>
      <c r="F78" s="116" t="s">
        <v>581</v>
      </c>
      <c r="G78" s="210"/>
      <c r="H78" s="460">
        <f>'SVS UR Los 3'!$D$60</f>
        <v>0</v>
      </c>
      <c r="I78" s="238" t="s">
        <v>619</v>
      </c>
    </row>
    <row r="79" spans="1:9" ht="25.35" customHeight="1" x14ac:dyDescent="0.2">
      <c r="A79" s="115" t="str">
        <f>tbl_BasisLos1[[#This Row],[Reinigungs- 
gruppe]]&amp;tbl_BasisLos1[[#This Row],[Reinigungstage Jahr]]</f>
        <v>I1225</v>
      </c>
      <c r="B79" s="115" t="s">
        <v>454</v>
      </c>
      <c r="C79" s="267">
        <v>225</v>
      </c>
      <c r="D79" s="116" t="s">
        <v>545</v>
      </c>
      <c r="E79" s="115" t="s">
        <v>481</v>
      </c>
      <c r="F79" s="116" t="s">
        <v>581</v>
      </c>
      <c r="G79" s="210"/>
      <c r="H79" s="460">
        <f>'SVS UR Los 3'!$D$60</f>
        <v>0</v>
      </c>
      <c r="I79" s="238" t="s">
        <v>619</v>
      </c>
    </row>
    <row r="80" spans="1:9" ht="25.35" customHeight="1" x14ac:dyDescent="0.2">
      <c r="A80" s="177" t="str">
        <f>tbl_BasisLos1[[#This Row],[Reinigungs- 
gruppe]]&amp;tbl_BasisLos1[[#This Row],[Reinigungstage Jahr]]</f>
        <v>I1245</v>
      </c>
      <c r="B80" s="115" t="s">
        <v>454</v>
      </c>
      <c r="C80" s="270">
        <v>245</v>
      </c>
      <c r="D80" s="116" t="s">
        <v>545</v>
      </c>
      <c r="E80" s="115" t="s">
        <v>481</v>
      </c>
      <c r="F80" s="116" t="s">
        <v>581</v>
      </c>
      <c r="G80" s="210"/>
      <c r="H80" s="460">
        <f>'SVS UR Los 3'!$D$60</f>
        <v>0</v>
      </c>
      <c r="I80" s="238" t="s">
        <v>619</v>
      </c>
    </row>
    <row r="81" spans="1:9" ht="25.35" customHeight="1" x14ac:dyDescent="0.2">
      <c r="A81" s="177" t="str">
        <f>tbl_BasisLos1[[#This Row],[Reinigungs- 
gruppe]]&amp;tbl_BasisLos1[[#This Row],[Reinigungstage Jahr]]</f>
        <v>I238,4</v>
      </c>
      <c r="B81" s="115" t="s">
        <v>460</v>
      </c>
      <c r="C81" s="270">
        <v>38.4</v>
      </c>
      <c r="D81" s="116" t="s">
        <v>546</v>
      </c>
      <c r="E81" s="115" t="s">
        <v>479</v>
      </c>
      <c r="F81" s="268" t="s">
        <v>196</v>
      </c>
      <c r="G81" s="210"/>
      <c r="H81" s="460">
        <f>'SVS UR Los 3'!$D$60</f>
        <v>0</v>
      </c>
      <c r="I81" s="238" t="s">
        <v>619</v>
      </c>
    </row>
    <row r="82" spans="1:9" ht="25.35" customHeight="1" x14ac:dyDescent="0.2">
      <c r="A82" s="177" t="str">
        <f>tbl_BasisLos1[[#This Row],[Reinigungs- 
gruppe]]&amp;tbl_BasisLos1[[#This Row],[Reinigungstage Jahr]]</f>
        <v>I249</v>
      </c>
      <c r="B82" s="115" t="s">
        <v>460</v>
      </c>
      <c r="C82" s="270">
        <v>49</v>
      </c>
      <c r="D82" s="116" t="s">
        <v>546</v>
      </c>
      <c r="E82" s="115" t="s">
        <v>479</v>
      </c>
      <c r="F82" s="268" t="s">
        <v>196</v>
      </c>
      <c r="G82" s="210"/>
      <c r="H82" s="460">
        <f>'SVS UR Los 3'!$D$60</f>
        <v>0</v>
      </c>
      <c r="I82" s="238" t="s">
        <v>619</v>
      </c>
    </row>
    <row r="83" spans="1:9" ht="25.35" customHeight="1" x14ac:dyDescent="0.2">
      <c r="A83" s="177" t="str">
        <f>tbl_BasisLos1[[#This Row],[Reinigungs- 
gruppe]]&amp;tbl_BasisLos1[[#This Row],[Reinigungstage Jahr]]</f>
        <v>I3192</v>
      </c>
      <c r="B83" s="115" t="s">
        <v>455</v>
      </c>
      <c r="C83" s="270">
        <v>192</v>
      </c>
      <c r="D83" s="268" t="s">
        <v>547</v>
      </c>
      <c r="E83" s="115" t="s">
        <v>481</v>
      </c>
      <c r="F83" s="116" t="s">
        <v>581</v>
      </c>
      <c r="G83" s="210"/>
      <c r="H83" s="460">
        <f>'SVS UR Los 3'!$D$60</f>
        <v>0</v>
      </c>
      <c r="I83" s="238" t="s">
        <v>620</v>
      </c>
    </row>
    <row r="84" spans="1:9" ht="25.35" customHeight="1" x14ac:dyDescent="0.2">
      <c r="A84" s="177" t="str">
        <f>tbl_BasisLos1[[#This Row],[Reinigungs- 
gruppe]]&amp;tbl_BasisLos1[[#This Row],[Reinigungstage Jahr]]</f>
        <v>I3225</v>
      </c>
      <c r="B84" s="115" t="s">
        <v>455</v>
      </c>
      <c r="C84" s="270">
        <v>225</v>
      </c>
      <c r="D84" s="268" t="s">
        <v>547</v>
      </c>
      <c r="E84" s="115" t="s">
        <v>481</v>
      </c>
      <c r="F84" s="116" t="s">
        <v>581</v>
      </c>
      <c r="G84" s="210"/>
      <c r="H84" s="460">
        <f>'SVS UR Los 3'!$D$60</f>
        <v>0</v>
      </c>
      <c r="I84" s="238" t="s">
        <v>620</v>
      </c>
    </row>
    <row r="85" spans="1:9" ht="25.35" customHeight="1" x14ac:dyDescent="0.2">
      <c r="A85" s="177" t="str">
        <f>tbl_BasisLos1[[#This Row],[Reinigungs- 
gruppe]]&amp;tbl_BasisLos1[[#This Row],[Reinigungstage Jahr]]</f>
        <v>J1192</v>
      </c>
      <c r="B85" s="115" t="s">
        <v>456</v>
      </c>
      <c r="C85" s="270">
        <v>192</v>
      </c>
      <c r="D85" s="116" t="s">
        <v>548</v>
      </c>
      <c r="E85" s="115" t="s">
        <v>481</v>
      </c>
      <c r="F85" s="116" t="s">
        <v>581</v>
      </c>
      <c r="G85" s="210"/>
      <c r="H85" s="460">
        <f>'SVS UR Los 3'!$D$60</f>
        <v>0</v>
      </c>
      <c r="I85" s="238" t="s">
        <v>621</v>
      </c>
    </row>
    <row r="86" spans="1:9" ht="25.35" customHeight="1" x14ac:dyDescent="0.2">
      <c r="A86" s="177" t="str">
        <f>tbl_BasisLos1[[#This Row],[Reinigungs- 
gruppe]]&amp;tbl_BasisLos1[[#This Row],[Reinigungstage Jahr]]</f>
        <v>J1225</v>
      </c>
      <c r="B86" s="115" t="s">
        <v>456</v>
      </c>
      <c r="C86" s="270">
        <v>225</v>
      </c>
      <c r="D86" s="116" t="s">
        <v>548</v>
      </c>
      <c r="E86" s="115" t="s">
        <v>481</v>
      </c>
      <c r="F86" s="116" t="s">
        <v>581</v>
      </c>
      <c r="G86" s="210"/>
      <c r="H86" s="460">
        <f>'SVS UR Los 3'!$D$60</f>
        <v>0</v>
      </c>
      <c r="I86" s="238" t="s">
        <v>621</v>
      </c>
    </row>
    <row r="87" spans="1:9" ht="25.35" customHeight="1" x14ac:dyDescent="0.2">
      <c r="A87" s="177" t="str">
        <f>tbl_BasisLos1[[#This Row],[Reinigungs- 
gruppe]]&amp;tbl_BasisLos1[[#This Row],[Reinigungstage Jahr]]</f>
        <v>J1245</v>
      </c>
      <c r="B87" s="115" t="s">
        <v>456</v>
      </c>
      <c r="C87" s="270">
        <v>245</v>
      </c>
      <c r="D87" s="116" t="s">
        <v>548</v>
      </c>
      <c r="E87" s="115" t="s">
        <v>481</v>
      </c>
      <c r="F87" s="116" t="s">
        <v>581</v>
      </c>
      <c r="G87" s="210"/>
      <c r="H87" s="460">
        <f>'SVS UR Los 3'!$D$60</f>
        <v>0</v>
      </c>
      <c r="I87" s="238" t="s">
        <v>621</v>
      </c>
    </row>
    <row r="88" spans="1:9" ht="25.35" customHeight="1" x14ac:dyDescent="0.2">
      <c r="A88" s="177" t="str">
        <f>tbl_BasisLos1[[#This Row],[Reinigungs- 
gruppe]]&amp;tbl_BasisLos1[[#This Row],[Reinigungstage Jahr]]</f>
        <v>J2192</v>
      </c>
      <c r="B88" s="115" t="s">
        <v>198</v>
      </c>
      <c r="C88" s="270">
        <v>192</v>
      </c>
      <c r="D88" s="268" t="s">
        <v>549</v>
      </c>
      <c r="E88" s="115" t="s">
        <v>481</v>
      </c>
      <c r="F88" s="116" t="s">
        <v>581</v>
      </c>
      <c r="G88" s="210"/>
      <c r="H88" s="460">
        <f>'SVS UR Los 3'!$D$60</f>
        <v>0</v>
      </c>
      <c r="I88" s="238" t="s">
        <v>619</v>
      </c>
    </row>
    <row r="89" spans="1:9" ht="25.35" customHeight="1" x14ac:dyDescent="0.2">
      <c r="A89" s="177" t="str">
        <f>tbl_BasisLos1[[#This Row],[Reinigungs- 
gruppe]]&amp;tbl_BasisLos1[[#This Row],[Reinigungstage Jahr]]</f>
        <v>J2225</v>
      </c>
      <c r="B89" s="115" t="s">
        <v>198</v>
      </c>
      <c r="C89" s="270">
        <v>225</v>
      </c>
      <c r="D89" s="268" t="s">
        <v>549</v>
      </c>
      <c r="E89" s="115" t="s">
        <v>481</v>
      </c>
      <c r="F89" s="116" t="s">
        <v>581</v>
      </c>
      <c r="G89" s="210"/>
      <c r="H89" s="460">
        <f>'SVS UR Los 3'!$D$60</f>
        <v>0</v>
      </c>
      <c r="I89" s="238" t="s">
        <v>619</v>
      </c>
    </row>
    <row r="90" spans="1:9" ht="25.35" customHeight="1" x14ac:dyDescent="0.2">
      <c r="A90" s="177" t="str">
        <f>tbl_BasisLos1[[#This Row],[Reinigungs- 
gruppe]]&amp;tbl_BasisLos1[[#This Row],[Reinigungstage Jahr]]</f>
        <v>J2245</v>
      </c>
      <c r="B90" s="115" t="s">
        <v>198</v>
      </c>
      <c r="C90" s="270">
        <v>245</v>
      </c>
      <c r="D90" s="268" t="s">
        <v>549</v>
      </c>
      <c r="E90" s="115" t="s">
        <v>481</v>
      </c>
      <c r="F90" s="116" t="s">
        <v>581</v>
      </c>
      <c r="G90" s="210"/>
      <c r="H90" s="460">
        <f>'SVS UR Los 3'!$D$60</f>
        <v>0</v>
      </c>
      <c r="I90" s="238" t="s">
        <v>619</v>
      </c>
    </row>
    <row r="91" spans="1:9" ht="25.35" customHeight="1" x14ac:dyDescent="0.2">
      <c r="A91" s="177" t="str">
        <f>tbl_BasisLos1[[#This Row],[Reinigungs- 
gruppe]]&amp;tbl_BasisLos1[[#This Row],[Reinigungstage Jahr]]</f>
        <v>J3245</v>
      </c>
      <c r="B91" s="115" t="s">
        <v>500</v>
      </c>
      <c r="C91" s="270">
        <v>245</v>
      </c>
      <c r="D91" s="116" t="s">
        <v>550</v>
      </c>
      <c r="E91" s="115" t="s">
        <v>481</v>
      </c>
      <c r="F91" s="116" t="s">
        <v>581</v>
      </c>
      <c r="G91" s="210"/>
      <c r="H91" s="460">
        <f>'SVS UR Los 3'!$D$60</f>
        <v>0</v>
      </c>
      <c r="I91" s="238" t="s">
        <v>622</v>
      </c>
    </row>
    <row r="92" spans="1:9" ht="25.35" customHeight="1" x14ac:dyDescent="0.2">
      <c r="A92" s="177" t="str">
        <f>tbl_BasisLos1[[#This Row],[Reinigungs- 
gruppe]]&amp;tbl_BasisLos1[[#This Row],[Reinigungstage Jahr]]</f>
        <v>J40</v>
      </c>
      <c r="B92" s="115" t="s">
        <v>467</v>
      </c>
      <c r="C92" s="270">
        <v>0</v>
      </c>
      <c r="D92" s="268" t="s">
        <v>551</v>
      </c>
      <c r="E92" s="115">
        <v>0</v>
      </c>
      <c r="F92" s="116" t="s">
        <v>580</v>
      </c>
      <c r="G92" s="210"/>
      <c r="H92" s="460">
        <f>'SVS UR Los 3'!$D$60</f>
        <v>0</v>
      </c>
      <c r="I92" s="238" t="s">
        <v>622</v>
      </c>
    </row>
    <row r="93" spans="1:9" ht="25.35" customHeight="1" x14ac:dyDescent="0.2">
      <c r="A93" s="177" t="str">
        <f>tbl_BasisLos1[[#This Row],[Reinigungs- 
gruppe]]&amp;tbl_BasisLos1[[#This Row],[Reinigungstage Jahr]]</f>
        <v>J50</v>
      </c>
      <c r="B93" s="115" t="s">
        <v>501</v>
      </c>
      <c r="C93" s="270">
        <v>0</v>
      </c>
      <c r="D93" s="268" t="s">
        <v>551</v>
      </c>
      <c r="E93" s="115">
        <v>0</v>
      </c>
      <c r="F93" s="268" t="s">
        <v>579</v>
      </c>
      <c r="G93" s="210"/>
      <c r="H93" s="460">
        <f>'SVS UR Los 3'!$D$60</f>
        <v>0</v>
      </c>
      <c r="I93" s="238" t="s">
        <v>622</v>
      </c>
    </row>
    <row r="94" spans="1:9" ht="25.35" customHeight="1" x14ac:dyDescent="0.2">
      <c r="A94" s="177" t="str">
        <f>tbl_BasisLos1[[#This Row],[Reinigungs- 
gruppe]]&amp;tbl_BasisLos1[[#This Row],[Reinigungstage Jahr]]</f>
        <v>J60</v>
      </c>
      <c r="B94" s="115" t="s">
        <v>603</v>
      </c>
      <c r="C94" s="270">
        <v>0</v>
      </c>
      <c r="D94" s="268" t="s">
        <v>551</v>
      </c>
      <c r="E94" s="115">
        <v>0</v>
      </c>
      <c r="F94" s="268" t="s">
        <v>196</v>
      </c>
      <c r="G94" s="210"/>
      <c r="H94" s="460">
        <f>'SVS UR Los 3'!$D$60</f>
        <v>0</v>
      </c>
      <c r="I94" s="238" t="s">
        <v>622</v>
      </c>
    </row>
    <row r="95" spans="1:9" ht="25.35" customHeight="1" x14ac:dyDescent="0.2">
      <c r="A95" s="115" t="str">
        <f>tbl_BasisLos1[[#This Row],[Reinigungs- 
gruppe]]&amp;tbl_BasisLos1[[#This Row],[Reinigungstage Jahr]]</f>
        <v>K112</v>
      </c>
      <c r="B95" s="115" t="s">
        <v>457</v>
      </c>
      <c r="C95" s="267">
        <v>12</v>
      </c>
      <c r="D95" s="268" t="s">
        <v>552</v>
      </c>
      <c r="E95" s="115" t="s">
        <v>480</v>
      </c>
      <c r="F95" s="268" t="s">
        <v>195</v>
      </c>
      <c r="G95" s="210"/>
      <c r="H95" s="460">
        <f>'SVS UR Los 3'!$D$60</f>
        <v>0</v>
      </c>
      <c r="I95" s="238" t="s">
        <v>610</v>
      </c>
    </row>
    <row r="96" spans="1:9" ht="25.35" customHeight="1" x14ac:dyDescent="0.2">
      <c r="A96" s="177" t="str">
        <f>tbl_BasisLos1[[#This Row],[Reinigungs- 
gruppe]]&amp;tbl_BasisLos1[[#This Row],[Reinigungstage Jahr]]</f>
        <v>K112</v>
      </c>
      <c r="B96" s="115" t="s">
        <v>457</v>
      </c>
      <c r="C96" s="270">
        <v>12</v>
      </c>
      <c r="D96" s="268" t="s">
        <v>552</v>
      </c>
      <c r="E96" s="115" t="s">
        <v>480</v>
      </c>
      <c r="F96" s="268" t="s">
        <v>195</v>
      </c>
      <c r="G96" s="210"/>
      <c r="H96" s="460">
        <f>'SVS UR Los 3'!$D$60</f>
        <v>0</v>
      </c>
      <c r="I96" s="238" t="s">
        <v>610</v>
      </c>
    </row>
    <row r="97" spans="1:9" ht="51" x14ac:dyDescent="0.2">
      <c r="A97" s="177" t="str">
        <f>tbl_BasisLos1[[#This Row],[Reinigungs- 
gruppe]]&amp;tbl_BasisLos1[[#This Row],[Reinigungstage Jahr]]</f>
        <v>K149</v>
      </c>
      <c r="B97" s="115" t="s">
        <v>457</v>
      </c>
      <c r="C97" s="270">
        <v>49</v>
      </c>
      <c r="D97" s="268" t="s">
        <v>552</v>
      </c>
      <c r="E97" s="115" t="s">
        <v>479</v>
      </c>
      <c r="F97" s="268" t="s">
        <v>196</v>
      </c>
      <c r="G97" s="210"/>
      <c r="H97" s="460">
        <f>'SVS UR Los 3'!$D$60</f>
        <v>0</v>
      </c>
      <c r="I97" s="238" t="s">
        <v>610</v>
      </c>
    </row>
    <row r="98" spans="1:9" ht="25.35" customHeight="1" x14ac:dyDescent="0.2">
      <c r="A98" s="177" t="str">
        <f>tbl_BasisLos1[[#This Row],[Reinigungs- 
gruppe]]&amp;tbl_BasisLos1[[#This Row],[Reinigungstage Jahr]]</f>
        <v>L196</v>
      </c>
      <c r="B98" s="115" t="s">
        <v>468</v>
      </c>
      <c r="C98" s="270">
        <v>96</v>
      </c>
      <c r="D98" s="268" t="s">
        <v>553</v>
      </c>
      <c r="E98" s="115" t="s">
        <v>484</v>
      </c>
      <c r="F98" s="268" t="s">
        <v>579</v>
      </c>
      <c r="G98" s="210"/>
      <c r="H98" s="460">
        <f>'SVS UR Los 3'!$D$60</f>
        <v>0</v>
      </c>
      <c r="I98" s="238" t="s">
        <v>623</v>
      </c>
    </row>
    <row r="99" spans="1:9" ht="25.35" customHeight="1" x14ac:dyDescent="0.2">
      <c r="A99" s="177" t="str">
        <f>tbl_BasisLos1[[#This Row],[Reinigungs- 
gruppe]]&amp;tbl_BasisLos1[[#This Row],[Reinigungstage Jahr]]</f>
        <v>L1.1112,5</v>
      </c>
      <c r="B99" s="115" t="s">
        <v>473</v>
      </c>
      <c r="C99" s="270">
        <v>112.5</v>
      </c>
      <c r="D99" s="268" t="s">
        <v>554</v>
      </c>
      <c r="E99" s="271" t="s">
        <v>483</v>
      </c>
      <c r="F99" s="116" t="s">
        <v>199</v>
      </c>
      <c r="G99" s="210"/>
      <c r="H99" s="460">
        <f>'SVS UR Los 3'!$D$60</f>
        <v>0</v>
      </c>
      <c r="I99" s="238" t="s">
        <v>623</v>
      </c>
    </row>
    <row r="100" spans="1:9" ht="25.35" customHeight="1" x14ac:dyDescent="0.2">
      <c r="A100" s="177" t="str">
        <f>tbl_BasisLos1[[#This Row],[Reinigungs- 
gruppe]]&amp;tbl_BasisLos1[[#This Row],[Reinigungstage Jahr]]</f>
        <v>L20</v>
      </c>
      <c r="B100" s="115" t="s">
        <v>502</v>
      </c>
      <c r="C100" s="270">
        <v>0</v>
      </c>
      <c r="D100" s="116" t="s">
        <v>555</v>
      </c>
      <c r="E100" s="115">
        <v>0</v>
      </c>
      <c r="F100" s="116" t="s">
        <v>159</v>
      </c>
      <c r="G100" s="210"/>
      <c r="H100" s="460">
        <f>'SVS UR Los 3'!$D$60</f>
        <v>0</v>
      </c>
      <c r="I100" s="238" t="s">
        <v>614</v>
      </c>
    </row>
    <row r="101" spans="1:9" ht="25.35" customHeight="1" x14ac:dyDescent="0.2">
      <c r="A101" s="177" t="str">
        <f>tbl_BasisLos1[[#This Row],[Reinigungs- 
gruppe]]&amp;tbl_BasisLos1[[#This Row],[Reinigungstage Jahr]]</f>
        <v>L30</v>
      </c>
      <c r="B101" s="115" t="s">
        <v>503</v>
      </c>
      <c r="C101" s="270">
        <v>0</v>
      </c>
      <c r="D101" s="268" t="s">
        <v>556</v>
      </c>
      <c r="E101" s="115">
        <v>0</v>
      </c>
      <c r="F101" s="268" t="s">
        <v>579</v>
      </c>
      <c r="G101" s="210"/>
      <c r="H101" s="460">
        <f>'SVS UR Los 3'!$D$60</f>
        <v>0</v>
      </c>
      <c r="I101" s="238" t="s">
        <v>618</v>
      </c>
    </row>
    <row r="102" spans="1:9" ht="25.35" customHeight="1" x14ac:dyDescent="0.2">
      <c r="A102" s="177" t="str">
        <f>tbl_BasisLos1[[#This Row],[Reinigungs- 
gruppe]]&amp;tbl_BasisLos1[[#This Row],[Reinigungstage Jahr]]</f>
        <v>L3.1147</v>
      </c>
      <c r="B102" s="115" t="s">
        <v>474</v>
      </c>
      <c r="C102" s="270">
        <v>147</v>
      </c>
      <c r="D102" s="268" t="s">
        <v>557</v>
      </c>
      <c r="E102" s="271" t="s">
        <v>483</v>
      </c>
      <c r="F102" s="116" t="s">
        <v>199</v>
      </c>
      <c r="G102" s="210"/>
      <c r="H102" s="460">
        <f>'SVS UR Los 3'!$D$60</f>
        <v>0</v>
      </c>
      <c r="I102" s="238" t="s">
        <v>618</v>
      </c>
    </row>
    <row r="103" spans="1:9" ht="25.35" customHeight="1" x14ac:dyDescent="0.2">
      <c r="A103" s="177" t="str">
        <f>tbl_BasisLos1[[#This Row],[Reinigungs- 
gruppe]]&amp;tbl_BasisLos1[[#This Row],[Reinigungstage Jahr]]</f>
        <v>L3.238,4</v>
      </c>
      <c r="B103" s="115" t="s">
        <v>504</v>
      </c>
      <c r="C103" s="270">
        <v>38.4</v>
      </c>
      <c r="D103" s="116" t="s">
        <v>558</v>
      </c>
      <c r="E103" s="115" t="s">
        <v>479</v>
      </c>
      <c r="F103" s="268" t="s">
        <v>196</v>
      </c>
      <c r="G103" s="210"/>
      <c r="H103" s="460">
        <f>'SVS UR Los 3'!$D$60</f>
        <v>0</v>
      </c>
      <c r="I103" s="238" t="s">
        <v>618</v>
      </c>
    </row>
    <row r="104" spans="1:9" ht="25.35" customHeight="1" x14ac:dyDescent="0.2">
      <c r="A104" s="177" t="str">
        <f>tbl_BasisLos1[[#This Row],[Reinigungs- 
gruppe]]&amp;tbl_BasisLos1[[#This Row],[Reinigungstage Jahr]]</f>
        <v>L438,4</v>
      </c>
      <c r="B104" s="115" t="s">
        <v>475</v>
      </c>
      <c r="C104" s="270">
        <v>38.4</v>
      </c>
      <c r="D104" s="116" t="s">
        <v>559</v>
      </c>
      <c r="E104" s="115" t="s">
        <v>479</v>
      </c>
      <c r="F104" s="268" t="s">
        <v>196</v>
      </c>
      <c r="G104" s="210"/>
      <c r="H104" s="460">
        <f>'SVS UR Los 3'!$D$60</f>
        <v>0</v>
      </c>
      <c r="I104" s="238" t="s">
        <v>618</v>
      </c>
    </row>
    <row r="105" spans="1:9" ht="25.35" customHeight="1" x14ac:dyDescent="0.2">
      <c r="A105" s="177" t="str">
        <f>tbl_BasisLos1[[#This Row],[Reinigungs- 
gruppe]]&amp;tbl_BasisLos1[[#This Row],[Reinigungstage Jahr]]</f>
        <v>M10</v>
      </c>
      <c r="B105" s="115" t="s">
        <v>48</v>
      </c>
      <c r="C105" s="270">
        <v>0</v>
      </c>
      <c r="D105" s="268" t="s">
        <v>560</v>
      </c>
      <c r="E105" s="115">
        <v>0</v>
      </c>
      <c r="F105" s="116" t="s">
        <v>159</v>
      </c>
      <c r="G105" s="210"/>
      <c r="H105" s="460">
        <f>'SVS UR Los 3'!$D$60</f>
        <v>0</v>
      </c>
      <c r="I105" s="238" t="s">
        <v>624</v>
      </c>
    </row>
    <row r="106" spans="1:9" ht="25.35" customHeight="1" x14ac:dyDescent="0.2">
      <c r="A106" s="177" t="str">
        <f>tbl_BasisLos1[[#This Row],[Reinigungs- 
gruppe]]&amp;tbl_BasisLos1[[#This Row],[Reinigungstage Jahr]]</f>
        <v>M20</v>
      </c>
      <c r="B106" s="115" t="s">
        <v>505</v>
      </c>
      <c r="C106" s="270">
        <v>0</v>
      </c>
      <c r="D106" s="268" t="s">
        <v>561</v>
      </c>
      <c r="E106" s="115">
        <v>0</v>
      </c>
      <c r="F106" s="268" t="s">
        <v>196</v>
      </c>
      <c r="G106" s="210"/>
      <c r="H106" s="460">
        <f>'SVS UR Los 3'!$D$60</f>
        <v>0</v>
      </c>
      <c r="I106" s="238" t="s">
        <v>618</v>
      </c>
    </row>
    <row r="107" spans="1:9" ht="25.35" customHeight="1" x14ac:dyDescent="0.2">
      <c r="A107" s="177" t="str">
        <f>tbl_BasisLos1[[#This Row],[Reinigungs- 
gruppe]]&amp;tbl_BasisLos1[[#This Row],[Reinigungstage Jahr]]</f>
        <v>N10</v>
      </c>
      <c r="B107" s="115" t="s">
        <v>477</v>
      </c>
      <c r="C107" s="270">
        <v>0</v>
      </c>
      <c r="D107" s="116" t="s">
        <v>562</v>
      </c>
      <c r="E107" s="115">
        <v>0</v>
      </c>
      <c r="F107" s="116" t="s">
        <v>195</v>
      </c>
      <c r="G107" s="210"/>
      <c r="H107" s="460">
        <f>'SVS UR Los 3'!$D$60</f>
        <v>0</v>
      </c>
      <c r="I107" s="238" t="s">
        <v>623</v>
      </c>
    </row>
    <row r="108" spans="1:9" ht="25.35" customHeight="1" x14ac:dyDescent="0.2">
      <c r="A108" s="177" t="str">
        <f>tbl_BasisLos1[[#This Row],[Reinigungs- 
gruppe]]&amp;tbl_BasisLos1[[#This Row],[Reinigungstage Jahr]]</f>
        <v>N20</v>
      </c>
      <c r="B108" s="115" t="s">
        <v>469</v>
      </c>
      <c r="C108" s="270">
        <v>0</v>
      </c>
      <c r="D108" s="268" t="s">
        <v>563</v>
      </c>
      <c r="E108" s="115">
        <v>0</v>
      </c>
      <c r="F108" s="116" t="s">
        <v>195</v>
      </c>
      <c r="G108" s="210"/>
      <c r="H108" s="460">
        <f>'SVS UR Los 3'!$D$60</f>
        <v>0</v>
      </c>
      <c r="I108" s="238" t="s">
        <v>623</v>
      </c>
    </row>
    <row r="109" spans="1:9" ht="25.35" customHeight="1" x14ac:dyDescent="0.2">
      <c r="A109" s="177" t="str">
        <f>tbl_BasisLos1[[#This Row],[Reinigungs- 
gruppe]]&amp;tbl_BasisLos1[[#This Row],[Reinigungstage Jahr]]</f>
        <v>N30</v>
      </c>
      <c r="B109" s="115" t="s">
        <v>465</v>
      </c>
      <c r="C109" s="270">
        <v>0</v>
      </c>
      <c r="D109" s="268" t="s">
        <v>564</v>
      </c>
      <c r="E109" s="115">
        <v>0</v>
      </c>
      <c r="F109" s="116" t="s">
        <v>159</v>
      </c>
      <c r="G109" s="210"/>
      <c r="H109" s="460">
        <f>'SVS UR Los 3'!$D$60</f>
        <v>0</v>
      </c>
      <c r="I109" s="238" t="s">
        <v>623</v>
      </c>
    </row>
    <row r="110" spans="1:9" ht="25.35" customHeight="1" x14ac:dyDescent="0.2">
      <c r="A110" s="115" t="str">
        <f>tbl_BasisLos1[[#This Row],[Reinigungs- 
gruppe]]&amp;tbl_BasisLos1[[#This Row],[Reinigungstage Jahr]]</f>
        <v>N40</v>
      </c>
      <c r="B110" s="273" t="s">
        <v>506</v>
      </c>
      <c r="C110" s="267">
        <v>0</v>
      </c>
      <c r="D110" s="268" t="s">
        <v>565</v>
      </c>
      <c r="E110" s="115">
        <v>0</v>
      </c>
      <c r="F110" s="268" t="s">
        <v>159</v>
      </c>
      <c r="G110" s="210"/>
      <c r="H110" s="460">
        <f>'SVS UR Los 3'!$D$60</f>
        <v>0</v>
      </c>
      <c r="I110" s="238" t="s">
        <v>623</v>
      </c>
    </row>
    <row r="111" spans="1:9" ht="25.35" customHeight="1" x14ac:dyDescent="0.2">
      <c r="A111" s="115" t="str">
        <f>tbl_BasisLos1[[#This Row],[Reinigungs- 
gruppe]]&amp;tbl_BasisLos1[[#This Row],[Reinigungstage Jahr]]</f>
        <v>O10</v>
      </c>
      <c r="B111" s="273" t="s">
        <v>507</v>
      </c>
      <c r="C111" s="267">
        <v>0</v>
      </c>
      <c r="D111" s="268" t="s">
        <v>566</v>
      </c>
      <c r="E111" s="115">
        <v>0</v>
      </c>
      <c r="F111" s="116" t="s">
        <v>581</v>
      </c>
      <c r="G111" s="210"/>
      <c r="H111" s="460">
        <f>'SVS UR Los 3'!$D$60</f>
        <v>0</v>
      </c>
      <c r="I111" s="238" t="s">
        <v>625</v>
      </c>
    </row>
    <row r="112" spans="1:9" ht="25.35" customHeight="1" x14ac:dyDescent="0.2">
      <c r="A112" s="115" t="str">
        <f>tbl_BasisLos1[[#This Row],[Reinigungs- 
gruppe]]&amp;tbl_BasisLos1[[#This Row],[Reinigungstage Jahr]]</f>
        <v>P10</v>
      </c>
      <c r="B112" s="273" t="s">
        <v>508</v>
      </c>
      <c r="C112" s="267">
        <v>0</v>
      </c>
      <c r="D112" s="116" t="s">
        <v>567</v>
      </c>
      <c r="E112" s="115">
        <v>0</v>
      </c>
      <c r="F112" s="116" t="s">
        <v>580</v>
      </c>
      <c r="G112" s="210"/>
      <c r="H112" s="460">
        <f>'SVS UR Los 3'!$D$60</f>
        <v>0</v>
      </c>
      <c r="I112" s="238" t="s">
        <v>626</v>
      </c>
    </row>
    <row r="113" spans="1:9" ht="25.35" customHeight="1" x14ac:dyDescent="0.2">
      <c r="A113" s="115" t="str">
        <f>tbl_BasisLos1[[#This Row],[Reinigungs- 
gruppe]]&amp;tbl_BasisLos1[[#This Row],[Reinigungstage Jahr]]</f>
        <v>P1.10</v>
      </c>
      <c r="B113" s="273" t="s">
        <v>509</v>
      </c>
      <c r="C113" s="267">
        <v>0</v>
      </c>
      <c r="D113" s="268" t="s">
        <v>568</v>
      </c>
      <c r="E113" s="115">
        <v>0</v>
      </c>
      <c r="F113" s="116" t="s">
        <v>581</v>
      </c>
      <c r="G113" s="210"/>
      <c r="H113" s="460">
        <f>'SVS UR Los 3'!$D$60</f>
        <v>0</v>
      </c>
      <c r="I113" s="238" t="s">
        <v>626</v>
      </c>
    </row>
    <row r="114" spans="1:9" ht="25.35" customHeight="1" x14ac:dyDescent="0.2">
      <c r="A114" s="115" t="str">
        <f>tbl_BasisLos1[[#This Row],[Reinigungs- 
gruppe]]&amp;tbl_BasisLos1[[#This Row],[Reinigungstage Jahr]]</f>
        <v>P20</v>
      </c>
      <c r="B114" s="273" t="s">
        <v>510</v>
      </c>
      <c r="C114" s="267">
        <v>0</v>
      </c>
      <c r="D114" s="268" t="s">
        <v>569</v>
      </c>
      <c r="E114" s="115">
        <v>0</v>
      </c>
      <c r="F114" s="268" t="s">
        <v>196</v>
      </c>
      <c r="G114" s="210"/>
      <c r="H114" s="460">
        <f>'SVS UR Los 3'!$D$60</f>
        <v>0</v>
      </c>
      <c r="I114" s="238" t="s">
        <v>610</v>
      </c>
    </row>
    <row r="115" spans="1:9" ht="25.35" customHeight="1" x14ac:dyDescent="0.2">
      <c r="A115" s="115" t="str">
        <f>tbl_BasisLos1[[#This Row],[Reinigungs- 
gruppe]]&amp;tbl_BasisLos1[[#This Row],[Reinigungstage Jahr]]</f>
        <v>P30</v>
      </c>
      <c r="B115" s="273" t="s">
        <v>511</v>
      </c>
      <c r="C115" s="267">
        <v>0</v>
      </c>
      <c r="D115" s="268" t="s">
        <v>570</v>
      </c>
      <c r="E115" s="115">
        <v>0</v>
      </c>
      <c r="F115" s="268" t="s">
        <v>196</v>
      </c>
      <c r="G115" s="210"/>
      <c r="H115" s="460">
        <f>'SVS UR Los 3'!$D$60</f>
        <v>0</v>
      </c>
      <c r="I115" s="238" t="s">
        <v>623</v>
      </c>
    </row>
    <row r="116" spans="1:9" ht="25.35" customHeight="1" x14ac:dyDescent="0.2">
      <c r="A116" s="118" t="str">
        <f>tbl_BasisLos1[[#This Row],[Reinigungs- 
gruppe]]&amp;tbl_BasisLos1[[#This Row],[Reinigungstage Jahr]]</f>
        <v>0</v>
      </c>
      <c r="B116" s="115" t="s">
        <v>164</v>
      </c>
      <c r="C116" s="417">
        <v>0</v>
      </c>
      <c r="D116" s="116" t="s">
        <v>155</v>
      </c>
      <c r="E116" s="115">
        <v>0</v>
      </c>
      <c r="F116" s="116" t="s">
        <v>159</v>
      </c>
      <c r="G116" s="211"/>
      <c r="H116" s="172"/>
      <c r="I116" s="239"/>
    </row>
    <row r="118" spans="1:9" ht="14.45" customHeight="1" x14ac:dyDescent="0.2">
      <c r="A118" s="593" t="s">
        <v>191</v>
      </c>
      <c r="B118" s="593"/>
      <c r="C118" s="593"/>
      <c r="D118" s="593"/>
      <c r="E118" s="593"/>
      <c r="F118" s="593"/>
      <c r="G118" s="593"/>
    </row>
    <row r="119" spans="1:9" ht="18" x14ac:dyDescent="0.2">
      <c r="A119" s="651" t="s">
        <v>2541</v>
      </c>
      <c r="B119" s="652"/>
      <c r="C119" s="652"/>
      <c r="D119" s="652"/>
      <c r="E119" s="652"/>
      <c r="F119" s="652"/>
      <c r="G119" s="652"/>
      <c r="H119" s="652"/>
    </row>
  </sheetData>
  <sheetProtection algorithmName="SHA-512" hashValue="+TGEGLl7BKrUoFYKKW9ez/Ht7YfEeKLXsbB5fb0+F5NuZfDXddTs5T4cz5totMfIIX2kKVtTg9rDpnaJg0wDxA==" saltValue="iihRd85OVN5uKL/EuRgk+g==" spinCount="100000" sheet="1" objects="1" scenarios="1" selectLockedCells="1" autoFilter="0"/>
  <mergeCells count="9">
    <mergeCell ref="A119:H119"/>
    <mergeCell ref="A118:G118"/>
    <mergeCell ref="A1:D1"/>
    <mergeCell ref="A3:B3"/>
    <mergeCell ref="A2:C2"/>
    <mergeCell ref="C3:E3"/>
    <mergeCell ref="H1:I2"/>
    <mergeCell ref="H4:I4"/>
    <mergeCell ref="G3:I3"/>
  </mergeCells>
  <phoneticPr fontId="30" type="noConversion"/>
  <pageMargins left="0.70866141732283472" right="0.70866141732283472" top="0.78740157480314965" bottom="0.78740157480314965" header="0.31496062992125984" footer="0.31496062992125984"/>
  <pageSetup paperSize="9" scale="44" orientation="portrait" r:id="rId1"/>
  <headerFooter>
    <oddFooter>&amp;R&amp;"Arial,Standard"&amp;9Seite &amp;P von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24A029512E4314C8107E1648F6723AB" ma:contentTypeVersion="16" ma:contentTypeDescription="Ein neues Dokument erstellen." ma:contentTypeScope="" ma:versionID="04d08da29e806cc6f8c0a1c04d03345b">
  <xsd:schema xmlns:xsd="http://www.w3.org/2001/XMLSchema" xmlns:xs="http://www.w3.org/2001/XMLSchema" xmlns:p="http://schemas.microsoft.com/office/2006/metadata/properties" xmlns:ns2="0753f78e-8288-45a6-b0fd-b424a45e075a" xmlns:ns3="3cf6de26-0b4b-4e05-834f-b64e9d142eb0" targetNamespace="http://schemas.microsoft.com/office/2006/metadata/properties" ma:root="true" ma:fieldsID="8bc598a3a380f4a9d0b29c71bfc79c91" ns2:_="" ns3:_="">
    <xsd:import namespace="0753f78e-8288-45a6-b0fd-b424a45e075a"/>
    <xsd:import namespace="3cf6de26-0b4b-4e05-834f-b64e9d142eb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DateTaken" minOccurs="0"/>
                <xsd:element ref="ns3:MediaServiceLocation"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3f78e-8288-45a6-b0fd-b424a45e075a"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0d8d7422-a8a2-4f76-bf05-381997659216}" ma:internalName="TaxCatchAll" ma:showField="CatchAllData" ma:web="0753f78e-8288-45a6-b0fd-b424a45e075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f6de26-0b4b-4e05-834f-b64e9d142e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dabf702a-a282-4b48-82cc-9d26ff6b34a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0753f78e-8288-45a6-b0fd-b424a45e075a">4ZAZK5PC63HH-1595827385-18226</_dlc_DocId>
    <_dlc_DocIdUrl xmlns="0753f78e-8288-45a6-b0fd-b424a45e075a">
      <Url>https://neumannneumann.sharepoint.com/sites/DMS/_layouts/15/DocIdRedir.aspx?ID=4ZAZK5PC63HH-1595827385-18226</Url>
      <Description>4ZAZK5PC63HH-1595827385-18226</Description>
    </_dlc_DocIdUrl>
    <TaxCatchAll xmlns="0753f78e-8288-45a6-b0fd-b424a45e075a" xsi:nil="true"/>
    <lcf76f155ced4ddcb4097134ff3c332f xmlns="3cf6de26-0b4b-4e05-834f-b64e9d142eb0">
      <Terms xmlns="http://schemas.microsoft.com/office/infopath/2007/PartnerControls"/>
    </lcf76f155ced4ddcb4097134ff3c332f>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1C1AA85-48ED-4073-ADCC-E27F3C34BE52}">
  <ds:schemaRefs>
    <ds:schemaRef ds:uri="http://schemas.microsoft.com/sharepoint/v3/contenttype/forms"/>
  </ds:schemaRefs>
</ds:datastoreItem>
</file>

<file path=customXml/itemProps2.xml><?xml version="1.0" encoding="utf-8"?>
<ds:datastoreItem xmlns:ds="http://schemas.openxmlformats.org/officeDocument/2006/customXml" ds:itemID="{4BBC793B-090F-4150-9085-CA5B725AF3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53f78e-8288-45a6-b0fd-b424a45e075a"/>
    <ds:schemaRef ds:uri="3cf6de26-0b4b-4e05-834f-b64e9d142e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6BD63F-5FA2-42FF-8538-D655FC2A446A}">
  <ds:schemaRefs>
    <ds:schemaRef ds:uri="http://purl.org/dc/elements/1.1/"/>
    <ds:schemaRef ds:uri="http://schemas.openxmlformats.org/package/2006/metadata/core-properties"/>
    <ds:schemaRef ds:uri="http://purl.org/dc/terms/"/>
    <ds:schemaRef ds:uri="http://www.w3.org/XML/1998/namespace"/>
    <ds:schemaRef ds:uri="http://schemas.microsoft.com/office/2006/documentManagement/types"/>
    <ds:schemaRef ds:uri="0753f78e-8288-45a6-b0fd-b424a45e075a"/>
    <ds:schemaRef ds:uri="http://schemas.microsoft.com/office/2006/metadata/properties"/>
    <ds:schemaRef ds:uri="http://schemas.microsoft.com/office/infopath/2007/PartnerControls"/>
    <ds:schemaRef ds:uri="3cf6de26-0b4b-4e05-834f-b64e9d142eb0"/>
    <ds:schemaRef ds:uri="http://purl.org/dc/dcmitype/"/>
  </ds:schemaRefs>
</ds:datastoreItem>
</file>

<file path=customXml/itemProps4.xml><?xml version="1.0" encoding="utf-8"?>
<ds:datastoreItem xmlns:ds="http://schemas.openxmlformats.org/officeDocument/2006/customXml" ds:itemID="{7B4056AB-2762-4E03-A1DE-7C5949EE676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13</vt:i4>
      </vt:variant>
    </vt:vector>
  </HeadingPairs>
  <TitlesOfParts>
    <vt:vector size="25" baseType="lpstr">
      <vt:lpstr>Inhaltsverz. u allg Hin.Los3   </vt:lpstr>
      <vt:lpstr>AeP Los 3</vt:lpstr>
      <vt:lpstr>AMG Los 3</vt:lpstr>
      <vt:lpstr>AE Los 3</vt:lpstr>
      <vt:lpstr>Obl Los 3</vt:lpstr>
      <vt:lpstr>LV UR Los 3</vt:lpstr>
      <vt:lpstr>SVS UR Los 3</vt:lpstr>
      <vt:lpstr>SVS UR öffWC Los 3</vt:lpstr>
      <vt:lpstr>KB UR Los 3</vt:lpstr>
      <vt:lpstr>PB SdArb Los 3</vt:lpstr>
      <vt:lpstr>PB EAF UR Los 3</vt:lpstr>
      <vt:lpstr>GÜ UR Los 3</vt:lpstr>
      <vt:lpstr>'AE Los 3'!Druckbereich</vt:lpstr>
      <vt:lpstr>'AeP Los 3'!Druckbereich</vt:lpstr>
      <vt:lpstr>'AMG Los 3'!Druckbereich</vt:lpstr>
      <vt:lpstr>'GÜ UR Los 3'!Druckbereich</vt:lpstr>
      <vt:lpstr>'Inhaltsverz. u allg Hin.Los3   '!Druckbereich</vt:lpstr>
      <vt:lpstr>'KB UR Los 3'!Druckbereich</vt:lpstr>
      <vt:lpstr>'LV UR Los 3'!Druckbereich</vt:lpstr>
      <vt:lpstr>'PB EAF UR Los 3'!Druckbereich</vt:lpstr>
      <vt:lpstr>'PB SdArb Los 3'!Druckbereich</vt:lpstr>
      <vt:lpstr>'SVS UR Los 3'!Druckbereich</vt:lpstr>
      <vt:lpstr>'SVS UR öffWC Los 3'!Druckbereich</vt:lpstr>
      <vt:lpstr>'LV UR Los 3'!Drucktitel</vt:lpstr>
      <vt:lpstr>'PB EAF UR Los 3'!Drucktitel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Pia Guggemos</dc:creator>
  <cp:lastModifiedBy>Kazkondu, Nicole</cp:lastModifiedBy>
  <cp:lastPrinted>2022-04-11T06:40:29Z</cp:lastPrinted>
  <dcterms:created xsi:type="dcterms:W3CDTF">2009-07-27T14:21:12Z</dcterms:created>
  <dcterms:modified xsi:type="dcterms:W3CDTF">2026-01-08T12:04:48Z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0x010100A24A029512E4314C8107E1648F6723AB</vt:lpwstr>
  </property>
  <property fmtid="{D5CDD505-2E9C-101B-9397-08002B2CF9AE}" pid="3" name="_dlc_DocIdItemGuid">
    <vt:lpwstr>b717dcfa-42a8-405a-a8a4-341347ca77c3</vt:lpwstr>
  </property>
  <property fmtid="{D5CDD505-2E9C-101B-9397-08002B2CF9AE}" pid="4" name="MediaServiceImageTags">
    <vt:lpwstr/>
  </property>
</Properties>
</file>