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DieseArbeitsmappe"/>
  <mc:AlternateContent xmlns:mc="http://schemas.openxmlformats.org/markup-compatibility/2006">
    <mc:Choice Requires="x15">
      <x15ac:absPath xmlns:x15ac="http://schemas.microsoft.com/office/spreadsheetml/2010/11/ac" url="https://deutschekommunlaberatung-my.sharepoint.com/personal/sebastianstier_deutschekommunalberatung_onmicrosoft_com/Documents/DeKoBe/Kunden/Regionalverband Ruhr/Ausschreibungsmappe/"/>
    </mc:Choice>
  </mc:AlternateContent>
  <xr:revisionPtr revIDLastSave="184" documentId="13_ncr:1_{486822C5-F40A-4265-9E4E-410A7113F44A}" xr6:coauthVersionLast="47" xr6:coauthVersionMax="47" xr10:uidLastSave="{E00084C5-FF1B-4A2E-85C6-E8C8C8C7810B}"/>
  <bookViews>
    <workbookView xWindow="24180" yWindow="0" windowWidth="31275" windowHeight="23385" tabRatio="727" activeTab="6" xr2:uid="{00000000-000D-0000-FFFF-FFFF00000000}"/>
  </bookViews>
  <sheets>
    <sheet name="Eignung" sheetId="42" r:id="rId1"/>
    <sheet name="Stundenverrechnungssatz" sheetId="6" r:id="rId2"/>
    <sheet name="Raumgruppen" sheetId="7" r:id="rId3"/>
    <sheet name="Einzelraumkalkulation" sheetId="8" r:id="rId4"/>
    <sheet name="Glasreinigung" sheetId="44" r:id="rId5"/>
    <sheet name="Regiearbeiten" sheetId="45" r:id="rId6"/>
    <sheet name="Angebot" sheetId="37" r:id="rId7"/>
  </sheets>
  <definedNames>
    <definedName name="_xlnm._FilterDatabase" localSheetId="6" hidden="1">Angebot!$A$9:$I$9</definedName>
    <definedName name="_xlnm._FilterDatabase" localSheetId="3" hidden="1">Einzelraumkalkulation!$A$6:$U$1044</definedName>
    <definedName name="_xlnm._FilterDatabase" localSheetId="2" hidden="1">Raumgruppen!$A$7:$H$7</definedName>
    <definedName name="Auftraggeber">Eignung!$A$1</definedName>
    <definedName name="_xlnm.Print_Area" localSheetId="6">Angebot!$A$5:$H$22</definedName>
    <definedName name="_xlnm.Print_Area" localSheetId="0">Eignung!$A$5:$B$90</definedName>
    <definedName name="_xlnm.Print_Area" localSheetId="3">Einzelraumkalkulation!$A$4:$R$1044</definedName>
    <definedName name="_xlnm.Print_Area" localSheetId="4">Glasreinigung!$A$4:$H$20</definedName>
    <definedName name="_xlnm.Print_Area" localSheetId="2">Raumgruppen!$A$5:$H$22</definedName>
    <definedName name="_xlnm.Print_Area" localSheetId="5">Regiearbeiten!$A$4:$E$23</definedName>
    <definedName name="_xlnm.Print_Area" localSheetId="1">Stundenverrechnungssatz!$A$5:$M$50</definedName>
    <definedName name="_xlnm.Print_Titles" localSheetId="3">Einzelraumkalkulation!$6:$6</definedName>
    <definedName name="_xlnm.Print_Titles" localSheetId="2">Raumgruppen!$7:$7</definedName>
    <definedName name="ERK_Daten">Einzelraumkalkulation!$I$6:$Q$6</definedName>
    <definedName name="Leistung" localSheetId="4">Eignung!#REF!</definedName>
    <definedName name="Leistung" localSheetId="5">Eignung!#REF!</definedName>
    <definedName name="Leistung">Eignung!#REF!</definedName>
    <definedName name="Leistungsgegenstand">Eignung!$A$2</definedName>
    <definedName name="Reinigungstage">#REF!</definedName>
    <definedName name="SVS" localSheetId="0">Eignung!#REF!</definedName>
    <definedName name="SVS">Stundenverrechnungssatz!$C$47</definedName>
    <definedName name="SVSErsch" localSheetId="0">Eignung!#REF!</definedName>
    <definedName name="SVSErsch" localSheetId="4">Stundenverrechnungssatz!#REF!</definedName>
    <definedName name="SVSErsch" localSheetId="5">Stundenverrechnungssatz!#REF!</definedName>
    <definedName name="SVSErsch">Stundenverrechnungssatz!#REF!</definedName>
    <definedName name="SVSErschSo" localSheetId="0">Eignung!#REF!</definedName>
    <definedName name="SVSErschSo" localSheetId="4">Stundenverrechnungssatz!#REF!</definedName>
    <definedName name="SVSErschSo" localSheetId="5">Stundenverrechnungssatz!#REF!</definedName>
    <definedName name="SVSErschSo">Stundenverrechnungssatz!#REF!</definedName>
    <definedName name="SVSFried" localSheetId="0">Eignung!#REF!</definedName>
    <definedName name="SVSFried" localSheetId="4">Stundenverrechnungssatz!#REF!</definedName>
    <definedName name="SVSFried" localSheetId="5">Stundenverrechnungssatz!#REF!</definedName>
    <definedName name="SVSFried">Stundenverrechnungssatz!#REF!</definedName>
    <definedName name="SVSg" localSheetId="0">Eignung!#REF!</definedName>
    <definedName name="SVSg">Stundenverrechnungssatz!$E$47</definedName>
    <definedName name="SVSSo" localSheetId="0">Eignung!#REF!</definedName>
    <definedName name="SVSSo">Stundenverrechnungssatz!$C$50</definedName>
    <definedName name="Vorgaben">Raumgruppen!$B$8:$E$250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0" i="7" l="1"/>
  <c r="H17" i="44"/>
  <c r="H16" i="44"/>
  <c r="H15" i="44"/>
  <c r="H14" i="44"/>
  <c r="H13" i="44"/>
  <c r="H12" i="44"/>
  <c r="H11" i="44"/>
  <c r="H10" i="44"/>
  <c r="H9" i="44"/>
  <c r="H8" i="44"/>
  <c r="H20" i="7" l="1"/>
  <c r="H47" i="6"/>
  <c r="F47" i="6"/>
  <c r="A21" i="7"/>
  <c r="H21" i="7" l="1"/>
  <c r="P19" i="8"/>
  <c r="S30" i="8"/>
  <c r="P31" i="8"/>
  <c r="P55" i="8"/>
  <c r="P91" i="8"/>
  <c r="S103" i="8"/>
  <c r="S114" i="8"/>
  <c r="S115" i="8"/>
  <c r="S210" i="8"/>
  <c r="S222" i="8"/>
  <c r="S235" i="8"/>
  <c r="S259" i="8"/>
  <c r="S294" i="8"/>
  <c r="S342" i="8"/>
  <c r="S390" i="8"/>
  <c r="S414" i="8"/>
  <c r="S439" i="8"/>
  <c r="S558" i="8"/>
  <c r="P570" i="8"/>
  <c r="S571" i="8"/>
  <c r="S583" i="8"/>
  <c r="S594" i="8"/>
  <c r="S595" i="8"/>
  <c r="S606" i="8"/>
  <c r="S607" i="8"/>
  <c r="S618" i="8"/>
  <c r="S619" i="8"/>
  <c r="S630" i="8"/>
  <c r="S631" i="8"/>
  <c r="S641" i="8"/>
  <c r="S642" i="8"/>
  <c r="S654" i="8"/>
  <c r="S773" i="8"/>
  <c r="S797" i="8"/>
  <c r="S798" i="8"/>
  <c r="P821" i="8"/>
  <c r="P866" i="8"/>
  <c r="P869" i="8"/>
  <c r="P870" i="8"/>
  <c r="P878" i="8"/>
  <c r="P880" i="8"/>
  <c r="P881" i="8"/>
  <c r="S942" i="8"/>
  <c r="S952" i="8"/>
  <c r="S964" i="8"/>
  <c r="S976" i="8"/>
  <c r="S988" i="8"/>
  <c r="S1010" i="8"/>
  <c r="S1012" i="8"/>
  <c r="P1013" i="8"/>
  <c r="S1014" i="8"/>
  <c r="P1022" i="8"/>
  <c r="P1025" i="8"/>
  <c r="P1026" i="8"/>
  <c r="S1036" i="8"/>
  <c r="S1037" i="8"/>
  <c r="P1038" i="8"/>
  <c r="S172" i="8"/>
  <c r="P84" i="8"/>
  <c r="P82" i="8"/>
  <c r="S81" i="8"/>
  <c r="P63" i="8"/>
  <c r="P62" i="8"/>
  <c r="P17" i="8"/>
  <c r="S18" i="8"/>
  <c r="S66" i="8"/>
  <c r="S104" i="8"/>
  <c r="S106" i="8"/>
  <c r="S232" i="8"/>
  <c r="S260" i="8"/>
  <c r="S416" i="8"/>
  <c r="S418" i="8"/>
  <c r="S428" i="8"/>
  <c r="S440" i="8"/>
  <c r="S452" i="8"/>
  <c r="S476" i="8"/>
  <c r="S489" i="8"/>
  <c r="S503" i="8"/>
  <c r="S513" i="8"/>
  <c r="S515" i="8"/>
  <c r="S539" i="8"/>
  <c r="P561" i="8"/>
  <c r="P563" i="8"/>
  <c r="P585" i="8"/>
  <c r="S597" i="8"/>
  <c r="S609" i="8"/>
  <c r="S621" i="8"/>
  <c r="S633" i="8"/>
  <c r="S644" i="8"/>
  <c r="S656" i="8"/>
  <c r="S824" i="8"/>
  <c r="P872" i="8"/>
  <c r="S1028" i="8"/>
  <c r="S1040" i="8"/>
  <c r="P8" i="8"/>
  <c r="U8" i="8"/>
  <c r="U9" i="8"/>
  <c r="U10" i="8"/>
  <c r="P11" i="8"/>
  <c r="U11" i="8"/>
  <c r="S12" i="8"/>
  <c r="U12" i="8"/>
  <c r="P13" i="8"/>
  <c r="U13" i="8"/>
  <c r="U14" i="8"/>
  <c r="P15" i="8"/>
  <c r="U15" i="8"/>
  <c r="U16" i="8"/>
  <c r="U17" i="8"/>
  <c r="U18" i="8"/>
  <c r="U19" i="8"/>
  <c r="S20" i="8"/>
  <c r="U20" i="8"/>
  <c r="U21" i="8"/>
  <c r="U22" i="8"/>
  <c r="P23" i="8"/>
  <c r="U23" i="8"/>
  <c r="S24" i="8"/>
  <c r="U24" i="8"/>
  <c r="P25" i="8"/>
  <c r="U25" i="8"/>
  <c r="S26" i="8"/>
  <c r="U26" i="8"/>
  <c r="U27" i="8"/>
  <c r="U28" i="8"/>
  <c r="U29" i="8"/>
  <c r="U30" i="8"/>
  <c r="U31" i="8"/>
  <c r="U32" i="8"/>
  <c r="U33" i="8"/>
  <c r="U34" i="8"/>
  <c r="U35" i="8"/>
  <c r="U36" i="8"/>
  <c r="P37" i="8"/>
  <c r="S37" i="8"/>
  <c r="U37" i="8"/>
  <c r="U38" i="8"/>
  <c r="U39" i="8"/>
  <c r="U40" i="8"/>
  <c r="U41" i="8"/>
  <c r="U42" i="8"/>
  <c r="U43" i="8"/>
  <c r="U44" i="8"/>
  <c r="P45" i="8"/>
  <c r="U45" i="8"/>
  <c r="U46" i="8"/>
  <c r="U47" i="8"/>
  <c r="S48" i="8"/>
  <c r="U48" i="8"/>
  <c r="U49" i="8"/>
  <c r="U50" i="8"/>
  <c r="U51" i="8"/>
  <c r="U52" i="8"/>
  <c r="U53" i="8"/>
  <c r="U54" i="8"/>
  <c r="U55" i="8"/>
  <c r="P56" i="8"/>
  <c r="U56" i="8"/>
  <c r="U57" i="8"/>
  <c r="U58" i="8"/>
  <c r="U59" i="8"/>
  <c r="U60" i="8"/>
  <c r="P61" i="8"/>
  <c r="U61" i="8"/>
  <c r="U62" i="8"/>
  <c r="U63" i="8"/>
  <c r="U64" i="8"/>
  <c r="U65" i="8"/>
  <c r="U66" i="8"/>
  <c r="U67" i="8"/>
  <c r="U68" i="8"/>
  <c r="U69" i="8"/>
  <c r="U70" i="8"/>
  <c r="U71" i="8"/>
  <c r="U72" i="8"/>
  <c r="P73" i="8"/>
  <c r="S73" i="8"/>
  <c r="U73" i="8"/>
  <c r="P74" i="8"/>
  <c r="U74" i="8"/>
  <c r="U75" i="8"/>
  <c r="U76" i="8"/>
  <c r="U77" i="8"/>
  <c r="U78" i="8"/>
  <c r="U79" i="8"/>
  <c r="U80" i="8"/>
  <c r="U81" i="8"/>
  <c r="U82" i="8"/>
  <c r="P83" i="8"/>
  <c r="U83" i="8"/>
  <c r="U84" i="8"/>
  <c r="U85" i="8"/>
  <c r="U86" i="8"/>
  <c r="U87" i="8"/>
  <c r="S88" i="8"/>
  <c r="U88" i="8"/>
  <c r="U89" i="8"/>
  <c r="U90" i="8"/>
  <c r="U91" i="8"/>
  <c r="U92" i="8"/>
  <c r="U93" i="8"/>
  <c r="S94" i="8"/>
  <c r="U94" i="8"/>
  <c r="U95" i="8"/>
  <c r="S96" i="8"/>
  <c r="U96" i="8"/>
  <c r="U97" i="8"/>
  <c r="U98" i="8"/>
  <c r="S99" i="8"/>
  <c r="U99" i="8"/>
  <c r="U100" i="8"/>
  <c r="U101" i="8"/>
  <c r="U102" i="8"/>
  <c r="U103" i="8"/>
  <c r="U104" i="8"/>
  <c r="S105" i="8"/>
  <c r="U105" i="8"/>
  <c r="U106" i="8"/>
  <c r="U107" i="8"/>
  <c r="S108" i="8"/>
  <c r="U108" i="8"/>
  <c r="U109" i="8"/>
  <c r="U110" i="8"/>
  <c r="S111" i="8"/>
  <c r="P111" i="8"/>
  <c r="U111" i="8"/>
  <c r="U112" i="8"/>
  <c r="S113" i="8"/>
  <c r="U113" i="8"/>
  <c r="U114" i="8"/>
  <c r="U115" i="8"/>
  <c r="S116" i="8"/>
  <c r="U116" i="8"/>
  <c r="S117" i="8"/>
  <c r="U117" i="8"/>
  <c r="S118" i="8"/>
  <c r="P118" i="8"/>
  <c r="U118" i="8"/>
  <c r="U119" i="8"/>
  <c r="U120" i="8"/>
  <c r="P121" i="8"/>
  <c r="U121" i="8"/>
  <c r="S122" i="8"/>
  <c r="U122" i="8"/>
  <c r="U123" i="8"/>
  <c r="S124" i="8"/>
  <c r="U124" i="8"/>
  <c r="U125" i="8"/>
  <c r="U126" i="8"/>
  <c r="U127" i="8"/>
  <c r="S128" i="8"/>
  <c r="U128" i="8"/>
  <c r="U129" i="8"/>
  <c r="S130" i="8"/>
  <c r="U130" i="8"/>
  <c r="U131" i="8"/>
  <c r="S132" i="8"/>
  <c r="U132" i="8"/>
  <c r="U133" i="8"/>
  <c r="S134" i="8"/>
  <c r="U134" i="8"/>
  <c r="U135" i="8"/>
  <c r="S136" i="8"/>
  <c r="U136" i="8"/>
  <c r="S137" i="8"/>
  <c r="U137" i="8"/>
  <c r="U138" i="8"/>
  <c r="U139" i="8"/>
  <c r="U140" i="8"/>
  <c r="U141" i="8"/>
  <c r="S142" i="8"/>
  <c r="U142" i="8"/>
  <c r="U143" i="8"/>
  <c r="U144" i="8"/>
  <c r="U145" i="8"/>
  <c r="U146" i="8"/>
  <c r="S147" i="8"/>
  <c r="U147" i="8"/>
  <c r="U148" i="8"/>
  <c r="U149" i="8"/>
  <c r="U150" i="8"/>
  <c r="U151" i="8"/>
  <c r="U152" i="8"/>
  <c r="U153" i="8"/>
  <c r="U154" i="8"/>
  <c r="U155" i="8"/>
  <c r="S156" i="8"/>
  <c r="U156" i="8"/>
  <c r="S157" i="8"/>
  <c r="U157" i="8"/>
  <c r="S158" i="8"/>
  <c r="U158" i="8"/>
  <c r="U159" i="8"/>
  <c r="U160" i="8"/>
  <c r="S161" i="8"/>
  <c r="U161" i="8"/>
  <c r="U162" i="8"/>
  <c r="U163" i="8"/>
  <c r="S164" i="8"/>
  <c r="U164" i="8"/>
  <c r="U165" i="8"/>
  <c r="S166" i="8"/>
  <c r="U166" i="8"/>
  <c r="U167" i="8"/>
  <c r="U168" i="8"/>
  <c r="U169" i="8"/>
  <c r="U170" i="8"/>
  <c r="U171" i="8"/>
  <c r="U172" i="8"/>
  <c r="S173" i="8"/>
  <c r="P173" i="8"/>
  <c r="U173" i="8"/>
  <c r="U174" i="8"/>
  <c r="U175" i="8"/>
  <c r="U176" i="8"/>
  <c r="U177" i="8"/>
  <c r="U178" i="8"/>
  <c r="U179" i="8"/>
  <c r="S180" i="8"/>
  <c r="U180" i="8"/>
  <c r="S181" i="8"/>
  <c r="U181" i="8"/>
  <c r="U182" i="8"/>
  <c r="U183" i="8"/>
  <c r="U184" i="8"/>
  <c r="U185" i="8"/>
  <c r="U186" i="8"/>
  <c r="U187" i="8"/>
  <c r="U188" i="8"/>
  <c r="U189" i="8"/>
  <c r="S190" i="8"/>
  <c r="U190" i="8"/>
  <c r="U191" i="8"/>
  <c r="U192" i="8"/>
  <c r="U193" i="8"/>
  <c r="S194" i="8"/>
  <c r="U194" i="8"/>
  <c r="S195" i="8"/>
  <c r="U195" i="8"/>
  <c r="U196" i="8"/>
  <c r="U197" i="8"/>
  <c r="U198" i="8"/>
  <c r="U199" i="8"/>
  <c r="S200" i="8"/>
  <c r="U200" i="8"/>
  <c r="U201" i="8"/>
  <c r="U202" i="8"/>
  <c r="U203" i="8"/>
  <c r="U204" i="8"/>
  <c r="S205" i="8"/>
  <c r="U205" i="8"/>
  <c r="U206" i="8"/>
  <c r="S207" i="8"/>
  <c r="U207" i="8"/>
  <c r="U208" i="8"/>
  <c r="S209" i="8"/>
  <c r="U209" i="8"/>
  <c r="U210" i="8"/>
  <c r="U211" i="8"/>
  <c r="U212" i="8"/>
  <c r="U213" i="8"/>
  <c r="U214" i="8"/>
  <c r="U215" i="8"/>
  <c r="S216" i="8"/>
  <c r="P216" i="8"/>
  <c r="U216" i="8"/>
  <c r="U217" i="8"/>
  <c r="U218" i="8"/>
  <c r="S219" i="8"/>
  <c r="U219" i="8"/>
  <c r="U220" i="8"/>
  <c r="S221" i="8"/>
  <c r="U221" i="8"/>
  <c r="U222" i="8"/>
  <c r="U223" i="8"/>
  <c r="S224" i="8"/>
  <c r="U224" i="8"/>
  <c r="U225" i="8"/>
  <c r="U226" i="8"/>
  <c r="U227" i="8"/>
  <c r="U228" i="8"/>
  <c r="S229" i="8"/>
  <c r="P229" i="8"/>
  <c r="U229" i="8"/>
  <c r="U230" i="8"/>
  <c r="S231" i="8"/>
  <c r="U231" i="8"/>
  <c r="U232" i="8"/>
  <c r="U233" i="8"/>
  <c r="U234" i="8"/>
  <c r="U235" i="8"/>
  <c r="U236" i="8"/>
  <c r="U237" i="8"/>
  <c r="U238" i="8"/>
  <c r="U239" i="8"/>
  <c r="U240" i="8"/>
  <c r="U241" i="8"/>
  <c r="S242" i="8"/>
  <c r="U242" i="8"/>
  <c r="S243" i="8"/>
  <c r="U243" i="8"/>
  <c r="U244" i="8"/>
  <c r="U245" i="8"/>
  <c r="U246" i="8"/>
  <c r="U247" i="8"/>
  <c r="S248" i="8"/>
  <c r="U248" i="8"/>
  <c r="U249" i="8"/>
  <c r="S250" i="8"/>
  <c r="U250" i="8"/>
  <c r="U251" i="8"/>
  <c r="U252" i="8"/>
  <c r="P253" i="8"/>
  <c r="S253" i="8"/>
  <c r="U253" i="8"/>
  <c r="S254" i="8"/>
  <c r="U254" i="8"/>
  <c r="U255" i="8"/>
  <c r="U256" i="8"/>
  <c r="U257" i="8"/>
  <c r="U258" i="8"/>
  <c r="U259" i="8"/>
  <c r="U260" i="8"/>
  <c r="U261" i="8"/>
  <c r="U262" i="8"/>
  <c r="S263" i="8"/>
  <c r="U263" i="8"/>
  <c r="S264" i="8"/>
  <c r="U264" i="8"/>
  <c r="U265" i="8"/>
  <c r="U266" i="8"/>
  <c r="U267" i="8"/>
  <c r="S268" i="8"/>
  <c r="U268" i="8"/>
  <c r="U269" i="8"/>
  <c r="U270" i="8"/>
  <c r="U271" i="8"/>
  <c r="U272" i="8"/>
  <c r="U273" i="8"/>
  <c r="S274" i="8"/>
  <c r="U274" i="8"/>
  <c r="S275" i="8"/>
  <c r="U275" i="8"/>
  <c r="U276" i="8"/>
  <c r="S277" i="8"/>
  <c r="U277" i="8"/>
  <c r="S278" i="8"/>
  <c r="U278" i="8"/>
  <c r="U279" i="8"/>
  <c r="S280" i="8"/>
  <c r="U280" i="8"/>
  <c r="S281" i="8"/>
  <c r="U281" i="8"/>
  <c r="U282" i="8"/>
  <c r="U283" i="8"/>
  <c r="S284" i="8"/>
  <c r="U284" i="8"/>
  <c r="S285" i="8"/>
  <c r="U285" i="8"/>
  <c r="S286" i="8"/>
  <c r="U286" i="8"/>
  <c r="S287" i="8"/>
  <c r="U287" i="8"/>
  <c r="S288" i="8"/>
  <c r="U288" i="8"/>
  <c r="U289" i="8"/>
  <c r="U290" i="8"/>
  <c r="U291" i="8"/>
  <c r="U292" i="8"/>
  <c r="U293" i="8"/>
  <c r="U294" i="8"/>
  <c r="U295" i="8"/>
  <c r="U296" i="8"/>
  <c r="U297" i="8"/>
  <c r="U298" i="8"/>
  <c r="U299" i="8"/>
  <c r="S300" i="8"/>
  <c r="U300" i="8"/>
  <c r="U301" i="8"/>
  <c r="S302" i="8"/>
  <c r="U302" i="8"/>
  <c r="U303" i="8"/>
  <c r="U304" i="8"/>
  <c r="U305" i="8"/>
  <c r="U306" i="8"/>
  <c r="U307" i="8"/>
  <c r="S308" i="8"/>
  <c r="U308" i="8"/>
  <c r="U309" i="8"/>
  <c r="U310" i="8"/>
  <c r="P311" i="8"/>
  <c r="U311" i="8"/>
  <c r="U312" i="8"/>
  <c r="U313" i="8"/>
  <c r="S314" i="8"/>
  <c r="U314" i="8"/>
  <c r="S315" i="8"/>
  <c r="U315" i="8"/>
  <c r="U316" i="8"/>
  <c r="S317" i="8"/>
  <c r="U317" i="8"/>
  <c r="U318" i="8"/>
  <c r="U319" i="8"/>
  <c r="U320" i="8"/>
  <c r="U321" i="8"/>
  <c r="U322" i="8"/>
  <c r="U323" i="8"/>
  <c r="S324" i="8"/>
  <c r="U324" i="8"/>
  <c r="U325" i="8"/>
  <c r="S326" i="8"/>
  <c r="U326" i="8"/>
  <c r="S327" i="8"/>
  <c r="U327" i="8"/>
  <c r="S328" i="8"/>
  <c r="U328" i="8"/>
  <c r="U329" i="8"/>
  <c r="U330" i="8"/>
  <c r="U331" i="8"/>
  <c r="U332" i="8"/>
  <c r="U333" i="8"/>
  <c r="U334" i="8"/>
  <c r="U335" i="8"/>
  <c r="S336" i="8"/>
  <c r="U336" i="8"/>
  <c r="U337" i="8"/>
  <c r="U338" i="8"/>
  <c r="U339" i="8"/>
  <c r="U340" i="8"/>
  <c r="U341" i="8"/>
  <c r="U342" i="8"/>
  <c r="U343" i="8"/>
  <c r="U344" i="8"/>
  <c r="U345" i="8"/>
  <c r="U346" i="8"/>
  <c r="U347" i="8"/>
  <c r="S348" i="8"/>
  <c r="U348" i="8"/>
  <c r="U349" i="8"/>
  <c r="S350" i="8"/>
  <c r="U350" i="8"/>
  <c r="U351" i="8"/>
  <c r="S352" i="8"/>
  <c r="U352" i="8"/>
  <c r="U353" i="8"/>
  <c r="U354" i="8"/>
  <c r="U355" i="8"/>
  <c r="S356" i="8"/>
  <c r="U356" i="8"/>
  <c r="U357" i="8"/>
  <c r="U358" i="8"/>
  <c r="U359" i="8"/>
  <c r="U360" i="8"/>
  <c r="U361" i="8"/>
  <c r="U362" i="8"/>
  <c r="S363" i="8"/>
  <c r="U363" i="8"/>
  <c r="U364" i="8"/>
  <c r="U365" i="8"/>
  <c r="U366" i="8"/>
  <c r="U367" i="8"/>
  <c r="U368" i="8"/>
  <c r="U369" i="8"/>
  <c r="U370" i="8"/>
  <c r="U371" i="8"/>
  <c r="S372" i="8"/>
  <c r="U372" i="8"/>
  <c r="U373" i="8"/>
  <c r="U374" i="8"/>
  <c r="S375" i="8"/>
  <c r="U375" i="8"/>
  <c r="S376" i="8"/>
  <c r="U376" i="8"/>
  <c r="U377" i="8"/>
  <c r="U378" i="8"/>
  <c r="U379" i="8"/>
  <c r="U380" i="8"/>
  <c r="U381" i="8"/>
  <c r="U382" i="8"/>
  <c r="U383" i="8"/>
  <c r="U384" i="8"/>
  <c r="U385" i="8"/>
  <c r="S386" i="8"/>
  <c r="U386" i="8"/>
  <c r="U387" i="8"/>
  <c r="U388" i="8"/>
  <c r="U389" i="8"/>
  <c r="U390" i="8"/>
  <c r="U391" i="8"/>
  <c r="U392" i="8"/>
  <c r="S393" i="8"/>
  <c r="U393" i="8"/>
  <c r="U394" i="8"/>
  <c r="S395" i="8"/>
  <c r="U395" i="8"/>
  <c r="U396" i="8"/>
  <c r="U397" i="8"/>
  <c r="S398" i="8"/>
  <c r="U398" i="8"/>
  <c r="S399" i="8"/>
  <c r="U399" i="8"/>
  <c r="U400" i="8"/>
  <c r="U401" i="8"/>
  <c r="U402" i="8"/>
  <c r="U403" i="8"/>
  <c r="U404" i="8"/>
  <c r="U405" i="8"/>
  <c r="U406" i="8"/>
  <c r="U407" i="8"/>
  <c r="U408" i="8"/>
  <c r="U409" i="8"/>
  <c r="U410" i="8"/>
  <c r="U411" i="8"/>
  <c r="S412" i="8"/>
  <c r="U412" i="8"/>
  <c r="S413" i="8"/>
  <c r="U413" i="8"/>
  <c r="U414" i="8"/>
  <c r="U415" i="8"/>
  <c r="U416" i="8"/>
  <c r="U417" i="8"/>
  <c r="U418" i="8"/>
  <c r="U419" i="8"/>
  <c r="U420" i="8"/>
  <c r="S421" i="8"/>
  <c r="U421" i="8"/>
  <c r="S422" i="8"/>
  <c r="U422" i="8"/>
  <c r="S423" i="8"/>
  <c r="U423" i="8"/>
  <c r="U424" i="8"/>
  <c r="U425" i="8"/>
  <c r="U426" i="8"/>
  <c r="U427" i="8"/>
  <c r="U428" i="8"/>
  <c r="S429" i="8"/>
  <c r="U429" i="8"/>
  <c r="U430" i="8"/>
  <c r="U431" i="8"/>
  <c r="U432" i="8"/>
  <c r="S433" i="8"/>
  <c r="U433" i="8"/>
  <c r="U434" i="8"/>
  <c r="U435" i="8"/>
  <c r="U436" i="8"/>
  <c r="U437" i="8"/>
  <c r="U438" i="8"/>
  <c r="U439" i="8"/>
  <c r="U440" i="8"/>
  <c r="S441" i="8"/>
  <c r="U441" i="8"/>
  <c r="U442" i="8"/>
  <c r="U443" i="8"/>
  <c r="S444" i="8"/>
  <c r="U444" i="8"/>
  <c r="U445" i="8"/>
  <c r="S446" i="8"/>
  <c r="U446" i="8"/>
  <c r="S447" i="8"/>
  <c r="U447" i="8"/>
  <c r="S448" i="8"/>
  <c r="U448" i="8"/>
  <c r="U449" i="8"/>
  <c r="U450" i="8"/>
  <c r="U451" i="8"/>
  <c r="U452" i="8"/>
  <c r="U453" i="8"/>
  <c r="U454" i="8"/>
  <c r="U455" i="8"/>
  <c r="U456" i="8"/>
  <c r="U457" i="8"/>
  <c r="U458" i="8"/>
  <c r="U459" i="8"/>
  <c r="U460" i="8"/>
  <c r="U461" i="8"/>
  <c r="U462" i="8"/>
  <c r="U463" i="8"/>
  <c r="U464" i="8"/>
  <c r="U465" i="8"/>
  <c r="U466" i="8"/>
  <c r="U467" i="8"/>
  <c r="U468" i="8"/>
  <c r="U469" i="8"/>
  <c r="U470" i="8"/>
  <c r="U471" i="8"/>
  <c r="U472" i="8"/>
  <c r="U473" i="8"/>
  <c r="U474" i="8"/>
  <c r="U475" i="8"/>
  <c r="U476" i="8"/>
  <c r="P477" i="8"/>
  <c r="U477" i="8"/>
  <c r="U478" i="8"/>
  <c r="U479" i="8"/>
  <c r="S480" i="8"/>
  <c r="U480" i="8"/>
  <c r="U481" i="8"/>
  <c r="U482" i="8"/>
  <c r="U483" i="8"/>
  <c r="U484" i="8"/>
  <c r="U485" i="8"/>
  <c r="U486" i="8"/>
  <c r="U487" i="8"/>
  <c r="U488" i="8"/>
  <c r="U489" i="8"/>
  <c r="U490" i="8"/>
  <c r="U491" i="8"/>
  <c r="U492" i="8"/>
  <c r="U493" i="8"/>
  <c r="U494" i="8"/>
  <c r="U495" i="8"/>
  <c r="U496" i="8"/>
  <c r="U497" i="8"/>
  <c r="U498" i="8"/>
  <c r="U499" i="8"/>
  <c r="S500" i="8"/>
  <c r="U500" i="8"/>
  <c r="U501" i="8"/>
  <c r="U502" i="8"/>
  <c r="U503" i="8"/>
  <c r="U504" i="8"/>
  <c r="U505" i="8"/>
  <c r="U506" i="8"/>
  <c r="S507" i="8"/>
  <c r="U507" i="8"/>
  <c r="U508" i="8"/>
  <c r="U509" i="8"/>
  <c r="U510" i="8"/>
  <c r="U511" i="8"/>
  <c r="U512" i="8"/>
  <c r="U513" i="8"/>
  <c r="S514" i="8"/>
  <c r="U514" i="8"/>
  <c r="U515" i="8"/>
  <c r="S516" i="8"/>
  <c r="U516" i="8"/>
  <c r="S517" i="8"/>
  <c r="U517" i="8"/>
  <c r="S518" i="8"/>
  <c r="U518" i="8"/>
  <c r="U519" i="8"/>
  <c r="U520" i="8"/>
  <c r="U521" i="8"/>
  <c r="U522" i="8"/>
  <c r="U523" i="8"/>
  <c r="S524" i="8"/>
  <c r="U524" i="8"/>
  <c r="U525" i="8"/>
  <c r="U526" i="8"/>
  <c r="U527" i="8"/>
  <c r="U528" i="8"/>
  <c r="U529" i="8"/>
  <c r="U530" i="8"/>
  <c r="U531" i="8"/>
  <c r="U532" i="8"/>
  <c r="S533" i="8"/>
  <c r="U533" i="8"/>
  <c r="U534" i="8"/>
  <c r="U535" i="8"/>
  <c r="U536" i="8"/>
  <c r="U537" i="8"/>
  <c r="U538" i="8"/>
  <c r="U539" i="8"/>
  <c r="U540" i="8"/>
  <c r="U541" i="8"/>
  <c r="U542" i="8"/>
  <c r="U543" i="8"/>
  <c r="S544" i="8"/>
  <c r="U544" i="8"/>
  <c r="S545" i="8"/>
  <c r="U545" i="8"/>
  <c r="U546" i="8"/>
  <c r="U547" i="8"/>
  <c r="U548" i="8"/>
  <c r="U549" i="8"/>
  <c r="U550" i="8"/>
  <c r="U551" i="8"/>
  <c r="S552" i="8"/>
  <c r="U552" i="8"/>
  <c r="S553" i="8"/>
  <c r="U553" i="8"/>
  <c r="S554" i="8"/>
  <c r="U554" i="8"/>
  <c r="U555" i="8"/>
  <c r="P556" i="8"/>
  <c r="U556" i="8"/>
  <c r="U557" i="8"/>
  <c r="U558" i="8"/>
  <c r="U559" i="8"/>
  <c r="U560" i="8"/>
  <c r="U561" i="8"/>
  <c r="U562" i="8"/>
  <c r="U563" i="8"/>
  <c r="S564" i="8"/>
  <c r="U564" i="8"/>
  <c r="P565" i="8"/>
  <c r="S565" i="8"/>
  <c r="U565" i="8"/>
  <c r="U566" i="8"/>
  <c r="P567" i="8"/>
  <c r="U567" i="8"/>
  <c r="P568" i="8"/>
  <c r="S568" i="8"/>
  <c r="U568" i="8"/>
  <c r="U569" i="8"/>
  <c r="U570" i="8"/>
  <c r="U571" i="8"/>
  <c r="U572" i="8"/>
  <c r="U573" i="8"/>
  <c r="P574" i="8"/>
  <c r="S574" i="8"/>
  <c r="U574" i="8"/>
  <c r="U575" i="8"/>
  <c r="P576" i="8"/>
  <c r="U576" i="8"/>
  <c r="P577" i="8"/>
  <c r="S577" i="8"/>
  <c r="U577" i="8"/>
  <c r="U578" i="8"/>
  <c r="U579" i="8"/>
  <c r="S580" i="8"/>
  <c r="U580" i="8"/>
  <c r="U581" i="8"/>
  <c r="U582" i="8"/>
  <c r="U583" i="8"/>
  <c r="U584" i="8"/>
  <c r="U585" i="8"/>
  <c r="S586" i="8"/>
  <c r="U586" i="8"/>
  <c r="U587" i="8"/>
  <c r="S588" i="8"/>
  <c r="U588" i="8"/>
  <c r="S589" i="8"/>
  <c r="U589" i="8"/>
  <c r="U590" i="8"/>
  <c r="S591" i="8"/>
  <c r="U591" i="8"/>
  <c r="S592" i="8"/>
  <c r="U592" i="8"/>
  <c r="U593" i="8"/>
  <c r="U594" i="8"/>
  <c r="U595" i="8"/>
  <c r="U596" i="8"/>
  <c r="U597" i="8"/>
  <c r="S598" i="8"/>
  <c r="U598" i="8"/>
  <c r="U599" i="8"/>
  <c r="S600" i="8"/>
  <c r="U600" i="8"/>
  <c r="S601" i="8"/>
  <c r="U601" i="8"/>
  <c r="U602" i="8"/>
  <c r="S603" i="8"/>
  <c r="U603" i="8"/>
  <c r="S604" i="8"/>
  <c r="U604" i="8"/>
  <c r="U605" i="8"/>
  <c r="U606" i="8"/>
  <c r="U607" i="8"/>
  <c r="U608" i="8"/>
  <c r="U609" i="8"/>
  <c r="S610" i="8"/>
  <c r="U610" i="8"/>
  <c r="U611" i="8"/>
  <c r="S612" i="8"/>
  <c r="U612" i="8"/>
  <c r="S613" i="8"/>
  <c r="U613" i="8"/>
  <c r="U614" i="8"/>
  <c r="S615" i="8"/>
  <c r="U615" i="8"/>
  <c r="S616" i="8"/>
  <c r="U616" i="8"/>
  <c r="U617" i="8"/>
  <c r="U618" i="8"/>
  <c r="U619" i="8"/>
  <c r="U620" i="8"/>
  <c r="U621" i="8"/>
  <c r="S622" i="8"/>
  <c r="U622" i="8"/>
  <c r="U623" i="8"/>
  <c r="S624" i="8"/>
  <c r="U624" i="8"/>
  <c r="S625" i="8"/>
  <c r="U625" i="8"/>
  <c r="U626" i="8"/>
  <c r="S627" i="8"/>
  <c r="U627" i="8"/>
  <c r="S628" i="8"/>
  <c r="U628" i="8"/>
  <c r="U629" i="8"/>
  <c r="U630" i="8"/>
  <c r="U631" i="8"/>
  <c r="U632" i="8"/>
  <c r="U633" i="8"/>
  <c r="S634" i="8"/>
  <c r="U634" i="8"/>
  <c r="U635" i="8"/>
  <c r="S636" i="8"/>
  <c r="U636" i="8"/>
  <c r="U637" i="8"/>
  <c r="S638" i="8"/>
  <c r="U638" i="8"/>
  <c r="S639" i="8"/>
  <c r="U639" i="8"/>
  <c r="U640" i="8"/>
  <c r="U641" i="8"/>
  <c r="U642" i="8"/>
  <c r="U643" i="8"/>
  <c r="U644" i="8"/>
  <c r="S645" i="8"/>
  <c r="U645" i="8"/>
  <c r="U646" i="8"/>
  <c r="S647" i="8"/>
  <c r="U647" i="8"/>
  <c r="S648" i="8"/>
  <c r="U648" i="8"/>
  <c r="U649" i="8"/>
  <c r="S650" i="8"/>
  <c r="U650" i="8"/>
  <c r="S651" i="8"/>
  <c r="U651" i="8"/>
  <c r="U652" i="8"/>
  <c r="S653" i="8"/>
  <c r="U653" i="8"/>
  <c r="U654" i="8"/>
  <c r="U655" i="8"/>
  <c r="U656" i="8"/>
  <c r="S657" i="8"/>
  <c r="U657" i="8"/>
  <c r="U658" i="8"/>
  <c r="S659" i="8"/>
  <c r="U659" i="8"/>
  <c r="S660" i="8"/>
  <c r="U660" i="8"/>
  <c r="U661" i="8"/>
  <c r="S662" i="8"/>
  <c r="U662" i="8"/>
  <c r="S663" i="8"/>
  <c r="U663" i="8"/>
  <c r="U664" i="8"/>
  <c r="U665" i="8"/>
  <c r="U666" i="8"/>
  <c r="U667" i="8"/>
  <c r="U668" i="8"/>
  <c r="U669" i="8"/>
  <c r="U670" i="8"/>
  <c r="U671" i="8"/>
  <c r="U672" i="8"/>
  <c r="U673" i="8"/>
  <c r="U674" i="8"/>
  <c r="U675" i="8"/>
  <c r="U676" i="8"/>
  <c r="U677" i="8"/>
  <c r="U678" i="8"/>
  <c r="U679" i="8"/>
  <c r="U680" i="8"/>
  <c r="U681" i="8"/>
  <c r="U682" i="8"/>
  <c r="U683" i="8"/>
  <c r="U684" i="8"/>
  <c r="U685" i="8"/>
  <c r="U686" i="8"/>
  <c r="U687" i="8"/>
  <c r="U688" i="8"/>
  <c r="U689" i="8"/>
  <c r="U690" i="8"/>
  <c r="P691" i="8"/>
  <c r="U691" i="8"/>
  <c r="U692" i="8"/>
  <c r="U693" i="8"/>
  <c r="U694" i="8"/>
  <c r="U695" i="8"/>
  <c r="U696" i="8"/>
  <c r="U697" i="8"/>
  <c r="U698" i="8"/>
  <c r="U699" i="8"/>
  <c r="U700" i="8"/>
  <c r="U701" i="8"/>
  <c r="U702" i="8"/>
  <c r="U703" i="8"/>
  <c r="U704" i="8"/>
  <c r="U705" i="8"/>
  <c r="U706" i="8"/>
  <c r="U707" i="8"/>
  <c r="U708" i="8"/>
  <c r="U709" i="8"/>
  <c r="U710" i="8"/>
  <c r="U711" i="8"/>
  <c r="U712" i="8"/>
  <c r="U713" i="8"/>
  <c r="U714" i="8"/>
  <c r="P715" i="8"/>
  <c r="S715" i="8"/>
  <c r="U715" i="8"/>
  <c r="U716" i="8"/>
  <c r="S717" i="8"/>
  <c r="U717" i="8"/>
  <c r="S718" i="8"/>
  <c r="U718" i="8"/>
  <c r="S719" i="8"/>
  <c r="U719" i="8"/>
  <c r="U720" i="8"/>
  <c r="U721" i="8"/>
  <c r="U722" i="8"/>
  <c r="U723" i="8"/>
  <c r="U724" i="8"/>
  <c r="U725" i="8"/>
  <c r="U726" i="8"/>
  <c r="U727" i="8"/>
  <c r="U728" i="8"/>
  <c r="U729" i="8"/>
  <c r="U730" i="8"/>
  <c r="U731" i="8"/>
  <c r="U732" i="8"/>
  <c r="U733" i="8"/>
  <c r="U734" i="8"/>
  <c r="U735" i="8"/>
  <c r="U736" i="8"/>
  <c r="U737" i="8"/>
  <c r="U738" i="8"/>
  <c r="U739" i="8"/>
  <c r="U740" i="8"/>
  <c r="U741" i="8"/>
  <c r="U742" i="8"/>
  <c r="U743" i="8"/>
  <c r="U744" i="8"/>
  <c r="U745" i="8"/>
  <c r="U746" i="8"/>
  <c r="U747" i="8"/>
  <c r="U748" i="8"/>
  <c r="U749" i="8"/>
  <c r="U750" i="8"/>
  <c r="U751" i="8"/>
  <c r="U752" i="8"/>
  <c r="U753" i="8"/>
  <c r="U754" i="8"/>
  <c r="U755" i="8"/>
  <c r="U756" i="8"/>
  <c r="U757" i="8"/>
  <c r="U758" i="8"/>
  <c r="U759" i="8"/>
  <c r="U760" i="8"/>
  <c r="U761" i="8"/>
  <c r="U762" i="8"/>
  <c r="U763" i="8"/>
  <c r="U764" i="8"/>
  <c r="U765" i="8"/>
  <c r="U766" i="8"/>
  <c r="U767" i="8"/>
  <c r="U768" i="8"/>
  <c r="U769" i="8"/>
  <c r="U770" i="8"/>
  <c r="U771" i="8"/>
  <c r="U772" i="8"/>
  <c r="U773" i="8"/>
  <c r="U774" i="8"/>
  <c r="U775" i="8"/>
  <c r="U776" i="8"/>
  <c r="U777" i="8"/>
  <c r="U778" i="8"/>
  <c r="S779" i="8"/>
  <c r="U779" i="8"/>
  <c r="S780" i="8"/>
  <c r="U780" i="8"/>
  <c r="S781" i="8"/>
  <c r="U781" i="8"/>
  <c r="U782" i="8"/>
  <c r="P783" i="8"/>
  <c r="U783" i="8"/>
  <c r="S784" i="8"/>
  <c r="U784" i="8"/>
  <c r="U785" i="8"/>
  <c r="U786" i="8"/>
  <c r="U787" i="8"/>
  <c r="U788" i="8"/>
  <c r="U789" i="8"/>
  <c r="U790" i="8"/>
  <c r="S791" i="8"/>
  <c r="U791" i="8"/>
  <c r="S792" i="8"/>
  <c r="U792" i="8"/>
  <c r="S793" i="8"/>
  <c r="U793" i="8"/>
  <c r="S794" i="8"/>
  <c r="U794" i="8"/>
  <c r="U795" i="8"/>
  <c r="S796" i="8"/>
  <c r="U796" i="8"/>
  <c r="U797" i="8"/>
  <c r="U798" i="8"/>
  <c r="P799" i="8"/>
  <c r="U799" i="8"/>
  <c r="U800" i="8"/>
  <c r="U801" i="8"/>
  <c r="S802" i="8"/>
  <c r="U802" i="8"/>
  <c r="S803" i="8"/>
  <c r="U803" i="8"/>
  <c r="U804" i="8"/>
  <c r="S805" i="8"/>
  <c r="U805" i="8"/>
  <c r="U806" i="8"/>
  <c r="U807" i="8"/>
  <c r="S808" i="8"/>
  <c r="U808" i="8"/>
  <c r="U809" i="8"/>
  <c r="U810" i="8"/>
  <c r="U811" i="8"/>
  <c r="U812" i="8"/>
  <c r="U813" i="8"/>
  <c r="U814" i="8"/>
  <c r="S815" i="8"/>
  <c r="U815" i="8"/>
  <c r="U816" i="8"/>
  <c r="S817" i="8"/>
  <c r="U817" i="8"/>
  <c r="S818" i="8"/>
  <c r="U818" i="8"/>
  <c r="U819" i="8"/>
  <c r="S820" i="8"/>
  <c r="U820" i="8"/>
  <c r="U821" i="8"/>
  <c r="U822" i="8"/>
  <c r="U823" i="8"/>
  <c r="U824" i="8"/>
  <c r="U825" i="8"/>
  <c r="U826" i="8"/>
  <c r="U827" i="8"/>
  <c r="U828" i="8"/>
  <c r="U829" i="8"/>
  <c r="U830" i="8"/>
  <c r="U831" i="8"/>
  <c r="U832" i="8"/>
  <c r="U833" i="8"/>
  <c r="U834" i="8"/>
  <c r="U835" i="8"/>
  <c r="U836" i="8"/>
  <c r="U837" i="8"/>
  <c r="U838" i="8"/>
  <c r="U839" i="8"/>
  <c r="U840" i="8"/>
  <c r="U841" i="8"/>
  <c r="U842" i="8"/>
  <c r="U843" i="8"/>
  <c r="U844" i="8"/>
  <c r="U845" i="8"/>
  <c r="U846" i="8"/>
  <c r="U847" i="8"/>
  <c r="U848" i="8"/>
  <c r="U849" i="8"/>
  <c r="U850" i="8"/>
  <c r="U851" i="8"/>
  <c r="U852" i="8"/>
  <c r="U853" i="8"/>
  <c r="U854" i="8"/>
  <c r="U855" i="8"/>
  <c r="U856" i="8"/>
  <c r="U857" i="8"/>
  <c r="U858" i="8"/>
  <c r="U859" i="8"/>
  <c r="U860" i="8"/>
  <c r="U861" i="8"/>
  <c r="U862" i="8"/>
  <c r="U863" i="8"/>
  <c r="U864" i="8"/>
  <c r="U865" i="8"/>
  <c r="U866" i="8"/>
  <c r="P867" i="8"/>
  <c r="U867" i="8"/>
  <c r="U868" i="8"/>
  <c r="U869" i="8"/>
  <c r="U870" i="8"/>
  <c r="U871" i="8"/>
  <c r="U872" i="8"/>
  <c r="P873" i="8"/>
  <c r="U873" i="8"/>
  <c r="U874" i="8"/>
  <c r="P875" i="8"/>
  <c r="U875" i="8"/>
  <c r="P876" i="8"/>
  <c r="U876" i="8"/>
  <c r="P877" i="8"/>
  <c r="U877" i="8"/>
  <c r="U878" i="8"/>
  <c r="P879" i="8"/>
  <c r="U879" i="8"/>
  <c r="U880" i="8"/>
  <c r="U881" i="8"/>
  <c r="U882" i="8"/>
  <c r="P883" i="8"/>
  <c r="U883" i="8"/>
  <c r="U884" i="8"/>
  <c r="U885" i="8"/>
  <c r="U886" i="8"/>
  <c r="P887" i="8"/>
  <c r="U887" i="8"/>
  <c r="U888" i="8"/>
  <c r="U889" i="8"/>
  <c r="U890" i="8"/>
  <c r="U891" i="8"/>
  <c r="U892" i="8"/>
  <c r="U893" i="8"/>
  <c r="U894" i="8"/>
  <c r="U895" i="8"/>
  <c r="U896" i="8"/>
  <c r="U897" i="8"/>
  <c r="U898" i="8"/>
  <c r="U899" i="8"/>
  <c r="U900" i="8"/>
  <c r="U901" i="8"/>
  <c r="U902" i="8"/>
  <c r="U903" i="8"/>
  <c r="U904" i="8"/>
  <c r="U905" i="8"/>
  <c r="U906" i="8"/>
  <c r="U907" i="8"/>
  <c r="U908" i="8"/>
  <c r="U909" i="8"/>
  <c r="U910" i="8"/>
  <c r="U911" i="8"/>
  <c r="U912" i="8"/>
  <c r="U913" i="8"/>
  <c r="U914" i="8"/>
  <c r="U915" i="8"/>
  <c r="U916" i="8"/>
  <c r="U917" i="8"/>
  <c r="U918" i="8"/>
  <c r="U919" i="8"/>
  <c r="U920" i="8"/>
  <c r="U921" i="8"/>
  <c r="U922" i="8"/>
  <c r="U923" i="8"/>
  <c r="U924" i="8"/>
  <c r="U925" i="8"/>
  <c r="U926" i="8"/>
  <c r="U927" i="8"/>
  <c r="U928" i="8"/>
  <c r="U929" i="8"/>
  <c r="U930" i="8"/>
  <c r="U931" i="8"/>
  <c r="U932" i="8"/>
  <c r="U933" i="8"/>
  <c r="U934" i="8"/>
  <c r="U935" i="8"/>
  <c r="U936" i="8"/>
  <c r="U937" i="8"/>
  <c r="U938" i="8"/>
  <c r="S939" i="8"/>
  <c r="U939" i="8"/>
  <c r="U940" i="8"/>
  <c r="U941" i="8"/>
  <c r="U942" i="8"/>
  <c r="S943" i="8"/>
  <c r="U943" i="8"/>
  <c r="U944" i="8"/>
  <c r="U945" i="8"/>
  <c r="S946" i="8"/>
  <c r="U946" i="8"/>
  <c r="U947" i="8"/>
  <c r="U948" i="8"/>
  <c r="S949" i="8"/>
  <c r="U949" i="8"/>
  <c r="U950" i="8"/>
  <c r="S951" i="8"/>
  <c r="U951" i="8"/>
  <c r="U952" i="8"/>
  <c r="U953" i="8"/>
  <c r="U954" i="8"/>
  <c r="S955" i="8"/>
  <c r="U955" i="8"/>
  <c r="U956" i="8"/>
  <c r="U957" i="8"/>
  <c r="S958" i="8"/>
  <c r="U958" i="8"/>
  <c r="U959" i="8"/>
  <c r="S960" i="8"/>
  <c r="U960" i="8"/>
  <c r="S961" i="8"/>
  <c r="U961" i="8"/>
  <c r="U962" i="8"/>
  <c r="U963" i="8"/>
  <c r="U964" i="8"/>
  <c r="U965" i="8"/>
  <c r="U966" i="8"/>
  <c r="S967" i="8"/>
  <c r="U967" i="8"/>
  <c r="U968" i="8"/>
  <c r="S969" i="8"/>
  <c r="U969" i="8"/>
  <c r="S970" i="8"/>
  <c r="U970" i="8"/>
  <c r="U971" i="8"/>
  <c r="U972" i="8"/>
  <c r="S973" i="8"/>
  <c r="U973" i="8"/>
  <c r="U974" i="8"/>
  <c r="U975" i="8"/>
  <c r="U976" i="8"/>
  <c r="U977" i="8"/>
  <c r="U978" i="8"/>
  <c r="U979" i="8"/>
  <c r="U980" i="8"/>
  <c r="U981" i="8"/>
  <c r="S982" i="8"/>
  <c r="U982" i="8"/>
  <c r="U983" i="8"/>
  <c r="U984" i="8"/>
  <c r="U985" i="8"/>
  <c r="U986" i="8"/>
  <c r="S987" i="8"/>
  <c r="U987" i="8"/>
  <c r="U988" i="8"/>
  <c r="U989" i="8"/>
  <c r="U990" i="8"/>
  <c r="S991" i="8"/>
  <c r="U991" i="8"/>
  <c r="U992" i="8"/>
  <c r="U993" i="8"/>
  <c r="S994" i="8"/>
  <c r="U994" i="8"/>
  <c r="U995" i="8"/>
  <c r="S996" i="8"/>
  <c r="U996" i="8"/>
  <c r="U997" i="8"/>
  <c r="U998" i="8"/>
  <c r="U999" i="8"/>
  <c r="U1000" i="8"/>
  <c r="U1001" i="8"/>
  <c r="U1002" i="8"/>
  <c r="U1003" i="8"/>
  <c r="U1004" i="8"/>
  <c r="U1005" i="8"/>
  <c r="S1006" i="8"/>
  <c r="U1006" i="8"/>
  <c r="P1007" i="8"/>
  <c r="U1007" i="8"/>
  <c r="U1008" i="8"/>
  <c r="U1009" i="8"/>
  <c r="U1010" i="8"/>
  <c r="U1011" i="8"/>
  <c r="U1012" i="8"/>
  <c r="U1013" i="8"/>
  <c r="U1014" i="8"/>
  <c r="P1015" i="8"/>
  <c r="U1015" i="8"/>
  <c r="U1016" i="8"/>
  <c r="U1017" i="8"/>
  <c r="S1018" i="8"/>
  <c r="U1018" i="8"/>
  <c r="U1019" i="8"/>
  <c r="U1020" i="8"/>
  <c r="P1021" i="8"/>
  <c r="S1021" i="8"/>
  <c r="U1021" i="8"/>
  <c r="U1022" i="8"/>
  <c r="P1023" i="8"/>
  <c r="U1023" i="8"/>
  <c r="U1024" i="8"/>
  <c r="U1025" i="8"/>
  <c r="U1026" i="8"/>
  <c r="U1027" i="8"/>
  <c r="U1028" i="8"/>
  <c r="P1029" i="8"/>
  <c r="S1029" i="8"/>
  <c r="U1029" i="8"/>
  <c r="S1030" i="8"/>
  <c r="U1030" i="8"/>
  <c r="P1031" i="8"/>
  <c r="U1031" i="8"/>
  <c r="U1032" i="8"/>
  <c r="U1033" i="8"/>
  <c r="U1034" i="8"/>
  <c r="U1035" i="8"/>
  <c r="U1036" i="8"/>
  <c r="U1037" i="8"/>
  <c r="U1038" i="8"/>
  <c r="U1039" i="8"/>
  <c r="U1040" i="8"/>
  <c r="S1041" i="8"/>
  <c r="U1041" i="8"/>
  <c r="U1042" i="8"/>
  <c r="S1043" i="8"/>
  <c r="U1043" i="8"/>
  <c r="S1044" i="8"/>
  <c r="U1044" i="8"/>
  <c r="E18" i="37"/>
  <c r="E19" i="37"/>
  <c r="E17" i="37"/>
  <c r="S714" i="8" l="1"/>
  <c r="P583" i="8"/>
  <c r="S774" i="8"/>
  <c r="S1026" i="8"/>
  <c r="S822" i="8"/>
  <c r="S1038" i="8"/>
  <c r="S810" i="8"/>
  <c r="S67" i="8"/>
  <c r="S786" i="8"/>
  <c r="P571" i="8"/>
  <c r="S167" i="8"/>
  <c r="S563" i="8"/>
  <c r="S381" i="8"/>
  <c r="P716" i="8"/>
  <c r="S204" i="8"/>
  <c r="S561" i="8"/>
  <c r="S1013" i="8"/>
  <c r="S258" i="8"/>
  <c r="S150" i="8"/>
  <c r="S426" i="8"/>
  <c r="S666" i="8"/>
  <c r="P115" i="8"/>
  <c r="P572" i="8"/>
  <c r="S572" i="8"/>
  <c r="S343" i="8"/>
  <c r="P1009" i="8"/>
  <c r="S785" i="8"/>
  <c r="S985" i="8"/>
  <c r="S1005" i="8"/>
  <c r="P575" i="8"/>
  <c r="S575" i="8"/>
  <c r="S979" i="8"/>
  <c r="S369" i="8"/>
  <c r="P1034" i="8"/>
  <c r="S1034" i="8"/>
  <c r="P578" i="8"/>
  <c r="S578" i="8"/>
  <c r="S467" i="8"/>
  <c r="P1030" i="8"/>
  <c r="P1014" i="8"/>
  <c r="S581" i="8"/>
  <c r="P1017" i="8"/>
  <c r="S1017" i="8"/>
  <c r="P584" i="8"/>
  <c r="S584" i="8"/>
  <c r="P566" i="8"/>
  <c r="S566" i="8"/>
  <c r="S1020" i="8"/>
  <c r="P1020" i="8"/>
  <c r="S1039" i="8"/>
  <c r="S801" i="8"/>
  <c r="P569" i="8"/>
  <c r="S569" i="8"/>
  <c r="S940" i="8"/>
  <c r="S937" i="8"/>
  <c r="S787" i="8"/>
  <c r="S782" i="8"/>
  <c r="S455" i="8"/>
  <c r="P1036" i="8"/>
  <c r="S978" i="8"/>
  <c r="S800" i="8"/>
  <c r="S790" i="8"/>
  <c r="S391" i="8"/>
  <c r="S458" i="8"/>
  <c r="S776" i="8"/>
  <c r="S997" i="8"/>
  <c r="S799" i="8"/>
  <c r="P797" i="8"/>
  <c r="P1010" i="8"/>
  <c r="S1000" i="8"/>
  <c r="S525" i="8"/>
  <c r="S521" i="8"/>
  <c r="P1018" i="8"/>
  <c r="S1003" i="8"/>
  <c r="S812" i="8"/>
  <c r="S807" i="8"/>
  <c r="S775" i="8"/>
  <c r="P562" i="8"/>
  <c r="S562" i="8"/>
  <c r="P559" i="8"/>
  <c r="S585" i="8"/>
  <c r="S582" i="8"/>
  <c r="S579" i="8"/>
  <c r="S576" i="8"/>
  <c r="S573" i="8"/>
  <c r="S570" i="8"/>
  <c r="S567" i="8"/>
  <c r="P1012" i="8"/>
  <c r="S804" i="8"/>
  <c r="S788" i="8"/>
  <c r="S778" i="8"/>
  <c r="S722" i="8"/>
  <c r="S430" i="8"/>
  <c r="P1037" i="8"/>
  <c r="S1025" i="8"/>
  <c r="S1022" i="8"/>
  <c r="S821" i="8"/>
  <c r="S806" i="8"/>
  <c r="S357" i="8"/>
  <c r="S262" i="8"/>
  <c r="S379" i="8"/>
  <c r="S238" i="8"/>
  <c r="P116" i="8"/>
  <c r="P113" i="8"/>
  <c r="S396" i="8"/>
  <c r="S819" i="8"/>
  <c r="S811" i="8"/>
  <c r="S809" i="8"/>
  <c r="S670" i="8"/>
  <c r="S295" i="8"/>
  <c r="S237" i="8"/>
  <c r="S186" i="8"/>
  <c r="S437" i="8"/>
  <c r="S220" i="8"/>
  <c r="S203" i="8"/>
  <c r="S340" i="8"/>
  <c r="S291" i="8"/>
  <c r="S226" i="8"/>
  <c r="P203" i="8"/>
  <c r="S271" i="8"/>
  <c r="S212" i="8"/>
  <c r="S176" i="8"/>
  <c r="S171" i="8"/>
  <c r="S55" i="8"/>
  <c r="S45" i="8"/>
  <c r="S475" i="8"/>
  <c r="S415" i="8"/>
  <c r="S368" i="8"/>
  <c r="S319" i="8"/>
  <c r="S179" i="8"/>
  <c r="S408" i="8"/>
  <c r="S384" i="8"/>
  <c r="S86" i="8"/>
  <c r="S309" i="8"/>
  <c r="S184" i="8"/>
  <c r="S15" i="8"/>
  <c r="S506" i="8"/>
  <c r="S435" i="8"/>
  <c r="S380" i="8"/>
  <c r="S276" i="8"/>
  <c r="S153" i="8"/>
  <c r="S417" i="8"/>
  <c r="S404" i="8"/>
  <c r="S401" i="8"/>
  <c r="S360" i="8"/>
  <c r="S470" i="8"/>
  <c r="S333" i="8"/>
  <c r="S213" i="8"/>
  <c r="S211" i="8"/>
  <c r="S175" i="8"/>
  <c r="P114" i="8"/>
  <c r="S547" i="8"/>
  <c r="S540" i="8"/>
  <c r="S537" i="8"/>
  <c r="S508" i="8"/>
  <c r="S463" i="8"/>
  <c r="S183" i="8"/>
  <c r="P172" i="8"/>
  <c r="S169" i="8"/>
  <c r="S152" i="8"/>
  <c r="S479" i="8"/>
  <c r="S434" i="8"/>
  <c r="S185" i="8"/>
  <c r="S149" i="8"/>
  <c r="S63" i="8"/>
  <c r="S49" i="8"/>
  <c r="S505" i="8"/>
  <c r="S459" i="8"/>
  <c r="S403" i="8"/>
  <c r="S400" i="8"/>
  <c r="S362" i="8"/>
  <c r="S332" i="8"/>
  <c r="S84" i="8"/>
  <c r="S388" i="8"/>
  <c r="S527" i="8"/>
  <c r="S498" i="8"/>
  <c r="S490" i="8"/>
  <c r="S481" i="8"/>
  <c r="S550" i="8"/>
  <c r="S483" i="8"/>
  <c r="S468" i="8"/>
  <c r="S462" i="8"/>
  <c r="S432" i="8"/>
  <c r="S245" i="8"/>
  <c r="S160" i="8"/>
  <c r="P108" i="8"/>
  <c r="S91" i="8"/>
  <c r="S31" i="8"/>
  <c r="S542" i="8"/>
  <c r="S321" i="8"/>
  <c r="S305" i="8"/>
  <c r="S454" i="8"/>
  <c r="S335" i="8"/>
  <c r="S8" i="8"/>
  <c r="S188" i="8"/>
  <c r="S159" i="8"/>
  <c r="S502" i="8"/>
  <c r="S499" i="8"/>
  <c r="S497" i="8"/>
  <c r="S494" i="8"/>
  <c r="S482" i="8"/>
  <c r="S461" i="8"/>
  <c r="S456" i="8"/>
  <c r="S351" i="8"/>
  <c r="S320" i="8"/>
  <c r="S312" i="8"/>
  <c r="S307" i="8"/>
  <c r="S304" i="8"/>
  <c r="S299" i="8"/>
  <c r="S267" i="8"/>
  <c r="P254" i="8"/>
  <c r="S244" i="8"/>
  <c r="S208" i="8"/>
  <c r="S82" i="8"/>
  <c r="S39" i="8"/>
  <c r="S551" i="8"/>
  <c r="S549" i="8"/>
  <c r="S535" i="8"/>
  <c r="S523" i="8"/>
  <c r="S509" i="8"/>
  <c r="S491" i="8"/>
  <c r="S474" i="8"/>
  <c r="S471" i="8"/>
  <c r="S469" i="8"/>
  <c r="S450" i="8"/>
  <c r="S364" i="8"/>
  <c r="S283" i="8"/>
  <c r="S273" i="8"/>
  <c r="S256" i="8"/>
  <c r="S246" i="8"/>
  <c r="S236" i="8"/>
  <c r="S228" i="8"/>
  <c r="S223" i="8"/>
  <c r="S178" i="8"/>
  <c r="S528" i="8"/>
  <c r="S442" i="8"/>
  <c r="S367" i="8"/>
  <c r="S353" i="8"/>
  <c r="S331" i="8"/>
  <c r="S251" i="8"/>
  <c r="S13" i="8"/>
  <c r="S347" i="8"/>
  <c r="S316" i="8"/>
  <c r="S292" i="8"/>
  <c r="S187" i="8"/>
  <c r="S56" i="8"/>
  <c r="S19" i="8"/>
  <c r="S449" i="8"/>
  <c r="S374" i="8"/>
  <c r="S355" i="8"/>
  <c r="S303" i="8"/>
  <c r="S255" i="8"/>
  <c r="S83" i="8"/>
  <c r="S74" i="8"/>
  <c r="S62" i="8"/>
  <c r="S44" i="8"/>
  <c r="S25" i="8"/>
  <c r="P1033" i="8"/>
  <c r="S1033" i="8"/>
  <c r="S871" i="8"/>
  <c r="P871" i="8"/>
  <c r="S857" i="8"/>
  <c r="S1004" i="8"/>
  <c r="S934" i="8"/>
  <c r="S1042" i="8"/>
  <c r="S986" i="8"/>
  <c r="S968" i="8"/>
  <c r="S1027" i="8"/>
  <c r="P1027" i="8"/>
  <c r="S950" i="8"/>
  <c r="S1023" i="8"/>
  <c r="S1008" i="8"/>
  <c r="P1008" i="8"/>
  <c r="S998" i="8"/>
  <c r="S980" i="8"/>
  <c r="S962" i="8"/>
  <c r="S944" i="8"/>
  <c r="S894" i="8"/>
  <c r="S1002" i="8"/>
  <c r="S990" i="8"/>
  <c r="S984" i="8"/>
  <c r="S972" i="8"/>
  <c r="S966" i="8"/>
  <c r="S954" i="8"/>
  <c r="S948" i="8"/>
  <c r="S1019" i="8"/>
  <c r="P1019" i="8"/>
  <c r="S916" i="8"/>
  <c r="S1032" i="8"/>
  <c r="P1032" i="8"/>
  <c r="S1015" i="8"/>
  <c r="S1009" i="8"/>
  <c r="S941" i="8"/>
  <c r="S902" i="8"/>
  <c r="P1039" i="8"/>
  <c r="P1028" i="8"/>
  <c r="S1011" i="8"/>
  <c r="P1011" i="8"/>
  <c r="S995" i="8"/>
  <c r="S977" i="8"/>
  <c r="S959" i="8"/>
  <c r="S904" i="8"/>
  <c r="S1024" i="8"/>
  <c r="P1024" i="8"/>
  <c r="S1007" i="8"/>
  <c r="S989" i="8"/>
  <c r="S971" i="8"/>
  <c r="S953" i="8"/>
  <c r="S922" i="8"/>
  <c r="S999" i="8"/>
  <c r="S993" i="8"/>
  <c r="S981" i="8"/>
  <c r="S975" i="8"/>
  <c r="S963" i="8"/>
  <c r="S957" i="8"/>
  <c r="S945" i="8"/>
  <c r="S1035" i="8"/>
  <c r="P1035" i="8"/>
  <c r="S928" i="8"/>
  <c r="S1031" i="8"/>
  <c r="S1016" i="8"/>
  <c r="P1016" i="8"/>
  <c r="S845" i="8"/>
  <c r="S833" i="8"/>
  <c r="P833" i="8"/>
  <c r="S926" i="8"/>
  <c r="S900" i="8"/>
  <c r="S898" i="8"/>
  <c r="S896" i="8"/>
  <c r="S924" i="8"/>
  <c r="S920" i="8"/>
  <c r="S918" i="8"/>
  <c r="S884" i="8"/>
  <c r="S868" i="8"/>
  <c r="P868" i="8"/>
  <c r="S861" i="8"/>
  <c r="S849" i="8"/>
  <c r="P1040" i="8"/>
  <c r="S1001" i="8"/>
  <c r="S992" i="8"/>
  <c r="S983" i="8"/>
  <c r="S974" i="8"/>
  <c r="S965" i="8"/>
  <c r="S956" i="8"/>
  <c r="S947" i="8"/>
  <c r="S938" i="8"/>
  <c r="S886" i="8"/>
  <c r="S936" i="8"/>
  <c r="S888" i="8"/>
  <c r="P888" i="8"/>
  <c r="S874" i="8"/>
  <c r="S932" i="8"/>
  <c r="S892" i="8"/>
  <c r="S890" i="8"/>
  <c r="S859" i="8"/>
  <c r="S847" i="8"/>
  <c r="S835" i="8"/>
  <c r="S882" i="8"/>
  <c r="P882" i="8"/>
  <c r="S880" i="8"/>
  <c r="S837" i="8"/>
  <c r="S863" i="8"/>
  <c r="P863" i="8"/>
  <c r="S851" i="8"/>
  <c r="S839" i="8"/>
  <c r="S827" i="8"/>
  <c r="P827" i="8"/>
  <c r="P1006" i="8"/>
  <c r="S914" i="8"/>
  <c r="S912" i="8"/>
  <c r="S865" i="8"/>
  <c r="P865" i="8"/>
  <c r="S853" i="8"/>
  <c r="P853" i="8"/>
  <c r="S841" i="8"/>
  <c r="S829" i="8"/>
  <c r="S930" i="8"/>
  <c r="S910" i="8"/>
  <c r="S877" i="8"/>
  <c r="S908" i="8"/>
  <c r="S906" i="8"/>
  <c r="S855" i="8"/>
  <c r="P855" i="8"/>
  <c r="S843" i="8"/>
  <c r="S831" i="8"/>
  <c r="S933" i="8"/>
  <c r="S929" i="8"/>
  <c r="S925" i="8"/>
  <c r="S921" i="8"/>
  <c r="S917" i="8"/>
  <c r="S913" i="8"/>
  <c r="S909" i="8"/>
  <c r="S905" i="8"/>
  <c r="S901" i="8"/>
  <c r="S897" i="8"/>
  <c r="S893" i="8"/>
  <c r="S889" i="8"/>
  <c r="S885" i="8"/>
  <c r="S881" i="8"/>
  <c r="S878" i="8"/>
  <c r="S875" i="8"/>
  <c r="S872" i="8"/>
  <c r="S869" i="8"/>
  <c r="S866" i="8"/>
  <c r="S864" i="8"/>
  <c r="P864" i="8"/>
  <c r="S862" i="8"/>
  <c r="P862" i="8"/>
  <c r="S860" i="8"/>
  <c r="S858" i="8"/>
  <c r="S856" i="8"/>
  <c r="S854" i="8"/>
  <c r="S852" i="8"/>
  <c r="S850" i="8"/>
  <c r="S848" i="8"/>
  <c r="S846" i="8"/>
  <c r="S844" i="8"/>
  <c r="S842" i="8"/>
  <c r="S840" i="8"/>
  <c r="S838" i="8"/>
  <c r="S836" i="8"/>
  <c r="S834" i="8"/>
  <c r="S832" i="8"/>
  <c r="S830" i="8"/>
  <c r="S828" i="8"/>
  <c r="S826" i="8"/>
  <c r="S816" i="8"/>
  <c r="S935" i="8"/>
  <c r="S931" i="8"/>
  <c r="S927" i="8"/>
  <c r="S923" i="8"/>
  <c r="S919" i="8"/>
  <c r="S915" i="8"/>
  <c r="S911" i="8"/>
  <c r="S907" i="8"/>
  <c r="S903" i="8"/>
  <c r="S899" i="8"/>
  <c r="S895" i="8"/>
  <c r="S891" i="8"/>
  <c r="S887" i="8"/>
  <c r="S883" i="8"/>
  <c r="S879" i="8"/>
  <c r="S876" i="8"/>
  <c r="S873" i="8"/>
  <c r="S870" i="8"/>
  <c r="S867" i="8"/>
  <c r="S746" i="8"/>
  <c r="S713" i="8"/>
  <c r="P713" i="8"/>
  <c r="S697" i="8"/>
  <c r="S686" i="8"/>
  <c r="S751" i="8"/>
  <c r="S739" i="8"/>
  <c r="P711" i="8"/>
  <c r="S711" i="8"/>
  <c r="S704" i="8"/>
  <c r="S684" i="8"/>
  <c r="S669" i="8"/>
  <c r="P796" i="8"/>
  <c r="S769" i="8"/>
  <c r="S766" i="8"/>
  <c r="S763" i="8"/>
  <c r="S760" i="8"/>
  <c r="S757" i="8"/>
  <c r="S754" i="8"/>
  <c r="S744" i="8"/>
  <c r="P744" i="8"/>
  <c r="S737" i="8"/>
  <c r="P737" i="8"/>
  <c r="S735" i="8"/>
  <c r="S733" i="8"/>
  <c r="S731" i="8"/>
  <c r="S729" i="8"/>
  <c r="S727" i="8"/>
  <c r="S725" i="8"/>
  <c r="S723" i="8"/>
  <c r="S702" i="8"/>
  <c r="S682" i="8"/>
  <c r="S665" i="8"/>
  <c r="S749" i="8"/>
  <c r="S709" i="8"/>
  <c r="S693" i="8"/>
  <c r="S742" i="8"/>
  <c r="P742" i="8"/>
  <c r="S707" i="8"/>
  <c r="S700" i="8"/>
  <c r="S678" i="8"/>
  <c r="S661" i="8"/>
  <c r="S536" i="8"/>
  <c r="S823" i="8"/>
  <c r="S747" i="8"/>
  <c r="S721" i="8"/>
  <c r="S698" i="8"/>
  <c r="S689" i="8"/>
  <c r="S674" i="8"/>
  <c r="S770" i="8"/>
  <c r="S767" i="8"/>
  <c r="S764" i="8"/>
  <c r="S761" i="8"/>
  <c r="S758" i="8"/>
  <c r="S755" i="8"/>
  <c r="S752" i="8"/>
  <c r="S740" i="8"/>
  <c r="S705" i="8"/>
  <c r="S825" i="8"/>
  <c r="S813" i="8"/>
  <c r="S745" i="8"/>
  <c r="S712" i="8"/>
  <c r="S703" i="8"/>
  <c r="S696" i="8"/>
  <c r="S685" i="8"/>
  <c r="S814" i="8"/>
  <c r="S795" i="8"/>
  <c r="S789" i="8"/>
  <c r="S783" i="8"/>
  <c r="S777" i="8"/>
  <c r="S750" i="8"/>
  <c r="S738" i="8"/>
  <c r="S736" i="8"/>
  <c r="S734" i="8"/>
  <c r="S732" i="8"/>
  <c r="S730" i="8"/>
  <c r="S728" i="8"/>
  <c r="S726" i="8"/>
  <c r="S724" i="8"/>
  <c r="S710" i="8"/>
  <c r="S694" i="8"/>
  <c r="S743" i="8"/>
  <c r="S701" i="8"/>
  <c r="S692" i="8"/>
  <c r="S681" i="8"/>
  <c r="S772" i="8"/>
  <c r="S771" i="8"/>
  <c r="S768" i="8"/>
  <c r="S765" i="8"/>
  <c r="S762" i="8"/>
  <c r="S759" i="8"/>
  <c r="S756" i="8"/>
  <c r="S753" i="8"/>
  <c r="S748" i="8"/>
  <c r="S720" i="8"/>
  <c r="S708" i="8"/>
  <c r="S699" i="8"/>
  <c r="S690" i="8"/>
  <c r="S677" i="8"/>
  <c r="S741" i="8"/>
  <c r="P741" i="8"/>
  <c r="S706" i="8"/>
  <c r="P688" i="8"/>
  <c r="S688" i="8"/>
  <c r="P673" i="8"/>
  <c r="S673" i="8"/>
  <c r="S716" i="8"/>
  <c r="S510" i="8"/>
  <c r="P658" i="8"/>
  <c r="P649" i="8"/>
  <c r="P640" i="8"/>
  <c r="P623" i="8"/>
  <c r="P620" i="8"/>
  <c r="P617" i="8"/>
  <c r="P614" i="8"/>
  <c r="P608" i="8"/>
  <c r="P605" i="8"/>
  <c r="P599" i="8"/>
  <c r="P596" i="8"/>
  <c r="P590" i="8"/>
  <c r="P587" i="8"/>
  <c r="P558" i="8"/>
  <c r="S486" i="8"/>
  <c r="S695" i="8"/>
  <c r="S691" i="8"/>
  <c r="S687" i="8"/>
  <c r="S683" i="8"/>
  <c r="S679" i="8"/>
  <c r="S675" i="8"/>
  <c r="S671" i="8"/>
  <c r="S667" i="8"/>
  <c r="S534" i="8"/>
  <c r="S532" i="8"/>
  <c r="P659" i="8"/>
  <c r="P638" i="8"/>
  <c r="P636" i="8"/>
  <c r="P624" i="8"/>
  <c r="P618" i="8"/>
  <c r="P609" i="8"/>
  <c r="P606" i="8"/>
  <c r="P603" i="8"/>
  <c r="P597" i="8"/>
  <c r="P594" i="8"/>
  <c r="P591" i="8"/>
  <c r="S548" i="8"/>
  <c r="S680" i="8"/>
  <c r="S676" i="8"/>
  <c r="S672" i="8"/>
  <c r="S668" i="8"/>
  <c r="S664" i="8"/>
  <c r="P564" i="8"/>
  <c r="S541" i="8"/>
  <c r="P625" i="8"/>
  <c r="P619" i="8"/>
  <c r="P616" i="8"/>
  <c r="P607" i="8"/>
  <c r="P604" i="8"/>
  <c r="P601" i="8"/>
  <c r="P598" i="8"/>
  <c r="P595" i="8"/>
  <c r="P592" i="8"/>
  <c r="P589" i="8"/>
  <c r="P586" i="8"/>
  <c r="P560" i="8"/>
  <c r="S560" i="8"/>
  <c r="S546" i="8"/>
  <c r="S531" i="8"/>
  <c r="S520" i="8"/>
  <c r="S658" i="8"/>
  <c r="S655" i="8"/>
  <c r="S652" i="8"/>
  <c r="S649" i="8"/>
  <c r="S646" i="8"/>
  <c r="S643" i="8"/>
  <c r="S640" i="8"/>
  <c r="S637" i="8"/>
  <c r="S635" i="8"/>
  <c r="S632" i="8"/>
  <c r="S629" i="8"/>
  <c r="S626" i="8"/>
  <c r="S623" i="8"/>
  <c r="S620" i="8"/>
  <c r="S617" i="8"/>
  <c r="S614" i="8"/>
  <c r="S611" i="8"/>
  <c r="S608" i="8"/>
  <c r="S605" i="8"/>
  <c r="S602" i="8"/>
  <c r="S599" i="8"/>
  <c r="S596" i="8"/>
  <c r="S593" i="8"/>
  <c r="S590" i="8"/>
  <c r="S587" i="8"/>
  <c r="P557" i="8"/>
  <c r="S557" i="8"/>
  <c r="S512" i="8"/>
  <c r="S495" i="8"/>
  <c r="S519" i="8"/>
  <c r="S257" i="8"/>
  <c r="S522" i="8"/>
  <c r="S453" i="8"/>
  <c r="S419" i="8"/>
  <c r="S293" i="8"/>
  <c r="S504" i="8"/>
  <c r="S501" i="8"/>
  <c r="S487" i="8"/>
  <c r="S436" i="8"/>
  <c r="S485" i="8"/>
  <c r="S477" i="8"/>
  <c r="S464" i="8"/>
  <c r="S451" i="8"/>
  <c r="S425" i="8"/>
  <c r="S359" i="8"/>
  <c r="S543" i="8"/>
  <c r="S472" i="8"/>
  <c r="S555" i="8"/>
  <c r="S488" i="8"/>
  <c r="S392" i="8"/>
  <c r="S556" i="8"/>
  <c r="S420" i="8"/>
  <c r="S538" i="8"/>
  <c r="S526" i="8"/>
  <c r="S493" i="8"/>
  <c r="S478" i="8"/>
  <c r="S466" i="8"/>
  <c r="S465" i="8"/>
  <c r="S227" i="8"/>
  <c r="S559" i="8"/>
  <c r="S530" i="8"/>
  <c r="S511" i="8"/>
  <c r="S496" i="8"/>
  <c r="S377" i="8"/>
  <c r="S366" i="8"/>
  <c r="S239" i="8"/>
  <c r="S402" i="8"/>
  <c r="S394" i="8"/>
  <c r="P394" i="8"/>
  <c r="S361" i="8"/>
  <c r="S354" i="8"/>
  <c r="S279" i="8"/>
  <c r="S330" i="8"/>
  <c r="S282" i="8"/>
  <c r="S345" i="8"/>
  <c r="S344" i="8"/>
  <c r="S323" i="8"/>
  <c r="S306" i="8"/>
  <c r="S270" i="8"/>
  <c r="S199" i="8"/>
  <c r="S313" i="8"/>
  <c r="S431" i="8"/>
  <c r="S424" i="8"/>
  <c r="S405" i="8"/>
  <c r="S373" i="8"/>
  <c r="S341" i="8"/>
  <c r="S334" i="8"/>
  <c r="S297" i="8"/>
  <c r="S296" i="8"/>
  <c r="S529" i="8"/>
  <c r="S492" i="8"/>
  <c r="S484" i="8"/>
  <c r="S457" i="8"/>
  <c r="S443" i="8"/>
  <c r="S410" i="8"/>
  <c r="S370" i="8"/>
  <c r="S338" i="8"/>
  <c r="S329" i="8"/>
  <c r="S290" i="8"/>
  <c r="S233" i="8"/>
  <c r="S445" i="8"/>
  <c r="S438" i="8"/>
  <c r="S427" i="8"/>
  <c r="S389" i="8"/>
  <c r="S378" i="8"/>
  <c r="S349" i="8"/>
  <c r="S318" i="8"/>
  <c r="S311" i="8"/>
  <c r="S411" i="8"/>
  <c r="S409" i="8"/>
  <c r="S346" i="8"/>
  <c r="S269" i="8"/>
  <c r="S397" i="8"/>
  <c r="S382" i="8"/>
  <c r="S371" i="8"/>
  <c r="S365" i="8"/>
  <c r="S322" i="8"/>
  <c r="S301" i="8"/>
  <c r="S249" i="8"/>
  <c r="S240" i="8"/>
  <c r="S473" i="8"/>
  <c r="S460" i="8"/>
  <c r="S407" i="8"/>
  <c r="S383" i="8"/>
  <c r="S298" i="8"/>
  <c r="S265" i="8"/>
  <c r="S234" i="8"/>
  <c r="S272" i="8"/>
  <c r="S261" i="8"/>
  <c r="S162" i="8"/>
  <c r="S241" i="8"/>
  <c r="S148" i="8"/>
  <c r="S325" i="8"/>
  <c r="S214" i="8"/>
  <c r="P214" i="8"/>
  <c r="S168" i="8"/>
  <c r="S191" i="8"/>
  <c r="S406" i="8"/>
  <c r="S387" i="8"/>
  <c r="S358" i="8"/>
  <c r="S339" i="8"/>
  <c r="S310" i="8"/>
  <c r="S385" i="8"/>
  <c r="S337" i="8"/>
  <c r="S289" i="8"/>
  <c r="S155" i="8"/>
  <c r="S177" i="8"/>
  <c r="S123" i="8"/>
  <c r="S120" i="8"/>
  <c r="S252" i="8"/>
  <c r="S201" i="8"/>
  <c r="S192" i="8"/>
  <c r="S189" i="8"/>
  <c r="S135" i="8"/>
  <c r="P77" i="8"/>
  <c r="S77" i="8"/>
  <c r="S230" i="8"/>
  <c r="P225" i="8"/>
  <c r="S225" i="8"/>
  <c r="S146" i="8"/>
  <c r="P50" i="8"/>
  <c r="S50" i="8"/>
  <c r="S174" i="8"/>
  <c r="S140" i="8"/>
  <c r="S163" i="8"/>
  <c r="S218" i="8"/>
  <c r="S127" i="8"/>
  <c r="S198" i="8"/>
  <c r="S182" i="8"/>
  <c r="S151" i="8"/>
  <c r="S141" i="8"/>
  <c r="S206" i="8"/>
  <c r="S202" i="8"/>
  <c r="P71" i="8"/>
  <c r="S71" i="8"/>
  <c r="S266" i="8"/>
  <c r="S196" i="8"/>
  <c r="S139" i="8"/>
  <c r="S112" i="8"/>
  <c r="P112" i="8"/>
  <c r="S90" i="8"/>
  <c r="S247" i="8"/>
  <c r="S217" i="8"/>
  <c r="S170" i="8"/>
  <c r="S125" i="8"/>
  <c r="P85" i="8"/>
  <c r="S85" i="8"/>
  <c r="S197" i="8"/>
  <c r="S129" i="8"/>
  <c r="S93" i="8"/>
  <c r="P21" i="8"/>
  <c r="S21" i="8"/>
  <c r="S102" i="8"/>
  <c r="S97" i="8"/>
  <c r="S89" i="8"/>
  <c r="S165" i="8"/>
  <c r="S215" i="8"/>
  <c r="S193" i="8"/>
  <c r="S154" i="8"/>
  <c r="S138" i="8"/>
  <c r="P138" i="8"/>
  <c r="S119" i="8"/>
  <c r="P119" i="8"/>
  <c r="S98" i="8"/>
  <c r="S87" i="8"/>
  <c r="P75" i="8"/>
  <c r="S75" i="8"/>
  <c r="P27" i="8"/>
  <c r="S27" i="8"/>
  <c r="P9" i="8"/>
  <c r="S9" i="8"/>
  <c r="S126" i="8"/>
  <c r="S100" i="8"/>
  <c r="P100" i="8"/>
  <c r="S95" i="8"/>
  <c r="P53" i="8"/>
  <c r="S53" i="8"/>
  <c r="P14" i="8"/>
  <c r="S14" i="8"/>
  <c r="S144" i="8"/>
  <c r="S131" i="8"/>
  <c r="S121" i="8"/>
  <c r="S110" i="8"/>
  <c r="P81" i="8"/>
  <c r="P48" i="8"/>
  <c r="S42" i="8"/>
  <c r="P35" i="8"/>
  <c r="S35" i="8"/>
  <c r="S40" i="8"/>
  <c r="S145" i="8"/>
  <c r="P137" i="8"/>
  <c r="P122" i="8"/>
  <c r="S68" i="8"/>
  <c r="S133" i="8"/>
  <c r="S101" i="8"/>
  <c r="P57" i="8"/>
  <c r="S57" i="8"/>
  <c r="P28" i="8"/>
  <c r="S28" i="8"/>
  <c r="P79" i="8"/>
  <c r="S79" i="8"/>
  <c r="S107" i="8"/>
  <c r="P107" i="8"/>
  <c r="P60" i="8"/>
  <c r="S60" i="8"/>
  <c r="S41" i="8"/>
  <c r="P36" i="8"/>
  <c r="S36" i="8"/>
  <c r="P76" i="8"/>
  <c r="S72" i="8"/>
  <c r="S69" i="8"/>
  <c r="S65" i="8"/>
  <c r="P58" i="8"/>
  <c r="S58" i="8"/>
  <c r="P54" i="8"/>
  <c r="S54" i="8"/>
  <c r="P51" i="8"/>
  <c r="S51" i="8"/>
  <c r="P47" i="8"/>
  <c r="S47" i="8"/>
  <c r="S32" i="8"/>
  <c r="P12" i="8"/>
  <c r="P70" i="8"/>
  <c r="S70" i="8"/>
  <c r="P52" i="8"/>
  <c r="S52" i="8"/>
  <c r="P38" i="8"/>
  <c r="S38" i="8"/>
  <c r="P24" i="8"/>
  <c r="P18" i="8"/>
  <c r="P10" i="8"/>
  <c r="S10" i="8"/>
  <c r="P59" i="8"/>
  <c r="S59" i="8"/>
  <c r="P33" i="8"/>
  <c r="S33" i="8"/>
  <c r="P30" i="8"/>
  <c r="P117" i="8"/>
  <c r="P88" i="8"/>
  <c r="P78" i="8"/>
  <c r="S78" i="8"/>
  <c r="S61" i="8"/>
  <c r="S43" i="8"/>
  <c r="P16" i="8"/>
  <c r="S16" i="8"/>
  <c r="S143" i="8"/>
  <c r="S109" i="8"/>
  <c r="S92" i="8"/>
  <c r="S76" i="8"/>
  <c r="P64" i="8"/>
  <c r="S64" i="8"/>
  <c r="S46" i="8"/>
  <c r="P20" i="8"/>
  <c r="P34" i="8"/>
  <c r="S34" i="8"/>
  <c r="P29" i="8"/>
  <c r="S29" i="8"/>
  <c r="P22" i="8"/>
  <c r="S22" i="8"/>
  <c r="P26" i="8"/>
  <c r="P80" i="8"/>
  <c r="S80" i="8"/>
  <c r="S23" i="8"/>
  <c r="S17" i="8"/>
  <c r="S11" i="8"/>
  <c r="B18" i="44"/>
  <c r="A16" i="7" l="1"/>
  <c r="A17" i="7"/>
  <c r="A15" i="7"/>
  <c r="A19" i="7"/>
  <c r="A22" i="7"/>
  <c r="A13" i="7"/>
  <c r="A18" i="7"/>
  <c r="A9" i="7"/>
  <c r="A8" i="7"/>
  <c r="A12" i="7"/>
  <c r="A10" i="7"/>
  <c r="A11" i="7"/>
  <c r="A14" i="7"/>
  <c r="U7" i="8"/>
  <c r="O109" i="8" l="1"/>
  <c r="A2" i="45"/>
  <c r="A1" i="45"/>
  <c r="A2" i="44"/>
  <c r="A1" i="44"/>
  <c r="O907" i="8" l="1"/>
  <c r="O666" i="8"/>
  <c r="O714" i="8"/>
  <c r="O664" i="8"/>
  <c r="O147" i="8"/>
  <c r="O657" i="8"/>
  <c r="O529" i="8"/>
  <c r="O548" i="8"/>
  <c r="O542" i="8"/>
  <c r="O693" i="8"/>
  <c r="O522" i="8"/>
  <c r="O535" i="8"/>
  <c r="O743" i="8"/>
  <c r="O553" i="8"/>
  <c r="O745" i="8"/>
  <c r="O544" i="8"/>
  <c r="O546" i="8"/>
  <c r="O539" i="8"/>
  <c r="O538" i="8"/>
  <c r="O528" i="8"/>
  <c r="O964" i="8"/>
  <c r="O798" i="8"/>
  <c r="O965" i="8"/>
  <c r="O856" i="8"/>
  <c r="O545" i="8"/>
  <c r="O555" i="8"/>
  <c r="O552" i="8"/>
  <c r="O800" i="8"/>
  <c r="O530" i="8"/>
  <c r="O527" i="8"/>
  <c r="O533" i="8"/>
  <c r="O537" i="8"/>
  <c r="O854" i="8"/>
  <c r="O746" i="8"/>
  <c r="O525" i="8"/>
  <c r="O927" i="8"/>
  <c r="O534" i="8"/>
  <c r="O531" i="8"/>
  <c r="O540" i="8"/>
  <c r="O532" i="8"/>
  <c r="O526" i="8"/>
  <c r="O549" i="8"/>
  <c r="O692" i="8"/>
  <c r="O554" i="8"/>
  <c r="O1005" i="8"/>
  <c r="O547" i="8"/>
  <c r="O541" i="8"/>
  <c r="O46" i="8"/>
  <c r="O1043" i="8"/>
  <c r="O389" i="8"/>
  <c r="O436" i="8"/>
  <c r="O763" i="8"/>
  <c r="O131" i="8"/>
  <c r="O710" i="8"/>
  <c r="O474" i="8"/>
  <c r="O725" i="8"/>
  <c r="O125" i="8"/>
  <c r="O175" i="8"/>
  <c r="O473" i="8"/>
  <c r="O765" i="8"/>
  <c r="O782" i="8"/>
  <c r="O1044" i="8"/>
  <c r="O176" i="8"/>
  <c r="O505" i="8"/>
  <c r="O764" i="8"/>
  <c r="O192" i="8"/>
  <c r="O337" i="8"/>
  <c r="O421" i="8"/>
  <c r="O506" i="8"/>
  <c r="O128" i="8"/>
  <c r="O307" i="8"/>
  <c r="O251" i="8"/>
  <c r="O223" i="8"/>
  <c r="O226" i="8"/>
  <c r="O388" i="8"/>
  <c r="O832" i="8"/>
  <c r="O903" i="8"/>
  <c r="O646" i="8"/>
  <c r="O227" i="8"/>
  <c r="O222" i="8"/>
  <c r="O963" i="8"/>
  <c r="O861" i="8"/>
  <c r="O306" i="8"/>
  <c r="O87" i="8"/>
  <c r="O390" i="8"/>
  <c r="O153" i="8"/>
  <c r="O859" i="8"/>
  <c r="O712" i="8"/>
  <c r="O634" i="8"/>
  <c r="O997" i="8"/>
  <c r="O471" i="8"/>
  <c r="O918" i="8"/>
  <c r="O40" i="8"/>
  <c r="O391" i="8"/>
  <c r="O841" i="8"/>
  <c r="O919" i="8"/>
  <c r="O672" i="8"/>
  <c r="O648" i="8"/>
  <c r="O130" i="8"/>
  <c r="O519" i="8"/>
  <c r="O420" i="8"/>
  <c r="O940" i="8"/>
  <c r="O978" i="8"/>
  <c r="O352" i="8"/>
  <c r="O86" i="8"/>
  <c r="O941" i="8"/>
  <c r="O860" i="8"/>
  <c r="O338" i="8"/>
  <c r="O977" i="8"/>
  <c r="O884" i="8"/>
  <c r="O520" i="8"/>
  <c r="O127" i="8"/>
  <c r="O996" i="8"/>
  <c r="O252" i="8"/>
  <c r="O902" i="8"/>
  <c r="O886" i="8"/>
  <c r="O885" i="8"/>
  <c r="O129" i="8"/>
  <c r="O435" i="8"/>
  <c r="O962" i="8"/>
  <c r="O834" i="8"/>
  <c r="O647" i="8"/>
  <c r="O191" i="8"/>
  <c r="O308" i="8"/>
  <c r="O154" i="8"/>
  <c r="O305" i="8"/>
  <c r="O89" i="8"/>
  <c r="O268" i="8"/>
  <c r="O124" i="8"/>
  <c r="O472" i="8"/>
  <c r="O39" i="8"/>
  <c r="O228" i="8"/>
  <c r="O738" i="8"/>
  <c r="O787" i="8"/>
  <c r="O957" i="8"/>
  <c r="O224" i="8"/>
  <c r="O730" i="8"/>
  <c r="O766" i="8"/>
  <c r="O678" i="8"/>
  <c r="O970" i="8"/>
  <c r="O351" i="8"/>
  <c r="O434" i="8"/>
  <c r="O476" i="8"/>
  <c r="O174" i="8"/>
  <c r="O393" i="8"/>
  <c r="O475" i="8"/>
  <c r="O999" i="8"/>
  <c r="O653" i="8"/>
  <c r="O309" i="8"/>
  <c r="O628" i="8"/>
  <c r="O845" i="8"/>
  <c r="O932" i="8"/>
  <c r="O310" i="8"/>
  <c r="O104" i="8"/>
  <c r="O511" i="8"/>
  <c r="O267" i="8"/>
  <c r="O851" i="8"/>
  <c r="O392" i="8"/>
  <c r="O126" i="8"/>
  <c r="O694" i="8"/>
  <c r="O92" i="8"/>
  <c r="O690" i="8"/>
  <c r="O857" i="8"/>
  <c r="O925" i="8"/>
  <c r="O536" i="8"/>
  <c r="O926" i="8"/>
  <c r="O641" i="8"/>
  <c r="O123" i="8"/>
  <c r="O524" i="8"/>
  <c r="O120" i="8"/>
  <c r="O155" i="8"/>
  <c r="O105" i="8"/>
  <c r="O551" i="8"/>
  <c r="O889" i="8"/>
  <c r="O891" i="8"/>
  <c r="O637" i="8"/>
  <c r="O543" i="8"/>
  <c r="O180" i="8"/>
  <c r="O550" i="8"/>
  <c r="O892" i="8"/>
  <c r="O858" i="8"/>
  <c r="O667" i="8"/>
  <c r="O639" i="8"/>
  <c r="O523" i="8"/>
  <c r="O890" i="8"/>
  <c r="O112" i="8"/>
  <c r="Q112" i="8" s="1"/>
  <c r="O22" i="8"/>
  <c r="Q22" i="8" s="1"/>
  <c r="O38" i="8"/>
  <c r="Q38" i="8" s="1"/>
  <c r="O560" i="8"/>
  <c r="Q560" i="8" s="1"/>
  <c r="O741" i="8"/>
  <c r="Q741" i="8" s="1"/>
  <c r="O173" i="8"/>
  <c r="Q173" i="8" s="1"/>
  <c r="O1021" i="8"/>
  <c r="Q1021" i="8" s="1"/>
  <c r="O1029" i="8"/>
  <c r="Q1029" i="8" s="1"/>
  <c r="O737" i="8"/>
  <c r="Q737" i="8" s="1"/>
  <c r="O716" i="8"/>
  <c r="Q716" i="8" s="1"/>
  <c r="O47" i="8"/>
  <c r="Q47" i="8" s="1"/>
  <c r="O742" i="8"/>
  <c r="Q742" i="8" s="1"/>
  <c r="O203" i="8"/>
  <c r="Q203" i="8" s="1"/>
  <c r="O562" i="8"/>
  <c r="Q562" i="8" s="1"/>
  <c r="O80" i="8"/>
  <c r="Q80" i="8" s="1"/>
  <c r="O33" i="8"/>
  <c r="Q33" i="8" s="1"/>
  <c r="O1040" i="8"/>
  <c r="Q1040" i="8" s="1"/>
  <c r="O64" i="8"/>
  <c r="Q64" i="8" s="1"/>
  <c r="O85" i="8"/>
  <c r="Q85" i="8" s="1"/>
  <c r="O107" i="8"/>
  <c r="Q107" i="8" s="1"/>
  <c r="O1006" i="8"/>
  <c r="Q1006" i="8" s="1"/>
  <c r="O78" i="8"/>
  <c r="Q78" i="8" s="1"/>
  <c r="O59" i="8"/>
  <c r="Q59" i="8" s="1"/>
  <c r="O744" i="8"/>
  <c r="Q744" i="8" s="1"/>
  <c r="O783" i="8"/>
  <c r="Q783" i="8" s="1"/>
  <c r="O796" i="8"/>
  <c r="Q796" i="8" s="1"/>
  <c r="O79" i="8"/>
  <c r="Q79" i="8" s="1"/>
  <c r="O52" i="8"/>
  <c r="Q52" i="8" s="1"/>
  <c r="O225" i="8"/>
  <c r="Q225" i="8" s="1"/>
  <c r="O557" i="8"/>
  <c r="Q557" i="8" s="1"/>
  <c r="O673" i="8"/>
  <c r="Q673" i="8" s="1"/>
  <c r="O51" i="8"/>
  <c r="Q51" i="8" s="1"/>
  <c r="O70" i="8"/>
  <c r="Q70" i="8" s="1"/>
  <c r="O565" i="8"/>
  <c r="Q565" i="8" s="1"/>
  <c r="O715" i="8"/>
  <c r="Q715" i="8" s="1"/>
  <c r="O34" i="8"/>
  <c r="Q34" i="8" s="1"/>
  <c r="O29" i="8"/>
  <c r="Q29" i="8" s="1"/>
  <c r="O214" i="8"/>
  <c r="Q214" i="8" s="1"/>
  <c r="O1037" i="8"/>
  <c r="Q1037" i="8" s="1"/>
  <c r="O116" i="8"/>
  <c r="Q116" i="8" s="1"/>
  <c r="O11" i="8"/>
  <c r="Q11" i="8" s="1"/>
  <c r="O115" i="8"/>
  <c r="Q115" i="8" s="1"/>
  <c r="O63" i="8"/>
  <c r="Q63" i="8" s="1"/>
  <c r="O1032" i="8"/>
  <c r="Q1032" i="8" s="1"/>
  <c r="O864" i="8"/>
  <c r="Q864" i="8" s="1"/>
  <c r="O879" i="8"/>
  <c r="Q879" i="8" s="1"/>
  <c r="O619" i="8"/>
  <c r="Q619" i="8" s="1"/>
  <c r="O601" i="8"/>
  <c r="Q601" i="8" s="1"/>
  <c r="O563" i="8"/>
  <c r="Q563" i="8" s="1"/>
  <c r="O567" i="8"/>
  <c r="Q567" i="8" s="1"/>
  <c r="O55" i="8"/>
  <c r="Q55" i="8" s="1"/>
  <c r="O19" i="8"/>
  <c r="Q19" i="8" s="1"/>
  <c r="O1015" i="8"/>
  <c r="Q1015" i="8" s="1"/>
  <c r="O1011" i="8"/>
  <c r="Q1011" i="8" s="1"/>
  <c r="O1031" i="8"/>
  <c r="Q1031" i="8" s="1"/>
  <c r="O888" i="8"/>
  <c r="Q888" i="8" s="1"/>
  <c r="O853" i="8"/>
  <c r="Q853" i="8" s="1"/>
  <c r="O711" i="8"/>
  <c r="Q711" i="8" s="1"/>
  <c r="O659" i="8"/>
  <c r="Q659" i="8" s="1"/>
  <c r="O624" i="8"/>
  <c r="Q624" i="8" s="1"/>
  <c r="O606" i="8"/>
  <c r="Q606" i="8" s="1"/>
  <c r="O578" i="8"/>
  <c r="Q578" i="8" s="1"/>
  <c r="O566" i="8"/>
  <c r="Q566" i="8" s="1"/>
  <c r="O21" i="8"/>
  <c r="Q21" i="8" s="1"/>
  <c r="O36" i="8"/>
  <c r="Q36" i="8" s="1"/>
  <c r="O58" i="8"/>
  <c r="Q58" i="8" s="1"/>
  <c r="O561" i="8"/>
  <c r="Q561" i="8" s="1"/>
  <c r="O1017" i="8"/>
  <c r="Q1017" i="8" s="1"/>
  <c r="O45" i="8"/>
  <c r="Q45" i="8" s="1"/>
  <c r="O172" i="8"/>
  <c r="Q172" i="8" s="1"/>
  <c r="O880" i="8"/>
  <c r="Q880" i="8" s="1"/>
  <c r="O878" i="8"/>
  <c r="Q878" i="8" s="1"/>
  <c r="O876" i="8"/>
  <c r="Q876" i="8" s="1"/>
  <c r="O608" i="8"/>
  <c r="Q608" i="8" s="1"/>
  <c r="O590" i="8"/>
  <c r="Q590" i="8" s="1"/>
  <c r="O616" i="8"/>
  <c r="Q616" i="8" s="1"/>
  <c r="O598" i="8"/>
  <c r="Q598" i="8" s="1"/>
  <c r="O577" i="8"/>
  <c r="Q577" i="8" s="1"/>
  <c r="O311" i="8"/>
  <c r="Q311" i="8" s="1"/>
  <c r="O71" i="8"/>
  <c r="Q71" i="8" s="1"/>
  <c r="O10" i="8"/>
  <c r="Q10" i="8" s="1"/>
  <c r="O797" i="8"/>
  <c r="Q797" i="8" s="1"/>
  <c r="O821" i="8"/>
  <c r="Q821" i="8" s="1"/>
  <c r="O83" i="8"/>
  <c r="Q83" i="8" s="1"/>
  <c r="O23" i="8"/>
  <c r="Q23" i="8" s="1"/>
  <c r="O117" i="8"/>
  <c r="Q117" i="8" s="1"/>
  <c r="O1008" i="8"/>
  <c r="Q1008" i="8" s="1"/>
  <c r="O1024" i="8"/>
  <c r="Q1024" i="8" s="1"/>
  <c r="O877" i="8"/>
  <c r="Q877" i="8" s="1"/>
  <c r="O862" i="8"/>
  <c r="Q862" i="8" s="1"/>
  <c r="O638" i="8"/>
  <c r="Q638" i="8" s="1"/>
  <c r="O603" i="8"/>
  <c r="Q603" i="8" s="1"/>
  <c r="O576" i="8"/>
  <c r="Q576" i="8" s="1"/>
  <c r="O75" i="8"/>
  <c r="Q75" i="8" s="1"/>
  <c r="O100" i="8"/>
  <c r="Q100" i="8" s="1"/>
  <c r="O76" i="8"/>
  <c r="Q76" i="8" s="1"/>
  <c r="O1009" i="8"/>
  <c r="Q1009" i="8" s="1"/>
  <c r="O229" i="8"/>
  <c r="Q229" i="8" s="1"/>
  <c r="O74" i="8"/>
  <c r="Q74" i="8" s="1"/>
  <c r="O111" i="8"/>
  <c r="Q111" i="8" s="1"/>
  <c r="O1027" i="8"/>
  <c r="Q1027" i="8" s="1"/>
  <c r="O1007" i="8"/>
  <c r="Q1007" i="8" s="1"/>
  <c r="O827" i="8"/>
  <c r="Q827" i="8" s="1"/>
  <c r="O875" i="8"/>
  <c r="Q875" i="8" s="1"/>
  <c r="O873" i="8"/>
  <c r="Q873" i="8" s="1"/>
  <c r="O658" i="8"/>
  <c r="Q658" i="8" s="1"/>
  <c r="O640" i="8"/>
  <c r="Q640" i="8" s="1"/>
  <c r="O623" i="8"/>
  <c r="Q623" i="8" s="1"/>
  <c r="O605" i="8"/>
  <c r="Q605" i="8" s="1"/>
  <c r="O587" i="8"/>
  <c r="Q587" i="8" s="1"/>
  <c r="O691" i="8"/>
  <c r="Q691" i="8" s="1"/>
  <c r="O595" i="8"/>
  <c r="Q595" i="8" s="1"/>
  <c r="O1022" i="8"/>
  <c r="Q1022" i="8" s="1"/>
  <c r="O1026" i="8"/>
  <c r="Q1026" i="8" s="1"/>
  <c r="O15" i="8"/>
  <c r="Q15" i="8" s="1"/>
  <c r="O73" i="8"/>
  <c r="Q73" i="8" s="1"/>
  <c r="O1033" i="8"/>
  <c r="Q1033" i="8" s="1"/>
  <c r="O1019" i="8"/>
  <c r="Q1019" i="8" s="1"/>
  <c r="O1016" i="8"/>
  <c r="Q1016" i="8" s="1"/>
  <c r="O636" i="8"/>
  <c r="Q636" i="8" s="1"/>
  <c r="O618" i="8"/>
  <c r="Q618" i="8" s="1"/>
  <c r="O477" i="8"/>
  <c r="Q477" i="8" s="1"/>
  <c r="O574" i="8"/>
  <c r="Q574" i="8" s="1"/>
  <c r="O585" i="8"/>
  <c r="Q585" i="8" s="1"/>
  <c r="O394" i="8"/>
  <c r="Q394" i="8" s="1"/>
  <c r="O84" i="8"/>
  <c r="Q84" i="8" s="1"/>
  <c r="O1013" i="8"/>
  <c r="Q1013" i="8" s="1"/>
  <c r="O31" i="8"/>
  <c r="Q31" i="8" s="1"/>
  <c r="O216" i="8"/>
  <c r="Q216" i="8" s="1"/>
  <c r="O61" i="8"/>
  <c r="Q61" i="8" s="1"/>
  <c r="O108" i="8"/>
  <c r="Q108" i="8" s="1"/>
  <c r="O1012" i="8"/>
  <c r="Q1012" i="8" s="1"/>
  <c r="O872" i="8"/>
  <c r="Q872" i="8" s="1"/>
  <c r="O870" i="8"/>
  <c r="Q870" i="8" s="1"/>
  <c r="O688" i="8"/>
  <c r="Q688" i="8" s="1"/>
  <c r="O620" i="8"/>
  <c r="Q620" i="8" s="1"/>
  <c r="O558" i="8"/>
  <c r="Q558" i="8" s="1"/>
  <c r="O592" i="8"/>
  <c r="Q592" i="8" s="1"/>
  <c r="O1030" i="8"/>
  <c r="Q1030" i="8" s="1"/>
  <c r="O559" i="8"/>
  <c r="Q559" i="8" s="1"/>
  <c r="O1028" i="8"/>
  <c r="Q1028" i="8" s="1"/>
  <c r="O254" i="8"/>
  <c r="Q254" i="8" s="1"/>
  <c r="O25" i="8"/>
  <c r="Q25" i="8" s="1"/>
  <c r="O13" i="8"/>
  <c r="Q13" i="8" s="1"/>
  <c r="O1035" i="8"/>
  <c r="Q1035" i="8" s="1"/>
  <c r="O863" i="8"/>
  <c r="Q863" i="8" s="1"/>
  <c r="O597" i="8"/>
  <c r="Q597" i="8" s="1"/>
  <c r="O556" i="8"/>
  <c r="Q556" i="8" s="1"/>
  <c r="O584" i="8"/>
  <c r="Q584" i="8" s="1"/>
  <c r="O572" i="8"/>
  <c r="Q572" i="8" s="1"/>
  <c r="O119" i="8"/>
  <c r="Q119" i="8" s="1"/>
  <c r="O137" i="8"/>
  <c r="Q137" i="8" s="1"/>
  <c r="O26" i="8"/>
  <c r="Q26" i="8" s="1"/>
  <c r="O1010" i="8"/>
  <c r="Q1010" i="8" s="1"/>
  <c r="O1018" i="8"/>
  <c r="Q1018" i="8" s="1"/>
  <c r="O869" i="8"/>
  <c r="Q869" i="8" s="1"/>
  <c r="O887" i="8"/>
  <c r="Q887" i="8" s="1"/>
  <c r="O867" i="8"/>
  <c r="Q867" i="8" s="1"/>
  <c r="O617" i="8"/>
  <c r="Q617" i="8" s="1"/>
  <c r="O599" i="8"/>
  <c r="Q599" i="8" s="1"/>
  <c r="O625" i="8"/>
  <c r="Q625" i="8" s="1"/>
  <c r="O607" i="8"/>
  <c r="Q607" i="8" s="1"/>
  <c r="O589" i="8"/>
  <c r="Q589" i="8" s="1"/>
  <c r="O583" i="8"/>
  <c r="Q583" i="8" s="1"/>
  <c r="O571" i="8"/>
  <c r="Q571" i="8" s="1"/>
  <c r="O53" i="8"/>
  <c r="Q53" i="8" s="1"/>
  <c r="O16" i="8"/>
  <c r="Q16" i="8" s="1"/>
  <c r="O1014" i="8"/>
  <c r="Q1014" i="8" s="1"/>
  <c r="O1020" i="8"/>
  <c r="Q1020" i="8" s="1"/>
  <c r="O253" i="8"/>
  <c r="Q253" i="8" s="1"/>
  <c r="O114" i="8"/>
  <c r="Q114" i="8" s="1"/>
  <c r="O62" i="8"/>
  <c r="Q62" i="8" s="1"/>
  <c r="O37" i="8"/>
  <c r="Q37" i="8" s="1"/>
  <c r="O871" i="8"/>
  <c r="Q871" i="8" s="1"/>
  <c r="O1036" i="8"/>
  <c r="Q1036" i="8" s="1"/>
  <c r="O713" i="8"/>
  <c r="Q713" i="8" s="1"/>
  <c r="O594" i="8"/>
  <c r="Q594" i="8" s="1"/>
  <c r="O570" i="8"/>
  <c r="Q570" i="8" s="1"/>
  <c r="O9" i="8"/>
  <c r="Q9" i="8" s="1"/>
  <c r="O24" i="8"/>
  <c r="Q24" i="8" s="1"/>
  <c r="O30" i="8"/>
  <c r="Q30" i="8" s="1"/>
  <c r="O1038" i="8"/>
  <c r="Q1038" i="8" s="1"/>
  <c r="O91" i="8"/>
  <c r="Q91" i="8" s="1"/>
  <c r="O82" i="8"/>
  <c r="Q82" i="8" s="1"/>
  <c r="O56" i="8"/>
  <c r="Q56" i="8" s="1"/>
  <c r="O1025" i="8"/>
  <c r="Q1025" i="8" s="1"/>
  <c r="O833" i="8"/>
  <c r="Q833" i="8" s="1"/>
  <c r="O868" i="8"/>
  <c r="Q868" i="8" s="1"/>
  <c r="O865" i="8"/>
  <c r="Q865" i="8" s="1"/>
  <c r="O855" i="8"/>
  <c r="Q855" i="8" s="1"/>
  <c r="O881" i="8"/>
  <c r="Q881" i="8" s="1"/>
  <c r="O866" i="8"/>
  <c r="Q866" i="8" s="1"/>
  <c r="O883" i="8"/>
  <c r="Q883" i="8" s="1"/>
  <c r="O649" i="8"/>
  <c r="Q649" i="8" s="1"/>
  <c r="O614" i="8"/>
  <c r="Q614" i="8" s="1"/>
  <c r="O596" i="8"/>
  <c r="Q596" i="8" s="1"/>
  <c r="O564" i="8"/>
  <c r="Q564" i="8" s="1"/>
  <c r="O604" i="8"/>
  <c r="Q604" i="8" s="1"/>
  <c r="O586" i="8"/>
  <c r="Q586" i="8" s="1"/>
  <c r="O569" i="8"/>
  <c r="Q569" i="8" s="1"/>
  <c r="O35" i="8"/>
  <c r="Q35" i="8" s="1"/>
  <c r="O18" i="8"/>
  <c r="Q18" i="8" s="1"/>
  <c r="O568" i="8"/>
  <c r="Q568" i="8" s="1"/>
  <c r="O122" i="8"/>
  <c r="Q122" i="8" s="1"/>
  <c r="O121" i="8"/>
  <c r="Q121" i="8" s="1"/>
  <c r="O60" i="8"/>
  <c r="Q60" i="8" s="1"/>
  <c r="O14" i="8"/>
  <c r="Q14" i="8" s="1"/>
  <c r="O1039" i="8"/>
  <c r="Q1039" i="8" s="1"/>
  <c r="O609" i="8"/>
  <c r="Q609" i="8" s="1"/>
  <c r="O27" i="8"/>
  <c r="Q27" i="8" s="1"/>
  <c r="O57" i="8"/>
  <c r="Q57" i="8" s="1"/>
  <c r="O88" i="8"/>
  <c r="Q88" i="8" s="1"/>
  <c r="O113" i="8"/>
  <c r="Q113" i="8" s="1"/>
  <c r="O138" i="8"/>
  <c r="Q138" i="8" s="1"/>
  <c r="O575" i="8"/>
  <c r="Q575" i="8" s="1"/>
  <c r="O882" i="8"/>
  <c r="Q882" i="8" s="1"/>
  <c r="O81" i="8"/>
  <c r="Q81" i="8" s="1"/>
  <c r="O48" i="8"/>
  <c r="Q48" i="8" s="1"/>
  <c r="O8" i="8"/>
  <c r="Q8" i="8" s="1"/>
  <c r="O12" i="8"/>
  <c r="Q12" i="8" s="1"/>
  <c r="O17" i="8"/>
  <c r="Q17" i="8" s="1"/>
  <c r="O1023" i="8"/>
  <c r="Q1023" i="8" s="1"/>
  <c r="O28" i="8"/>
  <c r="Q28" i="8" s="1"/>
  <c r="O54" i="8"/>
  <c r="Q54" i="8" s="1"/>
  <c r="O1034" i="8"/>
  <c r="Q1034" i="8" s="1"/>
  <c r="O77" i="8"/>
  <c r="Q77" i="8" s="1"/>
  <c r="O50" i="8"/>
  <c r="Q50" i="8" s="1"/>
  <c r="O20" i="8"/>
  <c r="Q20" i="8" s="1"/>
  <c r="O118" i="8"/>
  <c r="Q118" i="8" s="1"/>
  <c r="O799" i="8"/>
  <c r="Q799" i="8" s="1"/>
  <c r="O591" i="8"/>
  <c r="Q591" i="8" s="1"/>
  <c r="O1002" i="8"/>
  <c r="O204" i="8"/>
  <c r="O381" i="8"/>
  <c r="O96" i="8"/>
  <c r="O316" i="8"/>
  <c r="O328" i="8"/>
  <c r="O409" i="8"/>
  <c r="O662" i="8"/>
  <c r="O709" i="8"/>
  <c r="O733" i="8"/>
  <c r="O769" i="8"/>
  <c r="O948" i="8"/>
  <c r="O960" i="8"/>
  <c r="O987" i="8"/>
  <c r="O994" i="8"/>
  <c r="O246" i="8"/>
  <c r="O726" i="8"/>
  <c r="O202" i="8"/>
  <c r="O727" i="8"/>
  <c r="O748" i="8"/>
  <c r="O756" i="8"/>
  <c r="O955" i="8"/>
  <c r="O355" i="8"/>
  <c r="O218" i="8"/>
  <c r="O324" i="8"/>
  <c r="O465" i="8"/>
  <c r="O496" i="8"/>
  <c r="O504" i="8"/>
  <c r="O516" i="8"/>
  <c r="O717" i="8"/>
  <c r="O734" i="8"/>
  <c r="O770" i="8"/>
  <c r="O825" i="8"/>
  <c r="O973" i="8"/>
  <c r="O367" i="8"/>
  <c r="O248" i="8"/>
  <c r="O291" i="8"/>
  <c r="O445" i="8"/>
  <c r="O449" i="8"/>
  <c r="O757" i="8"/>
  <c r="O806" i="8"/>
  <c r="O819" i="8"/>
  <c r="O943" i="8"/>
  <c r="O949" i="8"/>
  <c r="O961" i="8"/>
  <c r="O982" i="8"/>
  <c r="O271" i="8"/>
  <c r="O749" i="8"/>
  <c r="O728" i="8"/>
  <c r="O946" i="8"/>
  <c r="O261" i="8"/>
  <c r="O286" i="8"/>
  <c r="O325" i="8"/>
  <c r="O336" i="8"/>
  <c r="O349" i="8"/>
  <c r="O385" i="8"/>
  <c r="O411" i="8"/>
  <c r="O497" i="8"/>
  <c r="O685" i="8"/>
  <c r="O729" i="8"/>
  <c r="O735" i="8"/>
  <c r="O771" i="8"/>
  <c r="O792" i="8"/>
  <c r="O814" i="8"/>
  <c r="O969" i="8"/>
  <c r="O283" i="8"/>
  <c r="O487" i="8"/>
  <c r="O750" i="8"/>
  <c r="O143" i="8"/>
  <c r="O740" i="8"/>
  <c r="O197" i="8"/>
  <c r="O236" i="8"/>
  <c r="O292" i="8"/>
  <c r="O371" i="8"/>
  <c r="O433" i="8"/>
  <c r="O718" i="8"/>
  <c r="O758" i="8"/>
  <c r="O779" i="8"/>
  <c r="O803" i="8"/>
  <c r="O975" i="8"/>
  <c r="O187" i="8"/>
  <c r="O403" i="8"/>
  <c r="O677" i="8"/>
  <c r="O761" i="8"/>
  <c r="O752" i="8"/>
  <c r="O161" i="8"/>
  <c r="O217" i="8"/>
  <c r="O262" i="8"/>
  <c r="O276" i="8"/>
  <c r="O301" i="8"/>
  <c r="O364" i="8"/>
  <c r="O386" i="8"/>
  <c r="O399" i="8"/>
  <c r="O705" i="8"/>
  <c r="O736" i="8"/>
  <c r="O789" i="8"/>
  <c r="O991" i="8"/>
  <c r="O198" i="8"/>
  <c r="O295" i="8"/>
  <c r="O165" i="8"/>
  <c r="O296" i="8"/>
  <c r="O212" i="8"/>
  <c r="O344" i="8"/>
  <c r="O723" i="8"/>
  <c r="O753" i="8"/>
  <c r="O793" i="8"/>
  <c r="O951" i="8"/>
  <c r="O958" i="8"/>
  <c r="O984" i="8"/>
  <c r="O1041" i="8"/>
  <c r="O415" i="8"/>
  <c r="O167" i="8"/>
  <c r="O450" i="8"/>
  <c r="O95" i="8"/>
  <c r="O171" i="8"/>
  <c r="O185" i="8"/>
  <c r="O205" i="8"/>
  <c r="O237" i="8"/>
  <c r="O250" i="8"/>
  <c r="O332" i="8"/>
  <c r="O407" i="8"/>
  <c r="O469" i="8"/>
  <c r="O518" i="8"/>
  <c r="O706" i="8"/>
  <c r="O767" i="8"/>
  <c r="O426" i="8"/>
  <c r="O277" i="8"/>
  <c r="O387" i="8"/>
  <c r="O447" i="8"/>
  <c r="O461" i="8"/>
  <c r="O661" i="8"/>
  <c r="O681" i="8"/>
  <c r="O754" i="8"/>
  <c r="O993" i="8"/>
  <c r="O318" i="8"/>
  <c r="O701" i="8"/>
  <c r="O786" i="8"/>
  <c r="O357" i="8"/>
  <c r="O142" i="8"/>
  <c r="O245" i="8"/>
  <c r="O333" i="8"/>
  <c r="O400" i="8"/>
  <c r="O674" i="8"/>
  <c r="O698" i="8"/>
  <c r="O732" i="8"/>
  <c r="O768" i="8"/>
  <c r="O784" i="8"/>
  <c r="O319" i="8"/>
  <c r="O438" i="8"/>
  <c r="O702" i="8"/>
  <c r="O670" i="8"/>
  <c r="O289" i="8"/>
  <c r="O303" i="8"/>
  <c r="O323" i="8"/>
  <c r="O347" i="8"/>
  <c r="O502" i="8"/>
  <c r="O682" i="8"/>
  <c r="O719" i="8"/>
  <c r="O747" i="8"/>
  <c r="O755" i="8"/>
  <c r="O791" i="8"/>
  <c r="O794" i="8"/>
  <c r="O805" i="8"/>
  <c r="O823" i="8"/>
  <c r="O809" i="8"/>
  <c r="O777" i="8"/>
  <c r="O801" i="8"/>
  <c r="O776" i="8"/>
  <c r="O773" i="8"/>
  <c r="O807" i="8"/>
  <c r="O446" i="8"/>
  <c r="O220" i="8"/>
  <c r="O404" i="8"/>
  <c r="O211" i="8"/>
  <c r="O440" i="8"/>
  <c r="O260" i="8"/>
  <c r="O894" i="8"/>
  <c r="O922" i="8"/>
  <c r="O910" i="8"/>
  <c r="O848" i="8"/>
  <c r="O611" i="8"/>
  <c r="O654" i="8"/>
  <c r="O419" i="8"/>
  <c r="O428" i="8"/>
  <c r="O282" i="8"/>
  <c r="O405" i="8"/>
  <c r="O356" i="8"/>
  <c r="O442" i="8"/>
  <c r="O343" i="8"/>
  <c r="O429" i="8"/>
  <c r="O802" i="8"/>
  <c r="O274" i="8"/>
  <c r="O401" i="8"/>
  <c r="O431" i="8"/>
  <c r="O49" i="8"/>
  <c r="O103" i="8"/>
  <c r="O457" i="8"/>
  <c r="O448" i="8"/>
  <c r="O159" i="8"/>
  <c r="O244" i="8"/>
  <c r="O491" i="8"/>
  <c r="O986" i="8"/>
  <c r="O920" i="8"/>
  <c r="O839" i="8"/>
  <c r="O843" i="8"/>
  <c r="O824" i="8"/>
  <c r="O739" i="8"/>
  <c r="O485" i="8"/>
  <c r="O425" i="8"/>
  <c r="O513" i="8"/>
  <c r="O489" i="8"/>
  <c r="O361" i="8"/>
  <c r="O317" i="8"/>
  <c r="O373" i="8"/>
  <c r="O290" i="8"/>
  <c r="O298" i="8"/>
  <c r="O406" i="8"/>
  <c r="O186" i="8"/>
  <c r="O200" i="8"/>
  <c r="O360" i="8"/>
  <c r="O412" i="8"/>
  <c r="O94" i="8"/>
  <c r="O408" i="8"/>
  <c r="O288" i="8"/>
  <c r="O499" i="8"/>
  <c r="O342" i="8"/>
  <c r="O158" i="8"/>
  <c r="O956" i="8"/>
  <c r="O921" i="8"/>
  <c r="O897" i="8"/>
  <c r="O699" i="8"/>
  <c r="O720" i="8"/>
  <c r="O626" i="8"/>
  <c r="O680" i="8"/>
  <c r="O651" i="8"/>
  <c r="O241" i="8"/>
  <c r="O189" i="8"/>
  <c r="O988" i="8"/>
  <c r="O106" i="8"/>
  <c r="O455" i="8"/>
  <c r="O790" i="8"/>
  <c r="O778" i="8"/>
  <c r="O166" i="8"/>
  <c r="O243" i="8"/>
  <c r="O384" i="8"/>
  <c r="O320" i="8"/>
  <c r="O968" i="8"/>
  <c r="O838" i="8"/>
  <c r="O830" i="8"/>
  <c r="O818" i="8"/>
  <c r="O820" i="8"/>
  <c r="O695" i="8"/>
  <c r="O656" i="8"/>
  <c r="O621" i="8"/>
  <c r="O676" i="8"/>
  <c r="O512" i="8"/>
  <c r="O377" i="8"/>
  <c r="O402" i="8"/>
  <c r="O234" i="8"/>
  <c r="O345" i="8"/>
  <c r="O370" i="8"/>
  <c r="O432" i="8"/>
  <c r="O266" i="8"/>
  <c r="O263" i="8"/>
  <c r="O169" i="8"/>
  <c r="O810" i="8"/>
  <c r="O722" i="8"/>
  <c r="O164" i="8"/>
  <c r="O213" i="8"/>
  <c r="O372" i="8"/>
  <c r="O368" i="8"/>
  <c r="O259" i="8"/>
  <c r="O494" i="8"/>
  <c r="O1004" i="8"/>
  <c r="O900" i="8"/>
  <c r="O849" i="8"/>
  <c r="O1001" i="8"/>
  <c r="O947" i="8"/>
  <c r="O837" i="8"/>
  <c r="O893" i="8"/>
  <c r="O895" i="8"/>
  <c r="O697" i="8"/>
  <c r="O631" i="8"/>
  <c r="O293" i="8"/>
  <c r="O359" i="8"/>
  <c r="O235" i="8"/>
  <c r="O410" i="8"/>
  <c r="O503" i="8"/>
  <c r="O362" i="8"/>
  <c r="O998" i="8"/>
  <c r="O945" i="8"/>
  <c r="O847" i="8"/>
  <c r="O914" i="8"/>
  <c r="O908" i="8"/>
  <c r="O700" i="8"/>
  <c r="O703" i="8"/>
  <c r="O302" i="8"/>
  <c r="O287" i="8"/>
  <c r="O264" i="8"/>
  <c r="O249" i="8"/>
  <c r="O168" i="8"/>
  <c r="O275" i="8"/>
  <c r="O195" i="8"/>
  <c r="O102" i="8"/>
  <c r="O495" i="8"/>
  <c r="O454" i="8"/>
  <c r="O780" i="8"/>
  <c r="O498" i="8"/>
  <c r="O482" i="8"/>
  <c r="O304" i="8"/>
  <c r="O934" i="8"/>
  <c r="O990" i="8"/>
  <c r="O898" i="8"/>
  <c r="O992" i="8"/>
  <c r="O913" i="8"/>
  <c r="O852" i="8"/>
  <c r="O844" i="8"/>
  <c r="O836" i="8"/>
  <c r="O828" i="8"/>
  <c r="O816" i="8"/>
  <c r="O915" i="8"/>
  <c r="O721" i="8"/>
  <c r="O655" i="8"/>
  <c r="O683" i="8"/>
  <c r="O265" i="8"/>
  <c r="O240" i="8"/>
  <c r="O353" i="8"/>
  <c r="O822" i="8"/>
  <c r="O294" i="8"/>
  <c r="O785" i="8"/>
  <c r="O952" i="8"/>
  <c r="O427" i="8"/>
  <c r="O460" i="8"/>
  <c r="O329" i="8"/>
  <c r="O348" i="8"/>
  <c r="O299" i="8"/>
  <c r="O156" i="8"/>
  <c r="O980" i="8"/>
  <c r="O989" i="8"/>
  <c r="O938" i="8"/>
  <c r="O906" i="8"/>
  <c r="O684" i="8"/>
  <c r="O686" i="8"/>
  <c r="O633" i="8"/>
  <c r="O501" i="8"/>
  <c r="O464" i="8"/>
  <c r="O488" i="8"/>
  <c r="O366" i="8"/>
  <c r="O279" i="8"/>
  <c r="O334" i="8"/>
  <c r="O375" i="8"/>
  <c r="O272" i="8"/>
  <c r="O326" i="8"/>
  <c r="O281" i="8"/>
  <c r="O97" i="8"/>
  <c r="O215" i="8"/>
  <c r="O369" i="8"/>
  <c r="O937" i="8"/>
  <c r="O458" i="8"/>
  <c r="O278" i="8"/>
  <c r="O484" i="8"/>
  <c r="O136" i="8"/>
  <c r="O950" i="8"/>
  <c r="O916" i="8"/>
  <c r="O983" i="8"/>
  <c r="O835" i="8"/>
  <c r="O912" i="8"/>
  <c r="O933" i="8"/>
  <c r="O909" i="8"/>
  <c r="O935" i="8"/>
  <c r="O911" i="8"/>
  <c r="O696" i="8"/>
  <c r="O652" i="8"/>
  <c r="O675" i="8"/>
  <c r="O515" i="8"/>
  <c r="O451" i="8"/>
  <c r="O383" i="8"/>
  <c r="O199" i="8"/>
  <c r="O441" i="8"/>
  <c r="O335" i="8"/>
  <c r="O517" i="8"/>
  <c r="O350" i="8"/>
  <c r="O247" i="8"/>
  <c r="O817" i="8"/>
  <c r="O813" i="8"/>
  <c r="O815" i="8"/>
  <c r="O804" i="8"/>
  <c r="O430" i="8"/>
  <c r="O273" i="8"/>
  <c r="O417" i="8"/>
  <c r="O470" i="8"/>
  <c r="O443" i="8"/>
  <c r="O959" i="8"/>
  <c r="O971" i="8"/>
  <c r="O981" i="8"/>
  <c r="O896" i="8"/>
  <c r="O850" i="8"/>
  <c r="O842" i="8"/>
  <c r="O826" i="8"/>
  <c r="O416" i="8"/>
  <c r="O463" i="8"/>
  <c r="O285" i="8"/>
  <c r="O242" i="8"/>
  <c r="O210" i="8"/>
  <c r="O206" i="8"/>
  <c r="O157" i="8"/>
  <c r="O493" i="8"/>
  <c r="O808" i="8"/>
  <c r="O1000" i="8"/>
  <c r="O1003" i="8"/>
  <c r="O812" i="8"/>
  <c r="O414" i="8"/>
  <c r="O514" i="8"/>
  <c r="O300" i="8"/>
  <c r="O500" i="8"/>
  <c r="O467" i="8"/>
  <c r="O188" i="8"/>
  <c r="O280" i="8"/>
  <c r="O972" i="8"/>
  <c r="O974" i="8"/>
  <c r="O930" i="8"/>
  <c r="O929" i="8"/>
  <c r="O931" i="8"/>
  <c r="O751" i="8"/>
  <c r="O632" i="8"/>
  <c r="O486" i="8"/>
  <c r="O297" i="8"/>
  <c r="O418" i="8"/>
  <c r="O321" i="8"/>
  <c r="O331" i="8"/>
  <c r="O936" i="8"/>
  <c r="O468" i="8"/>
  <c r="O365" i="8"/>
  <c r="O775" i="8"/>
  <c r="O238" i="8"/>
  <c r="O284" i="8"/>
  <c r="O327" i="8"/>
  <c r="O358" i="8"/>
  <c r="O140" i="8"/>
  <c r="O190" i="8"/>
  <c r="O101" i="8"/>
  <c r="O924" i="8"/>
  <c r="O346" i="8"/>
  <c r="O221" i="8"/>
  <c r="O944" i="8"/>
  <c r="O708" i="8"/>
  <c r="O439" i="8"/>
  <c r="O453" i="8"/>
  <c r="O413" i="8"/>
  <c r="O162" i="8"/>
  <c r="O146" i="8"/>
  <c r="O196" i="8"/>
  <c r="O184" i="8"/>
  <c r="O163" i="8"/>
  <c r="O145" i="8"/>
  <c r="O219" i="8"/>
  <c r="O466" i="8"/>
  <c r="O456" i="8"/>
  <c r="O330" i="8"/>
  <c r="O194" i="8"/>
  <c r="O363" i="8"/>
  <c r="O170" i="8"/>
  <c r="O160" i="8"/>
  <c r="O139" i="8"/>
  <c r="O452" i="8"/>
  <c r="O492" i="8"/>
  <c r="O953" i="8"/>
  <c r="O627" i="8"/>
  <c r="O270" i="8"/>
  <c r="O322" i="8"/>
  <c r="O201" i="8"/>
  <c r="O98" i="8"/>
  <c r="O144" i="8"/>
  <c r="O985" i="8"/>
  <c r="O483" i="8"/>
  <c r="O781" i="8"/>
  <c r="O423" i="8"/>
  <c r="O966" i="8"/>
  <c r="O65" i="8"/>
  <c r="O397" i="8"/>
  <c r="O795" i="8"/>
  <c r="O151" i="8"/>
  <c r="O341" i="8"/>
  <c r="O437" i="8"/>
  <c r="O509" i="8"/>
  <c r="O424" i="8"/>
  <c r="O314" i="8"/>
  <c r="O762" i="8"/>
  <c r="O69" i="8"/>
  <c r="O772" i="8"/>
  <c r="O255" i="8"/>
  <c r="O731" i="8"/>
  <c r="O149" i="8"/>
  <c r="O724" i="8"/>
  <c r="O256" i="8"/>
  <c r="O193" i="8"/>
  <c r="O231" i="8"/>
  <c r="O339" i="8"/>
  <c r="O478" i="8"/>
  <c r="O788" i="8"/>
  <c r="O901" i="8"/>
  <c r="O840" i="8"/>
  <c r="O510" i="8"/>
  <c r="O629" i="8"/>
  <c r="O593" i="8"/>
  <c r="O942" i="8"/>
  <c r="O939" i="8"/>
  <c r="O588" i="8"/>
  <c r="O257" i="8"/>
  <c r="O976" i="8"/>
  <c r="O954" i="8"/>
  <c r="O707" i="8"/>
  <c r="O643" i="8"/>
  <c r="O269" i="8"/>
  <c r="O178" i="8"/>
  <c r="O152" i="8"/>
  <c r="O846" i="8"/>
  <c r="O354" i="8"/>
  <c r="O774" i="8"/>
  <c r="O507" i="8"/>
  <c r="O312" i="8"/>
  <c r="O874" i="8"/>
  <c r="O831" i="8"/>
  <c r="O917" i="8"/>
  <c r="O704" i="8"/>
  <c r="O979" i="8"/>
  <c r="O340" i="8"/>
  <c r="O44" i="8"/>
  <c r="O995" i="8"/>
  <c r="O687" i="8"/>
  <c r="O600" i="8"/>
  <c r="O668" i="8"/>
  <c r="O233" i="8"/>
  <c r="O148" i="8"/>
  <c r="O521" i="8"/>
  <c r="O479" i="8"/>
  <c r="O183" i="8"/>
  <c r="O602" i="8"/>
  <c r="O610" i="8"/>
  <c r="O134" i="8"/>
  <c r="O829" i="8"/>
  <c r="O679" i="8"/>
  <c r="O650" i="8"/>
  <c r="O615" i="8"/>
  <c r="O480" i="8"/>
  <c r="O141" i="8"/>
  <c r="O258" i="8"/>
  <c r="O395" i="8"/>
  <c r="O67" i="8"/>
  <c r="O635" i="8"/>
  <c r="O422" i="8"/>
  <c r="O396" i="8"/>
  <c r="O481" i="8"/>
  <c r="O612" i="8"/>
  <c r="O177" i="8"/>
  <c r="O232" i="8"/>
  <c r="O42" i="8"/>
  <c r="O1042" i="8"/>
  <c r="O928" i="8"/>
  <c r="O669" i="8"/>
  <c r="O622" i="8"/>
  <c r="O72" i="8"/>
  <c r="O66" i="8"/>
  <c r="O508" i="8"/>
  <c r="O230" i="8"/>
  <c r="O315" i="8"/>
  <c r="O135" i="8"/>
  <c r="O398" i="8"/>
  <c r="O313" i="8"/>
  <c r="O41" i="8"/>
  <c r="O68" i="8"/>
  <c r="O378" i="8"/>
  <c r="O923" i="8"/>
  <c r="O380" i="8"/>
  <c r="O382" i="8"/>
  <c r="O374" i="8"/>
  <c r="O905" i="8"/>
  <c r="O93" i="8"/>
  <c r="O150" i="8"/>
  <c r="O90" i="8"/>
  <c r="O689" i="8"/>
  <c r="O179" i="8"/>
  <c r="O579" i="8"/>
  <c r="O133" i="8"/>
  <c r="O132" i="8"/>
  <c r="O613" i="8"/>
  <c r="O645" i="8"/>
  <c r="O573" i="8"/>
  <c r="O642" i="8"/>
  <c r="O582" i="8"/>
  <c r="O43" i="8"/>
  <c r="O904" i="8"/>
  <c r="O644" i="8"/>
  <c r="O32" i="8"/>
  <c r="O581" i="8"/>
  <c r="O580" i="8"/>
  <c r="O811" i="8"/>
  <c r="O967" i="8"/>
  <c r="O462" i="8"/>
  <c r="O379" i="8"/>
  <c r="O665" i="8"/>
  <c r="O99" i="8"/>
  <c r="O759" i="8"/>
  <c r="O760" i="8"/>
  <c r="O181" i="8"/>
  <c r="O376" i="8"/>
  <c r="O207" i="8"/>
  <c r="O899" i="8"/>
  <c r="O182" i="8"/>
  <c r="O110" i="8"/>
  <c r="O208" i="8"/>
  <c r="O209" i="8"/>
  <c r="O490" i="8"/>
  <c r="O459" i="8"/>
  <c r="O660" i="8"/>
  <c r="O239" i="8"/>
  <c r="O671" i="8"/>
  <c r="O630" i="8"/>
  <c r="O444" i="8"/>
  <c r="O663" i="8"/>
  <c r="O7" i="8"/>
  <c r="E18" i="44"/>
  <c r="H18" i="44"/>
  <c r="H22" i="37" l="1"/>
  <c r="A5" i="37" l="1"/>
  <c r="A1" i="37"/>
  <c r="A2" i="37"/>
  <c r="A2" i="8"/>
  <c r="B2" i="7"/>
  <c r="B1" i="7"/>
  <c r="A2" i="6"/>
  <c r="A1" i="6"/>
  <c r="S7" i="8" l="1"/>
  <c r="H22" i="7" l="1"/>
  <c r="H15" i="7"/>
  <c r="H14" i="7"/>
  <c r="H13" i="7"/>
  <c r="H8" i="7" l="1"/>
  <c r="H18" i="7"/>
  <c r="H11" i="7"/>
  <c r="H16" i="7"/>
  <c r="H10" i="7"/>
  <c r="H12" i="7"/>
  <c r="H9" i="7"/>
  <c r="H19" i="7"/>
  <c r="H17" i="7"/>
  <c r="L43" i="6"/>
  <c r="J43" i="6"/>
  <c r="H43" i="6"/>
  <c r="F43" i="6"/>
  <c r="D43" i="6"/>
  <c r="B43" i="6"/>
  <c r="M42" i="6"/>
  <c r="K42" i="6"/>
  <c r="I42" i="6"/>
  <c r="G42" i="6"/>
  <c r="E42" i="6"/>
  <c r="C42" i="6"/>
  <c r="M41" i="6"/>
  <c r="K41" i="6"/>
  <c r="I41" i="6"/>
  <c r="G41" i="6"/>
  <c r="E41" i="6"/>
  <c r="C41" i="6"/>
  <c r="M40" i="6"/>
  <c r="K40" i="6"/>
  <c r="I40" i="6"/>
  <c r="G40" i="6"/>
  <c r="E40" i="6"/>
  <c r="C40" i="6"/>
  <c r="L37" i="6"/>
  <c r="J37" i="6"/>
  <c r="H37" i="6"/>
  <c r="F37" i="6"/>
  <c r="D37" i="6"/>
  <c r="B37" i="6"/>
  <c r="M36" i="6"/>
  <c r="K36" i="6"/>
  <c r="I36" i="6"/>
  <c r="G36" i="6"/>
  <c r="E36" i="6"/>
  <c r="C36" i="6"/>
  <c r="M35" i="6"/>
  <c r="K35" i="6"/>
  <c r="I35" i="6"/>
  <c r="G35" i="6"/>
  <c r="E35" i="6"/>
  <c r="C35" i="6"/>
  <c r="M34" i="6"/>
  <c r="K34" i="6"/>
  <c r="I34" i="6"/>
  <c r="G34" i="6"/>
  <c r="E34" i="6"/>
  <c r="C34" i="6"/>
  <c r="M33" i="6"/>
  <c r="K33" i="6"/>
  <c r="I33" i="6"/>
  <c r="G33" i="6"/>
  <c r="E33" i="6"/>
  <c r="C33" i="6"/>
  <c r="L30" i="6"/>
  <c r="J30" i="6"/>
  <c r="H30" i="6"/>
  <c r="F30" i="6"/>
  <c r="D30" i="6"/>
  <c r="B30" i="6"/>
  <c r="M29" i="6"/>
  <c r="K29" i="6"/>
  <c r="I29" i="6"/>
  <c r="G29" i="6"/>
  <c r="E29" i="6"/>
  <c r="C29" i="6"/>
  <c r="M28" i="6"/>
  <c r="K28" i="6"/>
  <c r="I28" i="6"/>
  <c r="G28" i="6"/>
  <c r="E28" i="6"/>
  <c r="C28" i="6"/>
  <c r="M27" i="6"/>
  <c r="K27" i="6"/>
  <c r="I27" i="6"/>
  <c r="G27" i="6"/>
  <c r="E27" i="6"/>
  <c r="C27" i="6"/>
  <c r="M26" i="6"/>
  <c r="K26" i="6"/>
  <c r="I26" i="6"/>
  <c r="G26" i="6"/>
  <c r="E26" i="6"/>
  <c r="C26" i="6"/>
  <c r="M17" i="6"/>
  <c r="K17" i="6"/>
  <c r="I17" i="6"/>
  <c r="G17" i="6"/>
  <c r="E17" i="6"/>
  <c r="C17" i="6"/>
  <c r="M16" i="6"/>
  <c r="K16" i="6"/>
  <c r="I16" i="6"/>
  <c r="G16" i="6"/>
  <c r="E16" i="6"/>
  <c r="C16" i="6"/>
  <c r="M15" i="6"/>
  <c r="K15" i="6"/>
  <c r="I15" i="6"/>
  <c r="G15" i="6"/>
  <c r="E15" i="6"/>
  <c r="C15" i="6"/>
  <c r="M14" i="6"/>
  <c r="K14" i="6"/>
  <c r="I14" i="6"/>
  <c r="G14" i="6"/>
  <c r="E14" i="6"/>
  <c r="C14" i="6"/>
  <c r="M13" i="6"/>
  <c r="K13" i="6"/>
  <c r="I13" i="6"/>
  <c r="G13" i="6"/>
  <c r="E13" i="6"/>
  <c r="C13" i="6"/>
  <c r="I20" i="6" l="1"/>
  <c r="K20" i="6"/>
  <c r="M20" i="6"/>
  <c r="E37" i="6"/>
  <c r="E43" i="6"/>
  <c r="G37" i="6"/>
  <c r="G43" i="6"/>
  <c r="I37" i="6"/>
  <c r="I43" i="6"/>
  <c r="C20" i="6"/>
  <c r="K37" i="6"/>
  <c r="K43" i="6"/>
  <c r="E20" i="6"/>
  <c r="M43" i="6"/>
  <c r="G20" i="6"/>
  <c r="M30" i="6"/>
  <c r="G30" i="6"/>
  <c r="J45" i="6"/>
  <c r="E22" i="6"/>
  <c r="M23" i="6"/>
  <c r="E23" i="6"/>
  <c r="M24" i="6"/>
  <c r="G21" i="6"/>
  <c r="C19" i="6"/>
  <c r="K21" i="6"/>
  <c r="M19" i="6"/>
  <c r="C30" i="6"/>
  <c r="B45" i="6"/>
  <c r="B47" i="6" s="1"/>
  <c r="K19" i="6"/>
  <c r="C22" i="6"/>
  <c r="K23" i="6"/>
  <c r="C24" i="6"/>
  <c r="C37" i="6"/>
  <c r="G22" i="6"/>
  <c r="K30" i="6"/>
  <c r="H45" i="6"/>
  <c r="I47" i="6" s="1"/>
  <c r="I51" i="6" s="1"/>
  <c r="I30" i="6"/>
  <c r="M37" i="6"/>
  <c r="L45" i="6"/>
  <c r="L47" i="6" s="1"/>
  <c r="C43" i="6"/>
  <c r="E21" i="6"/>
  <c r="E25" i="6"/>
  <c r="E24" i="6"/>
  <c r="E19" i="6"/>
  <c r="M22" i="6"/>
  <c r="M21" i="6"/>
  <c r="C23" i="6"/>
  <c r="K24" i="6"/>
  <c r="D45" i="6"/>
  <c r="D47" i="6" s="1"/>
  <c r="E30" i="6"/>
  <c r="G24" i="6"/>
  <c r="G19" i="6"/>
  <c r="G23" i="6"/>
  <c r="F45" i="6"/>
  <c r="I24" i="6"/>
  <c r="C21" i="6"/>
  <c r="K22" i="6"/>
  <c r="I21" i="6"/>
  <c r="I23" i="6"/>
  <c r="I19" i="6"/>
  <c r="I22" i="6"/>
  <c r="J47" i="6" l="1"/>
  <c r="K47" i="6" s="1"/>
  <c r="K51" i="6" s="1"/>
  <c r="M47" i="6"/>
  <c r="M51" i="6" s="1"/>
  <c r="E47" i="6"/>
  <c r="E51" i="6" s="1"/>
  <c r="G47" i="6"/>
  <c r="G51" i="6" s="1"/>
  <c r="I45" i="6"/>
  <c r="C45" i="6"/>
  <c r="K45" i="6"/>
  <c r="M45" i="6"/>
  <c r="G45" i="6"/>
  <c r="E45" i="6"/>
  <c r="E20" i="37"/>
  <c r="E46" i="6" l="1"/>
  <c r="C46" i="6"/>
  <c r="M46" i="6"/>
  <c r="K46" i="6"/>
  <c r="I46" i="6"/>
  <c r="G46" i="6"/>
  <c r="P657" i="8"/>
  <c r="Q657" i="8" s="1"/>
  <c r="P109" i="8"/>
  <c r="Q109" i="8" s="1"/>
  <c r="E50" i="6"/>
  <c r="M50" i="6"/>
  <c r="C47" i="6"/>
  <c r="C51" i="6" s="1"/>
  <c r="K50" i="6"/>
  <c r="P7" i="8"/>
  <c r="P527" i="8" l="1"/>
  <c r="Q527" i="8" s="1"/>
  <c r="P553" i="8"/>
  <c r="Q553" i="8" s="1"/>
  <c r="P537" i="8"/>
  <c r="Q537" i="8" s="1"/>
  <c r="P528" i="8"/>
  <c r="Q528" i="8" s="1"/>
  <c r="P544" i="8"/>
  <c r="Q544" i="8" s="1"/>
  <c r="P927" i="8"/>
  <c r="Q927" i="8" s="1"/>
  <c r="P549" i="8"/>
  <c r="Q549" i="8" s="1"/>
  <c r="P554" i="8"/>
  <c r="Q554" i="8" s="1"/>
  <c r="P965" i="8"/>
  <c r="Q965" i="8" s="1"/>
  <c r="P529" i="8"/>
  <c r="Q529" i="8" s="1"/>
  <c r="P540" i="8"/>
  <c r="Q540" i="8" s="1"/>
  <c r="P555" i="8"/>
  <c r="Q555" i="8" s="1"/>
  <c r="P547" i="8"/>
  <c r="Q547" i="8" s="1"/>
  <c r="P535" i="8"/>
  <c r="Q535" i="8" s="1"/>
  <c r="P546" i="8"/>
  <c r="Q546" i="8" s="1"/>
  <c r="P526" i="8"/>
  <c r="Q526" i="8" s="1"/>
  <c r="P798" i="8"/>
  <c r="Q798" i="8" s="1"/>
  <c r="P525" i="8"/>
  <c r="Q525" i="8" s="1"/>
  <c r="P522" i="8"/>
  <c r="P539" i="8"/>
  <c r="Q539" i="8" s="1"/>
  <c r="P531" i="8"/>
  <c r="Q531" i="8" s="1"/>
  <c r="P542" i="8"/>
  <c r="Q542" i="8" s="1"/>
  <c r="P538" i="8"/>
  <c r="Q538" i="8" s="1"/>
  <c r="P545" i="8"/>
  <c r="Q545" i="8" s="1"/>
  <c r="P746" i="8"/>
  <c r="Q746" i="8" s="1"/>
  <c r="P533" i="8"/>
  <c r="Q533" i="8" s="1"/>
  <c r="P552" i="8"/>
  <c r="Q552" i="8" s="1"/>
  <c r="P534" i="8"/>
  <c r="Q534" i="8" s="1"/>
  <c r="P541" i="8"/>
  <c r="Q541" i="8" s="1"/>
  <c r="P745" i="8"/>
  <c r="Q745" i="8" s="1"/>
  <c r="P532" i="8"/>
  <c r="Q532" i="8" s="1"/>
  <c r="P1005" i="8"/>
  <c r="Q1005" i="8" s="1"/>
  <c r="P743" i="8"/>
  <c r="Q743" i="8" s="1"/>
  <c r="P964" i="8"/>
  <c r="Q964" i="8" s="1"/>
  <c r="P856" i="8"/>
  <c r="Q856" i="8" s="1"/>
  <c r="P693" i="8"/>
  <c r="Q693" i="8" s="1"/>
  <c r="P548" i="8"/>
  <c r="Q548" i="8" s="1"/>
  <c r="P530" i="8"/>
  <c r="Q530" i="8" s="1"/>
  <c r="P800" i="8"/>
  <c r="Q800" i="8" s="1"/>
  <c r="P854" i="8"/>
  <c r="Q854" i="8" s="1"/>
  <c r="P692" i="8"/>
  <c r="Q692" i="8" s="1"/>
  <c r="P664" i="8"/>
  <c r="Q664" i="8" s="1"/>
  <c r="P147" i="8"/>
  <c r="Q147" i="8" s="1"/>
  <c r="P714" i="8"/>
  <c r="Q714" i="8" s="1"/>
  <c r="P43" i="8"/>
  <c r="Q43" i="8" s="1"/>
  <c r="P582" i="8"/>
  <c r="Q582" i="8" s="1"/>
  <c r="P573" i="8"/>
  <c r="P133" i="8"/>
  <c r="Q133" i="8" s="1"/>
  <c r="P579" i="8"/>
  <c r="Q579" i="8" s="1"/>
  <c r="P580" i="8"/>
  <c r="Q580" i="8" s="1"/>
  <c r="P645" i="8"/>
  <c r="Q645" i="8" s="1"/>
  <c r="P644" i="8"/>
  <c r="Q644" i="8" s="1"/>
  <c r="P642" i="8"/>
  <c r="Q642" i="8" s="1"/>
  <c r="P150" i="8"/>
  <c r="Q150" i="8" s="1"/>
  <c r="P132" i="8"/>
  <c r="Q132" i="8" s="1"/>
  <c r="P90" i="8"/>
  <c r="Q90" i="8" s="1"/>
  <c r="P689" i="8"/>
  <c r="Q689" i="8" s="1"/>
  <c r="P904" i="8"/>
  <c r="Q904" i="8" s="1"/>
  <c r="P613" i="8"/>
  <c r="Q613" i="8" s="1"/>
  <c r="P32" i="8"/>
  <c r="Q32" i="8" s="1"/>
  <c r="P179" i="8"/>
  <c r="Q179" i="8" s="1"/>
  <c r="P581" i="8"/>
  <c r="Q581" i="8" s="1"/>
  <c r="P129" i="8"/>
  <c r="Q129" i="8" s="1"/>
  <c r="P192" i="8"/>
  <c r="Q192" i="8" s="1"/>
  <c r="P252" i="8"/>
  <c r="Q252" i="8" s="1"/>
  <c r="P421" i="8"/>
  <c r="Q421" i="8" s="1"/>
  <c r="P435" i="8"/>
  <c r="Q435" i="8" s="1"/>
  <c r="P153" i="8"/>
  <c r="Q153" i="8" s="1"/>
  <c r="P962" i="8"/>
  <c r="Q962" i="8" s="1"/>
  <c r="P305" i="8"/>
  <c r="Q305" i="8" s="1"/>
  <c r="P672" i="8"/>
  <c r="Q672" i="8" s="1"/>
  <c r="P505" i="8"/>
  <c r="Q505" i="8" s="1"/>
  <c r="P86" i="8"/>
  <c r="Q86" i="8" s="1"/>
  <c r="P124" i="8"/>
  <c r="Q124" i="8" s="1"/>
  <c r="P506" i="8"/>
  <c r="Q506" i="8" s="1"/>
  <c r="P1043" i="8"/>
  <c r="Q1043" i="8" s="1"/>
  <c r="P251" i="8"/>
  <c r="Q251" i="8" s="1"/>
  <c r="P39" i="8"/>
  <c r="Q39" i="8" s="1"/>
  <c r="P226" i="8"/>
  <c r="Q226" i="8" s="1"/>
  <c r="P471" i="8"/>
  <c r="Q471" i="8" s="1"/>
  <c r="P963" i="8"/>
  <c r="Q963" i="8" s="1"/>
  <c r="P919" i="8"/>
  <c r="Q919" i="8" s="1"/>
  <c r="P306" i="8"/>
  <c r="Q306" i="8" s="1"/>
  <c r="P977" i="8"/>
  <c r="Q977" i="8" s="1"/>
  <c r="P782" i="8"/>
  <c r="Q782" i="8" s="1"/>
  <c r="P885" i="8"/>
  <c r="Q885" i="8" s="1"/>
  <c r="P1044" i="8"/>
  <c r="Q1044" i="8" s="1"/>
  <c r="P338" i="8"/>
  <c r="Q338" i="8" s="1"/>
  <c r="P903" i="8"/>
  <c r="Q903" i="8" s="1"/>
  <c r="P884" i="8"/>
  <c r="Q884" i="8" s="1"/>
  <c r="P859" i="8"/>
  <c r="Q859" i="8" s="1"/>
  <c r="P841" i="8"/>
  <c r="Q841" i="8" s="1"/>
  <c r="P647" i="8"/>
  <c r="Q647" i="8" s="1"/>
  <c r="P87" i="8"/>
  <c r="Q87" i="8" s="1"/>
  <c r="P886" i="8"/>
  <c r="Q886" i="8" s="1"/>
  <c r="P227" i="8"/>
  <c r="Q227" i="8" s="1"/>
  <c r="P474" i="8"/>
  <c r="Q474" i="8" s="1"/>
  <c r="P764" i="8"/>
  <c r="Q764" i="8" s="1"/>
  <c r="P710" i="8"/>
  <c r="Q710" i="8" s="1"/>
  <c r="P436" i="8"/>
  <c r="Q436" i="8" s="1"/>
  <c r="P420" i="8"/>
  <c r="Q420" i="8" s="1"/>
  <c r="P127" i="8"/>
  <c r="Q127" i="8" s="1"/>
  <c r="P154" i="8"/>
  <c r="Q154" i="8" s="1"/>
  <c r="P175" i="8"/>
  <c r="Q175" i="8" s="1"/>
  <c r="P520" i="8"/>
  <c r="Q520" i="8" s="1"/>
  <c r="P40" i="8"/>
  <c r="Q40" i="8" s="1"/>
  <c r="P307" i="8"/>
  <c r="Q307" i="8" s="1"/>
  <c r="P861" i="8"/>
  <c r="Q861" i="8" s="1"/>
  <c r="P860" i="8"/>
  <c r="Q860" i="8" s="1"/>
  <c r="P634" i="8"/>
  <c r="Q634" i="8" s="1"/>
  <c r="P472" i="8"/>
  <c r="Q472" i="8" s="1"/>
  <c r="P389" i="8"/>
  <c r="Q389" i="8" s="1"/>
  <c r="P391" i="8"/>
  <c r="Q391" i="8" s="1"/>
  <c r="P390" i="8"/>
  <c r="Q390" i="8" s="1"/>
  <c r="P519" i="8"/>
  <c r="Q519" i="8" s="1"/>
  <c r="P308" i="8"/>
  <c r="Q308" i="8" s="1"/>
  <c r="P268" i="8"/>
  <c r="Q268" i="8" s="1"/>
  <c r="P834" i="8"/>
  <c r="Q834" i="8" s="1"/>
  <c r="P176" i="8"/>
  <c r="Q176" i="8" s="1"/>
  <c r="P941" i="8"/>
  <c r="Q941" i="8" s="1"/>
  <c r="P940" i="8"/>
  <c r="Q940" i="8" s="1"/>
  <c r="P712" i="8"/>
  <c r="Q712" i="8" s="1"/>
  <c r="P646" i="8"/>
  <c r="Q646" i="8" s="1"/>
  <c r="P337" i="8"/>
  <c r="Q337" i="8" s="1"/>
  <c r="P125" i="8"/>
  <c r="Q125" i="8" s="1"/>
  <c r="P131" i="8"/>
  <c r="Q131" i="8" s="1"/>
  <c r="P46" i="8"/>
  <c r="Q46" i="8" s="1"/>
  <c r="P222" i="8"/>
  <c r="Q222" i="8" s="1"/>
  <c r="P352" i="8"/>
  <c r="Q352" i="8" s="1"/>
  <c r="P996" i="8"/>
  <c r="Q996" i="8" s="1"/>
  <c r="P832" i="8"/>
  <c r="Q832" i="8" s="1"/>
  <c r="P725" i="8"/>
  <c r="Q725" i="8" s="1"/>
  <c r="P765" i="8"/>
  <c r="Q765" i="8" s="1"/>
  <c r="P89" i="8"/>
  <c r="Q89" i="8" s="1"/>
  <c r="P648" i="8"/>
  <c r="Q648" i="8" s="1"/>
  <c r="P902" i="8"/>
  <c r="Q902" i="8" s="1"/>
  <c r="P918" i="8"/>
  <c r="Q918" i="8" s="1"/>
  <c r="P997" i="8"/>
  <c r="Q997" i="8" s="1"/>
  <c r="P388" i="8"/>
  <c r="Q388" i="8" s="1"/>
  <c r="P223" i="8"/>
  <c r="Q223" i="8" s="1"/>
  <c r="P130" i="8"/>
  <c r="Q130" i="8" s="1"/>
  <c r="P473" i="8"/>
  <c r="Q473" i="8" s="1"/>
  <c r="P128" i="8"/>
  <c r="Q128" i="8" s="1"/>
  <c r="P978" i="8"/>
  <c r="Q978" i="8" s="1"/>
  <c r="P763" i="8"/>
  <c r="Q763" i="8" s="1"/>
  <c r="P191" i="8"/>
  <c r="Q191" i="8" s="1"/>
  <c r="P427" i="8"/>
  <c r="Q427" i="8" s="1"/>
  <c r="P953" i="8"/>
  <c r="Q953" i="8" s="1"/>
  <c r="P998" i="8"/>
  <c r="Q998" i="8" s="1"/>
  <c r="P206" i="8"/>
  <c r="Q206" i="8" s="1"/>
  <c r="P944" i="8"/>
  <c r="Q944" i="8" s="1"/>
  <c r="P159" i="8"/>
  <c r="Q159" i="8" s="1"/>
  <c r="P215" i="8"/>
  <c r="Q215" i="8" s="1"/>
  <c r="P245" i="8"/>
  <c r="Q245" i="8" s="1"/>
  <c r="P288" i="8"/>
  <c r="Q288" i="8" s="1"/>
  <c r="P297" i="8"/>
  <c r="Q297" i="8" s="1"/>
  <c r="P304" i="8"/>
  <c r="Q304" i="8" s="1"/>
  <c r="P326" i="8"/>
  <c r="Q326" i="8" s="1"/>
  <c r="P332" i="8"/>
  <c r="Q332" i="8" s="1"/>
  <c r="P468" i="8"/>
  <c r="Q468" i="8" s="1"/>
  <c r="P718" i="8"/>
  <c r="Q718" i="8" s="1"/>
  <c r="P804" i="8"/>
  <c r="Q804" i="8" s="1"/>
  <c r="P825" i="8"/>
  <c r="Q825" i="8" s="1"/>
  <c r="P912" i="8"/>
  <c r="Q912" i="8" s="1"/>
  <c r="P936" i="8"/>
  <c r="Q936" i="8" s="1"/>
  <c r="P990" i="8"/>
  <c r="Q990" i="8" s="1"/>
  <c r="P959" i="8"/>
  <c r="Q959" i="8" s="1"/>
  <c r="P983" i="8"/>
  <c r="Q983" i="8" s="1"/>
  <c r="P211" i="8"/>
  <c r="Q211" i="8" s="1"/>
  <c r="P1001" i="8"/>
  <c r="Q1001" i="8" s="1"/>
  <c r="P220" i="8"/>
  <c r="Q220" i="8" s="1"/>
  <c r="P442" i="8"/>
  <c r="Q442" i="8" s="1"/>
  <c r="P956" i="8"/>
  <c r="Q956" i="8" s="1"/>
  <c r="P144" i="8"/>
  <c r="Q144" i="8" s="1"/>
  <c r="P184" i="8"/>
  <c r="Q184" i="8" s="1"/>
  <c r="P238" i="8"/>
  <c r="Q238" i="8" s="1"/>
  <c r="P276" i="8"/>
  <c r="Q276" i="8" s="1"/>
  <c r="P357" i="8"/>
  <c r="Q357" i="8" s="1"/>
  <c r="P364" i="8"/>
  <c r="Q364" i="8" s="1"/>
  <c r="P484" i="8"/>
  <c r="Q484" i="8" s="1"/>
  <c r="P792" i="8"/>
  <c r="Q792" i="8" s="1"/>
  <c r="P897" i="8"/>
  <c r="Q897" i="8" s="1"/>
  <c r="P921" i="8"/>
  <c r="Q921" i="8" s="1"/>
  <c r="P913" i="8"/>
  <c r="Q913" i="8" s="1"/>
  <c r="P937" i="8"/>
  <c r="Q937" i="8" s="1"/>
  <c r="P935" i="8"/>
  <c r="Q935" i="8" s="1"/>
  <c r="P463" i="8"/>
  <c r="Q463" i="8" s="1"/>
  <c r="P968" i="8"/>
  <c r="Q968" i="8" s="1"/>
  <c r="P101" i="8"/>
  <c r="Q101" i="8" s="1"/>
  <c r="P160" i="8"/>
  <c r="Q160" i="8" s="1"/>
  <c r="P405" i="8"/>
  <c r="Q405" i="8" s="1"/>
  <c r="P469" i="8"/>
  <c r="Q469" i="8" s="1"/>
  <c r="P494" i="8"/>
  <c r="Q494" i="8" s="1"/>
  <c r="P780" i="8"/>
  <c r="Q780" i="8" s="1"/>
  <c r="P805" i="8"/>
  <c r="Q805" i="8" s="1"/>
  <c r="P819" i="8"/>
  <c r="Q819" i="8" s="1"/>
  <c r="P779" i="8"/>
  <c r="Q779" i="8" s="1"/>
  <c r="P911" i="8"/>
  <c r="Q911" i="8" s="1"/>
  <c r="P483" i="8"/>
  <c r="Q483" i="8" s="1"/>
  <c r="P893" i="8"/>
  <c r="Q893" i="8" s="1"/>
  <c r="P244" i="8"/>
  <c r="Q244" i="8" s="1"/>
  <c r="P454" i="8"/>
  <c r="Q454" i="8" s="1"/>
  <c r="P980" i="8"/>
  <c r="Q980" i="8" s="1"/>
  <c r="P145" i="8"/>
  <c r="Q145" i="8" s="1"/>
  <c r="P169" i="8"/>
  <c r="Q169" i="8" s="1"/>
  <c r="P299" i="8"/>
  <c r="Q299" i="8" s="1"/>
  <c r="P320" i="8"/>
  <c r="Q320" i="8" s="1"/>
  <c r="P358" i="8"/>
  <c r="Q358" i="8" s="1"/>
  <c r="P446" i="8"/>
  <c r="Q446" i="8" s="1"/>
  <c r="P460" i="8"/>
  <c r="Q460" i="8" s="1"/>
  <c r="P793" i="8"/>
  <c r="Q793" i="8" s="1"/>
  <c r="P237" i="8"/>
  <c r="Q237" i="8" s="1"/>
  <c r="P458" i="8"/>
  <c r="Q458" i="8" s="1"/>
  <c r="P517" i="8"/>
  <c r="Q517" i="8" s="1"/>
  <c r="P498" i="8"/>
  <c r="Q498" i="8" s="1"/>
  <c r="P809" i="8"/>
  <c r="Q809" i="8" s="1"/>
  <c r="P464" i="8"/>
  <c r="Q464" i="8" s="1"/>
  <c r="P680" i="8"/>
  <c r="Q680" i="8" s="1"/>
  <c r="P992" i="8"/>
  <c r="Q992" i="8" s="1"/>
  <c r="P248" i="8"/>
  <c r="Q248" i="8" s="1"/>
  <c r="P290" i="8"/>
  <c r="Q290" i="8" s="1"/>
  <c r="P335" i="8"/>
  <c r="Q335" i="8" s="1"/>
  <c r="P431" i="8"/>
  <c r="Q431" i="8" s="1"/>
  <c r="P470" i="8"/>
  <c r="Q470" i="8" s="1"/>
  <c r="P719" i="8"/>
  <c r="Q719" i="8" s="1"/>
  <c r="P820" i="8"/>
  <c r="Q820" i="8" s="1"/>
  <c r="P907" i="8"/>
  <c r="Q907" i="8" s="1"/>
  <c r="P931" i="8"/>
  <c r="Q931" i="8" s="1"/>
  <c r="P499" i="8"/>
  <c r="Q499" i="8" s="1"/>
  <c r="P810" i="8"/>
  <c r="Q810" i="8" s="1"/>
  <c r="P916" i="8"/>
  <c r="Q916" i="8" s="1"/>
  <c r="P974" i="8"/>
  <c r="Q974" i="8" s="1"/>
  <c r="P321" i="8"/>
  <c r="Q321" i="8" s="1"/>
  <c r="P812" i="8"/>
  <c r="Q812" i="8" s="1"/>
  <c r="P241" i="8"/>
  <c r="Q241" i="8" s="1"/>
  <c r="P328" i="8"/>
  <c r="Q328" i="8" s="1"/>
  <c r="P383" i="8"/>
  <c r="Q383" i="8" s="1"/>
  <c r="P514" i="8"/>
  <c r="Q514" i="8" s="1"/>
  <c r="P683" i="8"/>
  <c r="Q683" i="8" s="1"/>
  <c r="P775" i="8"/>
  <c r="Q775" i="8" s="1"/>
  <c r="P806" i="8"/>
  <c r="Q806" i="8" s="1"/>
  <c r="P915" i="8"/>
  <c r="Q915" i="8" s="1"/>
  <c r="P675" i="8"/>
  <c r="Q675" i="8" s="1"/>
  <c r="P720" i="8"/>
  <c r="Q720" i="8" s="1"/>
  <c r="P789" i="8"/>
  <c r="Q789" i="8" s="1"/>
  <c r="P900" i="8"/>
  <c r="Q900" i="8" s="1"/>
  <c r="P989" i="8"/>
  <c r="Q989" i="8" s="1"/>
  <c r="P348" i="8"/>
  <c r="Q348" i="8" s="1"/>
  <c r="P345" i="8"/>
  <c r="Q345" i="8" s="1"/>
  <c r="P96" i="8"/>
  <c r="Q96" i="8" s="1"/>
  <c r="P140" i="8"/>
  <c r="Q140" i="8" s="1"/>
  <c r="P188" i="8"/>
  <c r="Q188" i="8" s="1"/>
  <c r="P278" i="8"/>
  <c r="Q278" i="8" s="1"/>
  <c r="P322" i="8"/>
  <c r="Q322" i="8" s="1"/>
  <c r="P336" i="8"/>
  <c r="Q336" i="8" s="1"/>
  <c r="P360" i="8"/>
  <c r="Q360" i="8" s="1"/>
  <c r="P368" i="8"/>
  <c r="Q368" i="8" s="1"/>
  <c r="P408" i="8"/>
  <c r="Q408" i="8" s="1"/>
  <c r="P432" i="8"/>
  <c r="Q432" i="8" s="1"/>
  <c r="P447" i="8"/>
  <c r="Q447" i="8" s="1"/>
  <c r="P794" i="8"/>
  <c r="Q794" i="8" s="1"/>
  <c r="P924" i="8"/>
  <c r="Q924" i="8" s="1"/>
  <c r="P947" i="8"/>
  <c r="Q947" i="8" s="1"/>
  <c r="P971" i="8"/>
  <c r="Q971" i="8" s="1"/>
  <c r="P822" i="8"/>
  <c r="Q822" i="8" s="1"/>
  <c r="P929" i="8"/>
  <c r="Q929" i="8" s="1"/>
  <c r="P404" i="8"/>
  <c r="Q404" i="8" s="1"/>
  <c r="P491" i="8"/>
  <c r="Q491" i="8" s="1"/>
  <c r="P273" i="8"/>
  <c r="Q273" i="8" s="1"/>
  <c r="P384" i="8"/>
  <c r="Q384" i="8" s="1"/>
  <c r="P400" i="8"/>
  <c r="Q400" i="8" s="1"/>
  <c r="P417" i="8"/>
  <c r="Q417" i="8" s="1"/>
  <c r="P456" i="8"/>
  <c r="Q456" i="8" s="1"/>
  <c r="P815" i="8"/>
  <c r="Q815" i="8" s="1"/>
  <c r="P909" i="8"/>
  <c r="Q909" i="8" s="1"/>
  <c r="P933" i="8"/>
  <c r="Q933" i="8" s="1"/>
  <c r="P950" i="8"/>
  <c r="Q950" i="8" s="1"/>
  <c r="P492" i="8"/>
  <c r="Q492" i="8" s="1"/>
  <c r="P331" i="8"/>
  <c r="Q331" i="8" s="1"/>
  <c r="P930" i="8"/>
  <c r="Q930" i="8" s="1"/>
  <c r="P986" i="8"/>
  <c r="Q986" i="8" s="1"/>
  <c r="P406" i="8"/>
  <c r="Q406" i="8" s="1"/>
  <c r="P501" i="8"/>
  <c r="Q501" i="8" s="1"/>
  <c r="P49" i="8"/>
  <c r="P196" i="8"/>
  <c r="Q196" i="8" s="1"/>
  <c r="P266" i="8"/>
  <c r="Q266" i="8" s="1"/>
  <c r="P329" i="8"/>
  <c r="Q329" i="8" s="1"/>
  <c r="P662" i="8"/>
  <c r="Q662" i="8" s="1"/>
  <c r="P676" i="8"/>
  <c r="Q676" i="8" s="1"/>
  <c r="P695" i="8"/>
  <c r="Q695" i="8" s="1"/>
  <c r="P721" i="8"/>
  <c r="Q721" i="8" s="1"/>
  <c r="P972" i="8"/>
  <c r="Q972" i="8" s="1"/>
  <c r="P808" i="8"/>
  <c r="Q808" i="8" s="1"/>
  <c r="P823" i="8"/>
  <c r="Q823" i="8" s="1"/>
  <c r="P443" i="8"/>
  <c r="Q443" i="8" s="1"/>
  <c r="P722" i="8"/>
  <c r="Q722" i="8" s="1"/>
  <c r="P895" i="8"/>
  <c r="Q895" i="8" s="1"/>
  <c r="P908" i="8"/>
  <c r="Q908" i="8" s="1"/>
  <c r="P205" i="8"/>
  <c r="Q205" i="8" s="1"/>
  <c r="P213" i="8"/>
  <c r="Q213" i="8" s="1"/>
  <c r="P302" i="8"/>
  <c r="Q302" i="8" s="1"/>
  <c r="P362" i="8"/>
  <c r="Q362" i="8" s="1"/>
  <c r="P401" i="8"/>
  <c r="Q401" i="8" s="1"/>
  <c r="P410" i="8"/>
  <c r="Q410" i="8" s="1"/>
  <c r="P448" i="8"/>
  <c r="Q448" i="8" s="1"/>
  <c r="P457" i="8"/>
  <c r="Q457" i="8" s="1"/>
  <c r="P482" i="8"/>
  <c r="Q482" i="8" s="1"/>
  <c r="P717" i="8"/>
  <c r="Q717" i="8" s="1"/>
  <c r="P791" i="8"/>
  <c r="Q791" i="8" s="1"/>
  <c r="P920" i="8"/>
  <c r="Q920" i="8" s="1"/>
  <c r="P142" i="8"/>
  <c r="Q142" i="8" s="1"/>
  <c r="P280" i="8"/>
  <c r="Q280" i="8" s="1"/>
  <c r="P670" i="8"/>
  <c r="Q670" i="8" s="1"/>
  <c r="P186" i="8"/>
  <c r="Q186" i="8" s="1"/>
  <c r="P786" i="8"/>
  <c r="Q786" i="8" s="1"/>
  <c r="P294" i="8"/>
  <c r="Q294" i="8" s="1"/>
  <c r="P355" i="8"/>
  <c r="Q355" i="8" s="1"/>
  <c r="P461" i="8"/>
  <c r="Q461" i="8" s="1"/>
  <c r="P106" i="8"/>
  <c r="Q106" i="8" s="1"/>
  <c r="P1002" i="8"/>
  <c r="Q1002" i="8" s="1"/>
  <c r="P960" i="8"/>
  <c r="Q960" i="8" s="1"/>
  <c r="P988" i="8"/>
  <c r="Q988" i="8" s="1"/>
  <c r="P952" i="8"/>
  <c r="Q952" i="8" s="1"/>
  <c r="P852" i="8"/>
  <c r="Q852" i="8" s="1"/>
  <c r="P828" i="8"/>
  <c r="Q828" i="8" s="1"/>
  <c r="P802" i="8"/>
  <c r="Q802" i="8" s="1"/>
  <c r="P733" i="8"/>
  <c r="Q733" i="8" s="1"/>
  <c r="P740" i="8"/>
  <c r="Q740" i="8" s="1"/>
  <c r="P681" i="8"/>
  <c r="Q681" i="8" s="1"/>
  <c r="P487" i="8"/>
  <c r="Q487" i="8" s="1"/>
  <c r="P366" i="8"/>
  <c r="Q366" i="8" s="1"/>
  <c r="P279" i="8"/>
  <c r="Q279" i="8" s="1"/>
  <c r="P500" i="8"/>
  <c r="Q500" i="8" s="1"/>
  <c r="P189" i="8"/>
  <c r="Q189" i="8" s="1"/>
  <c r="P195" i="8"/>
  <c r="Q195" i="8" s="1"/>
  <c r="P202" i="8"/>
  <c r="Q202" i="8" s="1"/>
  <c r="P263" i="8"/>
  <c r="Q263" i="8" s="1"/>
  <c r="P95" i="8"/>
  <c r="Q95" i="8" s="1"/>
  <c r="P143" i="8"/>
  <c r="Q143" i="8" s="1"/>
  <c r="P333" i="8"/>
  <c r="Q333" i="8" s="1"/>
  <c r="P243" i="8"/>
  <c r="Q243" i="8" s="1"/>
  <c r="P452" i="8"/>
  <c r="Q452" i="8" s="1"/>
  <c r="P399" i="8"/>
  <c r="Q399" i="8" s="1"/>
  <c r="P324" i="8"/>
  <c r="Q324" i="8" s="1"/>
  <c r="P347" i="8"/>
  <c r="Q347" i="8" s="1"/>
  <c r="P440" i="8"/>
  <c r="Q440" i="8" s="1"/>
  <c r="P291" i="8"/>
  <c r="Q291" i="8" s="1"/>
  <c r="P951" i="8"/>
  <c r="Q951" i="8" s="1"/>
  <c r="P985" i="8"/>
  <c r="Q985" i="8" s="1"/>
  <c r="P949" i="8"/>
  <c r="Q949" i="8" s="1"/>
  <c r="P843" i="8"/>
  <c r="Q843" i="8" s="1"/>
  <c r="P751" i="8"/>
  <c r="Q751" i="8" s="1"/>
  <c r="P682" i="8"/>
  <c r="Q682" i="8" s="1"/>
  <c r="P747" i="8"/>
  <c r="Q747" i="8" s="1"/>
  <c r="P705" i="8"/>
  <c r="Q705" i="8" s="1"/>
  <c r="P685" i="8"/>
  <c r="Q685" i="8" s="1"/>
  <c r="P736" i="8"/>
  <c r="Q736" i="8" s="1"/>
  <c r="P493" i="8"/>
  <c r="Q493" i="8" s="1"/>
  <c r="P513" i="8"/>
  <c r="Q513" i="8" s="1"/>
  <c r="P296" i="8"/>
  <c r="Q296" i="8" s="1"/>
  <c r="P346" i="8"/>
  <c r="Q346" i="8" s="1"/>
  <c r="P298" i="8"/>
  <c r="Q298" i="8" s="1"/>
  <c r="P325" i="8"/>
  <c r="Q325" i="8" s="1"/>
  <c r="P219" i="8"/>
  <c r="Q219" i="8" s="1"/>
  <c r="P98" i="8"/>
  <c r="Q98" i="8" s="1"/>
  <c r="P777" i="8"/>
  <c r="Q777" i="8" s="1"/>
  <c r="P387" i="8"/>
  <c r="Q387" i="8" s="1"/>
  <c r="P262" i="8"/>
  <c r="Q262" i="8" s="1"/>
  <c r="P197" i="8"/>
  <c r="Q197" i="8" s="1"/>
  <c r="P415" i="8"/>
  <c r="Q415" i="8" s="1"/>
  <c r="P284" i="8"/>
  <c r="Q284" i="8" s="1"/>
  <c r="P316" i="8"/>
  <c r="Q316" i="8" s="1"/>
  <c r="P429" i="8"/>
  <c r="Q429" i="8" s="1"/>
  <c r="P158" i="8"/>
  <c r="Q158" i="8" s="1"/>
  <c r="P922" i="8"/>
  <c r="Q922" i="8" s="1"/>
  <c r="P847" i="8"/>
  <c r="Q847" i="8" s="1"/>
  <c r="P982" i="8"/>
  <c r="Q982" i="8" s="1"/>
  <c r="P946" i="8"/>
  <c r="Q946" i="8" s="1"/>
  <c r="P850" i="8"/>
  <c r="Q850" i="8" s="1"/>
  <c r="P838" i="8"/>
  <c r="Q838" i="8" s="1"/>
  <c r="P826" i="8"/>
  <c r="Q826" i="8" s="1"/>
  <c r="P790" i="8"/>
  <c r="Q790" i="8" s="1"/>
  <c r="P757" i="8"/>
  <c r="Q757" i="8" s="1"/>
  <c r="P756" i="8"/>
  <c r="Q756" i="8" s="1"/>
  <c r="P677" i="8"/>
  <c r="Q677" i="8" s="1"/>
  <c r="P626" i="8"/>
  <c r="Q626" i="8" s="1"/>
  <c r="P359" i="8"/>
  <c r="Q359" i="8" s="1"/>
  <c r="P323" i="8"/>
  <c r="Q323" i="8" s="1"/>
  <c r="P356" i="8"/>
  <c r="Q356" i="8" s="1"/>
  <c r="P371" i="8"/>
  <c r="Q371" i="8" s="1"/>
  <c r="P198" i="8"/>
  <c r="Q198" i="8" s="1"/>
  <c r="P465" i="8"/>
  <c r="Q465" i="8" s="1"/>
  <c r="P363" i="8"/>
  <c r="Q363" i="8" s="1"/>
  <c r="P146" i="8"/>
  <c r="Q146" i="8" s="1"/>
  <c r="P773" i="8"/>
  <c r="Q773" i="8" s="1"/>
  <c r="P785" i="8"/>
  <c r="Q785" i="8" s="1"/>
  <c r="P430" i="8"/>
  <c r="Q430" i="8" s="1"/>
  <c r="P343" i="8"/>
  <c r="Q343" i="8" s="1"/>
  <c r="P303" i="8"/>
  <c r="Q303" i="8" s="1"/>
  <c r="P414" i="8"/>
  <c r="Q414" i="8" s="1"/>
  <c r="P450" i="8"/>
  <c r="Q450" i="8" s="1"/>
  <c r="P984" i="8"/>
  <c r="Q984" i="8" s="1"/>
  <c r="P839" i="8"/>
  <c r="Q839" i="8" s="1"/>
  <c r="P943" i="8"/>
  <c r="Q943" i="8" s="1"/>
  <c r="P824" i="8"/>
  <c r="Q824" i="8" s="1"/>
  <c r="P739" i="8"/>
  <c r="Q739" i="8" s="1"/>
  <c r="P784" i="8"/>
  <c r="Q784" i="8" s="1"/>
  <c r="P700" i="8"/>
  <c r="Q700" i="8" s="1"/>
  <c r="P698" i="8"/>
  <c r="Q698" i="8" s="1"/>
  <c r="P734" i="8"/>
  <c r="Q734" i="8" s="1"/>
  <c r="P411" i="8"/>
  <c r="Q411" i="8" s="1"/>
  <c r="P330" i="8"/>
  <c r="Q330" i="8" s="1"/>
  <c r="P349" i="8"/>
  <c r="Q349" i="8" s="1"/>
  <c r="P259" i="8"/>
  <c r="Q259" i="8" s="1"/>
  <c r="P813" i="8"/>
  <c r="Q813" i="8" s="1"/>
  <c r="P94" i="8"/>
  <c r="Q94" i="8" s="1"/>
  <c r="P185" i="8"/>
  <c r="Q185" i="8" s="1"/>
  <c r="P136" i="8"/>
  <c r="Q136" i="8" s="1"/>
  <c r="P292" i="8"/>
  <c r="Q292" i="8" s="1"/>
  <c r="P1004" i="8"/>
  <c r="Q1004" i="8" s="1"/>
  <c r="P1041" i="8"/>
  <c r="Q1041" i="8" s="1"/>
  <c r="P898" i="8"/>
  <c r="Q898" i="8" s="1"/>
  <c r="P835" i="8"/>
  <c r="Q835" i="8" s="1"/>
  <c r="P848" i="8"/>
  <c r="Q848" i="8" s="1"/>
  <c r="P836" i="8"/>
  <c r="Q836" i="8" s="1"/>
  <c r="P818" i="8"/>
  <c r="Q818" i="8" s="1"/>
  <c r="P778" i="8"/>
  <c r="Q778" i="8" s="1"/>
  <c r="P754" i="8"/>
  <c r="Q754" i="8" s="1"/>
  <c r="P729" i="8"/>
  <c r="Q729" i="8" s="1"/>
  <c r="P771" i="8"/>
  <c r="Q771" i="8" s="1"/>
  <c r="P753" i="8"/>
  <c r="Q753" i="8" s="1"/>
  <c r="P282" i="8"/>
  <c r="Q282" i="8" s="1"/>
  <c r="P416" i="8"/>
  <c r="Q416" i="8" s="1"/>
  <c r="P264" i="8"/>
  <c r="Q264" i="8" s="1"/>
  <c r="P438" i="8"/>
  <c r="Q438" i="8" s="1"/>
  <c r="P285" i="8"/>
  <c r="Q285" i="8" s="1"/>
  <c r="P425" i="8"/>
  <c r="Q425" i="8" s="1"/>
  <c r="P344" i="8"/>
  <c r="Q344" i="8" s="1"/>
  <c r="P204" i="8"/>
  <c r="Q204" i="8" s="1"/>
  <c r="P467" i="8"/>
  <c r="Q467" i="8" s="1"/>
  <c r="P776" i="8"/>
  <c r="Q776" i="8" s="1"/>
  <c r="P161" i="8"/>
  <c r="Q161" i="8" s="1"/>
  <c r="P260" i="8"/>
  <c r="Q260" i="8" s="1"/>
  <c r="P367" i="8"/>
  <c r="Q367" i="8" s="1"/>
  <c r="P503" i="8"/>
  <c r="Q503" i="8" s="1"/>
  <c r="P242" i="8"/>
  <c r="Q242" i="8" s="1"/>
  <c r="P993" i="8"/>
  <c r="Q993" i="8" s="1"/>
  <c r="P973" i="8"/>
  <c r="Q973" i="8" s="1"/>
  <c r="P914" i="8"/>
  <c r="Q914" i="8" s="1"/>
  <c r="P910" i="8"/>
  <c r="Q910" i="8" s="1"/>
  <c r="P732" i="8"/>
  <c r="Q732" i="8" s="1"/>
  <c r="P652" i="8"/>
  <c r="Q652" i="8" s="1"/>
  <c r="P633" i="8"/>
  <c r="Q633" i="8" s="1"/>
  <c r="P631" i="8"/>
  <c r="Q631" i="8" s="1"/>
  <c r="P419" i="8"/>
  <c r="Q419" i="8" s="1"/>
  <c r="P485" i="8"/>
  <c r="Q485" i="8" s="1"/>
  <c r="P270" i="8"/>
  <c r="Q270" i="8" s="1"/>
  <c r="P433" i="8"/>
  <c r="Q433" i="8" s="1"/>
  <c r="P272" i="8"/>
  <c r="Q272" i="8" s="1"/>
  <c r="P385" i="8"/>
  <c r="Q385" i="8" s="1"/>
  <c r="P170" i="8"/>
  <c r="Q170" i="8" s="1"/>
  <c r="P102" i="8"/>
  <c r="Q102" i="8" s="1"/>
  <c r="P235" i="8"/>
  <c r="Q235" i="8" s="1"/>
  <c r="P300" i="8"/>
  <c r="Q300" i="8" s="1"/>
  <c r="P455" i="8"/>
  <c r="Q455" i="8" s="1"/>
  <c r="P518" i="8"/>
  <c r="Q518" i="8" s="1"/>
  <c r="P283" i="8"/>
  <c r="Q283" i="8" s="1"/>
  <c r="P200" i="8"/>
  <c r="Q200" i="8" s="1"/>
  <c r="P381" i="8"/>
  <c r="Q381" i="8" s="1"/>
  <c r="P502" i="8"/>
  <c r="Q502" i="8" s="1"/>
  <c r="P166" i="8"/>
  <c r="Q166" i="8" s="1"/>
  <c r="P934" i="8"/>
  <c r="Q934" i="8" s="1"/>
  <c r="P849" i="8"/>
  <c r="Q849" i="8" s="1"/>
  <c r="P816" i="8"/>
  <c r="Q816" i="8" s="1"/>
  <c r="P769" i="8"/>
  <c r="Q769" i="8" s="1"/>
  <c r="P727" i="8"/>
  <c r="Q727" i="8" s="1"/>
  <c r="P749" i="8"/>
  <c r="Q749" i="8" s="1"/>
  <c r="P758" i="8"/>
  <c r="Q758" i="8" s="1"/>
  <c r="P768" i="8"/>
  <c r="Q768" i="8" s="1"/>
  <c r="P748" i="8"/>
  <c r="Q748" i="8" s="1"/>
  <c r="P706" i="8"/>
  <c r="Q706" i="8" s="1"/>
  <c r="P234" i="8"/>
  <c r="Q234" i="8" s="1"/>
  <c r="P265" i="8"/>
  <c r="Q265" i="8" s="1"/>
  <c r="P373" i="8"/>
  <c r="Q373" i="8" s="1"/>
  <c r="P318" i="8"/>
  <c r="Q318" i="8" s="1"/>
  <c r="P301" i="8"/>
  <c r="Q301" i="8" s="1"/>
  <c r="P261" i="8"/>
  <c r="Q261" i="8" s="1"/>
  <c r="P168" i="8"/>
  <c r="Q168" i="8" s="1"/>
  <c r="P275" i="8"/>
  <c r="Q275" i="8" s="1"/>
  <c r="P210" i="8"/>
  <c r="Q210" i="8" s="1"/>
  <c r="P157" i="8"/>
  <c r="Q157" i="8" s="1"/>
  <c r="P194" i="8"/>
  <c r="Q194" i="8" s="1"/>
  <c r="P969" i="8"/>
  <c r="Q969" i="8" s="1"/>
  <c r="P938" i="8"/>
  <c r="Q938" i="8" s="1"/>
  <c r="P807" i="8"/>
  <c r="Q807" i="8" s="1"/>
  <c r="P277" i="8"/>
  <c r="Q277" i="8" s="1"/>
  <c r="P190" i="8"/>
  <c r="Q190" i="8" s="1"/>
  <c r="P372" i="8"/>
  <c r="Q372" i="8" s="1"/>
  <c r="P412" i="8"/>
  <c r="Q412" i="8" s="1"/>
  <c r="P497" i="8"/>
  <c r="Q497" i="8" s="1"/>
  <c r="P342" i="8"/>
  <c r="Q342" i="8" s="1"/>
  <c r="P1003" i="8"/>
  <c r="Q1003" i="8" s="1"/>
  <c r="P697" i="8"/>
  <c r="Q697" i="8" s="1"/>
  <c r="P661" i="8"/>
  <c r="Q661" i="8" s="1"/>
  <c r="P674" i="8"/>
  <c r="Q674" i="8" s="1"/>
  <c r="P611" i="8"/>
  <c r="Q611" i="8" s="1"/>
  <c r="P627" i="8"/>
  <c r="Q627" i="8" s="1"/>
  <c r="P515" i="8"/>
  <c r="Q515" i="8" s="1"/>
  <c r="P293" i="8"/>
  <c r="Q293" i="8" s="1"/>
  <c r="P496" i="8"/>
  <c r="Q496" i="8" s="1"/>
  <c r="P365" i="8"/>
  <c r="Q365" i="8" s="1"/>
  <c r="P439" i="8"/>
  <c r="Q439" i="8" s="1"/>
  <c r="P441" i="8"/>
  <c r="Q441" i="8" s="1"/>
  <c r="P418" i="8"/>
  <c r="Q418" i="8" s="1"/>
  <c r="P402" i="8"/>
  <c r="Q402" i="8" s="1"/>
  <c r="P97" i="8"/>
  <c r="Q97" i="8" s="1"/>
  <c r="P814" i="8"/>
  <c r="Q814" i="8" s="1"/>
  <c r="P702" i="8"/>
  <c r="Q702" i="8" s="1"/>
  <c r="P696" i="8"/>
  <c r="Q696" i="8" s="1"/>
  <c r="P726" i="8"/>
  <c r="Q726" i="8" s="1"/>
  <c r="P350" i="8"/>
  <c r="Q350" i="8" s="1"/>
  <c r="P334" i="8"/>
  <c r="Q334" i="8" s="1"/>
  <c r="P240" i="8"/>
  <c r="Q240" i="8" s="1"/>
  <c r="P295" i="8"/>
  <c r="Q295" i="8" s="1"/>
  <c r="P801" i="8"/>
  <c r="Q801" i="8" s="1"/>
  <c r="P250" i="8"/>
  <c r="Q250" i="8" s="1"/>
  <c r="P274" i="8"/>
  <c r="Q274" i="8" s="1"/>
  <c r="P164" i="8"/>
  <c r="Q164" i="8" s="1"/>
  <c r="P445" i="8"/>
  <c r="Q445" i="8" s="1"/>
  <c r="P975" i="8"/>
  <c r="Q975" i="8" s="1"/>
  <c r="P1000" i="8"/>
  <c r="Q1000" i="8" s="1"/>
  <c r="P844" i="8"/>
  <c r="Q844" i="8" s="1"/>
  <c r="P684" i="8"/>
  <c r="Q684" i="8" s="1"/>
  <c r="P755" i="8"/>
  <c r="Q755" i="8" s="1"/>
  <c r="P701" i="8"/>
  <c r="Q701" i="8" s="1"/>
  <c r="P708" i="8"/>
  <c r="Q708" i="8" s="1"/>
  <c r="P466" i="8"/>
  <c r="Q466" i="8" s="1"/>
  <c r="P489" i="8"/>
  <c r="Q489" i="8" s="1"/>
  <c r="P361" i="8"/>
  <c r="Q361" i="8" s="1"/>
  <c r="P428" i="8"/>
  <c r="Q428" i="8" s="1"/>
  <c r="P199" i="8"/>
  <c r="Q199" i="8" s="1"/>
  <c r="P413" i="8"/>
  <c r="Q413" i="8" s="1"/>
  <c r="P287" i="8"/>
  <c r="Q287" i="8" s="1"/>
  <c r="P249" i="8"/>
  <c r="Q249" i="8" s="1"/>
  <c r="P162" i="8"/>
  <c r="Q162" i="8" s="1"/>
  <c r="P281" i="8"/>
  <c r="Q281" i="8" s="1"/>
  <c r="P247" i="8"/>
  <c r="Q247" i="8" s="1"/>
  <c r="P163" i="8"/>
  <c r="Q163" i="8" s="1"/>
  <c r="P139" i="8"/>
  <c r="Q139" i="8" s="1"/>
  <c r="P103" i="8"/>
  <c r="Q103" i="8" s="1"/>
  <c r="P817" i="8"/>
  <c r="Q817" i="8" s="1"/>
  <c r="P271" i="8"/>
  <c r="Q271" i="8" s="1"/>
  <c r="P407" i="8"/>
  <c r="Q407" i="8" s="1"/>
  <c r="P449" i="8"/>
  <c r="Q449" i="8" s="1"/>
  <c r="P167" i="8"/>
  <c r="Q167" i="8" s="1"/>
  <c r="P948" i="8"/>
  <c r="Q948" i="8" s="1"/>
  <c r="P987" i="8"/>
  <c r="Q987" i="8" s="1"/>
  <c r="P837" i="8"/>
  <c r="Q837" i="8" s="1"/>
  <c r="P961" i="8"/>
  <c r="Q961" i="8" s="1"/>
  <c r="P906" i="8"/>
  <c r="Q906" i="8" s="1"/>
  <c r="P686" i="8"/>
  <c r="Q686" i="8" s="1"/>
  <c r="P703" i="8"/>
  <c r="Q703" i="8" s="1"/>
  <c r="P750" i="8"/>
  <c r="Q750" i="8" s="1"/>
  <c r="P728" i="8"/>
  <c r="Q728" i="8" s="1"/>
  <c r="P656" i="8"/>
  <c r="Q656" i="8" s="1"/>
  <c r="P621" i="8"/>
  <c r="Q621" i="8" s="1"/>
  <c r="P654" i="8"/>
  <c r="Q654" i="8" s="1"/>
  <c r="P512" i="8"/>
  <c r="Q512" i="8" s="1"/>
  <c r="P451" i="8"/>
  <c r="Q451" i="8" s="1"/>
  <c r="P488" i="8"/>
  <c r="Q488" i="8" s="1"/>
  <c r="P377" i="8"/>
  <c r="Q377" i="8" s="1"/>
  <c r="P327" i="8"/>
  <c r="Q327" i="8" s="1"/>
  <c r="P375" i="8"/>
  <c r="Q375" i="8" s="1"/>
  <c r="P289" i="8"/>
  <c r="Q289" i="8" s="1"/>
  <c r="P217" i="8"/>
  <c r="Q217" i="8" s="1"/>
  <c r="P221" i="8"/>
  <c r="Q221" i="8" s="1"/>
  <c r="P156" i="8"/>
  <c r="Q156" i="8" s="1"/>
  <c r="P165" i="8"/>
  <c r="Q165" i="8" s="1"/>
  <c r="P218" i="8"/>
  <c r="Q218" i="8" s="1"/>
  <c r="P369" i="8"/>
  <c r="Q369" i="8" s="1"/>
  <c r="P516" i="8"/>
  <c r="Q516" i="8" s="1"/>
  <c r="P246" i="8"/>
  <c r="Q246" i="8" s="1"/>
  <c r="P187" i="8"/>
  <c r="Q187" i="8" s="1"/>
  <c r="P894" i="8"/>
  <c r="Q894" i="8" s="1"/>
  <c r="P994" i="8"/>
  <c r="Q994" i="8" s="1"/>
  <c r="P958" i="8"/>
  <c r="Q958" i="8" s="1"/>
  <c r="P842" i="8"/>
  <c r="Q842" i="8" s="1"/>
  <c r="P830" i="8"/>
  <c r="Q830" i="8" s="1"/>
  <c r="P735" i="8"/>
  <c r="Q735" i="8" s="1"/>
  <c r="P723" i="8"/>
  <c r="Q723" i="8" s="1"/>
  <c r="P770" i="8"/>
  <c r="Q770" i="8" s="1"/>
  <c r="P752" i="8"/>
  <c r="Q752" i="8" s="1"/>
  <c r="P699" i="8"/>
  <c r="Q699" i="8" s="1"/>
  <c r="P651" i="8"/>
  <c r="Q651" i="8" s="1"/>
  <c r="P495" i="8"/>
  <c r="Q495" i="8" s="1"/>
  <c r="P504" i="8"/>
  <c r="Q504" i="8" s="1"/>
  <c r="P317" i="8"/>
  <c r="Q317" i="8" s="1"/>
  <c r="P426" i="8"/>
  <c r="Q426" i="8" s="1"/>
  <c r="P409" i="8"/>
  <c r="Q409" i="8" s="1"/>
  <c r="P386" i="8"/>
  <c r="Q386" i="8" s="1"/>
  <c r="P991" i="8"/>
  <c r="Q991" i="8" s="1"/>
  <c r="P955" i="8"/>
  <c r="Q955" i="8" s="1"/>
  <c r="P380" i="8"/>
  <c r="Q380" i="8" s="1"/>
  <c r="P374" i="8"/>
  <c r="Q374" i="8" s="1"/>
  <c r="P905" i="8"/>
  <c r="Q905" i="8" s="1"/>
  <c r="P923" i="8"/>
  <c r="Q923" i="8" s="1"/>
  <c r="P382" i="8"/>
  <c r="Q382" i="8" s="1"/>
  <c r="P93" i="8"/>
  <c r="Q93" i="8" s="1"/>
  <c r="P378" i="8"/>
  <c r="Q378" i="8" s="1"/>
  <c r="P44" i="8"/>
  <c r="Q44" i="8" s="1"/>
  <c r="P396" i="8"/>
  <c r="Q396" i="8" s="1"/>
  <c r="P679" i="8"/>
  <c r="Q679" i="8" s="1"/>
  <c r="P183" i="8"/>
  <c r="Q183" i="8" s="1"/>
  <c r="P774" i="8"/>
  <c r="Q774" i="8" s="1"/>
  <c r="P954" i="8"/>
  <c r="Q954" i="8" s="1"/>
  <c r="P152" i="8"/>
  <c r="Q152" i="8" s="1"/>
  <c r="P340" i="8"/>
  <c r="Q340" i="8" s="1"/>
  <c r="P772" i="8"/>
  <c r="Q772" i="8" s="1"/>
  <c r="P193" i="8"/>
  <c r="Q193" i="8" s="1"/>
  <c r="P230" i="8"/>
  <c r="Q230" i="8" s="1"/>
  <c r="P269" i="8"/>
  <c r="Q269" i="8" s="1"/>
  <c r="P312" i="8"/>
  <c r="Q312" i="8" s="1"/>
  <c r="P668" i="8"/>
  <c r="Q668" i="8" s="1"/>
  <c r="P178" i="8"/>
  <c r="Q178" i="8" s="1"/>
  <c r="P995" i="8"/>
  <c r="Q995" i="8" s="1"/>
  <c r="P258" i="8"/>
  <c r="Q258" i="8" s="1"/>
  <c r="P781" i="8"/>
  <c r="Q781" i="8" s="1"/>
  <c r="P67" i="8"/>
  <c r="Q67" i="8" s="1"/>
  <c r="P314" i="8"/>
  <c r="Q314" i="8" s="1"/>
  <c r="P423" i="8"/>
  <c r="Q423" i="8" s="1"/>
  <c r="P939" i="8"/>
  <c r="Q939" i="8" s="1"/>
  <c r="P917" i="8"/>
  <c r="Q917" i="8" s="1"/>
  <c r="P508" i="8"/>
  <c r="Q508" i="8" s="1"/>
  <c r="P481" i="8"/>
  <c r="Q481" i="8" s="1"/>
  <c r="P507" i="8"/>
  <c r="Q507" i="8" s="1"/>
  <c r="P901" i="8"/>
  <c r="Q901" i="8" s="1"/>
  <c r="P149" i="8"/>
  <c r="Q149" i="8" s="1"/>
  <c r="P395" i="8"/>
  <c r="Q395" i="8" s="1"/>
  <c r="P795" i="8"/>
  <c r="Q795" i="8" s="1"/>
  <c r="P687" i="8"/>
  <c r="Q687" i="8" s="1"/>
  <c r="P339" i="8"/>
  <c r="Q339" i="8" s="1"/>
  <c r="P840" i="8"/>
  <c r="Q840" i="8" s="1"/>
  <c r="P612" i="8"/>
  <c r="Q612" i="8" s="1"/>
  <c r="P610" i="8"/>
  <c r="Q610" i="8" s="1"/>
  <c r="P148" i="8"/>
  <c r="Q148" i="8" s="1"/>
  <c r="P42" i="8"/>
  <c r="Q42" i="8" s="1"/>
  <c r="P707" i="8"/>
  <c r="Q707" i="8" s="1"/>
  <c r="P724" i="8"/>
  <c r="Q724" i="8" s="1"/>
  <c r="P629" i="8"/>
  <c r="Q629" i="8" s="1"/>
  <c r="P593" i="8"/>
  <c r="Q593" i="8" s="1"/>
  <c r="P177" i="8"/>
  <c r="Q177" i="8" s="1"/>
  <c r="P41" i="8"/>
  <c r="Q41" i="8" s="1"/>
  <c r="P479" i="8"/>
  <c r="Q479" i="8" s="1"/>
  <c r="P829" i="8"/>
  <c r="Q829" i="8" s="1"/>
  <c r="P731" i="8"/>
  <c r="Q731" i="8" s="1"/>
  <c r="P510" i="8"/>
  <c r="Q510" i="8" s="1"/>
  <c r="P480" i="8"/>
  <c r="Q480" i="8" s="1"/>
  <c r="P424" i="8"/>
  <c r="Q424" i="8" s="1"/>
  <c r="P315" i="8"/>
  <c r="Q315" i="8" s="1"/>
  <c r="P134" i="8"/>
  <c r="Q134" i="8" s="1"/>
  <c r="P650" i="8"/>
  <c r="Q650" i="8" s="1"/>
  <c r="P521" i="8"/>
  <c r="Q521" i="8" s="1"/>
  <c r="P979" i="8"/>
  <c r="Q979" i="8" s="1"/>
  <c r="P831" i="8"/>
  <c r="Q831" i="8" s="1"/>
  <c r="P135" i="8"/>
  <c r="Q135" i="8" s="1"/>
  <c r="P615" i="8"/>
  <c r="Q615" i="8" s="1"/>
  <c r="P928" i="8"/>
  <c r="Q928" i="8" s="1"/>
  <c r="P976" i="8"/>
  <c r="Q976" i="8" s="1"/>
  <c r="P600" i="8"/>
  <c r="Q600" i="8" s="1"/>
  <c r="P666" i="8"/>
  <c r="Q666" i="8" s="1"/>
  <c r="P255" i="8"/>
  <c r="Q255" i="8" s="1"/>
  <c r="P233" i="8"/>
  <c r="Q233" i="8" s="1"/>
  <c r="P509" i="8"/>
  <c r="Q509" i="8" s="1"/>
  <c r="P231" i="8"/>
  <c r="Q231" i="8" s="1"/>
  <c r="P966" i="8"/>
  <c r="Q966" i="8" s="1"/>
  <c r="P874" i="8"/>
  <c r="Q874" i="8" s="1"/>
  <c r="P846" i="8"/>
  <c r="Q846" i="8" s="1"/>
  <c r="P704" i="8"/>
  <c r="Q704" i="8" s="1"/>
  <c r="P422" i="8"/>
  <c r="Q422" i="8" s="1"/>
  <c r="P72" i="8"/>
  <c r="Q72" i="8" s="1"/>
  <c r="P232" i="8"/>
  <c r="Q232" i="8" s="1"/>
  <c r="P1042" i="8"/>
  <c r="Q1042" i="8" s="1"/>
  <c r="P151" i="8"/>
  <c r="Q151" i="8" s="1"/>
  <c r="P635" i="8"/>
  <c r="Q635" i="8" s="1"/>
  <c r="P643" i="8"/>
  <c r="Q643" i="8" s="1"/>
  <c r="P588" i="8"/>
  <c r="Q588" i="8" s="1"/>
  <c r="P622" i="8"/>
  <c r="Q622" i="8" s="1"/>
  <c r="P478" i="8"/>
  <c r="Q478" i="8" s="1"/>
  <c r="P341" i="8"/>
  <c r="Q341" i="8" s="1"/>
  <c r="P397" i="8"/>
  <c r="Q397" i="8" s="1"/>
  <c r="P69" i="8"/>
  <c r="Q69" i="8" s="1"/>
  <c r="P66" i="8"/>
  <c r="Q66" i="8" s="1"/>
  <c r="P313" i="8"/>
  <c r="Q313" i="8" s="1"/>
  <c r="P437" i="8"/>
  <c r="Q437" i="8" s="1"/>
  <c r="P256" i="8"/>
  <c r="Q256" i="8" s="1"/>
  <c r="P398" i="8"/>
  <c r="Q398" i="8" s="1"/>
  <c r="P68" i="8"/>
  <c r="Q68" i="8" s="1"/>
  <c r="P65" i="8"/>
  <c r="Q65" i="8" s="1"/>
  <c r="P788" i="8"/>
  <c r="Q788" i="8" s="1"/>
  <c r="P942" i="8"/>
  <c r="Q942" i="8" s="1"/>
  <c r="P669" i="8"/>
  <c r="Q669" i="8" s="1"/>
  <c r="P762" i="8"/>
  <c r="Q762" i="8" s="1"/>
  <c r="P602" i="8"/>
  <c r="Q602" i="8" s="1"/>
  <c r="P257" i="8"/>
  <c r="Q257" i="8" s="1"/>
  <c r="P354" i="8"/>
  <c r="Q354" i="8" s="1"/>
  <c r="P141" i="8"/>
  <c r="Q141" i="8" s="1"/>
  <c r="P267" i="8"/>
  <c r="Q267" i="8" s="1"/>
  <c r="P475" i="8"/>
  <c r="Q475" i="8" s="1"/>
  <c r="P224" i="8"/>
  <c r="Q224" i="8" s="1"/>
  <c r="P787" i="8"/>
  <c r="Q787" i="8" s="1"/>
  <c r="P310" i="8"/>
  <c r="Q310" i="8" s="1"/>
  <c r="P434" i="8"/>
  <c r="Q434" i="8" s="1"/>
  <c r="P511" i="8"/>
  <c r="Q511" i="8" s="1"/>
  <c r="P309" i="8"/>
  <c r="Q309" i="8" s="1"/>
  <c r="P228" i="8"/>
  <c r="Q228" i="8" s="1"/>
  <c r="P999" i="8"/>
  <c r="Q999" i="8" s="1"/>
  <c r="P126" i="8"/>
  <c r="Q126" i="8" s="1"/>
  <c r="P932" i="8"/>
  <c r="Q932" i="8" s="1"/>
  <c r="P738" i="8"/>
  <c r="Q738" i="8" s="1"/>
  <c r="P851" i="8"/>
  <c r="Q851" i="8" s="1"/>
  <c r="P476" i="8"/>
  <c r="Q476" i="8" s="1"/>
  <c r="P351" i="8"/>
  <c r="Q351" i="8" s="1"/>
  <c r="P174" i="8"/>
  <c r="Q174" i="8" s="1"/>
  <c r="P393" i="8"/>
  <c r="Q393" i="8" s="1"/>
  <c r="P678" i="8"/>
  <c r="Q678" i="8" s="1"/>
  <c r="P970" i="8"/>
  <c r="Q970" i="8" s="1"/>
  <c r="P628" i="8"/>
  <c r="Q628" i="8" s="1"/>
  <c r="P104" i="8"/>
  <c r="Q104" i="8" s="1"/>
  <c r="P730" i="8"/>
  <c r="Q730" i="8" s="1"/>
  <c r="P957" i="8"/>
  <c r="Q957" i="8" s="1"/>
  <c r="P766" i="8"/>
  <c r="Q766" i="8" s="1"/>
  <c r="P845" i="8"/>
  <c r="Q845" i="8" s="1"/>
  <c r="P653" i="8"/>
  <c r="Q653" i="8" s="1"/>
  <c r="P392" i="8"/>
  <c r="Q392" i="8" s="1"/>
  <c r="P671" i="8"/>
  <c r="Q671" i="8" s="1"/>
  <c r="P663" i="8"/>
  <c r="Q663" i="8" s="1"/>
  <c r="P459" i="8"/>
  <c r="Q459" i="8" s="1"/>
  <c r="P811" i="8"/>
  <c r="Q811" i="8" s="1"/>
  <c r="P208" i="8"/>
  <c r="Q208" i="8" s="1"/>
  <c r="P110" i="8"/>
  <c r="Q110" i="8" s="1"/>
  <c r="P899" i="8"/>
  <c r="Q899" i="8" s="1"/>
  <c r="P376" i="8"/>
  <c r="Q376" i="8" s="1"/>
  <c r="P99" i="8"/>
  <c r="Q99" i="8" s="1"/>
  <c r="P490" i="8"/>
  <c r="Q490" i="8" s="1"/>
  <c r="P760" i="8"/>
  <c r="Q760" i="8" s="1"/>
  <c r="P759" i="8"/>
  <c r="Q759" i="8" s="1"/>
  <c r="P239" i="8"/>
  <c r="Q239" i="8" s="1"/>
  <c r="P665" i="8"/>
  <c r="Q665" i="8" s="1"/>
  <c r="P462" i="8"/>
  <c r="Q462" i="8" s="1"/>
  <c r="P379" i="8"/>
  <c r="Q379" i="8" s="1"/>
  <c r="P630" i="8"/>
  <c r="Q630" i="8" s="1"/>
  <c r="P182" i="8"/>
  <c r="Q182" i="8" s="1"/>
  <c r="P209" i="8"/>
  <c r="Q209" i="8" s="1"/>
  <c r="P967" i="8"/>
  <c r="Q967" i="8" s="1"/>
  <c r="P660" i="8"/>
  <c r="Q660" i="8" s="1"/>
  <c r="P181" i="8"/>
  <c r="Q181" i="8" s="1"/>
  <c r="P207" i="8"/>
  <c r="Q207" i="8" s="1"/>
  <c r="P444" i="8"/>
  <c r="Q444" i="8" s="1"/>
  <c r="P889" i="8"/>
  <c r="Q889" i="8" s="1"/>
  <c r="P892" i="8"/>
  <c r="Q892" i="8" s="1"/>
  <c r="P551" i="8"/>
  <c r="Q551" i="8" s="1"/>
  <c r="P891" i="8"/>
  <c r="Q891" i="8" s="1"/>
  <c r="P667" i="8"/>
  <c r="Q667" i="8" s="1"/>
  <c r="P925" i="8"/>
  <c r="Q925" i="8" s="1"/>
  <c r="P120" i="8"/>
  <c r="Q120" i="8" s="1"/>
  <c r="P543" i="8"/>
  <c r="Q543" i="8" s="1"/>
  <c r="P690" i="8"/>
  <c r="Q690" i="8" s="1"/>
  <c r="P155" i="8"/>
  <c r="Q155" i="8" s="1"/>
  <c r="P92" i="8"/>
  <c r="Q92" i="8" s="1"/>
  <c r="P926" i="8"/>
  <c r="Q926" i="8" s="1"/>
  <c r="P857" i="8"/>
  <c r="P641" i="8"/>
  <c r="Q641" i="8" s="1"/>
  <c r="P639" i="8"/>
  <c r="Q639" i="8" s="1"/>
  <c r="P180" i="8"/>
  <c r="Q180" i="8" s="1"/>
  <c r="P550" i="8"/>
  <c r="Q550" i="8" s="1"/>
  <c r="P523" i="8"/>
  <c r="Q523" i="8" s="1"/>
  <c r="P694" i="8"/>
  <c r="Q694" i="8" s="1"/>
  <c r="P123" i="8"/>
  <c r="Q123" i="8" s="1"/>
  <c r="P858" i="8"/>
  <c r="Q858" i="8" s="1"/>
  <c r="P524" i="8"/>
  <c r="Q524" i="8" s="1"/>
  <c r="P536" i="8"/>
  <c r="Q536" i="8" s="1"/>
  <c r="P105" i="8"/>
  <c r="Q105" i="8" s="1"/>
  <c r="P890" i="8"/>
  <c r="Q890" i="8" s="1"/>
  <c r="P637" i="8"/>
  <c r="Q637" i="8" s="1"/>
  <c r="P945" i="8"/>
  <c r="Q945" i="8" s="1"/>
  <c r="P201" i="8"/>
  <c r="Q201" i="8" s="1"/>
  <c r="P353" i="8"/>
  <c r="Q353" i="8" s="1"/>
  <c r="P981" i="8"/>
  <c r="Q981" i="8" s="1"/>
  <c r="P896" i="8"/>
  <c r="Q896" i="8" s="1"/>
  <c r="P370" i="8"/>
  <c r="Q370" i="8" s="1"/>
  <c r="P803" i="8"/>
  <c r="Q803" i="8" s="1"/>
  <c r="P212" i="8"/>
  <c r="Q212" i="8" s="1"/>
  <c r="P171" i="8"/>
  <c r="Q171" i="8" s="1"/>
  <c r="P767" i="8"/>
  <c r="Q767" i="8" s="1"/>
  <c r="P632" i="8"/>
  <c r="Q632" i="8" s="1"/>
  <c r="P403" i="8"/>
  <c r="Q403" i="8" s="1"/>
  <c r="P761" i="8"/>
  <c r="Q761" i="8" s="1"/>
  <c r="P655" i="8"/>
  <c r="Q655" i="8" s="1"/>
  <c r="P453" i="8"/>
  <c r="Q453" i="8" s="1"/>
  <c r="P286" i="8"/>
  <c r="Q286" i="8" s="1"/>
  <c r="P319" i="8"/>
  <c r="Q319" i="8" s="1"/>
  <c r="P709" i="8"/>
  <c r="Q709" i="8" s="1"/>
  <c r="P486" i="8"/>
  <c r="Q486" i="8" s="1"/>
  <c r="P236" i="8"/>
  <c r="Q236" i="8" s="1"/>
  <c r="N8" i="8"/>
  <c r="N15" i="8"/>
  <c r="N20" i="8"/>
  <c r="N32" i="8"/>
  <c r="N89" i="8"/>
  <c r="N99" i="8"/>
  <c r="N104" i="8"/>
  <c r="N107" i="8"/>
  <c r="N24" i="8"/>
  <c r="N31" i="8"/>
  <c r="N38" i="8"/>
  <c r="N48" i="8"/>
  <c r="N60" i="8"/>
  <c r="N70" i="8"/>
  <c r="N93" i="8"/>
  <c r="N106" i="8"/>
  <c r="N123" i="8"/>
  <c r="N128" i="8"/>
  <c r="N138" i="8"/>
  <c r="N154" i="8"/>
  <c r="N156" i="8"/>
  <c r="N162" i="8"/>
  <c r="N183" i="8"/>
  <c r="N187" i="8"/>
  <c r="N72" i="8"/>
  <c r="N75" i="8"/>
  <c r="N77" i="8"/>
  <c r="N88" i="8"/>
  <c r="N98" i="8"/>
  <c r="N114" i="8"/>
  <c r="N140" i="8"/>
  <c r="N164" i="8"/>
  <c r="N172" i="8"/>
  <c r="N212" i="8"/>
  <c r="N226" i="8"/>
  <c r="N229" i="8"/>
  <c r="N232" i="8"/>
  <c r="N234" i="8"/>
  <c r="N237" i="8"/>
  <c r="N240" i="8"/>
  <c r="N252" i="8"/>
  <c r="N266" i="8"/>
  <c r="N285" i="8"/>
  <c r="N307" i="8"/>
  <c r="N35" i="8"/>
  <c r="N57" i="8"/>
  <c r="N76" i="8"/>
  <c r="N80" i="8"/>
  <c r="N82" i="8"/>
  <c r="N92" i="8"/>
  <c r="N94" i="8"/>
  <c r="N97" i="8"/>
  <c r="N110" i="8"/>
  <c r="N118" i="8"/>
  <c r="N132" i="8"/>
  <c r="N153" i="8"/>
  <c r="N155" i="8"/>
  <c r="N157" i="8"/>
  <c r="N174" i="8"/>
  <c r="N179" i="8"/>
  <c r="N202" i="8"/>
  <c r="N211" i="8"/>
  <c r="N217" i="8"/>
  <c r="N219" i="8"/>
  <c r="N222" i="8"/>
  <c r="N242" i="8"/>
  <c r="N248" i="8"/>
  <c r="N254" i="8"/>
  <c r="N269" i="8"/>
  <c r="N274" i="8"/>
  <c r="N277" i="8"/>
  <c r="N303" i="8"/>
  <c r="N311" i="8"/>
  <c r="N319" i="8"/>
  <c r="N322" i="8"/>
  <c r="N14" i="8"/>
  <c r="N16" i="8"/>
  <c r="N18" i="8"/>
  <c r="N39" i="8"/>
  <c r="N43" i="8"/>
  <c r="N46" i="8"/>
  <c r="N63" i="8"/>
  <c r="N115" i="8"/>
  <c r="N127" i="8"/>
  <c r="N145" i="8"/>
  <c r="N150" i="8"/>
  <c r="N160" i="8"/>
  <c r="N184" i="8"/>
  <c r="N197" i="8"/>
  <c r="N205" i="8"/>
  <c r="N227" i="8"/>
  <c r="N230" i="8"/>
  <c r="N271" i="8"/>
  <c r="N282" i="8"/>
  <c r="N293" i="8"/>
  <c r="N308" i="8"/>
  <c r="N316" i="8"/>
  <c r="N324" i="8"/>
  <c r="N22" i="8"/>
  <c r="N41" i="8"/>
  <c r="N54" i="8"/>
  <c r="N85" i="8"/>
  <c r="N105" i="8"/>
  <c r="N112" i="8"/>
  <c r="N134" i="8"/>
  <c r="N142" i="8"/>
  <c r="N147" i="8"/>
  <c r="N167" i="8"/>
  <c r="N169" i="8"/>
  <c r="N199" i="8"/>
  <c r="N214" i="8"/>
  <c r="N250" i="8"/>
  <c r="N259" i="8"/>
  <c r="N262" i="8"/>
  <c r="N273" i="8"/>
  <c r="N290" i="8"/>
  <c r="N50" i="8"/>
  <c r="N52" i="8"/>
  <c r="N56" i="8"/>
  <c r="N73" i="8"/>
  <c r="N96" i="8"/>
  <c r="N129" i="8"/>
  <c r="N136" i="8"/>
  <c r="N149" i="8"/>
  <c r="N171" i="8"/>
  <c r="N190" i="8"/>
  <c r="N192" i="8"/>
  <c r="N207" i="8"/>
  <c r="N244" i="8"/>
  <c r="N253" i="8"/>
  <c r="N300" i="8"/>
  <c r="N313" i="8"/>
  <c r="N11" i="8"/>
  <c r="N13" i="8"/>
  <c r="N26" i="8"/>
  <c r="N28" i="8"/>
  <c r="N30" i="8"/>
  <c r="N65" i="8"/>
  <c r="N67" i="8"/>
  <c r="N69" i="8"/>
  <c r="N84" i="8"/>
  <c r="N102" i="8"/>
  <c r="N117" i="8"/>
  <c r="N120" i="8"/>
  <c r="N124" i="8"/>
  <c r="N152" i="8"/>
  <c r="N159" i="8"/>
  <c r="N176" i="8"/>
  <c r="N181" i="8"/>
  <c r="N204" i="8"/>
  <c r="N221" i="8"/>
  <c r="N224" i="8"/>
  <c r="N236" i="8"/>
  <c r="N256" i="8"/>
  <c r="N264" i="8"/>
  <c r="N276" i="8"/>
  <c r="N279" i="8"/>
  <c r="N284" i="8"/>
  <c r="N287" i="8"/>
  <c r="N295" i="8"/>
  <c r="N321" i="8"/>
  <c r="N326" i="8"/>
  <c r="N9" i="8"/>
  <c r="N45" i="8"/>
  <c r="N58" i="8"/>
  <c r="N62" i="8"/>
  <c r="N71" i="8"/>
  <c r="N79" i="8"/>
  <c r="N91" i="8"/>
  <c r="N100" i="8"/>
  <c r="N109" i="8"/>
  <c r="N122" i="8"/>
  <c r="N131" i="8"/>
  <c r="N144" i="8"/>
  <c r="N19" i="8"/>
  <c r="N34" i="8"/>
  <c r="N36" i="8"/>
  <c r="N81" i="8"/>
  <c r="N87" i="8"/>
  <c r="N17" i="8"/>
  <c r="N42" i="8"/>
  <c r="N47" i="8"/>
  <c r="N55" i="8"/>
  <c r="N95" i="8"/>
  <c r="N111" i="8"/>
  <c r="N126" i="8"/>
  <c r="N139" i="8"/>
  <c r="N141" i="8"/>
  <c r="N146" i="8"/>
  <c r="N158" i="8"/>
  <c r="N175" i="8"/>
  <c r="N198" i="8"/>
  <c r="N203" i="8"/>
  <c r="N231" i="8"/>
  <c r="N243" i="8"/>
  <c r="N283" i="8"/>
  <c r="N21" i="8"/>
  <c r="N186" i="8"/>
  <c r="N210" i="8"/>
  <c r="N249" i="8"/>
  <c r="N260" i="8"/>
  <c r="N294" i="8"/>
  <c r="N323" i="8"/>
  <c r="N332" i="8"/>
  <c r="N356" i="8"/>
  <c r="N375" i="8"/>
  <c r="N380" i="8"/>
  <c r="N393" i="8"/>
  <c r="N396" i="8"/>
  <c r="N402" i="8"/>
  <c r="N407" i="8"/>
  <c r="N412" i="8"/>
  <c r="N425" i="8"/>
  <c r="N445" i="8"/>
  <c r="N448" i="8"/>
  <c r="N463" i="8"/>
  <c r="N474" i="8"/>
  <c r="N482" i="8"/>
  <c r="N492" i="8"/>
  <c r="N497" i="8"/>
  <c r="N61" i="8"/>
  <c r="N103" i="8"/>
  <c r="N133" i="8"/>
  <c r="N151" i="8"/>
  <c r="N170" i="8"/>
  <c r="N220" i="8"/>
  <c r="N228" i="8"/>
  <c r="N251" i="8"/>
  <c r="N292" i="8"/>
  <c r="N296" i="8"/>
  <c r="N302" i="8"/>
  <c r="N317" i="8"/>
  <c r="N325" i="8"/>
  <c r="N327" i="8"/>
  <c r="N340" i="8"/>
  <c r="N343" i="8"/>
  <c r="N348" i="8"/>
  <c r="N364" i="8"/>
  <c r="N37" i="8"/>
  <c r="N44" i="8"/>
  <c r="N53" i="8"/>
  <c r="N166" i="8"/>
  <c r="N194" i="8"/>
  <c r="N196" i="8"/>
  <c r="N218" i="8"/>
  <c r="N238" i="8"/>
  <c r="N304" i="8"/>
  <c r="N337" i="8"/>
  <c r="N353" i="8"/>
  <c r="N361" i="8"/>
  <c r="N369" i="8"/>
  <c r="N390" i="8"/>
  <c r="N404" i="8"/>
  <c r="N417" i="8"/>
  <c r="N422" i="8"/>
  <c r="N432" i="8"/>
  <c r="N440" i="8"/>
  <c r="N476" i="8"/>
  <c r="N494" i="8"/>
  <c r="N29" i="8"/>
  <c r="N68" i="8"/>
  <c r="N143" i="8"/>
  <c r="N168" i="8"/>
  <c r="N188" i="8"/>
  <c r="N275" i="8"/>
  <c r="N306" i="8"/>
  <c r="N329" i="8"/>
  <c r="N334" i="8"/>
  <c r="N345" i="8"/>
  <c r="N350" i="8"/>
  <c r="N374" i="8"/>
  <c r="N395" i="8"/>
  <c r="N398" i="8"/>
  <c r="N409" i="8"/>
  <c r="N429" i="8"/>
  <c r="N442" i="8"/>
  <c r="N447" i="8"/>
  <c r="N451" i="8"/>
  <c r="N456" i="8"/>
  <c r="N459" i="8"/>
  <c r="N467" i="8"/>
  <c r="N478" i="8"/>
  <c r="N481" i="8"/>
  <c r="N51" i="8"/>
  <c r="N74" i="8"/>
  <c r="N116" i="8"/>
  <c r="N177" i="8"/>
  <c r="N246" i="8"/>
  <c r="N255" i="8"/>
  <c r="N267" i="8"/>
  <c r="N281" i="8"/>
  <c r="N299" i="8"/>
  <c r="N312" i="8"/>
  <c r="N314" i="8"/>
  <c r="N347" i="8"/>
  <c r="N355" i="8"/>
  <c r="N366" i="8"/>
  <c r="N377" i="8"/>
  <c r="N382" i="8"/>
  <c r="N387" i="8"/>
  <c r="N401" i="8"/>
  <c r="N414" i="8"/>
  <c r="N462" i="8"/>
  <c r="N470" i="8"/>
  <c r="N491" i="8"/>
  <c r="N496" i="8"/>
  <c r="N12" i="8"/>
  <c r="N59" i="8"/>
  <c r="N86" i="8"/>
  <c r="N101" i="8"/>
  <c r="N108" i="8"/>
  <c r="N125" i="8"/>
  <c r="N148" i="8"/>
  <c r="N185" i="8"/>
  <c r="N201" i="8"/>
  <c r="N209" i="8"/>
  <c r="N216" i="8"/>
  <c r="N257" i="8"/>
  <c r="N272" i="8"/>
  <c r="N310" i="8"/>
  <c r="N331" i="8"/>
  <c r="N336" i="8"/>
  <c r="N339" i="8"/>
  <c r="N342" i="8"/>
  <c r="N358" i="8"/>
  <c r="N363" i="8"/>
  <c r="N371" i="8"/>
  <c r="N379" i="8"/>
  <c r="N384" i="8"/>
  <c r="N392" i="8"/>
  <c r="N406" i="8"/>
  <c r="N411" i="8"/>
  <c r="N419" i="8"/>
  <c r="N421" i="8"/>
  <c r="N424" i="8"/>
  <c r="N434" i="8"/>
  <c r="N437" i="8"/>
  <c r="N444" i="8"/>
  <c r="N453" i="8"/>
  <c r="N40" i="8"/>
  <c r="N64" i="8"/>
  <c r="N10" i="8"/>
  <c r="N25" i="8"/>
  <c r="N27" i="8"/>
  <c r="N113" i="8"/>
  <c r="N130" i="8"/>
  <c r="N161" i="8"/>
  <c r="N165" i="8"/>
  <c r="N178" i="8"/>
  <c r="N182" i="8"/>
  <c r="N193" i="8"/>
  <c r="N195" i="8"/>
  <c r="N213" i="8"/>
  <c r="N223" i="8"/>
  <c r="N233" i="8"/>
  <c r="N241" i="8"/>
  <c r="N263" i="8"/>
  <c r="N333" i="8"/>
  <c r="N376" i="8"/>
  <c r="N386" i="8"/>
  <c r="N394" i="8"/>
  <c r="N397" i="8"/>
  <c r="N400" i="8"/>
  <c r="N413" i="8"/>
  <c r="N416" i="8"/>
  <c r="N428" i="8"/>
  <c r="N78" i="8"/>
  <c r="N83" i="8"/>
  <c r="N121" i="8"/>
  <c r="N180" i="8"/>
  <c r="N225" i="8"/>
  <c r="N239" i="8"/>
  <c r="N245" i="8"/>
  <c r="N305" i="8"/>
  <c r="N309" i="8"/>
  <c r="N335" i="8"/>
  <c r="N341" i="8"/>
  <c r="N344" i="8"/>
  <c r="N346" i="8"/>
  <c r="N349" i="8"/>
  <c r="N354" i="8"/>
  <c r="N362" i="8"/>
  <c r="N373" i="8"/>
  <c r="N381" i="8"/>
  <c r="N423" i="8"/>
  <c r="N433" i="8"/>
  <c r="N23" i="8"/>
  <c r="N265" i="8"/>
  <c r="N298" i="8"/>
  <c r="N359" i="8"/>
  <c r="N426" i="8"/>
  <c r="N436" i="8"/>
  <c r="N489" i="8"/>
  <c r="N493" i="8"/>
  <c r="N503" i="8"/>
  <c r="N514" i="8"/>
  <c r="N517" i="8"/>
  <c r="N522" i="8"/>
  <c r="N530" i="8"/>
  <c r="N532" i="8"/>
  <c r="N534" i="8"/>
  <c r="N570" i="8"/>
  <c r="N582" i="8"/>
  <c r="N589" i="8"/>
  <c r="N598" i="8"/>
  <c r="N607" i="8"/>
  <c r="N616" i="8"/>
  <c r="N625" i="8"/>
  <c r="N637" i="8"/>
  <c r="N639" i="8"/>
  <c r="N641" i="8"/>
  <c r="N676" i="8"/>
  <c r="N678" i="8"/>
  <c r="N689" i="8"/>
  <c r="N691" i="8"/>
  <c r="N702" i="8"/>
  <c r="N718" i="8"/>
  <c r="N291" i="8"/>
  <c r="N368" i="8"/>
  <c r="N372" i="8"/>
  <c r="N438" i="8"/>
  <c r="N469" i="8"/>
  <c r="N483" i="8"/>
  <c r="N544" i="8"/>
  <c r="N549" i="8"/>
  <c r="N553" i="8"/>
  <c r="N561" i="8"/>
  <c r="N577" i="8"/>
  <c r="N591" i="8"/>
  <c r="N600" i="8"/>
  <c r="N609" i="8"/>
  <c r="N618" i="8"/>
  <c r="N627" i="8"/>
  <c r="N658" i="8"/>
  <c r="N660" i="8"/>
  <c r="N662" i="8"/>
  <c r="N670" i="8"/>
  <c r="N672" i="8"/>
  <c r="N674" i="8"/>
  <c r="N687" i="8"/>
  <c r="N700" i="8"/>
  <c r="N713" i="8"/>
  <c r="N715" i="8"/>
  <c r="N137" i="8"/>
  <c r="N247" i="8"/>
  <c r="N268" i="8"/>
  <c r="N351" i="8"/>
  <c r="N389" i="8"/>
  <c r="N391" i="8"/>
  <c r="N408" i="8"/>
  <c r="N410" i="8"/>
  <c r="N443" i="8"/>
  <c r="N460" i="8"/>
  <c r="N472" i="8"/>
  <c r="N480" i="8"/>
  <c r="N487" i="8"/>
  <c r="N495" i="8"/>
  <c r="N500" i="8"/>
  <c r="N505" i="8"/>
  <c r="N509" i="8"/>
  <c r="N527" i="8"/>
  <c r="N539" i="8"/>
  <c r="N556" i="8"/>
  <c r="N558" i="8"/>
  <c r="N572" i="8"/>
  <c r="N584" i="8"/>
  <c r="N643" i="8"/>
  <c r="N645" i="8"/>
  <c r="N647" i="8"/>
  <c r="N664" i="8"/>
  <c r="N666" i="8"/>
  <c r="N668" i="8"/>
  <c r="N685" i="8"/>
  <c r="N698" i="8"/>
  <c r="N711" i="8"/>
  <c r="N208" i="8"/>
  <c r="N261" i="8"/>
  <c r="N280" i="8"/>
  <c r="N338" i="8"/>
  <c r="N370" i="8"/>
  <c r="N383" i="8"/>
  <c r="N524" i="8"/>
  <c r="N546" i="8"/>
  <c r="N567" i="8"/>
  <c r="N579" i="8"/>
  <c r="N593" i="8"/>
  <c r="N602" i="8"/>
  <c r="N611" i="8"/>
  <c r="N620" i="8"/>
  <c r="N278" i="8"/>
  <c r="N289" i="8"/>
  <c r="N315" i="8"/>
  <c r="N385" i="8"/>
  <c r="N431" i="8"/>
  <c r="N435" i="8"/>
  <c r="N441" i="8"/>
  <c r="N449" i="8"/>
  <c r="N455" i="8"/>
  <c r="N464" i="8"/>
  <c r="N466" i="8"/>
  <c r="N485" i="8"/>
  <c r="N502" i="8"/>
  <c r="N511" i="8"/>
  <c r="N513" i="8"/>
  <c r="N516" i="8"/>
  <c r="N519" i="8"/>
  <c r="N536" i="8"/>
  <c r="N564" i="8"/>
  <c r="N574" i="8"/>
  <c r="N586" i="8"/>
  <c r="N595" i="8"/>
  <c r="N604" i="8"/>
  <c r="N613" i="8"/>
  <c r="N49" i="8"/>
  <c r="N135" i="8"/>
  <c r="N206" i="8"/>
  <c r="N301" i="8"/>
  <c r="N320" i="8"/>
  <c r="N360" i="8"/>
  <c r="N439" i="8"/>
  <c r="N446" i="8"/>
  <c r="N457" i="8"/>
  <c r="N471" i="8"/>
  <c r="N490" i="8"/>
  <c r="N521" i="8"/>
  <c r="N529" i="8"/>
  <c r="N541" i="8"/>
  <c r="N569" i="8"/>
  <c r="N581" i="8"/>
  <c r="N588" i="8"/>
  <c r="N597" i="8"/>
  <c r="N606" i="8"/>
  <c r="N615" i="8"/>
  <c r="N624" i="8"/>
  <c r="N635" i="8"/>
  <c r="N638" i="8"/>
  <c r="N679" i="8"/>
  <c r="N692" i="8"/>
  <c r="N705" i="8"/>
  <c r="N33" i="8"/>
  <c r="N66" i="8"/>
  <c r="N163" i="8"/>
  <c r="N173" i="8"/>
  <c r="N191" i="8"/>
  <c r="N415" i="8"/>
  <c r="N420" i="8"/>
  <c r="N427" i="8"/>
  <c r="N468" i="8"/>
  <c r="N488" i="8"/>
  <c r="N499" i="8"/>
  <c r="N508" i="8"/>
  <c r="N531" i="8"/>
  <c r="N533" i="8"/>
  <c r="N548" i="8"/>
  <c r="N552" i="8"/>
  <c r="N560" i="8"/>
  <c r="N576" i="8"/>
  <c r="N655" i="8"/>
  <c r="N657" i="8"/>
  <c r="N659" i="8"/>
  <c r="N677" i="8"/>
  <c r="N688" i="8"/>
  <c r="N690" i="8"/>
  <c r="N703" i="8"/>
  <c r="N119" i="8"/>
  <c r="N200" i="8"/>
  <c r="N330" i="8"/>
  <c r="N352" i="8"/>
  <c r="N388" i="8"/>
  <c r="N399" i="8"/>
  <c r="N475" i="8"/>
  <c r="N477" i="8"/>
  <c r="N479" i="8"/>
  <c r="N486" i="8"/>
  <c r="N507" i="8"/>
  <c r="N515" i="8"/>
  <c r="N518" i="8"/>
  <c r="N557" i="8"/>
  <c r="N563" i="8"/>
  <c r="N566" i="8"/>
  <c r="N578" i="8"/>
  <c r="N592" i="8"/>
  <c r="N601" i="8"/>
  <c r="N610" i="8"/>
  <c r="N619" i="8"/>
  <c r="N628" i="8"/>
  <c r="N630" i="8"/>
  <c r="N189" i="8"/>
  <c r="N328" i="8"/>
  <c r="N454" i="8"/>
  <c r="N506" i="8"/>
  <c r="N535" i="8"/>
  <c r="N554" i="8"/>
  <c r="N650" i="8"/>
  <c r="N652" i="8"/>
  <c r="N673" i="8"/>
  <c r="N681" i="8"/>
  <c r="N699" i="8"/>
  <c r="N710" i="8"/>
  <c r="N726" i="8"/>
  <c r="N738" i="8"/>
  <c r="N750" i="8"/>
  <c r="N765" i="8"/>
  <c r="N767" i="8"/>
  <c r="N771" i="8"/>
  <c r="N805" i="8"/>
  <c r="N810" i="8"/>
  <c r="N815" i="8"/>
  <c r="N817" i="8"/>
  <c r="N898" i="8"/>
  <c r="N900" i="8"/>
  <c r="N909" i="8"/>
  <c r="N916" i="8"/>
  <c r="N923" i="8"/>
  <c r="N930" i="8"/>
  <c r="N932" i="8"/>
  <c r="N945" i="8"/>
  <c r="N947" i="8"/>
  <c r="N961" i="8"/>
  <c r="N979" i="8"/>
  <c r="N988" i="8"/>
  <c r="N1024" i="8"/>
  <c r="N1032" i="8"/>
  <c r="N297" i="8"/>
  <c r="N378" i="8"/>
  <c r="N403" i="8"/>
  <c r="N418" i="8"/>
  <c r="N510" i="8"/>
  <c r="N537" i="8"/>
  <c r="N559" i="8"/>
  <c r="N594" i="8"/>
  <c r="N599" i="8"/>
  <c r="N686" i="8"/>
  <c r="N731" i="8"/>
  <c r="N743" i="8"/>
  <c r="N759" i="8"/>
  <c r="N761" i="8"/>
  <c r="N763" i="8"/>
  <c r="N769" i="8"/>
  <c r="N776" i="8"/>
  <c r="N778" i="8"/>
  <c r="N788" i="8"/>
  <c r="N790" i="8"/>
  <c r="N800" i="8"/>
  <c r="N813" i="8"/>
  <c r="N819" i="8"/>
  <c r="N828" i="8"/>
  <c r="N835" i="8"/>
  <c r="N840" i="8"/>
  <c r="N847" i="8"/>
  <c r="N852" i="8"/>
  <c r="N859" i="8"/>
  <c r="N864" i="8"/>
  <c r="N873" i="8"/>
  <c r="N887" i="8"/>
  <c r="N907" i="8"/>
  <c r="N914" i="8"/>
  <c r="N921" i="8"/>
  <c r="N943" i="8"/>
  <c r="N952" i="8"/>
  <c r="N970" i="8"/>
  <c r="N993" i="8"/>
  <c r="N995" i="8"/>
  <c r="N1004" i="8"/>
  <c r="N1009" i="8"/>
  <c r="N1013" i="8"/>
  <c r="N1017" i="8"/>
  <c r="N465" i="8"/>
  <c r="N498" i="8"/>
  <c r="N565" i="8"/>
  <c r="N648" i="8"/>
  <c r="N697" i="8"/>
  <c r="N717" i="8"/>
  <c r="N724" i="8"/>
  <c r="N736" i="8"/>
  <c r="N741" i="8"/>
  <c r="N748" i="8"/>
  <c r="N773" i="8"/>
  <c r="N785" i="8"/>
  <c r="N797" i="8"/>
  <c r="N802" i="8"/>
  <c r="N821" i="8"/>
  <c r="N880" i="8"/>
  <c r="N885" i="8"/>
  <c r="N894" i="8"/>
  <c r="N896" i="8"/>
  <c r="N905" i="8"/>
  <c r="N928" i="8"/>
  <c r="N937" i="8"/>
  <c r="N939" i="8"/>
  <c r="N941" i="8"/>
  <c r="N957" i="8"/>
  <c r="N959" i="8"/>
  <c r="N215" i="8"/>
  <c r="N542" i="8"/>
  <c r="N623" i="8"/>
  <c r="N633" i="8"/>
  <c r="N671" i="8"/>
  <c r="N684" i="8"/>
  <c r="N708" i="8"/>
  <c r="N720" i="8"/>
  <c r="N729" i="8"/>
  <c r="N753" i="8"/>
  <c r="N755" i="8"/>
  <c r="N757" i="8"/>
  <c r="N780" i="8"/>
  <c r="N783" i="8"/>
  <c r="N792" i="8"/>
  <c r="N795" i="8"/>
  <c r="N824" i="8"/>
  <c r="N826" i="8"/>
  <c r="N833" i="8"/>
  <c r="N838" i="8"/>
  <c r="N845" i="8"/>
  <c r="N850" i="8"/>
  <c r="N857" i="8"/>
  <c r="N862" i="8"/>
  <c r="N869" i="8"/>
  <c r="N871" i="8"/>
  <c r="N878" i="8"/>
  <c r="N919" i="8"/>
  <c r="N926" i="8"/>
  <c r="N950" i="8"/>
  <c r="N955" i="8"/>
  <c r="N966" i="8"/>
  <c r="N968" i="8"/>
  <c r="N973" i="8"/>
  <c r="N984" i="8"/>
  <c r="N1000" i="8"/>
  <c r="N1011" i="8"/>
  <c r="N318" i="8"/>
  <c r="N430" i="8"/>
  <c r="N452" i="8"/>
  <c r="N547" i="8"/>
  <c r="N605" i="8"/>
  <c r="N621" i="8"/>
  <c r="N644" i="8"/>
  <c r="N646" i="8"/>
  <c r="N653" i="8"/>
  <c r="N669" i="8"/>
  <c r="N682" i="8"/>
  <c r="N695" i="8"/>
  <c r="N722" i="8"/>
  <c r="N734" i="8"/>
  <c r="N746" i="8"/>
  <c r="N804" i="8"/>
  <c r="N807" i="8"/>
  <c r="N890" i="8"/>
  <c r="N892" i="8"/>
  <c r="N903" i="8"/>
  <c r="N912" i="8"/>
  <c r="N935" i="8"/>
  <c r="N948" i="8"/>
  <c r="N964" i="8"/>
  <c r="N982" i="8"/>
  <c r="N1007" i="8"/>
  <c r="N1015" i="8"/>
  <c r="N1019" i="8"/>
  <c r="N461" i="8"/>
  <c r="N526" i="8"/>
  <c r="N528" i="8"/>
  <c r="N631" i="8"/>
  <c r="N642" i="8"/>
  <c r="N727" i="8"/>
  <c r="N775" i="8"/>
  <c r="N787" i="8"/>
  <c r="N799" i="8"/>
  <c r="N809" i="8"/>
  <c r="N812" i="8"/>
  <c r="N831" i="8"/>
  <c r="N836" i="8"/>
  <c r="N843" i="8"/>
  <c r="N848" i="8"/>
  <c r="N855" i="8"/>
  <c r="N860" i="8"/>
  <c r="N867" i="8"/>
  <c r="N876" i="8"/>
  <c r="N883" i="8"/>
  <c r="N901" i="8"/>
  <c r="N910" i="8"/>
  <c r="N917" i="8"/>
  <c r="N924" i="8"/>
  <c r="N946" i="8"/>
  <c r="N989" i="8"/>
  <c r="N996" i="8"/>
  <c r="N998" i="8"/>
  <c r="N1005" i="8"/>
  <c r="N1039" i="8"/>
  <c r="N1041" i="8"/>
  <c r="N258" i="8"/>
  <c r="N286" i="8"/>
  <c r="N543" i="8"/>
  <c r="N571" i="8"/>
  <c r="N583" i="8"/>
  <c r="N614" i="8"/>
  <c r="N634" i="8"/>
  <c r="N696" i="8"/>
  <c r="N701" i="8"/>
  <c r="N716" i="8"/>
  <c r="N723" i="8"/>
  <c r="N735" i="8"/>
  <c r="N747" i="8"/>
  <c r="N774" i="8"/>
  <c r="N777" i="8"/>
  <c r="N786" i="8"/>
  <c r="N789" i="8"/>
  <c r="N798" i="8"/>
  <c r="N801" i="8"/>
  <c r="N803" i="8"/>
  <c r="N811" i="8"/>
  <c r="N825" i="8"/>
  <c r="N827" i="8"/>
  <c r="N832" i="8"/>
  <c r="N839" i="8"/>
  <c r="N844" i="8"/>
  <c r="N851" i="8"/>
  <c r="N538" i="8"/>
  <c r="N585" i="8"/>
  <c r="N596" i="8"/>
  <c r="N693" i="8"/>
  <c r="N756" i="8"/>
  <c r="N784" i="8"/>
  <c r="N868" i="8"/>
  <c r="N891" i="8"/>
  <c r="N922" i="8"/>
  <c r="N938" i="8"/>
  <c r="N969" i="8"/>
  <c r="N974" i="8"/>
  <c r="N1021" i="8"/>
  <c r="N1042" i="8"/>
  <c r="N288" i="8"/>
  <c r="N661" i="8"/>
  <c r="N725" i="8"/>
  <c r="N733" i="8"/>
  <c r="N782" i="8"/>
  <c r="N814" i="8"/>
  <c r="N841" i="8"/>
  <c r="N874" i="8"/>
  <c r="N902" i="8"/>
  <c r="N913" i="8"/>
  <c r="N925" i="8"/>
  <c r="N933" i="8"/>
  <c r="N954" i="8"/>
  <c r="N997" i="8"/>
  <c r="N1002" i="8"/>
  <c r="N1010" i="8"/>
  <c r="N1012" i="8"/>
  <c r="N1027" i="8"/>
  <c r="N1044" i="8"/>
  <c r="N405" i="8"/>
  <c r="N501" i="8"/>
  <c r="N520" i="8"/>
  <c r="N562" i="8"/>
  <c r="N580" i="8"/>
  <c r="N608" i="8"/>
  <c r="N617" i="8"/>
  <c r="N706" i="8"/>
  <c r="N709" i="8"/>
  <c r="N712" i="8"/>
  <c r="N728" i="8"/>
  <c r="N764" i="8"/>
  <c r="N791" i="8"/>
  <c r="N877" i="8"/>
  <c r="N886" i="8"/>
  <c r="N936" i="8"/>
  <c r="N949" i="8"/>
  <c r="N967" i="8"/>
  <c r="N972" i="8"/>
  <c r="N1031" i="8"/>
  <c r="N1034" i="8"/>
  <c r="N1036" i="8"/>
  <c r="N1038" i="8"/>
  <c r="N1040" i="8"/>
  <c r="N473" i="8"/>
  <c r="N555" i="8"/>
  <c r="N656" i="8"/>
  <c r="N675" i="8"/>
  <c r="N739" i="8"/>
  <c r="N742" i="8"/>
  <c r="N745" i="8"/>
  <c r="N751" i="8"/>
  <c r="N762" i="8"/>
  <c r="N772" i="8"/>
  <c r="N823" i="8"/>
  <c r="N829" i="8"/>
  <c r="N854" i="8"/>
  <c r="N866" i="8"/>
  <c r="N897" i="8"/>
  <c r="N931" i="8"/>
  <c r="N962" i="8"/>
  <c r="N977" i="8"/>
  <c r="N987" i="8"/>
  <c r="N992" i="8"/>
  <c r="N1023" i="8"/>
  <c r="N367" i="8"/>
  <c r="N504" i="8"/>
  <c r="N523" i="8"/>
  <c r="N525" i="8"/>
  <c r="N603" i="8"/>
  <c r="N626" i="8"/>
  <c r="N694" i="8"/>
  <c r="N754" i="8"/>
  <c r="N793" i="8"/>
  <c r="N863" i="8"/>
  <c r="N872" i="8"/>
  <c r="N889" i="8"/>
  <c r="N908" i="8"/>
  <c r="N920" i="8"/>
  <c r="N960" i="8"/>
  <c r="N975" i="8"/>
  <c r="N990" i="8"/>
  <c r="N1008" i="8"/>
  <c r="N357" i="8"/>
  <c r="N551" i="8"/>
  <c r="N575" i="8"/>
  <c r="N629" i="8"/>
  <c r="N779" i="8"/>
  <c r="N806" i="8"/>
  <c r="N808" i="8"/>
  <c r="N842" i="8"/>
  <c r="N875" i="8"/>
  <c r="N895" i="8"/>
  <c r="N911" i="8"/>
  <c r="N934" i="8"/>
  <c r="N944" i="8"/>
  <c r="N985" i="8"/>
  <c r="N1026" i="8"/>
  <c r="N612" i="8"/>
  <c r="N632" i="8"/>
  <c r="N651" i="8"/>
  <c r="N667" i="8"/>
  <c r="N719" i="8"/>
  <c r="N737" i="8"/>
  <c r="N770" i="8"/>
  <c r="N858" i="8"/>
  <c r="N881" i="8"/>
  <c r="N906" i="8"/>
  <c r="N965" i="8"/>
  <c r="N980" i="8"/>
  <c r="N1003" i="8"/>
  <c r="N1020" i="8"/>
  <c r="N1028" i="8"/>
  <c r="N1030" i="8"/>
  <c r="N1043" i="8"/>
  <c r="N573" i="8"/>
  <c r="N365" i="8"/>
  <c r="N636" i="8"/>
  <c r="N796" i="8"/>
  <c r="N834" i="8"/>
  <c r="N837" i="8"/>
  <c r="N904" i="8"/>
  <c r="N927" i="8"/>
  <c r="N744" i="8"/>
  <c r="N882" i="8"/>
  <c r="N1006" i="8"/>
  <c r="N654" i="8"/>
  <c r="N794" i="8"/>
  <c r="N879" i="8"/>
  <c r="N940" i="8"/>
  <c r="N963" i="8"/>
  <c r="N978" i="8"/>
  <c r="N983" i="8"/>
  <c r="N1029" i="8"/>
  <c r="N663" i="8"/>
  <c r="N732" i="8"/>
  <c r="N760" i="8"/>
  <c r="N766" i="8"/>
  <c r="N856" i="8"/>
  <c r="N986" i="8"/>
  <c r="N721" i="8"/>
  <c r="N846" i="8"/>
  <c r="N849" i="8"/>
  <c r="N899" i="8"/>
  <c r="N915" i="8"/>
  <c r="N918" i="8"/>
  <c r="N958" i="8"/>
  <c r="N1022" i="8"/>
  <c r="N1037" i="8"/>
  <c r="N270" i="8"/>
  <c r="N458" i="8"/>
  <c r="N512" i="8"/>
  <c r="N545" i="8"/>
  <c r="N587" i="8"/>
  <c r="N590" i="8"/>
  <c r="N781" i="8"/>
  <c r="N820" i="8"/>
  <c r="N822" i="8"/>
  <c r="N853" i="8"/>
  <c r="N870" i="8"/>
  <c r="N893" i="8"/>
  <c r="N976" i="8"/>
  <c r="N981" i="8"/>
  <c r="N1001" i="8"/>
  <c r="N450" i="8"/>
  <c r="N550" i="8"/>
  <c r="N622" i="8"/>
  <c r="N730" i="8"/>
  <c r="N818" i="8"/>
  <c r="N1025" i="8"/>
  <c r="N235" i="8"/>
  <c r="N540" i="8"/>
  <c r="N640" i="8"/>
  <c r="N1033" i="8"/>
  <c r="N758" i="8"/>
  <c r="N484" i="8"/>
  <c r="N649" i="8"/>
  <c r="N752" i="8"/>
  <c r="N768" i="8"/>
  <c r="N816" i="8"/>
  <c r="N830" i="8"/>
  <c r="N971" i="8"/>
  <c r="N1018" i="8"/>
  <c r="N665" i="8"/>
  <c r="N749" i="8"/>
  <c r="N861" i="8"/>
  <c r="N953" i="8"/>
  <c r="N956" i="8"/>
  <c r="N865" i="8"/>
  <c r="N1016" i="8"/>
  <c r="N568" i="8"/>
  <c r="N884" i="8"/>
  <c r="N929" i="8"/>
  <c r="N991" i="8"/>
  <c r="N994" i="8"/>
  <c r="N683" i="8"/>
  <c r="N680" i="8"/>
  <c r="N888" i="8"/>
  <c r="N1035" i="8"/>
  <c r="N999" i="8"/>
  <c r="N1014" i="8"/>
  <c r="N740" i="8"/>
  <c r="N942" i="8"/>
  <c r="N951" i="8"/>
  <c r="N707" i="8"/>
  <c r="N704" i="8"/>
  <c r="N714" i="8"/>
  <c r="N90" i="8"/>
  <c r="I50" i="6"/>
  <c r="G50" i="6"/>
  <c r="T6" i="8"/>
  <c r="C50" i="6"/>
  <c r="N7" i="8"/>
  <c r="Q7" i="8"/>
  <c r="Q49" i="8" l="1"/>
  <c r="Q522" i="8"/>
  <c r="F19" i="37"/>
  <c r="Q857" i="8"/>
  <c r="G19" i="37" s="1"/>
  <c r="F17" i="37"/>
  <c r="F18" i="37"/>
  <c r="Q573" i="8"/>
  <c r="G18" i="37" s="1"/>
  <c r="T704" i="8"/>
  <c r="V704" i="8"/>
  <c r="R704" i="8"/>
  <c r="V956" i="8"/>
  <c r="T956" i="8"/>
  <c r="R956" i="8"/>
  <c r="V484" i="8"/>
  <c r="T484" i="8"/>
  <c r="R484" i="8"/>
  <c r="T758" i="8"/>
  <c r="V758" i="8"/>
  <c r="R758" i="8"/>
  <c r="V1025" i="8"/>
  <c r="T1025" i="8"/>
  <c r="R1025" i="8"/>
  <c r="T853" i="8"/>
  <c r="V853" i="8"/>
  <c r="R853" i="8"/>
  <c r="T879" i="8"/>
  <c r="V879" i="8"/>
  <c r="R879" i="8"/>
  <c r="V796" i="8"/>
  <c r="T796" i="8"/>
  <c r="R796" i="8"/>
  <c r="V881" i="8"/>
  <c r="T881" i="8"/>
  <c r="R881" i="8"/>
  <c r="V934" i="8"/>
  <c r="T934" i="8"/>
  <c r="R934" i="8"/>
  <c r="V1008" i="8"/>
  <c r="T1008" i="8"/>
  <c r="R1008" i="8"/>
  <c r="T626" i="8"/>
  <c r="V626" i="8"/>
  <c r="R626" i="8"/>
  <c r="T854" i="8"/>
  <c r="V854" i="8"/>
  <c r="R854" i="8"/>
  <c r="V473" i="8"/>
  <c r="T473" i="8"/>
  <c r="R473" i="8"/>
  <c r="V972" i="8"/>
  <c r="T972" i="8"/>
  <c r="R972" i="8"/>
  <c r="T617" i="8"/>
  <c r="V617" i="8"/>
  <c r="R617" i="8"/>
  <c r="V913" i="8"/>
  <c r="T913" i="8"/>
  <c r="R913" i="8"/>
  <c r="V784" i="8"/>
  <c r="T784" i="8"/>
  <c r="R784" i="8"/>
  <c r="T811" i="8"/>
  <c r="V811" i="8"/>
  <c r="R811" i="8"/>
  <c r="T701" i="8"/>
  <c r="V701" i="8"/>
  <c r="R701" i="8"/>
  <c r="V917" i="8"/>
  <c r="T917" i="8"/>
  <c r="R917" i="8"/>
  <c r="T812" i="8"/>
  <c r="V812" i="8"/>
  <c r="R812" i="8"/>
  <c r="V1015" i="8"/>
  <c r="T1015" i="8"/>
  <c r="R1015" i="8"/>
  <c r="V746" i="8"/>
  <c r="T746" i="8"/>
  <c r="R746" i="8"/>
  <c r="T452" i="8"/>
  <c r="V452" i="8"/>
  <c r="R452" i="8"/>
  <c r="T919" i="8"/>
  <c r="V919" i="8"/>
  <c r="R919" i="8"/>
  <c r="T795" i="8"/>
  <c r="R795" i="8"/>
  <c r="V795" i="8"/>
  <c r="T633" i="8"/>
  <c r="V633" i="8"/>
  <c r="R633" i="8"/>
  <c r="T894" i="8"/>
  <c r="V894" i="8"/>
  <c r="R894" i="8"/>
  <c r="T717" i="8"/>
  <c r="V717" i="8"/>
  <c r="R717" i="8"/>
  <c r="V970" i="8"/>
  <c r="T970" i="8"/>
  <c r="R970" i="8"/>
  <c r="T840" i="8"/>
  <c r="V840" i="8"/>
  <c r="R840" i="8"/>
  <c r="T761" i="8"/>
  <c r="V761" i="8"/>
  <c r="R761" i="8"/>
  <c r="T378" i="8"/>
  <c r="V378" i="8"/>
  <c r="R378" i="8"/>
  <c r="V1032" i="8"/>
  <c r="T1032" i="8"/>
  <c r="R1032" i="8"/>
  <c r="T900" i="8"/>
  <c r="V900" i="8"/>
  <c r="R900" i="8"/>
  <c r="V710" i="8"/>
  <c r="T710" i="8"/>
  <c r="R710" i="8"/>
  <c r="V630" i="8"/>
  <c r="T630" i="8"/>
  <c r="R630" i="8"/>
  <c r="T507" i="8"/>
  <c r="V507" i="8"/>
  <c r="R507" i="8"/>
  <c r="V690" i="8"/>
  <c r="T690" i="8"/>
  <c r="R690" i="8"/>
  <c r="T508" i="8"/>
  <c r="V508" i="8"/>
  <c r="R508" i="8"/>
  <c r="T705" i="8"/>
  <c r="V705" i="8"/>
  <c r="R705" i="8"/>
  <c r="T569" i="8"/>
  <c r="V569" i="8"/>
  <c r="R569" i="8"/>
  <c r="T206" i="8"/>
  <c r="V206" i="8"/>
  <c r="R206" i="8"/>
  <c r="T513" i="8"/>
  <c r="V513" i="8"/>
  <c r="R513" i="8"/>
  <c r="T315" i="8"/>
  <c r="V315" i="8"/>
  <c r="R315" i="8"/>
  <c r="T370" i="8"/>
  <c r="V370" i="8"/>
  <c r="R370" i="8"/>
  <c r="V645" i="8"/>
  <c r="T645" i="8"/>
  <c r="R645" i="8"/>
  <c r="T487" i="8"/>
  <c r="V487" i="8"/>
  <c r="R487" i="8"/>
  <c r="V137" i="8"/>
  <c r="T137" i="8"/>
  <c r="R137" i="8"/>
  <c r="T618" i="8"/>
  <c r="V618" i="8"/>
  <c r="R618" i="8"/>
  <c r="T372" i="8"/>
  <c r="V372" i="8"/>
  <c r="R372" i="8"/>
  <c r="T625" i="8"/>
  <c r="V625" i="8"/>
  <c r="R625" i="8"/>
  <c r="T514" i="8"/>
  <c r="V514" i="8"/>
  <c r="R514" i="8"/>
  <c r="T381" i="8"/>
  <c r="V381" i="8"/>
  <c r="R381" i="8"/>
  <c r="V239" i="8"/>
  <c r="T239" i="8"/>
  <c r="R239" i="8"/>
  <c r="V386" i="8"/>
  <c r="T386" i="8"/>
  <c r="R386" i="8"/>
  <c r="V165" i="8"/>
  <c r="T165" i="8"/>
  <c r="R165" i="8"/>
  <c r="T434" i="8"/>
  <c r="V434" i="8"/>
  <c r="R434" i="8"/>
  <c r="V342" i="8"/>
  <c r="T342" i="8"/>
  <c r="R342" i="8"/>
  <c r="T125" i="8"/>
  <c r="V125" i="8"/>
  <c r="R125" i="8"/>
  <c r="T387" i="8"/>
  <c r="V387" i="8"/>
  <c r="R387" i="8"/>
  <c r="T246" i="8"/>
  <c r="V246" i="8"/>
  <c r="R246" i="8"/>
  <c r="T442" i="8"/>
  <c r="V442" i="8"/>
  <c r="R442" i="8"/>
  <c r="T188" i="8"/>
  <c r="V188" i="8"/>
  <c r="R188" i="8"/>
  <c r="T390" i="8"/>
  <c r="V390" i="8"/>
  <c r="R390" i="8"/>
  <c r="T44" i="8"/>
  <c r="V44" i="8"/>
  <c r="R44" i="8"/>
  <c r="R251" i="8"/>
  <c r="T251" i="8"/>
  <c r="V251" i="8"/>
  <c r="T463" i="8"/>
  <c r="V463" i="8"/>
  <c r="R463" i="8"/>
  <c r="T332" i="8"/>
  <c r="V332" i="8"/>
  <c r="R332" i="8"/>
  <c r="T198" i="8"/>
  <c r="V198" i="8"/>
  <c r="R198" i="8"/>
  <c r="T17" i="8"/>
  <c r="V17" i="8"/>
  <c r="R17" i="8"/>
  <c r="T79" i="8"/>
  <c r="V79" i="8"/>
  <c r="R79" i="8"/>
  <c r="V276" i="8"/>
  <c r="T276" i="8"/>
  <c r="R276" i="8"/>
  <c r="T120" i="8"/>
  <c r="V120" i="8"/>
  <c r="R120" i="8"/>
  <c r="T313" i="8"/>
  <c r="V313" i="8"/>
  <c r="R313" i="8"/>
  <c r="V73" i="8"/>
  <c r="T73" i="8"/>
  <c r="R73" i="8"/>
  <c r="T167" i="8"/>
  <c r="V167" i="8"/>
  <c r="R167" i="8"/>
  <c r="V308" i="8"/>
  <c r="T308" i="8"/>
  <c r="R308" i="8"/>
  <c r="T127" i="8"/>
  <c r="V127" i="8"/>
  <c r="R127" i="8"/>
  <c r="R303" i="8"/>
  <c r="T303" i="8"/>
  <c r="V303" i="8"/>
  <c r="T179" i="8"/>
  <c r="V179" i="8"/>
  <c r="R179" i="8"/>
  <c r="V80" i="8"/>
  <c r="T80" i="8"/>
  <c r="R80" i="8"/>
  <c r="T229" i="8"/>
  <c r="V229" i="8"/>
  <c r="R229" i="8"/>
  <c r="R187" i="8"/>
  <c r="V187" i="8"/>
  <c r="T187" i="8"/>
  <c r="T48" i="8"/>
  <c r="V48" i="8"/>
  <c r="R48" i="8"/>
  <c r="T38" i="8"/>
  <c r="V38" i="8"/>
  <c r="R38" i="8"/>
  <c r="V707" i="8"/>
  <c r="T707" i="8"/>
  <c r="R707" i="8"/>
  <c r="V1016" i="8"/>
  <c r="T1016" i="8"/>
  <c r="R1016" i="8"/>
  <c r="V953" i="8"/>
  <c r="T953" i="8"/>
  <c r="R953" i="8"/>
  <c r="T56" i="8"/>
  <c r="R56" i="8"/>
  <c r="V56" i="8"/>
  <c r="T147" i="8"/>
  <c r="V147" i="8"/>
  <c r="R147" i="8"/>
  <c r="V1035" i="8"/>
  <c r="T1035" i="8"/>
  <c r="R1035" i="8"/>
  <c r="V300" i="8"/>
  <c r="T300" i="8"/>
  <c r="R300" i="8"/>
  <c r="T174" i="8"/>
  <c r="V174" i="8"/>
  <c r="R174" i="8"/>
  <c r="T226" i="8"/>
  <c r="V226" i="8"/>
  <c r="R226" i="8"/>
  <c r="T818" i="8"/>
  <c r="V818" i="8"/>
  <c r="R818" i="8"/>
  <c r="T76" i="8"/>
  <c r="V76" i="8"/>
  <c r="R76" i="8"/>
  <c r="V822" i="8"/>
  <c r="T822" i="8"/>
  <c r="R822" i="8"/>
  <c r="T115" i="8"/>
  <c r="V115" i="8"/>
  <c r="R115" i="8"/>
  <c r="T277" i="8"/>
  <c r="V277" i="8"/>
  <c r="R277" i="8"/>
  <c r="T293" i="8"/>
  <c r="V293" i="8"/>
  <c r="R293" i="8"/>
  <c r="T794" i="8"/>
  <c r="V794" i="8"/>
  <c r="R794" i="8"/>
  <c r="T636" i="8"/>
  <c r="V636" i="8"/>
  <c r="R636" i="8"/>
  <c r="V858" i="8"/>
  <c r="T858" i="8"/>
  <c r="R858" i="8"/>
  <c r="T911" i="8"/>
  <c r="V911" i="8"/>
  <c r="R911" i="8"/>
  <c r="V990" i="8"/>
  <c r="T990" i="8"/>
  <c r="R990" i="8"/>
  <c r="V603" i="8"/>
  <c r="T603" i="8"/>
  <c r="R603" i="8"/>
  <c r="T829" i="8"/>
  <c r="V829" i="8"/>
  <c r="R829" i="8"/>
  <c r="V967" i="8"/>
  <c r="T967" i="8"/>
  <c r="R967" i="8"/>
  <c r="T608" i="8"/>
  <c r="V608" i="8"/>
  <c r="R608" i="8"/>
  <c r="V902" i="8"/>
  <c r="T902" i="8"/>
  <c r="R902" i="8"/>
  <c r="V756" i="8"/>
  <c r="T756" i="8"/>
  <c r="R756" i="8"/>
  <c r="T803" i="8"/>
  <c r="R803" i="8"/>
  <c r="V803" i="8"/>
  <c r="V696" i="8"/>
  <c r="T696" i="8"/>
  <c r="R696" i="8"/>
  <c r="T910" i="8"/>
  <c r="V910" i="8"/>
  <c r="R910" i="8"/>
  <c r="T809" i="8"/>
  <c r="R809" i="8"/>
  <c r="V809" i="8"/>
  <c r="V1007" i="8"/>
  <c r="T1007" i="8"/>
  <c r="R1007" i="8"/>
  <c r="T734" i="8"/>
  <c r="V734" i="8"/>
  <c r="R734" i="8"/>
  <c r="T430" i="8"/>
  <c r="V430" i="8"/>
  <c r="R430" i="8"/>
  <c r="T878" i="8"/>
  <c r="V878" i="8"/>
  <c r="R878" i="8"/>
  <c r="V792" i="8"/>
  <c r="T792" i="8"/>
  <c r="R792" i="8"/>
  <c r="T623" i="8"/>
  <c r="V623" i="8"/>
  <c r="R623" i="8"/>
  <c r="V885" i="8"/>
  <c r="T885" i="8"/>
  <c r="R885" i="8"/>
  <c r="T697" i="8"/>
  <c r="V697" i="8"/>
  <c r="R697" i="8"/>
  <c r="V952" i="8"/>
  <c r="T952" i="8"/>
  <c r="R952" i="8"/>
  <c r="T835" i="8"/>
  <c r="V835" i="8"/>
  <c r="R835" i="8"/>
  <c r="T759" i="8"/>
  <c r="V759" i="8"/>
  <c r="R759" i="8"/>
  <c r="V297" i="8"/>
  <c r="T297" i="8"/>
  <c r="R297" i="8"/>
  <c r="V1024" i="8"/>
  <c r="T1024" i="8"/>
  <c r="R1024" i="8"/>
  <c r="T898" i="8"/>
  <c r="V898" i="8"/>
  <c r="R898" i="8"/>
  <c r="V699" i="8"/>
  <c r="T699" i="8"/>
  <c r="R699" i="8"/>
  <c r="V628" i="8"/>
  <c r="T628" i="8"/>
  <c r="R628" i="8"/>
  <c r="T486" i="8"/>
  <c r="V486" i="8"/>
  <c r="R486" i="8"/>
  <c r="T688" i="8"/>
  <c r="V688" i="8"/>
  <c r="R688" i="8"/>
  <c r="V499" i="8"/>
  <c r="T499" i="8"/>
  <c r="R499" i="8"/>
  <c r="T692" i="8"/>
  <c r="V692" i="8"/>
  <c r="R692" i="8"/>
  <c r="T541" i="8"/>
  <c r="V541" i="8"/>
  <c r="R541" i="8"/>
  <c r="T135" i="8"/>
  <c r="V135" i="8"/>
  <c r="R135" i="8"/>
  <c r="T511" i="8"/>
  <c r="V511" i="8"/>
  <c r="R511" i="8"/>
  <c r="V289" i="8"/>
  <c r="T289" i="8"/>
  <c r="R289" i="8"/>
  <c r="V338" i="8"/>
  <c r="T338" i="8"/>
  <c r="R338" i="8"/>
  <c r="T643" i="8"/>
  <c r="V643" i="8"/>
  <c r="R643" i="8"/>
  <c r="T480" i="8"/>
  <c r="V480" i="8"/>
  <c r="R480" i="8"/>
  <c r="V715" i="8"/>
  <c r="T715" i="8"/>
  <c r="R715" i="8"/>
  <c r="T609" i="8"/>
  <c r="V609" i="8"/>
  <c r="R609" i="8"/>
  <c r="T368" i="8"/>
  <c r="V368" i="8"/>
  <c r="R368" i="8"/>
  <c r="T616" i="8"/>
  <c r="V616" i="8"/>
  <c r="R616" i="8"/>
  <c r="T503" i="8"/>
  <c r="V503" i="8"/>
  <c r="R503" i="8"/>
  <c r="V373" i="8"/>
  <c r="T373" i="8"/>
  <c r="R373" i="8"/>
  <c r="T225" i="8"/>
  <c r="V225" i="8"/>
  <c r="R225" i="8"/>
  <c r="T376" i="8"/>
  <c r="V376" i="8"/>
  <c r="R376" i="8"/>
  <c r="V161" i="8"/>
  <c r="T161" i="8"/>
  <c r="R161" i="8"/>
  <c r="V424" i="8"/>
  <c r="T424" i="8"/>
  <c r="R424" i="8"/>
  <c r="V339" i="8"/>
  <c r="T339" i="8"/>
  <c r="R339" i="8"/>
  <c r="V108" i="8"/>
  <c r="T108" i="8"/>
  <c r="R108" i="8"/>
  <c r="T382" i="8"/>
  <c r="V382" i="8"/>
  <c r="R382" i="8"/>
  <c r="T177" i="8"/>
  <c r="V177" i="8"/>
  <c r="R177" i="8"/>
  <c r="T429" i="8"/>
  <c r="V429" i="8"/>
  <c r="R429" i="8"/>
  <c r="V168" i="8"/>
  <c r="T168" i="8"/>
  <c r="R168" i="8"/>
  <c r="T369" i="8"/>
  <c r="V369" i="8"/>
  <c r="R369" i="8"/>
  <c r="T37" i="8"/>
  <c r="V37" i="8"/>
  <c r="R37" i="8"/>
  <c r="V228" i="8"/>
  <c r="T228" i="8"/>
  <c r="R228" i="8"/>
  <c r="R448" i="8"/>
  <c r="T448" i="8"/>
  <c r="V448" i="8"/>
  <c r="T323" i="8"/>
  <c r="V323" i="8"/>
  <c r="R323" i="8"/>
  <c r="V175" i="8"/>
  <c r="T175" i="8"/>
  <c r="R175" i="8"/>
  <c r="T87" i="8"/>
  <c r="V87" i="8"/>
  <c r="R87" i="8"/>
  <c r="T71" i="8"/>
  <c r="V71" i="8"/>
  <c r="R71" i="8"/>
  <c r="T264" i="8"/>
  <c r="V264" i="8"/>
  <c r="R264" i="8"/>
  <c r="V117" i="8"/>
  <c r="T117" i="8"/>
  <c r="R117" i="8"/>
  <c r="T183" i="8"/>
  <c r="V183" i="8"/>
  <c r="R183" i="8"/>
  <c r="V888" i="8"/>
  <c r="T888" i="8"/>
  <c r="R888" i="8"/>
  <c r="T865" i="8"/>
  <c r="V865" i="8"/>
  <c r="R865" i="8"/>
  <c r="V861" i="8"/>
  <c r="T861" i="8"/>
  <c r="R861" i="8"/>
  <c r="T730" i="8"/>
  <c r="V730" i="8"/>
  <c r="R730" i="8"/>
  <c r="V820" i="8"/>
  <c r="T820" i="8"/>
  <c r="R820" i="8"/>
  <c r="V1037" i="8"/>
  <c r="T1037" i="8"/>
  <c r="R1037" i="8"/>
  <c r="V986" i="8"/>
  <c r="T986" i="8"/>
  <c r="R986" i="8"/>
  <c r="T654" i="8"/>
  <c r="V654" i="8"/>
  <c r="R654" i="8"/>
  <c r="V365" i="8"/>
  <c r="T365" i="8"/>
  <c r="R365" i="8"/>
  <c r="V770" i="8"/>
  <c r="T770" i="8"/>
  <c r="R770" i="8"/>
  <c r="T895" i="8"/>
  <c r="V895" i="8"/>
  <c r="R895" i="8"/>
  <c r="V975" i="8"/>
  <c r="T975" i="8"/>
  <c r="R975" i="8"/>
  <c r="T525" i="8"/>
  <c r="V525" i="8"/>
  <c r="R525" i="8"/>
  <c r="V823" i="8"/>
  <c r="R823" i="8"/>
  <c r="T823" i="8"/>
  <c r="V949" i="8"/>
  <c r="T949" i="8"/>
  <c r="R949" i="8"/>
  <c r="T580" i="8"/>
  <c r="V580" i="8"/>
  <c r="R580" i="8"/>
  <c r="T874" i="8"/>
  <c r="V874" i="8"/>
  <c r="R874" i="8"/>
  <c r="T693" i="8"/>
  <c r="V693" i="8"/>
  <c r="R693" i="8"/>
  <c r="T801" i="8"/>
  <c r="R801" i="8"/>
  <c r="V801" i="8"/>
  <c r="T634" i="8"/>
  <c r="V634" i="8"/>
  <c r="R634" i="8"/>
  <c r="V901" i="8"/>
  <c r="T901" i="8"/>
  <c r="R901" i="8"/>
  <c r="T799" i="8"/>
  <c r="V799" i="8"/>
  <c r="R799" i="8"/>
  <c r="V982" i="8"/>
  <c r="T982" i="8"/>
  <c r="R982" i="8"/>
  <c r="T722" i="8"/>
  <c r="V722" i="8"/>
  <c r="R722" i="8"/>
  <c r="T318" i="8"/>
  <c r="V318" i="8"/>
  <c r="R318" i="8"/>
  <c r="T871" i="8"/>
  <c r="V871" i="8"/>
  <c r="R871" i="8"/>
  <c r="T783" i="8"/>
  <c r="V783" i="8"/>
  <c r="R783" i="8"/>
  <c r="T542" i="8"/>
  <c r="V542" i="8"/>
  <c r="R542" i="8"/>
  <c r="V880" i="8"/>
  <c r="T880" i="8"/>
  <c r="R880" i="8"/>
  <c r="V648" i="8"/>
  <c r="T648" i="8"/>
  <c r="R648" i="8"/>
  <c r="V943" i="8"/>
  <c r="T943" i="8"/>
  <c r="R943" i="8"/>
  <c r="T828" i="8"/>
  <c r="V828" i="8"/>
  <c r="R828" i="8"/>
  <c r="V743" i="8"/>
  <c r="T743" i="8"/>
  <c r="R743" i="8"/>
  <c r="V988" i="8"/>
  <c r="T988" i="8"/>
  <c r="R988" i="8"/>
  <c r="T817" i="8"/>
  <c r="R817" i="8"/>
  <c r="V817" i="8"/>
  <c r="T681" i="8"/>
  <c r="V681" i="8"/>
  <c r="R681" i="8"/>
  <c r="V619" i="8"/>
  <c r="T619" i="8"/>
  <c r="R619" i="8"/>
  <c r="T479" i="8"/>
  <c r="V479" i="8"/>
  <c r="R479" i="8"/>
  <c r="T677" i="8"/>
  <c r="V677" i="8"/>
  <c r="R677" i="8"/>
  <c r="T488" i="8"/>
  <c r="V488" i="8"/>
  <c r="R488" i="8"/>
  <c r="V679" i="8"/>
  <c r="T679" i="8"/>
  <c r="R679" i="8"/>
  <c r="V529" i="8"/>
  <c r="T529" i="8"/>
  <c r="R529" i="8"/>
  <c r="V49" i="8"/>
  <c r="T49" i="8"/>
  <c r="R49" i="8"/>
  <c r="T502" i="8"/>
  <c r="V502" i="8"/>
  <c r="R502" i="8"/>
  <c r="V278" i="8"/>
  <c r="T278" i="8"/>
  <c r="R278" i="8"/>
  <c r="T280" i="8"/>
  <c r="V280" i="8"/>
  <c r="R280" i="8"/>
  <c r="T584" i="8"/>
  <c r="V584" i="8"/>
  <c r="R584" i="8"/>
  <c r="T472" i="8"/>
  <c r="V472" i="8"/>
  <c r="R472" i="8"/>
  <c r="V713" i="8"/>
  <c r="T713" i="8"/>
  <c r="R713" i="8"/>
  <c r="T600" i="8"/>
  <c r="V600" i="8"/>
  <c r="R600" i="8"/>
  <c r="T291" i="8"/>
  <c r="V291" i="8"/>
  <c r="R291" i="8"/>
  <c r="T607" i="8"/>
  <c r="V607" i="8"/>
  <c r="R607" i="8"/>
  <c r="T493" i="8"/>
  <c r="V493" i="8"/>
  <c r="R493" i="8"/>
  <c r="T362" i="8"/>
  <c r="V362" i="8"/>
  <c r="R362" i="8"/>
  <c r="V180" i="8"/>
  <c r="T180" i="8"/>
  <c r="R180" i="8"/>
  <c r="V333" i="8"/>
  <c r="T333" i="8"/>
  <c r="R333" i="8"/>
  <c r="T130" i="8"/>
  <c r="V130" i="8"/>
  <c r="R130" i="8"/>
  <c r="T421" i="8"/>
  <c r="V421" i="8"/>
  <c r="R421" i="8"/>
  <c r="T336" i="8"/>
  <c r="V336" i="8"/>
  <c r="R336" i="8"/>
  <c r="V101" i="8"/>
  <c r="T101" i="8"/>
  <c r="R101" i="8"/>
  <c r="T377" i="8"/>
  <c r="V377" i="8"/>
  <c r="R377" i="8"/>
  <c r="V116" i="8"/>
  <c r="T116" i="8"/>
  <c r="R116" i="8"/>
  <c r="T409" i="8"/>
  <c r="V409" i="8"/>
  <c r="R409" i="8"/>
  <c r="T143" i="8"/>
  <c r="V143" i="8"/>
  <c r="R143" i="8"/>
  <c r="T361" i="8"/>
  <c r="V361" i="8"/>
  <c r="R361" i="8"/>
  <c r="R364" i="8"/>
  <c r="T364" i="8"/>
  <c r="V364" i="8"/>
  <c r="V220" i="8"/>
  <c r="T220" i="8"/>
  <c r="R220" i="8"/>
  <c r="V445" i="8"/>
  <c r="T445" i="8"/>
  <c r="R445" i="8"/>
  <c r="R294" i="8"/>
  <c r="V294" i="8"/>
  <c r="T294" i="8"/>
  <c r="V158" i="8"/>
  <c r="T158" i="8"/>
  <c r="R158" i="8"/>
  <c r="V81" i="8"/>
  <c r="T81" i="8"/>
  <c r="R81" i="8"/>
  <c r="V62" i="8"/>
  <c r="T62" i="8"/>
  <c r="R62" i="8"/>
  <c r="T256" i="8"/>
  <c r="V256" i="8"/>
  <c r="R256" i="8"/>
  <c r="T102" i="8"/>
  <c r="V102" i="8"/>
  <c r="R102" i="8"/>
  <c r="T253" i="8"/>
  <c r="V253" i="8"/>
  <c r="R253" i="8"/>
  <c r="T282" i="8"/>
  <c r="V282" i="8"/>
  <c r="R282" i="8"/>
  <c r="T31" i="8"/>
  <c r="V31" i="8"/>
  <c r="R31" i="8"/>
  <c r="T90" i="8"/>
  <c r="V90" i="8"/>
  <c r="R90" i="8"/>
  <c r="V749" i="8"/>
  <c r="T749" i="8"/>
  <c r="R749" i="8"/>
  <c r="T622" i="8"/>
  <c r="V622" i="8"/>
  <c r="R622" i="8"/>
  <c r="T781" i="8"/>
  <c r="V781" i="8"/>
  <c r="R781" i="8"/>
  <c r="V1022" i="8"/>
  <c r="T1022" i="8"/>
  <c r="R1022" i="8"/>
  <c r="V856" i="8"/>
  <c r="T856" i="8"/>
  <c r="R856" i="8"/>
  <c r="V573" i="8"/>
  <c r="T573" i="8"/>
  <c r="T737" i="8"/>
  <c r="V737" i="8"/>
  <c r="R737" i="8"/>
  <c r="T875" i="8"/>
  <c r="V875" i="8"/>
  <c r="R875" i="8"/>
  <c r="V960" i="8"/>
  <c r="T960" i="8"/>
  <c r="R960" i="8"/>
  <c r="V523" i="8"/>
  <c r="T523" i="8"/>
  <c r="R523" i="8"/>
  <c r="V772" i="8"/>
  <c r="T772" i="8"/>
  <c r="R772" i="8"/>
  <c r="T936" i="8"/>
  <c r="V936" i="8"/>
  <c r="R936" i="8"/>
  <c r="T562" i="8"/>
  <c r="V562" i="8"/>
  <c r="R562" i="8"/>
  <c r="V1044" i="8"/>
  <c r="T1044" i="8"/>
  <c r="R1044" i="8"/>
  <c r="T841" i="8"/>
  <c r="V841" i="8"/>
  <c r="R841" i="8"/>
  <c r="T596" i="8"/>
  <c r="V596" i="8"/>
  <c r="R596" i="8"/>
  <c r="T798" i="8"/>
  <c r="V798" i="8"/>
  <c r="R798" i="8"/>
  <c r="T614" i="8"/>
  <c r="V614" i="8"/>
  <c r="R614" i="8"/>
  <c r="T883" i="8"/>
  <c r="V883" i="8"/>
  <c r="R883" i="8"/>
  <c r="T787" i="8"/>
  <c r="V787" i="8"/>
  <c r="R787" i="8"/>
  <c r="V964" i="8"/>
  <c r="T964" i="8"/>
  <c r="R964" i="8"/>
  <c r="V695" i="8"/>
  <c r="T695" i="8"/>
  <c r="R695" i="8"/>
  <c r="V1011" i="8"/>
  <c r="T1011" i="8"/>
  <c r="R1011" i="8"/>
  <c r="T869" i="8"/>
  <c r="V869" i="8"/>
  <c r="R869" i="8"/>
  <c r="T780" i="8"/>
  <c r="V780" i="8"/>
  <c r="R780" i="8"/>
  <c r="V215" i="8"/>
  <c r="T215" i="8"/>
  <c r="R215" i="8"/>
  <c r="T821" i="8"/>
  <c r="V821" i="8"/>
  <c r="R821" i="8"/>
  <c r="R565" i="8"/>
  <c r="T565" i="8"/>
  <c r="V565" i="8"/>
  <c r="V921" i="8"/>
  <c r="T921" i="8"/>
  <c r="R921" i="8"/>
  <c r="V819" i="8"/>
  <c r="T819" i="8"/>
  <c r="R819" i="8"/>
  <c r="T731" i="8"/>
  <c r="V731" i="8"/>
  <c r="R731" i="8"/>
  <c r="V979" i="8"/>
  <c r="T979" i="8"/>
  <c r="R979" i="8"/>
  <c r="T815" i="8"/>
  <c r="V815" i="8"/>
  <c r="R815" i="8"/>
  <c r="T673" i="8"/>
  <c r="V673" i="8"/>
  <c r="R673" i="8"/>
  <c r="V610" i="8"/>
  <c r="T610" i="8"/>
  <c r="R610" i="8"/>
  <c r="V477" i="8"/>
  <c r="T477" i="8"/>
  <c r="R477" i="8"/>
  <c r="T659" i="8"/>
  <c r="V659" i="8"/>
  <c r="R659" i="8"/>
  <c r="V468" i="8"/>
  <c r="T468" i="8"/>
  <c r="R468" i="8"/>
  <c r="T638" i="8"/>
  <c r="V638" i="8"/>
  <c r="R638" i="8"/>
  <c r="T521" i="8"/>
  <c r="V521" i="8"/>
  <c r="R521" i="8"/>
  <c r="T613" i="8"/>
  <c r="V613" i="8"/>
  <c r="R613" i="8"/>
  <c r="T485" i="8"/>
  <c r="V485" i="8"/>
  <c r="R485" i="8"/>
  <c r="T620" i="8"/>
  <c r="V620" i="8"/>
  <c r="R620" i="8"/>
  <c r="T261" i="8"/>
  <c r="V261" i="8"/>
  <c r="R261" i="8"/>
  <c r="T572" i="8"/>
  <c r="V572" i="8"/>
  <c r="R572" i="8"/>
  <c r="V460" i="8"/>
  <c r="T460" i="8"/>
  <c r="R460" i="8"/>
  <c r="T700" i="8"/>
  <c r="V700" i="8"/>
  <c r="R700" i="8"/>
  <c r="T591" i="8"/>
  <c r="V591" i="8"/>
  <c r="R591" i="8"/>
  <c r="V718" i="8"/>
  <c r="T718" i="8"/>
  <c r="R718" i="8"/>
  <c r="T598" i="8"/>
  <c r="V598" i="8"/>
  <c r="R598" i="8"/>
  <c r="T489" i="8"/>
  <c r="V489" i="8"/>
  <c r="R489" i="8"/>
  <c r="V354" i="8"/>
  <c r="T354" i="8"/>
  <c r="R354" i="8"/>
  <c r="T121" i="8"/>
  <c r="V121" i="8"/>
  <c r="R121" i="8"/>
  <c r="V263" i="8"/>
  <c r="T263" i="8"/>
  <c r="R263" i="8"/>
  <c r="V113" i="8"/>
  <c r="T113" i="8"/>
  <c r="R113" i="8"/>
  <c r="V419" i="8"/>
  <c r="T419" i="8"/>
  <c r="R419" i="8"/>
  <c r="V331" i="8"/>
  <c r="T331" i="8"/>
  <c r="R331" i="8"/>
  <c r="R86" i="8"/>
  <c r="T86" i="8"/>
  <c r="V86" i="8"/>
  <c r="T366" i="8"/>
  <c r="V366" i="8"/>
  <c r="R366" i="8"/>
  <c r="T74" i="8"/>
  <c r="R74" i="8"/>
  <c r="V74" i="8"/>
  <c r="T398" i="8"/>
  <c r="V398" i="8"/>
  <c r="R398" i="8"/>
  <c r="T68" i="8"/>
  <c r="V68" i="8"/>
  <c r="R68" i="8"/>
  <c r="T353" i="8"/>
  <c r="V353" i="8"/>
  <c r="R353" i="8"/>
  <c r="T348" i="8"/>
  <c r="V348" i="8"/>
  <c r="R348" i="8"/>
  <c r="V170" i="8"/>
  <c r="T170" i="8"/>
  <c r="R170" i="8"/>
  <c r="V425" i="8"/>
  <c r="T425" i="8"/>
  <c r="R425" i="8"/>
  <c r="T260" i="8"/>
  <c r="V260" i="8"/>
  <c r="R260" i="8"/>
  <c r="V146" i="8"/>
  <c r="T146" i="8"/>
  <c r="R146" i="8"/>
  <c r="V36" i="8"/>
  <c r="T36" i="8"/>
  <c r="R36" i="8"/>
  <c r="T58" i="8"/>
  <c r="V58" i="8"/>
  <c r="R58" i="8"/>
  <c r="T236" i="8"/>
  <c r="V236" i="8"/>
  <c r="R236" i="8"/>
  <c r="T84" i="8"/>
  <c r="V84" i="8"/>
  <c r="R84" i="8"/>
  <c r="T244" i="8"/>
  <c r="V244" i="8"/>
  <c r="R244" i="8"/>
  <c r="T50" i="8"/>
  <c r="V50" i="8"/>
  <c r="R50" i="8"/>
  <c r="V134" i="8"/>
  <c r="T134" i="8"/>
  <c r="R134" i="8"/>
  <c r="T271" i="8"/>
  <c r="V271" i="8"/>
  <c r="R271" i="8"/>
  <c r="T46" i="8"/>
  <c r="V46" i="8"/>
  <c r="R46" i="8"/>
  <c r="T269" i="8"/>
  <c r="V269" i="8"/>
  <c r="R269" i="8"/>
  <c r="T155" i="8"/>
  <c r="V155" i="8"/>
  <c r="R155" i="8"/>
  <c r="T35" i="8"/>
  <c r="V35" i="8"/>
  <c r="R35" i="8"/>
  <c r="T172" i="8"/>
  <c r="V172" i="8"/>
  <c r="R172" i="8"/>
  <c r="T156" i="8"/>
  <c r="V156" i="8"/>
  <c r="R156" i="8"/>
  <c r="T24" i="8"/>
  <c r="V24" i="8"/>
  <c r="R24" i="8"/>
  <c r="T162" i="8"/>
  <c r="V162" i="8"/>
  <c r="R162" i="8"/>
  <c r="T665" i="8"/>
  <c r="V665" i="8"/>
  <c r="R665" i="8"/>
  <c r="T550" i="8"/>
  <c r="V550" i="8"/>
  <c r="R550" i="8"/>
  <c r="T590" i="8"/>
  <c r="V590" i="8"/>
  <c r="R590" i="8"/>
  <c r="V958" i="8"/>
  <c r="T958" i="8"/>
  <c r="R958" i="8"/>
  <c r="T766" i="8"/>
  <c r="V766" i="8"/>
  <c r="R766" i="8"/>
  <c r="V1043" i="8"/>
  <c r="T1043" i="8"/>
  <c r="R1043" i="8"/>
  <c r="V719" i="8"/>
  <c r="R719" i="8"/>
  <c r="T719" i="8"/>
  <c r="T842" i="8"/>
  <c r="V842" i="8"/>
  <c r="R842" i="8"/>
  <c r="T920" i="8"/>
  <c r="V920" i="8"/>
  <c r="R920" i="8"/>
  <c r="T504" i="8"/>
  <c r="V504" i="8"/>
  <c r="R504" i="8"/>
  <c r="V1023" i="8"/>
  <c r="T1023" i="8"/>
  <c r="R1023" i="8"/>
  <c r="T762" i="8"/>
  <c r="V762" i="8"/>
  <c r="R762" i="8"/>
  <c r="T886" i="8"/>
  <c r="V886" i="8"/>
  <c r="R886" i="8"/>
  <c r="V520" i="8"/>
  <c r="T520" i="8"/>
  <c r="R520" i="8"/>
  <c r="V1027" i="8"/>
  <c r="T1027" i="8"/>
  <c r="R1027" i="8"/>
  <c r="T814" i="8"/>
  <c r="V814" i="8"/>
  <c r="R814" i="8"/>
  <c r="V1042" i="8"/>
  <c r="T1042" i="8"/>
  <c r="R1042" i="8"/>
  <c r="V585" i="8"/>
  <c r="T585" i="8"/>
  <c r="R585" i="8"/>
  <c r="T789" i="8"/>
  <c r="R789" i="8"/>
  <c r="V789" i="8"/>
  <c r="V583" i="8"/>
  <c r="T583" i="8"/>
  <c r="R583" i="8"/>
  <c r="V1041" i="8"/>
  <c r="T1041" i="8"/>
  <c r="R1041" i="8"/>
  <c r="T876" i="8"/>
  <c r="V876" i="8"/>
  <c r="R876" i="8"/>
  <c r="V775" i="8"/>
  <c r="T775" i="8"/>
  <c r="R775" i="8"/>
  <c r="V948" i="8"/>
  <c r="T948" i="8"/>
  <c r="R948" i="8"/>
  <c r="V682" i="8"/>
  <c r="T682" i="8"/>
  <c r="R682" i="8"/>
  <c r="V1000" i="8"/>
  <c r="T1000" i="8"/>
  <c r="R1000" i="8"/>
  <c r="T862" i="8"/>
  <c r="V862" i="8"/>
  <c r="R862" i="8"/>
  <c r="T757" i="8"/>
  <c r="V757" i="8"/>
  <c r="R757" i="8"/>
  <c r="V959" i="8"/>
  <c r="T959" i="8"/>
  <c r="R959" i="8"/>
  <c r="V802" i="8"/>
  <c r="T802" i="8"/>
  <c r="R802" i="8"/>
  <c r="T498" i="8"/>
  <c r="V498" i="8"/>
  <c r="R498" i="8"/>
  <c r="T914" i="8"/>
  <c r="V914" i="8"/>
  <c r="R914" i="8"/>
  <c r="T813" i="8"/>
  <c r="V813" i="8"/>
  <c r="R813" i="8"/>
  <c r="V686" i="8"/>
  <c r="T686" i="8"/>
  <c r="R686" i="8"/>
  <c r="V961" i="8"/>
  <c r="T961" i="8"/>
  <c r="R961" i="8"/>
  <c r="T810" i="8"/>
  <c r="V810" i="8"/>
  <c r="R810" i="8"/>
  <c r="T652" i="8"/>
  <c r="V652" i="8"/>
  <c r="R652" i="8"/>
  <c r="V601" i="8"/>
  <c r="T601" i="8"/>
  <c r="R601" i="8"/>
  <c r="V475" i="8"/>
  <c r="T475" i="8"/>
  <c r="R475" i="8"/>
  <c r="T657" i="8"/>
  <c r="V657" i="8"/>
  <c r="R657" i="8"/>
  <c r="T427" i="8"/>
  <c r="V427" i="8"/>
  <c r="R427" i="8"/>
  <c r="T490" i="8"/>
  <c r="V490" i="8"/>
  <c r="R490" i="8"/>
  <c r="T604" i="8"/>
  <c r="V604" i="8"/>
  <c r="R604" i="8"/>
  <c r="T466" i="8"/>
  <c r="V466" i="8"/>
  <c r="R466" i="8"/>
  <c r="T611" i="8"/>
  <c r="V611" i="8"/>
  <c r="R611" i="8"/>
  <c r="T208" i="8"/>
  <c r="V208" i="8"/>
  <c r="R208" i="8"/>
  <c r="T558" i="8"/>
  <c r="V558" i="8"/>
  <c r="R558" i="8"/>
  <c r="T443" i="8"/>
  <c r="V443" i="8"/>
  <c r="R443" i="8"/>
  <c r="V687" i="8"/>
  <c r="T687" i="8"/>
  <c r="R687" i="8"/>
  <c r="T577" i="8"/>
  <c r="V577" i="8"/>
  <c r="R577" i="8"/>
  <c r="V702" i="8"/>
  <c r="T702" i="8"/>
  <c r="R702" i="8"/>
  <c r="T589" i="8"/>
  <c r="V589" i="8"/>
  <c r="R589" i="8"/>
  <c r="T436" i="8"/>
  <c r="V436" i="8"/>
  <c r="R436" i="8"/>
  <c r="V349" i="8"/>
  <c r="T349" i="8"/>
  <c r="R349" i="8"/>
  <c r="V83" i="8"/>
  <c r="T83" i="8"/>
  <c r="R83" i="8"/>
  <c r="T241" i="8"/>
  <c r="V241" i="8"/>
  <c r="R241" i="8"/>
  <c r="V27" i="8"/>
  <c r="T27" i="8"/>
  <c r="R27" i="8"/>
  <c r="V411" i="8"/>
  <c r="T411" i="8"/>
  <c r="R411" i="8"/>
  <c r="V310" i="8"/>
  <c r="T310" i="8"/>
  <c r="R310" i="8"/>
  <c r="T59" i="8"/>
  <c r="V59" i="8"/>
  <c r="R59" i="8"/>
  <c r="V355" i="8"/>
  <c r="T355" i="8"/>
  <c r="R355" i="8"/>
  <c r="V51" i="8"/>
  <c r="T51" i="8"/>
  <c r="R51" i="8"/>
  <c r="V395" i="8"/>
  <c r="T395" i="8"/>
  <c r="R395" i="8"/>
  <c r="T29" i="8"/>
  <c r="V29" i="8"/>
  <c r="R29" i="8"/>
  <c r="T337" i="8"/>
  <c r="V337" i="8"/>
  <c r="R337" i="8"/>
  <c r="T343" i="8"/>
  <c r="V343" i="8"/>
  <c r="R343" i="8"/>
  <c r="T151" i="8"/>
  <c r="V151" i="8"/>
  <c r="R151" i="8"/>
  <c r="T412" i="8"/>
  <c r="V412" i="8"/>
  <c r="R412" i="8"/>
  <c r="T249" i="8"/>
  <c r="V249" i="8"/>
  <c r="R249" i="8"/>
  <c r="T141" i="8"/>
  <c r="V141" i="8"/>
  <c r="R141" i="8"/>
  <c r="V34" i="8"/>
  <c r="T34" i="8"/>
  <c r="R34" i="8"/>
  <c r="V45" i="8"/>
  <c r="T45" i="8"/>
  <c r="R45" i="8"/>
  <c r="T224" i="8"/>
  <c r="V224" i="8"/>
  <c r="R224" i="8"/>
  <c r="T69" i="8"/>
  <c r="V69" i="8"/>
  <c r="R69" i="8"/>
  <c r="V207" i="8"/>
  <c r="T207" i="8"/>
  <c r="R207" i="8"/>
  <c r="T290" i="8"/>
  <c r="V290" i="8"/>
  <c r="R290" i="8"/>
  <c r="V112" i="8"/>
  <c r="T112" i="8"/>
  <c r="R112" i="8"/>
  <c r="V230" i="8"/>
  <c r="T230" i="8"/>
  <c r="R230" i="8"/>
  <c r="T43" i="8"/>
  <c r="V43" i="8"/>
  <c r="R43" i="8"/>
  <c r="T254" i="8"/>
  <c r="V254" i="8"/>
  <c r="R254" i="8"/>
  <c r="T153" i="8"/>
  <c r="V153" i="8"/>
  <c r="R153" i="8"/>
  <c r="V307" i="8"/>
  <c r="T307" i="8"/>
  <c r="R307" i="8"/>
  <c r="V164" i="8"/>
  <c r="T164" i="8"/>
  <c r="R164" i="8"/>
  <c r="T154" i="8"/>
  <c r="V154" i="8"/>
  <c r="R154" i="8"/>
  <c r="T107" i="8"/>
  <c r="V107" i="8"/>
  <c r="R107" i="8"/>
  <c r="T142" i="8"/>
  <c r="V142" i="8"/>
  <c r="R142" i="8"/>
  <c r="V680" i="8"/>
  <c r="T680" i="8"/>
  <c r="R680" i="8"/>
  <c r="V1018" i="8"/>
  <c r="T1018" i="8"/>
  <c r="R1018" i="8"/>
  <c r="V1033" i="8"/>
  <c r="T1033" i="8"/>
  <c r="R1033" i="8"/>
  <c r="V450" i="8"/>
  <c r="R450" i="8"/>
  <c r="T450" i="8"/>
  <c r="T587" i="8"/>
  <c r="V587" i="8"/>
  <c r="R587" i="8"/>
  <c r="V918" i="8"/>
  <c r="T918" i="8"/>
  <c r="R918" i="8"/>
  <c r="T760" i="8"/>
  <c r="V760" i="8"/>
  <c r="R760" i="8"/>
  <c r="V1030" i="8"/>
  <c r="T1030" i="8"/>
  <c r="R1030" i="8"/>
  <c r="V667" i="8"/>
  <c r="T667" i="8"/>
  <c r="R667" i="8"/>
  <c r="V808" i="8"/>
  <c r="T808" i="8"/>
  <c r="R808" i="8"/>
  <c r="T908" i="8"/>
  <c r="V908" i="8"/>
  <c r="R908" i="8"/>
  <c r="V367" i="8"/>
  <c r="T367" i="8"/>
  <c r="R367" i="8"/>
  <c r="V992" i="8"/>
  <c r="T992" i="8"/>
  <c r="R992" i="8"/>
  <c r="V751" i="8"/>
  <c r="T751" i="8"/>
  <c r="R751" i="8"/>
  <c r="T877" i="8"/>
  <c r="V877" i="8"/>
  <c r="R877" i="8"/>
  <c r="V501" i="8"/>
  <c r="T501" i="8"/>
  <c r="R501" i="8"/>
  <c r="V1012" i="8"/>
  <c r="T1012" i="8"/>
  <c r="R1012" i="8"/>
  <c r="T782" i="8"/>
  <c r="V782" i="8"/>
  <c r="R782" i="8"/>
  <c r="V1021" i="8"/>
  <c r="T1021" i="8"/>
  <c r="R1021" i="8"/>
  <c r="T538" i="8"/>
  <c r="V538" i="8"/>
  <c r="R538" i="8"/>
  <c r="T786" i="8"/>
  <c r="V786" i="8"/>
  <c r="R786" i="8"/>
  <c r="V571" i="8"/>
  <c r="T571" i="8"/>
  <c r="R571" i="8"/>
  <c r="V1039" i="8"/>
  <c r="T1039" i="8"/>
  <c r="R1039" i="8"/>
  <c r="T867" i="8"/>
  <c r="V867" i="8"/>
  <c r="R867" i="8"/>
  <c r="T727" i="8"/>
  <c r="V727" i="8"/>
  <c r="R727" i="8"/>
  <c r="T935" i="8"/>
  <c r="V935" i="8"/>
  <c r="R935" i="8"/>
  <c r="T669" i="8"/>
  <c r="V669" i="8"/>
  <c r="R669" i="8"/>
  <c r="V984" i="8"/>
  <c r="T984" i="8"/>
  <c r="R984" i="8"/>
  <c r="T857" i="8"/>
  <c r="V857" i="8"/>
  <c r="T755" i="8"/>
  <c r="V755" i="8"/>
  <c r="R755" i="8"/>
  <c r="V957" i="8"/>
  <c r="T957" i="8"/>
  <c r="R957" i="8"/>
  <c r="T797" i="8"/>
  <c r="R797" i="8"/>
  <c r="V797" i="8"/>
  <c r="T465" i="8"/>
  <c r="V465" i="8"/>
  <c r="R465" i="8"/>
  <c r="T907" i="8"/>
  <c r="V907" i="8"/>
  <c r="R907" i="8"/>
  <c r="T800" i="8"/>
  <c r="V800" i="8"/>
  <c r="R800" i="8"/>
  <c r="T599" i="8"/>
  <c r="V599" i="8"/>
  <c r="R599" i="8"/>
  <c r="V947" i="8"/>
  <c r="T947" i="8"/>
  <c r="R947" i="8"/>
  <c r="T805" i="8"/>
  <c r="V805" i="8"/>
  <c r="R805" i="8"/>
  <c r="V650" i="8"/>
  <c r="T650" i="8"/>
  <c r="R650" i="8"/>
  <c r="V592" i="8"/>
  <c r="T592" i="8"/>
  <c r="R592" i="8"/>
  <c r="R399" i="8"/>
  <c r="T399" i="8"/>
  <c r="V399" i="8"/>
  <c r="T655" i="8"/>
  <c r="V655" i="8"/>
  <c r="R655" i="8"/>
  <c r="T420" i="8"/>
  <c r="V420" i="8"/>
  <c r="R420" i="8"/>
  <c r="T635" i="8"/>
  <c r="V635" i="8"/>
  <c r="R635" i="8"/>
  <c r="T471" i="8"/>
  <c r="V471" i="8"/>
  <c r="R471" i="8"/>
  <c r="T595" i="8"/>
  <c r="V595" i="8"/>
  <c r="R595" i="8"/>
  <c r="T464" i="8"/>
  <c r="V464" i="8"/>
  <c r="R464" i="8"/>
  <c r="T602" i="8"/>
  <c r="V602" i="8"/>
  <c r="R602" i="8"/>
  <c r="V711" i="8"/>
  <c r="T711" i="8"/>
  <c r="R711" i="8"/>
  <c r="T556" i="8"/>
  <c r="V556" i="8"/>
  <c r="R556" i="8"/>
  <c r="T410" i="8"/>
  <c r="V410" i="8"/>
  <c r="R410" i="8"/>
  <c r="V674" i="8"/>
  <c r="T674" i="8"/>
  <c r="R674" i="8"/>
  <c r="T561" i="8"/>
  <c r="V561" i="8"/>
  <c r="R561" i="8"/>
  <c r="V691" i="8"/>
  <c r="T691" i="8"/>
  <c r="R691" i="8"/>
  <c r="T582" i="8"/>
  <c r="V582" i="8"/>
  <c r="R582" i="8"/>
  <c r="T426" i="8"/>
  <c r="V426" i="8"/>
  <c r="R426" i="8"/>
  <c r="V346" i="8"/>
  <c r="T346" i="8"/>
  <c r="R346" i="8"/>
  <c r="T78" i="8"/>
  <c r="V78" i="8"/>
  <c r="R78" i="8"/>
  <c r="T233" i="8"/>
  <c r="V233" i="8"/>
  <c r="R233" i="8"/>
  <c r="V25" i="8"/>
  <c r="T25" i="8"/>
  <c r="R25" i="8"/>
  <c r="V406" i="8"/>
  <c r="T406" i="8"/>
  <c r="R406" i="8"/>
  <c r="V272" i="8"/>
  <c r="T272" i="8"/>
  <c r="R272" i="8"/>
  <c r="T12" i="8"/>
  <c r="V12" i="8"/>
  <c r="R12" i="8"/>
  <c r="V347" i="8"/>
  <c r="T347" i="8"/>
  <c r="R347" i="8"/>
  <c r="T481" i="8"/>
  <c r="V481" i="8"/>
  <c r="R481" i="8"/>
  <c r="V374" i="8"/>
  <c r="T374" i="8"/>
  <c r="R374" i="8"/>
  <c r="T494" i="8"/>
  <c r="V494" i="8"/>
  <c r="R494" i="8"/>
  <c r="T304" i="8"/>
  <c r="V304" i="8"/>
  <c r="R304" i="8"/>
  <c r="T340" i="8"/>
  <c r="V340" i="8"/>
  <c r="R340" i="8"/>
  <c r="T133" i="8"/>
  <c r="V133" i="8"/>
  <c r="R133" i="8"/>
  <c r="V407" i="8"/>
  <c r="T407" i="8"/>
  <c r="R407" i="8"/>
  <c r="T210" i="8"/>
  <c r="V210" i="8"/>
  <c r="R210" i="8"/>
  <c r="V139" i="8"/>
  <c r="T139" i="8"/>
  <c r="R139" i="8"/>
  <c r="V19" i="8"/>
  <c r="T19" i="8"/>
  <c r="R19" i="8"/>
  <c r="T9" i="8"/>
  <c r="V9" i="8"/>
  <c r="R9" i="8"/>
  <c r="T221" i="8"/>
  <c r="V221" i="8"/>
  <c r="R221" i="8"/>
  <c r="V67" i="8"/>
  <c r="T67" i="8"/>
  <c r="R67" i="8"/>
  <c r="V192" i="8"/>
  <c r="T192" i="8"/>
  <c r="R192" i="8"/>
  <c r="T273" i="8"/>
  <c r="V273" i="8"/>
  <c r="R273" i="8"/>
  <c r="V105" i="8"/>
  <c r="T105" i="8"/>
  <c r="R105" i="8"/>
  <c r="T227" i="8"/>
  <c r="V227" i="8"/>
  <c r="R227" i="8"/>
  <c r="V39" i="8"/>
  <c r="T39" i="8"/>
  <c r="R39" i="8"/>
  <c r="T248" i="8"/>
  <c r="V248" i="8"/>
  <c r="R248" i="8"/>
  <c r="V132" i="8"/>
  <c r="T132" i="8"/>
  <c r="R132" i="8"/>
  <c r="T285" i="8"/>
  <c r="V285" i="8"/>
  <c r="R285" i="8"/>
  <c r="T140" i="8"/>
  <c r="V140" i="8"/>
  <c r="R140" i="8"/>
  <c r="T138" i="8"/>
  <c r="V138" i="8"/>
  <c r="R138" i="8"/>
  <c r="V104" i="8"/>
  <c r="T104" i="8"/>
  <c r="R104" i="8"/>
  <c r="T274" i="8"/>
  <c r="V274" i="8"/>
  <c r="R274" i="8"/>
  <c r="V951" i="8"/>
  <c r="T951" i="8"/>
  <c r="R951" i="8"/>
  <c r="V971" i="8"/>
  <c r="T971" i="8"/>
  <c r="R971" i="8"/>
  <c r="T640" i="8"/>
  <c r="V640" i="8"/>
  <c r="R640" i="8"/>
  <c r="V545" i="8"/>
  <c r="T545" i="8"/>
  <c r="R545" i="8"/>
  <c r="T915" i="8"/>
  <c r="V915" i="8"/>
  <c r="R915" i="8"/>
  <c r="T732" i="8"/>
  <c r="V732" i="8"/>
  <c r="R732" i="8"/>
  <c r="V1028" i="8"/>
  <c r="T1028" i="8"/>
  <c r="R1028" i="8"/>
  <c r="T651" i="8"/>
  <c r="V651" i="8"/>
  <c r="R651" i="8"/>
  <c r="T806" i="8"/>
  <c r="V806" i="8"/>
  <c r="R806" i="8"/>
  <c r="V889" i="8"/>
  <c r="T889" i="8"/>
  <c r="R889" i="8"/>
  <c r="V987" i="8"/>
  <c r="T987" i="8"/>
  <c r="R987" i="8"/>
  <c r="V745" i="8"/>
  <c r="T745" i="8"/>
  <c r="R745" i="8"/>
  <c r="T791" i="8"/>
  <c r="R791" i="8"/>
  <c r="V791" i="8"/>
  <c r="V405" i="8"/>
  <c r="T405" i="8"/>
  <c r="R405" i="8"/>
  <c r="V1010" i="8"/>
  <c r="T1010" i="8"/>
  <c r="R1010" i="8"/>
  <c r="T733" i="8"/>
  <c r="V733" i="8"/>
  <c r="R733" i="8"/>
  <c r="V974" i="8"/>
  <c r="T974" i="8"/>
  <c r="R974" i="8"/>
  <c r="T851" i="8"/>
  <c r="V851" i="8"/>
  <c r="R851" i="8"/>
  <c r="T777" i="8"/>
  <c r="V777" i="8"/>
  <c r="R777" i="8"/>
  <c r="T543" i="8"/>
  <c r="V543" i="8"/>
  <c r="R543" i="8"/>
  <c r="V1005" i="8"/>
  <c r="T1005" i="8"/>
  <c r="R1005" i="8"/>
  <c r="T860" i="8"/>
  <c r="V860" i="8"/>
  <c r="R860" i="8"/>
  <c r="V642" i="8"/>
  <c r="T642" i="8"/>
  <c r="R642" i="8"/>
  <c r="T912" i="8"/>
  <c r="V912" i="8"/>
  <c r="R912" i="8"/>
  <c r="T653" i="8"/>
  <c r="V653" i="8"/>
  <c r="R653" i="8"/>
  <c r="V973" i="8"/>
  <c r="T973" i="8"/>
  <c r="R973" i="8"/>
  <c r="T850" i="8"/>
  <c r="V850" i="8"/>
  <c r="R850" i="8"/>
  <c r="T753" i="8"/>
  <c r="V753" i="8"/>
  <c r="R753" i="8"/>
  <c r="T941" i="8"/>
  <c r="V941" i="8"/>
  <c r="R941" i="8"/>
  <c r="T785" i="8"/>
  <c r="R785" i="8"/>
  <c r="V785" i="8"/>
  <c r="R1017" i="8"/>
  <c r="V1017" i="8"/>
  <c r="T1017" i="8"/>
  <c r="T887" i="8"/>
  <c r="V887" i="8"/>
  <c r="R887" i="8"/>
  <c r="V790" i="8"/>
  <c r="T790" i="8"/>
  <c r="R790" i="8"/>
  <c r="V594" i="8"/>
  <c r="T594" i="8"/>
  <c r="R594" i="8"/>
  <c r="V945" i="8"/>
  <c r="T945" i="8"/>
  <c r="R945" i="8"/>
  <c r="T771" i="8"/>
  <c r="V771" i="8"/>
  <c r="R771" i="8"/>
  <c r="T554" i="8"/>
  <c r="V554" i="8"/>
  <c r="R554" i="8"/>
  <c r="V578" i="8"/>
  <c r="T578" i="8"/>
  <c r="R578" i="8"/>
  <c r="T388" i="8"/>
  <c r="V388" i="8"/>
  <c r="R388" i="8"/>
  <c r="T576" i="8"/>
  <c r="V576" i="8"/>
  <c r="R576" i="8"/>
  <c r="T415" i="8"/>
  <c r="V415" i="8"/>
  <c r="R415" i="8"/>
  <c r="T624" i="8"/>
  <c r="V624" i="8"/>
  <c r="R624" i="8"/>
  <c r="T457" i="8"/>
  <c r="V457" i="8"/>
  <c r="R457" i="8"/>
  <c r="T586" i="8"/>
  <c r="V586" i="8"/>
  <c r="R586" i="8"/>
  <c r="V455" i="8"/>
  <c r="T455" i="8"/>
  <c r="R455" i="8"/>
  <c r="T593" i="8"/>
  <c r="V593" i="8"/>
  <c r="R593" i="8"/>
  <c r="V698" i="8"/>
  <c r="T698" i="8"/>
  <c r="R698" i="8"/>
  <c r="T539" i="8"/>
  <c r="V539" i="8"/>
  <c r="R539" i="8"/>
  <c r="V408" i="8"/>
  <c r="T408" i="8"/>
  <c r="R408" i="8"/>
  <c r="T672" i="8"/>
  <c r="V672" i="8"/>
  <c r="R672" i="8"/>
  <c r="R553" i="8"/>
  <c r="T553" i="8"/>
  <c r="V553" i="8"/>
  <c r="T689" i="8"/>
  <c r="V689" i="8"/>
  <c r="R689" i="8"/>
  <c r="T570" i="8"/>
  <c r="V570" i="8"/>
  <c r="R570" i="8"/>
  <c r="T359" i="8"/>
  <c r="V359" i="8"/>
  <c r="R359" i="8"/>
  <c r="V344" i="8"/>
  <c r="T344" i="8"/>
  <c r="R344" i="8"/>
  <c r="T428" i="8"/>
  <c r="V428" i="8"/>
  <c r="R428" i="8"/>
  <c r="V223" i="8"/>
  <c r="T223" i="8"/>
  <c r="R223" i="8"/>
  <c r="V10" i="8"/>
  <c r="T10" i="8"/>
  <c r="R10" i="8"/>
  <c r="V392" i="8"/>
  <c r="T392" i="8"/>
  <c r="R392" i="8"/>
  <c r="T257" i="8"/>
  <c r="V257" i="8"/>
  <c r="R257" i="8"/>
  <c r="T496" i="8"/>
  <c r="V496" i="8"/>
  <c r="R496" i="8"/>
  <c r="T314" i="8"/>
  <c r="V314" i="8"/>
  <c r="R314" i="8"/>
  <c r="T478" i="8"/>
  <c r="V478" i="8"/>
  <c r="R478" i="8"/>
  <c r="T350" i="8"/>
  <c r="V350" i="8"/>
  <c r="R350" i="8"/>
  <c r="T476" i="8"/>
  <c r="V476" i="8"/>
  <c r="R476" i="8"/>
  <c r="T238" i="8"/>
  <c r="V238" i="8"/>
  <c r="R238" i="8"/>
  <c r="T327" i="8"/>
  <c r="V327" i="8"/>
  <c r="R327" i="8"/>
  <c r="T103" i="8"/>
  <c r="V103" i="8"/>
  <c r="R103" i="8"/>
  <c r="V402" i="8"/>
  <c r="T402" i="8"/>
  <c r="R402" i="8"/>
  <c r="T186" i="8"/>
  <c r="V186" i="8"/>
  <c r="R186" i="8"/>
  <c r="T126" i="8"/>
  <c r="V126" i="8"/>
  <c r="R126" i="8"/>
  <c r="T144" i="8"/>
  <c r="V144" i="8"/>
  <c r="R144" i="8"/>
  <c r="T326" i="8"/>
  <c r="V326" i="8"/>
  <c r="R326" i="8"/>
  <c r="T204" i="8"/>
  <c r="V204" i="8"/>
  <c r="R204" i="8"/>
  <c r="T65" i="8"/>
  <c r="V65" i="8"/>
  <c r="R65" i="8"/>
  <c r="T190" i="8"/>
  <c r="V190" i="8"/>
  <c r="R190" i="8"/>
  <c r="V262" i="8"/>
  <c r="T262" i="8"/>
  <c r="R262" i="8"/>
  <c r="T85" i="8"/>
  <c r="V85" i="8"/>
  <c r="R85" i="8"/>
  <c r="T205" i="8"/>
  <c r="V205" i="8"/>
  <c r="R205" i="8"/>
  <c r="V18" i="8"/>
  <c r="T18" i="8"/>
  <c r="R18" i="8"/>
  <c r="T242" i="8"/>
  <c r="V242" i="8"/>
  <c r="R242" i="8"/>
  <c r="R118" i="8"/>
  <c r="T118" i="8"/>
  <c r="V118" i="8"/>
  <c r="V266" i="8"/>
  <c r="T266" i="8"/>
  <c r="R266" i="8"/>
  <c r="T114" i="8"/>
  <c r="V114" i="8"/>
  <c r="R114" i="8"/>
  <c r="T128" i="8"/>
  <c r="V128" i="8"/>
  <c r="R128" i="8"/>
  <c r="V99" i="8"/>
  <c r="T99" i="8"/>
  <c r="R99" i="8"/>
  <c r="V52" i="8"/>
  <c r="T52" i="8"/>
  <c r="R52" i="8"/>
  <c r="V942" i="8"/>
  <c r="T942" i="8"/>
  <c r="R942" i="8"/>
  <c r="V994" i="8"/>
  <c r="T994" i="8"/>
  <c r="R994" i="8"/>
  <c r="V929" i="8"/>
  <c r="T929" i="8"/>
  <c r="R929" i="8"/>
  <c r="T830" i="8"/>
  <c r="V830" i="8"/>
  <c r="R830" i="8"/>
  <c r="T540" i="8"/>
  <c r="V540" i="8"/>
  <c r="R540" i="8"/>
  <c r="V1001" i="8"/>
  <c r="T1001" i="8"/>
  <c r="R1001" i="8"/>
  <c r="V512" i="8"/>
  <c r="T512" i="8"/>
  <c r="R512" i="8"/>
  <c r="T899" i="8"/>
  <c r="V899" i="8"/>
  <c r="R899" i="8"/>
  <c r="V663" i="8"/>
  <c r="T663" i="8"/>
  <c r="R663" i="8"/>
  <c r="V1029" i="8"/>
  <c r="T1029" i="8"/>
  <c r="R1029" i="8"/>
  <c r="T1020" i="8"/>
  <c r="V1020" i="8"/>
  <c r="R1020" i="8"/>
  <c r="T632" i="8"/>
  <c r="V632" i="8"/>
  <c r="R632" i="8"/>
  <c r="T779" i="8"/>
  <c r="R779" i="8"/>
  <c r="V779" i="8"/>
  <c r="T872" i="8"/>
  <c r="V872" i="8"/>
  <c r="R872" i="8"/>
  <c r="V977" i="8"/>
  <c r="T977" i="8"/>
  <c r="R977" i="8"/>
  <c r="V742" i="8"/>
  <c r="T742" i="8"/>
  <c r="R742" i="8"/>
  <c r="V1040" i="8"/>
  <c r="T1040" i="8"/>
  <c r="R1040" i="8"/>
  <c r="V764" i="8"/>
  <c r="T764" i="8"/>
  <c r="R764" i="8"/>
  <c r="V1002" i="8"/>
  <c r="T1002" i="8"/>
  <c r="R1002" i="8"/>
  <c r="T725" i="8"/>
  <c r="V725" i="8"/>
  <c r="R725" i="8"/>
  <c r="V969" i="8"/>
  <c r="T969" i="8"/>
  <c r="R969" i="8"/>
  <c r="V844" i="8"/>
  <c r="T844" i="8"/>
  <c r="R844" i="8"/>
  <c r="T774" i="8"/>
  <c r="V774" i="8"/>
  <c r="R774" i="8"/>
  <c r="V286" i="8"/>
  <c r="T286" i="8"/>
  <c r="R286" i="8"/>
  <c r="V998" i="8"/>
  <c r="T998" i="8"/>
  <c r="R998" i="8"/>
  <c r="T855" i="8"/>
  <c r="V855" i="8"/>
  <c r="R855" i="8"/>
  <c r="T631" i="8"/>
  <c r="V631" i="8"/>
  <c r="R631" i="8"/>
  <c r="T903" i="8"/>
  <c r="V903" i="8"/>
  <c r="R903" i="8"/>
  <c r="T646" i="8"/>
  <c r="V646" i="8"/>
  <c r="R646" i="8"/>
  <c r="V968" i="8"/>
  <c r="T968" i="8"/>
  <c r="R968" i="8"/>
  <c r="T845" i="8"/>
  <c r="V845" i="8"/>
  <c r="R845" i="8"/>
  <c r="T729" i="8"/>
  <c r="V729" i="8"/>
  <c r="R729" i="8"/>
  <c r="V939" i="8"/>
  <c r="T939" i="8"/>
  <c r="R939" i="8"/>
  <c r="T773" i="8"/>
  <c r="R773" i="8"/>
  <c r="V773" i="8"/>
  <c r="V1013" i="8"/>
  <c r="T1013" i="8"/>
  <c r="R1013" i="8"/>
  <c r="T873" i="8"/>
  <c r="V873" i="8"/>
  <c r="R873" i="8"/>
  <c r="T788" i="8"/>
  <c r="V788" i="8"/>
  <c r="R788" i="8"/>
  <c r="T559" i="8"/>
  <c r="V559" i="8"/>
  <c r="R559" i="8"/>
  <c r="T932" i="8"/>
  <c r="V932" i="8"/>
  <c r="R932" i="8"/>
  <c r="T767" i="8"/>
  <c r="V767" i="8"/>
  <c r="R767" i="8"/>
  <c r="V535" i="8"/>
  <c r="R535" i="8"/>
  <c r="T535" i="8"/>
  <c r="V566" i="8"/>
  <c r="T566" i="8"/>
  <c r="R566" i="8"/>
  <c r="T352" i="8"/>
  <c r="V352" i="8"/>
  <c r="R352" i="8"/>
  <c r="T560" i="8"/>
  <c r="V560" i="8"/>
  <c r="R560" i="8"/>
  <c r="V191" i="8"/>
  <c r="T191" i="8"/>
  <c r="R191" i="8"/>
  <c r="T615" i="8"/>
  <c r="V615" i="8"/>
  <c r="R615" i="8"/>
  <c r="V446" i="8"/>
  <c r="T446" i="8"/>
  <c r="R446" i="8"/>
  <c r="T574" i="8"/>
  <c r="V574" i="8"/>
  <c r="R574" i="8"/>
  <c r="V449" i="8"/>
  <c r="T449" i="8"/>
  <c r="R449" i="8"/>
  <c r="T579" i="8"/>
  <c r="V579" i="8"/>
  <c r="R579" i="8"/>
  <c r="T685" i="8"/>
  <c r="V685" i="8"/>
  <c r="R685" i="8"/>
  <c r="T527" i="8"/>
  <c r="V527" i="8"/>
  <c r="R527" i="8"/>
  <c r="T391" i="8"/>
  <c r="V391" i="8"/>
  <c r="R391" i="8"/>
  <c r="V670" i="8"/>
  <c r="T670" i="8"/>
  <c r="R670" i="8"/>
  <c r="T549" i="8"/>
  <c r="V549" i="8"/>
  <c r="R549" i="8"/>
  <c r="V678" i="8"/>
  <c r="T678" i="8"/>
  <c r="R678" i="8"/>
  <c r="T534" i="8"/>
  <c r="V534" i="8"/>
  <c r="R534" i="8"/>
  <c r="T298" i="8"/>
  <c r="V298" i="8"/>
  <c r="R298" i="8"/>
  <c r="V341" i="8"/>
  <c r="T341" i="8"/>
  <c r="R341" i="8"/>
  <c r="T416" i="8"/>
  <c r="V416" i="8"/>
  <c r="R416" i="8"/>
  <c r="T213" i="8"/>
  <c r="V213" i="8"/>
  <c r="R213" i="8"/>
  <c r="V64" i="8"/>
  <c r="T64" i="8"/>
  <c r="R64" i="8"/>
  <c r="T384" i="8"/>
  <c r="V384" i="8"/>
  <c r="R384" i="8"/>
  <c r="T216" i="8"/>
  <c r="V216" i="8"/>
  <c r="R216" i="8"/>
  <c r="T491" i="8"/>
  <c r="V491" i="8"/>
  <c r="R491" i="8"/>
  <c r="V312" i="8"/>
  <c r="T312" i="8"/>
  <c r="R312" i="8"/>
  <c r="T467" i="8"/>
  <c r="V467" i="8"/>
  <c r="R467" i="8"/>
  <c r="T345" i="8"/>
  <c r="V345" i="8"/>
  <c r="R345" i="8"/>
  <c r="T440" i="8"/>
  <c r="V440" i="8"/>
  <c r="R440" i="8"/>
  <c r="T218" i="8"/>
  <c r="V218" i="8"/>
  <c r="R218" i="8"/>
  <c r="V325" i="8"/>
  <c r="T325" i="8"/>
  <c r="R325" i="8"/>
  <c r="T61" i="8"/>
  <c r="V61" i="8"/>
  <c r="R61" i="8"/>
  <c r="T396" i="8"/>
  <c r="V396" i="8"/>
  <c r="R396" i="8"/>
  <c r="T21" i="8"/>
  <c r="V21" i="8"/>
  <c r="R21" i="8"/>
  <c r="V111" i="8"/>
  <c r="T111" i="8"/>
  <c r="R111" i="8"/>
  <c r="T131" i="8"/>
  <c r="V131" i="8"/>
  <c r="R131" i="8"/>
  <c r="T321" i="8"/>
  <c r="V321" i="8"/>
  <c r="R321" i="8"/>
  <c r="T181" i="8"/>
  <c r="V181" i="8"/>
  <c r="R181" i="8"/>
  <c r="T30" i="8"/>
  <c r="V30" i="8"/>
  <c r="R30" i="8"/>
  <c r="V171" i="8"/>
  <c r="T171" i="8"/>
  <c r="R171" i="8"/>
  <c r="T259" i="8"/>
  <c r="V259" i="8"/>
  <c r="R259" i="8"/>
  <c r="V54" i="8"/>
  <c r="T54" i="8"/>
  <c r="R54" i="8"/>
  <c r="T197" i="8"/>
  <c r="V197" i="8"/>
  <c r="R197" i="8"/>
  <c r="T16" i="8"/>
  <c r="V16" i="8"/>
  <c r="R16" i="8"/>
  <c r="T222" i="8"/>
  <c r="V222" i="8"/>
  <c r="R222" i="8"/>
  <c r="T110" i="8"/>
  <c r="V110" i="8"/>
  <c r="R110" i="8"/>
  <c r="T252" i="8"/>
  <c r="V252" i="8"/>
  <c r="R252" i="8"/>
  <c r="T98" i="8"/>
  <c r="V98" i="8"/>
  <c r="R98" i="8"/>
  <c r="T123" i="8"/>
  <c r="V123" i="8"/>
  <c r="R123" i="8"/>
  <c r="T89" i="8"/>
  <c r="V89" i="8"/>
  <c r="R89" i="8"/>
  <c r="T63" i="8"/>
  <c r="V63" i="8"/>
  <c r="R63" i="8"/>
  <c r="V1014" i="8"/>
  <c r="T1014" i="8"/>
  <c r="R1014" i="8"/>
  <c r="T884" i="8"/>
  <c r="V884" i="8"/>
  <c r="R884" i="8"/>
  <c r="T816" i="8"/>
  <c r="V816" i="8"/>
  <c r="R816" i="8"/>
  <c r="V235" i="8"/>
  <c r="T235" i="8"/>
  <c r="R235" i="8"/>
  <c r="V981" i="8"/>
  <c r="T981" i="8"/>
  <c r="R981" i="8"/>
  <c r="V458" i="8"/>
  <c r="T458" i="8"/>
  <c r="R458" i="8"/>
  <c r="T849" i="8"/>
  <c r="V849" i="8"/>
  <c r="R849" i="8"/>
  <c r="V983" i="8"/>
  <c r="T983" i="8"/>
  <c r="R983" i="8"/>
  <c r="T927" i="8"/>
  <c r="V927" i="8"/>
  <c r="R927" i="8"/>
  <c r="V1003" i="8"/>
  <c r="T1003" i="8"/>
  <c r="R1003" i="8"/>
  <c r="V612" i="8"/>
  <c r="T612" i="8"/>
  <c r="R612" i="8"/>
  <c r="T629" i="8"/>
  <c r="V629" i="8"/>
  <c r="R629" i="8"/>
  <c r="T863" i="8"/>
  <c r="V863" i="8"/>
  <c r="R863" i="8"/>
  <c r="V962" i="8"/>
  <c r="T962" i="8"/>
  <c r="R962" i="8"/>
  <c r="V739" i="8"/>
  <c r="T739" i="8"/>
  <c r="R739" i="8"/>
  <c r="V1038" i="8"/>
  <c r="T1038" i="8"/>
  <c r="R1038" i="8"/>
  <c r="T728" i="8"/>
  <c r="V728" i="8"/>
  <c r="R728" i="8"/>
  <c r="V997" i="8"/>
  <c r="T997" i="8"/>
  <c r="R997" i="8"/>
  <c r="T661" i="8"/>
  <c r="V661" i="8"/>
  <c r="R661" i="8"/>
  <c r="V938" i="8"/>
  <c r="T938" i="8"/>
  <c r="R938" i="8"/>
  <c r="T839" i="8"/>
  <c r="V839" i="8"/>
  <c r="R839" i="8"/>
  <c r="V747" i="8"/>
  <c r="T747" i="8"/>
  <c r="R747" i="8"/>
  <c r="T258" i="8"/>
  <c r="V258" i="8"/>
  <c r="R258" i="8"/>
  <c r="V996" i="8"/>
  <c r="T996" i="8"/>
  <c r="R996" i="8"/>
  <c r="T848" i="8"/>
  <c r="V848" i="8"/>
  <c r="R848" i="8"/>
  <c r="T528" i="8"/>
  <c r="V528" i="8"/>
  <c r="R528" i="8"/>
  <c r="T892" i="8"/>
  <c r="V892" i="8"/>
  <c r="R892" i="8"/>
  <c r="T644" i="8"/>
  <c r="V644" i="8"/>
  <c r="R644" i="8"/>
  <c r="V966" i="8"/>
  <c r="T966" i="8"/>
  <c r="R966" i="8"/>
  <c r="T838" i="8"/>
  <c r="V838" i="8"/>
  <c r="R838" i="8"/>
  <c r="T720" i="8"/>
  <c r="V720" i="8"/>
  <c r="R720" i="8"/>
  <c r="R937" i="8"/>
  <c r="T937" i="8"/>
  <c r="V937" i="8"/>
  <c r="V748" i="8"/>
  <c r="T748" i="8"/>
  <c r="R748" i="8"/>
  <c r="V1009" i="8"/>
  <c r="T1009" i="8"/>
  <c r="R1009" i="8"/>
  <c r="T864" i="8"/>
  <c r="V864" i="8"/>
  <c r="R864" i="8"/>
  <c r="V778" i="8"/>
  <c r="T778" i="8"/>
  <c r="R778" i="8"/>
  <c r="T537" i="8"/>
  <c r="V537" i="8"/>
  <c r="R537" i="8"/>
  <c r="T930" i="8"/>
  <c r="V930" i="8"/>
  <c r="R930" i="8"/>
  <c r="T765" i="8"/>
  <c r="V765" i="8"/>
  <c r="R765" i="8"/>
  <c r="T506" i="8"/>
  <c r="V506" i="8"/>
  <c r="R506" i="8"/>
  <c r="V563" i="8"/>
  <c r="T563" i="8"/>
  <c r="R563" i="8"/>
  <c r="V330" i="8"/>
  <c r="T330" i="8"/>
  <c r="R330" i="8"/>
  <c r="T552" i="8"/>
  <c r="V552" i="8"/>
  <c r="R552" i="8"/>
  <c r="V173" i="8"/>
  <c r="T173" i="8"/>
  <c r="R173" i="8"/>
  <c r="T606" i="8"/>
  <c r="V606" i="8"/>
  <c r="R606" i="8"/>
  <c r="T439" i="8"/>
  <c r="V439" i="8"/>
  <c r="R439" i="8"/>
  <c r="T564" i="8"/>
  <c r="V564" i="8"/>
  <c r="R564" i="8"/>
  <c r="V441" i="8"/>
  <c r="T441" i="8"/>
  <c r="R441" i="8"/>
  <c r="T567" i="8"/>
  <c r="V567" i="8"/>
  <c r="R567" i="8"/>
  <c r="V668" i="8"/>
  <c r="T668" i="8"/>
  <c r="R668" i="8"/>
  <c r="T509" i="8"/>
  <c r="V509" i="8"/>
  <c r="R509" i="8"/>
  <c r="T389" i="8"/>
  <c r="V389" i="8"/>
  <c r="R389" i="8"/>
  <c r="V662" i="8"/>
  <c r="T662" i="8"/>
  <c r="R662" i="8"/>
  <c r="T544" i="8"/>
  <c r="V544" i="8"/>
  <c r="R544" i="8"/>
  <c r="T676" i="8"/>
  <c r="V676" i="8"/>
  <c r="R676" i="8"/>
  <c r="T532" i="8"/>
  <c r="V532" i="8"/>
  <c r="R532" i="8"/>
  <c r="V265" i="8"/>
  <c r="T265" i="8"/>
  <c r="R265" i="8"/>
  <c r="V335" i="8"/>
  <c r="T335" i="8"/>
  <c r="R335" i="8"/>
  <c r="V413" i="8"/>
  <c r="T413" i="8"/>
  <c r="R413" i="8"/>
  <c r="T195" i="8"/>
  <c r="V195" i="8"/>
  <c r="R195" i="8"/>
  <c r="T40" i="8"/>
  <c r="V40" i="8"/>
  <c r="R40" i="8"/>
  <c r="V379" i="8"/>
  <c r="T379" i="8"/>
  <c r="R379" i="8"/>
  <c r="T209" i="8"/>
  <c r="V209" i="8"/>
  <c r="R209" i="8"/>
  <c r="T470" i="8"/>
  <c r="V470" i="8"/>
  <c r="R470" i="8"/>
  <c r="V299" i="8"/>
  <c r="T299" i="8"/>
  <c r="R299" i="8"/>
  <c r="V459" i="8"/>
  <c r="T459" i="8"/>
  <c r="R459" i="8"/>
  <c r="T334" i="8"/>
  <c r="V334" i="8"/>
  <c r="R334" i="8"/>
  <c r="T432" i="8"/>
  <c r="V432" i="8"/>
  <c r="R432" i="8"/>
  <c r="T196" i="8"/>
  <c r="V196" i="8"/>
  <c r="R196" i="8"/>
  <c r="T317" i="8"/>
  <c r="V317" i="8"/>
  <c r="R317" i="8"/>
  <c r="T497" i="8"/>
  <c r="V497" i="8"/>
  <c r="R497" i="8"/>
  <c r="T393" i="8"/>
  <c r="V393" i="8"/>
  <c r="R393" i="8"/>
  <c r="V283" i="8"/>
  <c r="T283" i="8"/>
  <c r="R283" i="8"/>
  <c r="T95" i="8"/>
  <c r="V95" i="8"/>
  <c r="R95" i="8"/>
  <c r="T122" i="8"/>
  <c r="V122" i="8"/>
  <c r="R122" i="8"/>
  <c r="T295" i="8"/>
  <c r="V295" i="8"/>
  <c r="R295" i="8"/>
  <c r="V176" i="8"/>
  <c r="T176" i="8"/>
  <c r="R176" i="8"/>
  <c r="T28" i="8"/>
  <c r="V28" i="8"/>
  <c r="R28" i="8"/>
  <c r="T149" i="8"/>
  <c r="V149" i="8"/>
  <c r="R149" i="8"/>
  <c r="V250" i="8"/>
  <c r="T250" i="8"/>
  <c r="R250" i="8"/>
  <c r="V41" i="8"/>
  <c r="T41" i="8"/>
  <c r="R41" i="8"/>
  <c r="T184" i="8"/>
  <c r="V184" i="8"/>
  <c r="R184" i="8"/>
  <c r="T14" i="8"/>
  <c r="V14" i="8"/>
  <c r="R14" i="8"/>
  <c r="T219" i="8"/>
  <c r="V219" i="8"/>
  <c r="R219" i="8"/>
  <c r="T97" i="8"/>
  <c r="V97" i="8"/>
  <c r="R97" i="8"/>
  <c r="V240" i="8"/>
  <c r="T240" i="8"/>
  <c r="R240" i="8"/>
  <c r="T88" i="8"/>
  <c r="V88" i="8"/>
  <c r="R88" i="8"/>
  <c r="V106" i="8"/>
  <c r="T106" i="8"/>
  <c r="R106" i="8"/>
  <c r="T32" i="8"/>
  <c r="V32" i="8"/>
  <c r="R32" i="8"/>
  <c r="V57" i="8"/>
  <c r="T57" i="8"/>
  <c r="R57" i="8"/>
  <c r="V999" i="8"/>
  <c r="T999" i="8"/>
  <c r="R999" i="8"/>
  <c r="V991" i="8"/>
  <c r="T991" i="8"/>
  <c r="R991" i="8"/>
  <c r="T568" i="8"/>
  <c r="V568" i="8"/>
  <c r="R568" i="8"/>
  <c r="T768" i="8"/>
  <c r="V768" i="8"/>
  <c r="R768" i="8"/>
  <c r="V976" i="8"/>
  <c r="T976" i="8"/>
  <c r="R976" i="8"/>
  <c r="T270" i="8"/>
  <c r="V270" i="8"/>
  <c r="R270" i="8"/>
  <c r="T846" i="8"/>
  <c r="V846" i="8"/>
  <c r="R846" i="8"/>
  <c r="V978" i="8"/>
  <c r="T978" i="8"/>
  <c r="R978" i="8"/>
  <c r="V1006" i="8"/>
  <c r="T1006" i="8"/>
  <c r="R1006" i="8"/>
  <c r="V904" i="8"/>
  <c r="T904" i="8"/>
  <c r="R904" i="8"/>
  <c r="V980" i="8"/>
  <c r="T980" i="8"/>
  <c r="R980" i="8"/>
  <c r="V1026" i="8"/>
  <c r="T1026" i="8"/>
  <c r="R1026" i="8"/>
  <c r="T575" i="8"/>
  <c r="V575" i="8"/>
  <c r="R575" i="8"/>
  <c r="T793" i="8"/>
  <c r="V793" i="8"/>
  <c r="R793" i="8"/>
  <c r="T931" i="8"/>
  <c r="V931" i="8"/>
  <c r="R931" i="8"/>
  <c r="V675" i="8"/>
  <c r="T675" i="8"/>
  <c r="R675" i="8"/>
  <c r="V1036" i="8"/>
  <c r="T1036" i="8"/>
  <c r="R1036" i="8"/>
  <c r="V712" i="8"/>
  <c r="T712" i="8"/>
  <c r="R712" i="8"/>
  <c r="V954" i="8"/>
  <c r="T954" i="8"/>
  <c r="R954" i="8"/>
  <c r="T288" i="8"/>
  <c r="V288" i="8"/>
  <c r="R288" i="8"/>
  <c r="T922" i="8"/>
  <c r="V922" i="8"/>
  <c r="R922" i="8"/>
  <c r="V832" i="8"/>
  <c r="T832" i="8"/>
  <c r="R832" i="8"/>
  <c r="T735" i="8"/>
  <c r="V735" i="8"/>
  <c r="R735" i="8"/>
  <c r="V989" i="8"/>
  <c r="T989" i="8"/>
  <c r="R989" i="8"/>
  <c r="T843" i="8"/>
  <c r="V843" i="8"/>
  <c r="R843" i="8"/>
  <c r="T526" i="8"/>
  <c r="V526" i="8"/>
  <c r="R526" i="8"/>
  <c r="T890" i="8"/>
  <c r="V890" i="8"/>
  <c r="R890" i="8"/>
  <c r="V621" i="8"/>
  <c r="T621" i="8"/>
  <c r="R621" i="8"/>
  <c r="V955" i="8"/>
  <c r="T955" i="8"/>
  <c r="R955" i="8"/>
  <c r="T833" i="8"/>
  <c r="V833" i="8"/>
  <c r="R833" i="8"/>
  <c r="V708" i="8"/>
  <c r="T708" i="8"/>
  <c r="R708" i="8"/>
  <c r="T928" i="8"/>
  <c r="V928" i="8"/>
  <c r="R928" i="8"/>
  <c r="V741" i="8"/>
  <c r="T741" i="8"/>
  <c r="R741" i="8"/>
  <c r="V1004" i="8"/>
  <c r="T1004" i="8"/>
  <c r="R1004" i="8"/>
  <c r="T859" i="8"/>
  <c r="V859" i="8"/>
  <c r="R859" i="8"/>
  <c r="T776" i="8"/>
  <c r="V776" i="8"/>
  <c r="R776" i="8"/>
  <c r="V510" i="8"/>
  <c r="T510" i="8"/>
  <c r="R510" i="8"/>
  <c r="T923" i="8"/>
  <c r="V923" i="8"/>
  <c r="R923" i="8"/>
  <c r="V750" i="8"/>
  <c r="T750" i="8"/>
  <c r="R750" i="8"/>
  <c r="V454" i="8"/>
  <c r="T454" i="8"/>
  <c r="R454" i="8"/>
  <c r="T557" i="8"/>
  <c r="V557" i="8"/>
  <c r="R557" i="8"/>
  <c r="R200" i="8"/>
  <c r="T200" i="8"/>
  <c r="V200" i="8"/>
  <c r="T548" i="8"/>
  <c r="V548" i="8"/>
  <c r="R548" i="8"/>
  <c r="T163" i="8"/>
  <c r="V163" i="8"/>
  <c r="R163" i="8"/>
  <c r="T597" i="8"/>
  <c r="V597" i="8"/>
  <c r="R597" i="8"/>
  <c r="T360" i="8"/>
  <c r="V360" i="8"/>
  <c r="R360" i="8"/>
  <c r="T536" i="8"/>
  <c r="V536" i="8"/>
  <c r="R536" i="8"/>
  <c r="T435" i="8"/>
  <c r="V435" i="8"/>
  <c r="R435" i="8"/>
  <c r="T546" i="8"/>
  <c r="V546" i="8"/>
  <c r="R546" i="8"/>
  <c r="V666" i="8"/>
  <c r="T666" i="8"/>
  <c r="R666" i="8"/>
  <c r="T505" i="8"/>
  <c r="V505" i="8"/>
  <c r="R505" i="8"/>
  <c r="T351" i="8"/>
  <c r="V351" i="8"/>
  <c r="R351" i="8"/>
  <c r="V660" i="8"/>
  <c r="T660" i="8"/>
  <c r="R660" i="8"/>
  <c r="V483" i="8"/>
  <c r="T483" i="8"/>
  <c r="R483" i="8"/>
  <c r="T641" i="8"/>
  <c r="V641" i="8"/>
  <c r="R641" i="8"/>
  <c r="T530" i="8"/>
  <c r="V530" i="8"/>
  <c r="R530" i="8"/>
  <c r="V23" i="8"/>
  <c r="T23" i="8"/>
  <c r="R23" i="8"/>
  <c r="V309" i="8"/>
  <c r="T309" i="8"/>
  <c r="R309" i="8"/>
  <c r="T400" i="8"/>
  <c r="V400" i="8"/>
  <c r="R400" i="8"/>
  <c r="T193" i="8"/>
  <c r="V193" i="8"/>
  <c r="R193" i="8"/>
  <c r="T453" i="8"/>
  <c r="V453" i="8"/>
  <c r="R453" i="8"/>
  <c r="V371" i="8"/>
  <c r="T371" i="8"/>
  <c r="R371" i="8"/>
  <c r="T201" i="8"/>
  <c r="V201" i="8"/>
  <c r="R201" i="8"/>
  <c r="R462" i="8"/>
  <c r="T462" i="8"/>
  <c r="V462" i="8"/>
  <c r="V281" i="8"/>
  <c r="T281" i="8"/>
  <c r="R281" i="8"/>
  <c r="T456" i="8"/>
  <c r="V456" i="8"/>
  <c r="R456" i="8"/>
  <c r="V329" i="8"/>
  <c r="T329" i="8"/>
  <c r="R329" i="8"/>
  <c r="T422" i="8"/>
  <c r="V422" i="8"/>
  <c r="R422" i="8"/>
  <c r="T194" i="8"/>
  <c r="V194" i="8"/>
  <c r="R194" i="8"/>
  <c r="T302" i="8"/>
  <c r="V302" i="8"/>
  <c r="R302" i="8"/>
  <c r="T492" i="8"/>
  <c r="V492" i="8"/>
  <c r="R492" i="8"/>
  <c r="T380" i="8"/>
  <c r="V380" i="8"/>
  <c r="R380" i="8"/>
  <c r="T243" i="8"/>
  <c r="V243" i="8"/>
  <c r="R243" i="8"/>
  <c r="V55" i="8"/>
  <c r="T55" i="8"/>
  <c r="R55" i="8"/>
  <c r="T109" i="8"/>
  <c r="V109" i="8"/>
  <c r="R109" i="8"/>
  <c r="V287" i="8"/>
  <c r="T287" i="8"/>
  <c r="R287" i="8"/>
  <c r="V159" i="8"/>
  <c r="T159" i="8"/>
  <c r="R159" i="8"/>
  <c r="T26" i="8"/>
  <c r="V26" i="8"/>
  <c r="R26" i="8"/>
  <c r="T136" i="8"/>
  <c r="V136" i="8"/>
  <c r="R136" i="8"/>
  <c r="T214" i="8"/>
  <c r="V214" i="8"/>
  <c r="R214" i="8"/>
  <c r="V22" i="8"/>
  <c r="T22" i="8"/>
  <c r="R22" i="8"/>
  <c r="V160" i="8"/>
  <c r="T160" i="8"/>
  <c r="R160" i="8"/>
  <c r="T322" i="8"/>
  <c r="V322" i="8"/>
  <c r="R322" i="8"/>
  <c r="T217" i="8"/>
  <c r="V217" i="8"/>
  <c r="R217" i="8"/>
  <c r="T94" i="8"/>
  <c r="V94" i="8"/>
  <c r="R94" i="8"/>
  <c r="T237" i="8"/>
  <c r="V237" i="8"/>
  <c r="R237" i="8"/>
  <c r="T77" i="8"/>
  <c r="V77" i="8"/>
  <c r="R77" i="8"/>
  <c r="T93" i="8"/>
  <c r="V93" i="8"/>
  <c r="R93" i="8"/>
  <c r="V20" i="8"/>
  <c r="T20" i="8"/>
  <c r="R20" i="8"/>
  <c r="T212" i="8"/>
  <c r="V212" i="8"/>
  <c r="R212" i="8"/>
  <c r="V740" i="8"/>
  <c r="T740" i="8"/>
  <c r="R740" i="8"/>
  <c r="T752" i="8"/>
  <c r="V752" i="8"/>
  <c r="R752" i="8"/>
  <c r="V893" i="8"/>
  <c r="T893" i="8"/>
  <c r="R893" i="8"/>
  <c r="V721" i="8"/>
  <c r="T721" i="8"/>
  <c r="R721" i="8"/>
  <c r="V963" i="8"/>
  <c r="T963" i="8"/>
  <c r="R963" i="8"/>
  <c r="T882" i="8"/>
  <c r="V882" i="8"/>
  <c r="R882" i="8"/>
  <c r="T837" i="8"/>
  <c r="V837" i="8"/>
  <c r="R837" i="8"/>
  <c r="V965" i="8"/>
  <c r="T965" i="8"/>
  <c r="R965" i="8"/>
  <c r="V985" i="8"/>
  <c r="T985" i="8"/>
  <c r="R985" i="8"/>
  <c r="T551" i="8"/>
  <c r="V551" i="8"/>
  <c r="R551" i="8"/>
  <c r="T754" i="8"/>
  <c r="V754" i="8"/>
  <c r="R754" i="8"/>
  <c r="V897" i="8"/>
  <c r="T897" i="8"/>
  <c r="R897" i="8"/>
  <c r="T656" i="8"/>
  <c r="V656" i="8"/>
  <c r="R656" i="8"/>
  <c r="V1034" i="8"/>
  <c r="T1034" i="8"/>
  <c r="R1034" i="8"/>
  <c r="T709" i="8"/>
  <c r="V709" i="8"/>
  <c r="R709" i="8"/>
  <c r="V933" i="8"/>
  <c r="T933" i="8"/>
  <c r="R933" i="8"/>
  <c r="T891" i="8"/>
  <c r="V891" i="8"/>
  <c r="R891" i="8"/>
  <c r="T827" i="8"/>
  <c r="V827" i="8"/>
  <c r="R827" i="8"/>
  <c r="T723" i="8"/>
  <c r="V723" i="8"/>
  <c r="R723" i="8"/>
  <c r="V946" i="8"/>
  <c r="T946" i="8"/>
  <c r="R946" i="8"/>
  <c r="T836" i="8"/>
  <c r="V836" i="8"/>
  <c r="R836" i="8"/>
  <c r="V461" i="8"/>
  <c r="T461" i="8"/>
  <c r="R461" i="8"/>
  <c r="T807" i="8"/>
  <c r="R807" i="8"/>
  <c r="V807" i="8"/>
  <c r="T605" i="8"/>
  <c r="V605" i="8"/>
  <c r="R605" i="8"/>
  <c r="V950" i="8"/>
  <c r="T950" i="8"/>
  <c r="R950" i="8"/>
  <c r="T826" i="8"/>
  <c r="V826" i="8"/>
  <c r="R826" i="8"/>
  <c r="T684" i="8"/>
  <c r="V684" i="8"/>
  <c r="R684" i="8"/>
  <c r="V905" i="8"/>
  <c r="T905" i="8"/>
  <c r="R905" i="8"/>
  <c r="T736" i="8"/>
  <c r="V736" i="8"/>
  <c r="R736" i="8"/>
  <c r="V995" i="8"/>
  <c r="T995" i="8"/>
  <c r="R995" i="8"/>
  <c r="T852" i="8"/>
  <c r="V852" i="8"/>
  <c r="R852" i="8"/>
  <c r="T769" i="8"/>
  <c r="V769" i="8"/>
  <c r="R769" i="8"/>
  <c r="T418" i="8"/>
  <c r="V418" i="8"/>
  <c r="R418" i="8"/>
  <c r="T916" i="8"/>
  <c r="V916" i="8"/>
  <c r="R916" i="8"/>
  <c r="V738" i="8"/>
  <c r="T738" i="8"/>
  <c r="R738" i="8"/>
  <c r="V328" i="8"/>
  <c r="T328" i="8"/>
  <c r="R328" i="8"/>
  <c r="V518" i="8"/>
  <c r="T518" i="8"/>
  <c r="R518" i="8"/>
  <c r="V119" i="8"/>
  <c r="T119" i="8"/>
  <c r="R119" i="8"/>
  <c r="T533" i="8"/>
  <c r="V533" i="8"/>
  <c r="R533" i="8"/>
  <c r="V66" i="8"/>
  <c r="T66" i="8"/>
  <c r="R66" i="8"/>
  <c r="V588" i="8"/>
  <c r="T588" i="8"/>
  <c r="R588" i="8"/>
  <c r="V320" i="8"/>
  <c r="T320" i="8"/>
  <c r="R320" i="8"/>
  <c r="T519" i="8"/>
  <c r="V519" i="8"/>
  <c r="R519" i="8"/>
  <c r="T431" i="8"/>
  <c r="V431" i="8"/>
  <c r="R431" i="8"/>
  <c r="T524" i="8"/>
  <c r="V524" i="8"/>
  <c r="R524" i="8"/>
  <c r="V664" i="8"/>
  <c r="T664" i="8"/>
  <c r="R664" i="8"/>
  <c r="T500" i="8"/>
  <c r="V500" i="8"/>
  <c r="R500" i="8"/>
  <c r="T268" i="8"/>
  <c r="V268" i="8"/>
  <c r="R268" i="8"/>
  <c r="T658" i="8"/>
  <c r="V658" i="8"/>
  <c r="R658" i="8"/>
  <c r="V469" i="8"/>
  <c r="T469" i="8"/>
  <c r="R469" i="8"/>
  <c r="T639" i="8"/>
  <c r="V639" i="8"/>
  <c r="R639" i="8"/>
  <c r="T522" i="8"/>
  <c r="V522" i="8"/>
  <c r="T433" i="8"/>
  <c r="V433" i="8"/>
  <c r="R433" i="8"/>
  <c r="T305" i="8"/>
  <c r="V305" i="8"/>
  <c r="R305" i="8"/>
  <c r="V397" i="8"/>
  <c r="T397" i="8"/>
  <c r="R397" i="8"/>
  <c r="V182" i="8"/>
  <c r="T182" i="8"/>
  <c r="R182" i="8"/>
  <c r="V444" i="8"/>
  <c r="T444" i="8"/>
  <c r="R444" i="8"/>
  <c r="V363" i="8"/>
  <c r="T363" i="8"/>
  <c r="R363" i="8"/>
  <c r="V185" i="8"/>
  <c r="R185" i="8"/>
  <c r="T185" i="8"/>
  <c r="V414" i="8"/>
  <c r="T414" i="8"/>
  <c r="R414" i="8"/>
  <c r="T267" i="8"/>
  <c r="V267" i="8"/>
  <c r="R267" i="8"/>
  <c r="T451" i="8"/>
  <c r="V451" i="8"/>
  <c r="R451" i="8"/>
  <c r="T306" i="8"/>
  <c r="V306" i="8"/>
  <c r="R306" i="8"/>
  <c r="T417" i="8"/>
  <c r="V417" i="8"/>
  <c r="R417" i="8"/>
  <c r="R166" i="8"/>
  <c r="T166" i="8"/>
  <c r="V166" i="8"/>
  <c r="T296" i="8"/>
  <c r="V296" i="8"/>
  <c r="R296" i="8"/>
  <c r="T482" i="8"/>
  <c r="V482" i="8"/>
  <c r="R482" i="8"/>
  <c r="T375" i="8"/>
  <c r="V375" i="8"/>
  <c r="R375" i="8"/>
  <c r="V231" i="8"/>
  <c r="T231" i="8"/>
  <c r="R231" i="8"/>
  <c r="T47" i="8"/>
  <c r="V47" i="8"/>
  <c r="R47" i="8"/>
  <c r="T100" i="8"/>
  <c r="V100" i="8"/>
  <c r="R100" i="8"/>
  <c r="T284" i="8"/>
  <c r="V284" i="8"/>
  <c r="R284" i="8"/>
  <c r="V152" i="8"/>
  <c r="T152" i="8"/>
  <c r="R152" i="8"/>
  <c r="T13" i="8"/>
  <c r="V13" i="8"/>
  <c r="R13" i="8"/>
  <c r="T129" i="8"/>
  <c r="V129" i="8"/>
  <c r="R129" i="8"/>
  <c r="T199" i="8"/>
  <c r="V199" i="8"/>
  <c r="R199" i="8"/>
  <c r="T324" i="8"/>
  <c r="V324" i="8"/>
  <c r="R324" i="8"/>
  <c r="T150" i="8"/>
  <c r="V150" i="8"/>
  <c r="R150" i="8"/>
  <c r="R319" i="8"/>
  <c r="T319" i="8"/>
  <c r="V319" i="8"/>
  <c r="T211" i="8"/>
  <c r="V211" i="8"/>
  <c r="R211" i="8"/>
  <c r="T92" i="8"/>
  <c r="V92" i="8"/>
  <c r="R92" i="8"/>
  <c r="T234" i="8"/>
  <c r="V234" i="8"/>
  <c r="R234" i="8"/>
  <c r="T75" i="8"/>
  <c r="V75" i="8"/>
  <c r="R75" i="8"/>
  <c r="T70" i="8"/>
  <c r="V70" i="8"/>
  <c r="R70" i="8"/>
  <c r="V15" i="8"/>
  <c r="T15" i="8"/>
  <c r="R15" i="8"/>
  <c r="T157" i="8"/>
  <c r="V157" i="8"/>
  <c r="R157" i="8"/>
  <c r="T714" i="8"/>
  <c r="V714" i="8"/>
  <c r="R714" i="8"/>
  <c r="V683" i="8"/>
  <c r="T683" i="8"/>
  <c r="R683" i="8"/>
  <c r="T649" i="8"/>
  <c r="V649" i="8"/>
  <c r="R649" i="8"/>
  <c r="V870" i="8"/>
  <c r="T870" i="8"/>
  <c r="R870" i="8"/>
  <c r="V940" i="8"/>
  <c r="T940" i="8"/>
  <c r="R940" i="8"/>
  <c r="V744" i="8"/>
  <c r="T744" i="8"/>
  <c r="R744" i="8"/>
  <c r="V834" i="8"/>
  <c r="T834" i="8"/>
  <c r="R834" i="8"/>
  <c r="V906" i="8"/>
  <c r="T906" i="8"/>
  <c r="R906" i="8"/>
  <c r="V944" i="8"/>
  <c r="T944" i="8"/>
  <c r="R944" i="8"/>
  <c r="V357" i="8"/>
  <c r="T357" i="8"/>
  <c r="R357" i="8"/>
  <c r="V694" i="8"/>
  <c r="T694" i="8"/>
  <c r="R694" i="8"/>
  <c r="T866" i="8"/>
  <c r="V866" i="8"/>
  <c r="R866" i="8"/>
  <c r="T555" i="8"/>
  <c r="V555" i="8"/>
  <c r="R555" i="8"/>
  <c r="V1031" i="8"/>
  <c r="T1031" i="8"/>
  <c r="R1031" i="8"/>
  <c r="V706" i="8"/>
  <c r="T706" i="8"/>
  <c r="R706" i="8"/>
  <c r="V925" i="8"/>
  <c r="T925" i="8"/>
  <c r="R925" i="8"/>
  <c r="T868" i="8"/>
  <c r="V868" i="8"/>
  <c r="R868" i="8"/>
  <c r="V825" i="8"/>
  <c r="T825" i="8"/>
  <c r="R825" i="8"/>
  <c r="V716" i="8"/>
  <c r="T716" i="8"/>
  <c r="R716" i="8"/>
  <c r="T924" i="8"/>
  <c r="V924" i="8"/>
  <c r="R924" i="8"/>
  <c r="T831" i="8"/>
  <c r="V831" i="8"/>
  <c r="R831" i="8"/>
  <c r="V1019" i="8"/>
  <c r="T1019" i="8"/>
  <c r="R1019" i="8"/>
  <c r="V804" i="8"/>
  <c r="T804" i="8"/>
  <c r="R804" i="8"/>
  <c r="T547" i="8"/>
  <c r="V547" i="8"/>
  <c r="R547" i="8"/>
  <c r="T926" i="8"/>
  <c r="V926" i="8"/>
  <c r="R926" i="8"/>
  <c r="T824" i="8"/>
  <c r="V824" i="8"/>
  <c r="R824" i="8"/>
  <c r="V671" i="8"/>
  <c r="T671" i="8"/>
  <c r="R671" i="8"/>
  <c r="T896" i="8"/>
  <c r="V896" i="8"/>
  <c r="R896" i="8"/>
  <c r="T724" i="8"/>
  <c r="V724" i="8"/>
  <c r="R724" i="8"/>
  <c r="V993" i="8"/>
  <c r="T993" i="8"/>
  <c r="R993" i="8"/>
  <c r="T847" i="8"/>
  <c r="V847" i="8"/>
  <c r="R847" i="8"/>
  <c r="T763" i="8"/>
  <c r="V763" i="8"/>
  <c r="R763" i="8"/>
  <c r="T403" i="8"/>
  <c r="V403" i="8"/>
  <c r="R403" i="8"/>
  <c r="V909" i="8"/>
  <c r="T909" i="8"/>
  <c r="R909" i="8"/>
  <c r="V726" i="8"/>
  <c r="T726" i="8"/>
  <c r="R726" i="8"/>
  <c r="T189" i="8"/>
  <c r="V189" i="8"/>
  <c r="R189" i="8"/>
  <c r="V515" i="8"/>
  <c r="T515" i="8"/>
  <c r="R515" i="8"/>
  <c r="V703" i="8"/>
  <c r="T703" i="8"/>
  <c r="R703" i="8"/>
  <c r="V531" i="8"/>
  <c r="T531" i="8"/>
  <c r="R531" i="8"/>
  <c r="T33" i="8"/>
  <c r="V33" i="8"/>
  <c r="R33" i="8"/>
  <c r="T581" i="8"/>
  <c r="V581" i="8"/>
  <c r="R581" i="8"/>
  <c r="V301" i="8"/>
  <c r="T301" i="8"/>
  <c r="R301" i="8"/>
  <c r="V516" i="8"/>
  <c r="T516" i="8"/>
  <c r="R516" i="8"/>
  <c r="T385" i="8"/>
  <c r="V385" i="8"/>
  <c r="R385" i="8"/>
  <c r="T383" i="8"/>
  <c r="V383" i="8"/>
  <c r="R383" i="8"/>
  <c r="V647" i="8"/>
  <c r="T647" i="8"/>
  <c r="R647" i="8"/>
  <c r="T495" i="8"/>
  <c r="V495" i="8"/>
  <c r="R495" i="8"/>
  <c r="T247" i="8"/>
  <c r="V247" i="8"/>
  <c r="R247" i="8"/>
  <c r="T627" i="8"/>
  <c r="V627" i="8"/>
  <c r="R627" i="8"/>
  <c r="T438" i="8"/>
  <c r="V438" i="8"/>
  <c r="R438" i="8"/>
  <c r="T637" i="8"/>
  <c r="V637" i="8"/>
  <c r="R637" i="8"/>
  <c r="T517" i="8"/>
  <c r="V517" i="8"/>
  <c r="R517" i="8"/>
  <c r="T423" i="8"/>
  <c r="V423" i="8"/>
  <c r="R423" i="8"/>
  <c r="T245" i="8"/>
  <c r="V245" i="8"/>
  <c r="R245" i="8"/>
  <c r="T394" i="8"/>
  <c r="V394" i="8"/>
  <c r="R394" i="8"/>
  <c r="T178" i="8"/>
  <c r="V178" i="8"/>
  <c r="R178" i="8"/>
  <c r="T437" i="8"/>
  <c r="V437" i="8"/>
  <c r="R437" i="8"/>
  <c r="V358" i="8"/>
  <c r="T358" i="8"/>
  <c r="R358" i="8"/>
  <c r="V148" i="8"/>
  <c r="T148" i="8"/>
  <c r="R148" i="8"/>
  <c r="V401" i="8"/>
  <c r="T401" i="8"/>
  <c r="R401" i="8"/>
  <c r="V255" i="8"/>
  <c r="T255" i="8"/>
  <c r="R255" i="8"/>
  <c r="T447" i="8"/>
  <c r="V447" i="8"/>
  <c r="R447" i="8"/>
  <c r="V275" i="8"/>
  <c r="T275" i="8"/>
  <c r="R275" i="8"/>
  <c r="T404" i="8"/>
  <c r="V404" i="8"/>
  <c r="R404" i="8"/>
  <c r="T53" i="8"/>
  <c r="V53" i="8"/>
  <c r="R53" i="8"/>
  <c r="V292" i="8"/>
  <c r="T292" i="8"/>
  <c r="R292" i="8"/>
  <c r="T474" i="8"/>
  <c r="V474" i="8"/>
  <c r="R474" i="8"/>
  <c r="T356" i="8"/>
  <c r="V356" i="8"/>
  <c r="R356" i="8"/>
  <c r="T203" i="8"/>
  <c r="V203" i="8"/>
  <c r="R203" i="8"/>
  <c r="T42" i="8"/>
  <c r="V42" i="8"/>
  <c r="R42" i="8"/>
  <c r="T91" i="8"/>
  <c r="V91" i="8"/>
  <c r="R91" i="8"/>
  <c r="V279" i="8"/>
  <c r="T279" i="8"/>
  <c r="R279" i="8"/>
  <c r="T124" i="8"/>
  <c r="V124" i="8"/>
  <c r="R124" i="8"/>
  <c r="V11" i="8"/>
  <c r="T11" i="8"/>
  <c r="R11" i="8"/>
  <c r="T96" i="8"/>
  <c r="V96" i="8"/>
  <c r="R96" i="8"/>
  <c r="T169" i="8"/>
  <c r="V169" i="8"/>
  <c r="R169" i="8"/>
  <c r="R316" i="8"/>
  <c r="T316" i="8"/>
  <c r="V316" i="8"/>
  <c r="T145" i="8"/>
  <c r="V145" i="8"/>
  <c r="R145" i="8"/>
  <c r="T311" i="8"/>
  <c r="V311" i="8"/>
  <c r="R311" i="8"/>
  <c r="T202" i="8"/>
  <c r="V202" i="8"/>
  <c r="R202" i="8"/>
  <c r="T82" i="8"/>
  <c r="V82" i="8"/>
  <c r="R82" i="8"/>
  <c r="T232" i="8"/>
  <c r="V232" i="8"/>
  <c r="R232" i="8"/>
  <c r="V72" i="8"/>
  <c r="T72" i="8"/>
  <c r="R72" i="8"/>
  <c r="T60" i="8"/>
  <c r="V60" i="8"/>
  <c r="R60" i="8"/>
  <c r="V8" i="8"/>
  <c r="T8" i="8"/>
  <c r="R8" i="8"/>
  <c r="V7" i="8"/>
  <c r="T7" i="8"/>
  <c r="R7" i="8"/>
  <c r="R522" i="8" l="1"/>
  <c r="G17" i="37"/>
  <c r="R857" i="8"/>
  <c r="R573" i="8"/>
  <c r="H19" i="37"/>
  <c r="H18" i="37"/>
  <c r="H17" i="37"/>
  <c r="F20" i="37"/>
  <c r="V5" i="8"/>
  <c r="G20" i="37" l="1"/>
  <c r="H20" i="37" l="1"/>
</calcChain>
</file>

<file path=xl/sharedStrings.xml><?xml version="1.0" encoding="utf-8"?>
<sst xmlns="http://schemas.openxmlformats.org/spreadsheetml/2006/main" count="6348" uniqueCount="742">
  <si>
    <t>Ausschreibung der Gebäudereinigung</t>
  </si>
  <si>
    <t>Tariflohn</t>
  </si>
  <si>
    <t>Lohngebundene Kosten</t>
  </si>
  <si>
    <t>Soziallöhne</t>
  </si>
  <si>
    <t xml:space="preserve">     Gesetzliche Feiertage</t>
  </si>
  <si>
    <t xml:space="preserve">     Lohnfortzahlung im Krankheitsfall</t>
  </si>
  <si>
    <t xml:space="preserve">     Krankenversicherung</t>
  </si>
  <si>
    <t xml:space="preserve">     Rentenversicherung</t>
  </si>
  <si>
    <t xml:space="preserve">     Arbeitslosenversicherung</t>
  </si>
  <si>
    <t xml:space="preserve">     Pflegeversicherung</t>
  </si>
  <si>
    <t>Schwerbehindertenabgabe</t>
  </si>
  <si>
    <t>Haftpflichtversicherung</t>
  </si>
  <si>
    <t>Zwischensumme
Lohngebundene Kosten</t>
  </si>
  <si>
    <t>Sonstige auftragsbezogene Kosten</t>
  </si>
  <si>
    <t>Reinigungsmittel</t>
  </si>
  <si>
    <t>Maschinen und Geräte</t>
  </si>
  <si>
    <t>Objektleiter-, Vorarbeiterkosten</t>
  </si>
  <si>
    <t>Transport</t>
  </si>
  <si>
    <t>Zwischensumme
Sonstige auftragsbezogene Kosten</t>
  </si>
  <si>
    <t>Unternehmensbezogene Kosten</t>
  </si>
  <si>
    <t>Verwaltung</t>
  </si>
  <si>
    <t>Verbandsbeiträge u. ä.</t>
  </si>
  <si>
    <t>Gewerbesteuer</t>
  </si>
  <si>
    <t>Zwischensumme
Unternehmensbezogene Kosten</t>
  </si>
  <si>
    <t>Selbstkosten</t>
  </si>
  <si>
    <t>Stundenverrechnungssatz</t>
  </si>
  <si>
    <t>Zuschlagsgrund</t>
  </si>
  <si>
    <t>Zuschlag</t>
  </si>
  <si>
    <t>Sonder-SVS</t>
  </si>
  <si>
    <t>lfd. Nr.</t>
  </si>
  <si>
    <t>Reinigungs-
zeit
(h/Jahr)</t>
  </si>
  <si>
    <t>A1</t>
  </si>
  <si>
    <t>C5</t>
  </si>
  <si>
    <t>N</t>
  </si>
  <si>
    <t>F5</t>
  </si>
  <si>
    <t>Bemerkung</t>
  </si>
  <si>
    <t>LV-Code</t>
  </si>
  <si>
    <t>Büro</t>
  </si>
  <si>
    <t>keine Reinigung</t>
  </si>
  <si>
    <t>Beschreibung</t>
  </si>
  <si>
    <t>Reinigungs-
intervall</t>
  </si>
  <si>
    <t>Telefon:</t>
  </si>
  <si>
    <t>Telefax:</t>
  </si>
  <si>
    <t>Straße:</t>
  </si>
  <si>
    <t>A4</t>
  </si>
  <si>
    <t>A3</t>
  </si>
  <si>
    <t>A2</t>
  </si>
  <si>
    <t>D5</t>
  </si>
  <si>
    <t>D2</t>
  </si>
  <si>
    <t>E5</t>
  </si>
  <si>
    <t>E2</t>
  </si>
  <si>
    <t>F2</t>
  </si>
  <si>
    <t>K5</t>
  </si>
  <si>
    <t>K2</t>
  </si>
  <si>
    <t>T5</t>
  </si>
  <si>
    <t>T1</t>
  </si>
  <si>
    <t xml:space="preserve">     Urlaubsentgelt (bezahlter Urlaub)</t>
  </si>
  <si>
    <t>Gesetzliche Unfallversicherung (BG)</t>
  </si>
  <si>
    <t>U2</t>
  </si>
  <si>
    <t>U1</t>
  </si>
  <si>
    <t>Raumgruppe</t>
  </si>
  <si>
    <t xml:space="preserve">     Tarifliche Arbeitsfreistellung</t>
  </si>
  <si>
    <t xml:space="preserve">     Tarifliches Urlaubsgeld</t>
  </si>
  <si>
    <t xml:space="preserve">     U2-Mutterschaftsaufwendung</t>
  </si>
  <si>
    <t xml:space="preserve">     Pauschale Lohnsteuer</t>
  </si>
  <si>
    <t>Insolvenzabgabe</t>
  </si>
  <si>
    <t>Grundreinigung</t>
  </si>
  <si>
    <t xml:space="preserve">Raum-Bezeichnung </t>
  </si>
  <si>
    <t>SVS zur freien Kalkulation (optional)</t>
  </si>
  <si>
    <t>Leistung</t>
  </si>
  <si>
    <t>Unterhaltsreinigung an Werktagen</t>
  </si>
  <si>
    <t>Unterhaltsreinigung an Sonn- und Feiertagen</t>
  </si>
  <si>
    <t>Glas- und Rahmenreinigung</t>
  </si>
  <si>
    <t>Postleitzahl:</t>
  </si>
  <si>
    <t>Ort:</t>
  </si>
  <si>
    <t>Firma / Bietername:</t>
  </si>
  <si>
    <t>Treppen, Treppenhäuser, Podeste, Aufzüge</t>
  </si>
  <si>
    <t>1 x Woche</t>
  </si>
  <si>
    <t>2 x Woche</t>
  </si>
  <si>
    <t>5 x Woche</t>
  </si>
  <si>
    <t>Keine Reinigung</t>
  </si>
  <si>
    <t>Objekt</t>
  </si>
  <si>
    <t>M5</t>
  </si>
  <si>
    <t>Bauschlussreinigung</t>
  </si>
  <si>
    <t>Grundreinigung Hart- und elastische Bodenbeläge mit Beschichtung (zweifach)</t>
  </si>
  <si>
    <t>Grundreinigung Hart- und elastische Bodenbeläge mit Beschichtung (dreifach)</t>
  </si>
  <si>
    <t>Teppichgrundreinigung im Kombiverfahren 
(Shampoonierung und Sprühextraktion)</t>
  </si>
  <si>
    <t>Cleanern bzw. trockene Pflegefilmsanierung</t>
  </si>
  <si>
    <t>Etage</t>
  </si>
  <si>
    <t>Los</t>
  </si>
  <si>
    <t>Trakt</t>
  </si>
  <si>
    <t>Bodenbelag</t>
  </si>
  <si>
    <t>Raumnummer</t>
  </si>
  <si>
    <t>Hinweis</t>
  </si>
  <si>
    <t>Wir geben hierbei Angebote für folgende Lose ab:</t>
  </si>
  <si>
    <t>Los 1</t>
  </si>
  <si>
    <t>Los 2</t>
  </si>
  <si>
    <t>Los 3</t>
  </si>
  <si>
    <t>ja</t>
  </si>
  <si>
    <t>nein</t>
  </si>
  <si>
    <t>Los 4</t>
  </si>
  <si>
    <t>E-Mail</t>
  </si>
  <si>
    <t>Stammdaten</t>
  </si>
  <si>
    <t>Eigenerklärung zur Eignung</t>
  </si>
  <si>
    <t>Hiermit erkläre ich / erklären wir, dass:</t>
  </si>
  <si>
    <t>die Befähigung / Erlaubnis zur Berufsausübung besteht:</t>
  </si>
  <si>
    <t>Seit:</t>
  </si>
  <si>
    <t>Eigenerklärung zu Unternehmenskennzahlen:</t>
  </si>
  <si>
    <t>Derzeit verfügt unsere Firma über folgende Unternehmenskennzahlen:</t>
  </si>
  <si>
    <t>alle Versicherungen gemäß Anlage BVB bestehen:</t>
  </si>
  <si>
    <t>Bis:</t>
  </si>
  <si>
    <t>Aktuelle Anzahl Meister / Facharbeiter:</t>
  </si>
  <si>
    <t>Aktuelle Anzahl Auszubildende:</t>
  </si>
  <si>
    <t>Aktuelle Anzahl Gesamtmitarbeiter:</t>
  </si>
  <si>
    <t>Kunde:</t>
  </si>
  <si>
    <t>Folgende Teilleistungen werden durch Unterauftragnehmer erbracht:</t>
  </si>
  <si>
    <t>Unterauftragnehmer</t>
  </si>
  <si>
    <t>Kalkulation Stundenverrechnungssatz (Anlage SVS)</t>
  </si>
  <si>
    <t>Keine Angaben bedeuten, dass keine Unterauftragnehmer eingesetzt werden.</t>
  </si>
  <si>
    <t>Hinweis: Alle orangenen Zellen sind zwingend auszufüllen.</t>
  </si>
  <si>
    <t>Wagnis- und Gewinn auf Selbstkosten</t>
  </si>
  <si>
    <r>
      <rPr>
        <i/>
        <sz val="10"/>
        <color theme="1"/>
        <rFont val="PT Sans"/>
        <family val="2"/>
      </rPr>
      <t xml:space="preserve">Hinweis: Die Zuschläge auf die Soziallöhne werde bei der Kranken-, Renten-, Arbeitslosen- und Pflegeversicherung automatisch </t>
    </r>
    <r>
      <rPr>
        <i/>
        <sz val="10"/>
        <rFont val="PT Sans"/>
        <family val="2"/>
      </rPr>
      <t>per Formel berücksichtigt und berechnet!</t>
    </r>
  </si>
  <si>
    <t>SVS Glas- und Rahmenreinigung</t>
  </si>
  <si>
    <t>Sozial-versicherungspflichtig Beschäftigte</t>
  </si>
  <si>
    <t>Kalkulation Leistungswerte (Anlage RAG)</t>
  </si>
  <si>
    <t>Einzelraumkalkulation (Anlage ERK)</t>
  </si>
  <si>
    <t>Grund-reinigung</t>
  </si>
  <si>
    <t>Selbstreinigung</t>
  </si>
  <si>
    <t>Selbstreinigung nach § 125 GWB vollzogen.</t>
  </si>
  <si>
    <t>Abschluss erfolgt unmittelbar nach Zuschlag.</t>
  </si>
  <si>
    <t>Tatbestand nach GWB</t>
  </si>
  <si>
    <t>Nachweis der Selbstreinigung nach § 125 GWB.</t>
  </si>
  <si>
    <t>Hier sind nur Angaben zu machen, wenn Ausschlussgründe nach § 123 / § 124 GWB vorlagen.</t>
  </si>
  <si>
    <t>Gegebenenfalls separate Anlagen benutzen.</t>
  </si>
  <si>
    <t>Ansprechpartner / Unterzeichner:</t>
  </si>
  <si>
    <t>SVS (EUR)</t>
  </si>
  <si>
    <t>Leistungswert
(qm/h)</t>
  </si>
  <si>
    <t>Minimalwert (qm/h)</t>
  </si>
  <si>
    <t>Maximalwert (qm/h)</t>
  </si>
  <si>
    <t>Reinigungs-
fläche
(qm/Jahr)</t>
  </si>
  <si>
    <t>Netto-
Kosten
(EUR/Jahr)</t>
  </si>
  <si>
    <t>Jahresreinigungsfläche in Quadratmeter pro Jahr:</t>
  </si>
  <si>
    <t>Leistungs-wert (qm/h)</t>
  </si>
  <si>
    <t>Reinigungen pro Jahr</t>
  </si>
  <si>
    <t>Grundfläche (qm)</t>
  </si>
  <si>
    <t>Grund-fläche (qm)</t>
  </si>
  <si>
    <t>Hinweis: Die in der Anlage RAG eingetragenen Leistungswerte und der SVS Sozialversicherungspflichtig Beschäftigten werden automatisch übernommen.  Um raumspezifische Besonderheiten zu berücksichtigen, können Sie alle Werte manuell überschreiben. Alle orangenen Zellen sind zwingend auszufüllen.</t>
  </si>
  <si>
    <t>Fläche (qm)</t>
  </si>
  <si>
    <t>Häufigkeit pro Jahr</t>
  </si>
  <si>
    <t>Summe</t>
  </si>
  <si>
    <t>Hinweis: Kalkulieren Sie die Glasreinigung über einen Quadratmeterpreis. Steighilfen werden gesondert abgerechnet. Die Flächen sind einseitig aufgemessen (lichtes Maß) und werden doppelseitig gereinigt. Alle orangenen Zellen sind zwingend auszufüllen.</t>
  </si>
  <si>
    <t>Hinweis: Die hier eingetragenen Leistungswerte werden automatisch in die Einzelraumkalkulation übernommen. Um Besonderheiten einzelner Räume bei Bodenbelägen, Raumgröße, Lage der Räume o. ä. zu berücksichtigen, können Sie alle Werte in der Einzelraumkalkulation manuell überschreiben. Verbindlich sind nur die Angaben in der Einzelraumkalkulation! Sie sollten auf jeden Fall die Einzelraumkalkulation komplett überprüfen. Alle orangenen Zellen sind zwingend auszufüllen.</t>
  </si>
  <si>
    <t>Glas- und Rahmenreinigung (Anlage GLS)</t>
  </si>
  <si>
    <t>Regiearbeiten (Anlage REG)</t>
  </si>
  <si>
    <t>Glas- und Rahmenreinigung (zweiseitig)</t>
  </si>
  <si>
    <t>Glasreinigung (zweiseitig)</t>
  </si>
  <si>
    <t>Teppichreinigung Shampoonierung</t>
  </si>
  <si>
    <t>Teppichreinigung Sprühextraktion</t>
  </si>
  <si>
    <t>bis 50qm Fläche</t>
  </si>
  <si>
    <t>ab 50qm Fläche</t>
  </si>
  <si>
    <t>Einzelpreis
(EUR/qm)</t>
  </si>
  <si>
    <t>Einzelpreis
(EUR/h)</t>
  </si>
  <si>
    <t>Stundensatz</t>
  </si>
  <si>
    <t>Hinweis: Kalkulieren Sie die einzelnen Leistungen bitte pro Quadratmeter bzw. mittels eines Stundenpreises. Alle orangenen Zellen sind zwingend auszufüllen.</t>
  </si>
  <si>
    <t>Sortierung</t>
  </si>
  <si>
    <t>Parketteinpflege</t>
  </si>
  <si>
    <t>Maschinelles Nassscheuern (Fliesenboden)</t>
  </si>
  <si>
    <t>Maschinelles Nassscheuern (Fliesenwände)</t>
  </si>
  <si>
    <t>Check SVS</t>
  </si>
  <si>
    <t xml:space="preserve">     Zusatzbeitrag Krankenversicherung</t>
  </si>
  <si>
    <t>Unterauftragnehmer:</t>
  </si>
  <si>
    <t>Anschrift:</t>
  </si>
  <si>
    <t>Leistung / Umfang:</t>
  </si>
  <si>
    <t>nein, es liegen Ausschlussgründe vor</t>
  </si>
  <si>
    <t>Angebotssumme</t>
  </si>
  <si>
    <t>Glas- und Rahmenreinigung Angebotssumme</t>
  </si>
  <si>
    <t>Reinigung von Wandflächen</t>
  </si>
  <si>
    <t>Referenzerklärung Unterhaltsreinigung (Intervallreinigung)</t>
  </si>
  <si>
    <t>Referenzerklärung Glas- und Rahmenreinigungreinigung</t>
  </si>
  <si>
    <t>Auftragsvolumen in EUR (netto) pro Jahr:</t>
  </si>
  <si>
    <t>Wir sind ein Kleinstunternehmen, kleines oder mittleres Unternehmen gemäß KMU-Definition der EU:</t>
  </si>
  <si>
    <t>Steigerkosten werden separat abgerechnet. Die Kosten sind im Vorfeld durch den AG freizugeben</t>
  </si>
  <si>
    <r>
      <t>ich/wir in den letzten zwei Jahren</t>
    </r>
    <r>
      <rPr>
        <b/>
        <sz val="10"/>
        <rFont val="PT Sans"/>
        <family val="2"/>
      </rPr>
      <t xml:space="preserve"> nicht</t>
    </r>
    <r>
      <rPr>
        <sz val="10"/>
        <rFont val="PT Sans"/>
        <family val="2"/>
      </rPr>
      <t xml:space="preserve"> aufgrund eines Verstoßes gegen Vorschriften, der zu einem Eintrag im Gewerbezentralregister geführt hat, mit einer Freiheitsstrafe von mehr als drei Monaten oder einer Geldstrafe von mehr als 90 Tagessätzen oder einer Geldbuße von mehr als 2.500 Euro belegt worden bin/sind</t>
    </r>
  </si>
  <si>
    <r>
      <rPr>
        <b/>
        <sz val="10"/>
        <rFont val="PT Sans"/>
        <family val="2"/>
      </rPr>
      <t>keine</t>
    </r>
    <r>
      <rPr>
        <sz val="10"/>
        <rFont val="PT Sans"/>
        <family val="2"/>
      </rPr>
      <t xml:space="preserve"> zwingenden Ausschlussgründe nach § 123 GWB vorliegen:</t>
    </r>
  </si>
  <si>
    <t>der Verpflichtung zur Zahlung von Steuern nachgekommen wird:</t>
  </si>
  <si>
    <t>eine Mitgliedschaft bei einer Berufsgenossenschaft besteht:</t>
  </si>
  <si>
    <r>
      <rPr>
        <b/>
        <sz val="10"/>
        <rFont val="PT Sans"/>
        <family val="2"/>
      </rPr>
      <t>keine</t>
    </r>
    <r>
      <rPr>
        <sz val="10"/>
        <rFont val="PT Sans"/>
        <family val="2"/>
      </rPr>
      <t xml:space="preserve"> fakultativen Ausschlussgründe nach § 124 GWB vorliegen:</t>
    </r>
  </si>
  <si>
    <t>Nettoumsatz 2022:</t>
  </si>
  <si>
    <t>Geringfügig Beschäftigte / Beschäftigte in der Gleitzone (optional)</t>
  </si>
  <si>
    <t>Nettoumsatz 2024:</t>
  </si>
  <si>
    <t>Nettoumsatz 2023:</t>
  </si>
  <si>
    <t>Hinweis: Bitte kalkulieren Sie hier zunächst den Stundenverrechnungssatz. Sie haben die Möglichkeit, Stundenverrechnungssätze für sozialversicherungspflichtig Beschäftigte, für geringfügig Beschäftigte und weitere frei zu kalkulieren (optional). Wenn Sie nur eine Beschäftigungsform (sozialversicherungspflichtig oder fest) einplanen, ist das Ausfüllen der jeweils anderen Spalte nicht zwingend erforderlich. Der Stundenverrechnungssatz sozialversicherungspflichtig Beschäftigte wird zunächst automatisch in die Einzelraumkalkulation übernommen. Wenn Sie weitere Stundenverrechnungssätze kalkuliert haben (entweder geringfügig Beschäftigte oder frei kalkulierte), sind diese in der Einzelraumkalkulation manuell bei den Räumen einzutragen, in denen sie vorgesehen sind. Der dort automatisch übernommene Stundenverrechnungssatz ist in diesem Fall zu überschreiben. Alle Preise verstehen sich als Nettopreise. Alle orangenen Zellen sind zwingend auszufüllen.</t>
  </si>
  <si>
    <t>Der Anteil der lohngebunden Kosten beträgt (%):</t>
  </si>
  <si>
    <t xml:space="preserve">LV-Code </t>
  </si>
  <si>
    <t>Nachtzuschlag</t>
  </si>
  <si>
    <t>Arbeiten an Sonn- und Feiertagen</t>
  </si>
  <si>
    <t>Kronprinzenstraße 6</t>
  </si>
  <si>
    <t>2.UG</t>
  </si>
  <si>
    <t>T01</t>
  </si>
  <si>
    <t>Maschinenraum 1</t>
  </si>
  <si>
    <t>Beton</t>
  </si>
  <si>
    <t>ohne</t>
  </si>
  <si>
    <t>T02</t>
  </si>
  <si>
    <t>Lager</t>
  </si>
  <si>
    <t>Flur 1</t>
  </si>
  <si>
    <t>Fliesen</t>
  </si>
  <si>
    <t>T03</t>
  </si>
  <si>
    <t>Flur 2</t>
  </si>
  <si>
    <t>T04</t>
  </si>
  <si>
    <t>T05</t>
  </si>
  <si>
    <t>Heizung und Klimatechnik</t>
  </si>
  <si>
    <t>T06</t>
  </si>
  <si>
    <t>Heizung</t>
  </si>
  <si>
    <t>T07</t>
  </si>
  <si>
    <t>Kältezentrale</t>
  </si>
  <si>
    <t>T08</t>
  </si>
  <si>
    <t>Batterieraum</t>
  </si>
  <si>
    <t>T09</t>
  </si>
  <si>
    <t>Elektrik</t>
  </si>
  <si>
    <t>T10</t>
  </si>
  <si>
    <t>Flur 3</t>
  </si>
  <si>
    <t>PVC</t>
  </si>
  <si>
    <t>T11</t>
  </si>
  <si>
    <t>Niederspannung</t>
  </si>
  <si>
    <t>T12</t>
  </si>
  <si>
    <t>T13</t>
  </si>
  <si>
    <t>T14</t>
  </si>
  <si>
    <t>T15</t>
  </si>
  <si>
    <t>T16</t>
  </si>
  <si>
    <t>Löschmittelraum</t>
  </si>
  <si>
    <t>T17</t>
  </si>
  <si>
    <t>Flur 4</t>
  </si>
  <si>
    <t>T18</t>
  </si>
  <si>
    <t>Maschinenraum</t>
  </si>
  <si>
    <t>T19</t>
  </si>
  <si>
    <t>Serverraum</t>
  </si>
  <si>
    <t>1.UG</t>
  </si>
  <si>
    <t>K01</t>
  </si>
  <si>
    <t>Tiefgarage</t>
  </si>
  <si>
    <t>Asphalt</t>
  </si>
  <si>
    <t>Stein</t>
  </si>
  <si>
    <t>K02</t>
  </si>
  <si>
    <t>Technik</t>
  </si>
  <si>
    <t>K03</t>
  </si>
  <si>
    <t>Getränkelager</t>
  </si>
  <si>
    <t>K04</t>
  </si>
  <si>
    <t>Lager Haustechnik 1 / Hygieneartikel</t>
  </si>
  <si>
    <t>K05</t>
  </si>
  <si>
    <t>Lager Haustechnik 2</t>
  </si>
  <si>
    <t>Teppich</t>
  </si>
  <si>
    <t>K06</t>
  </si>
  <si>
    <t>Technik Hebeanlage</t>
  </si>
  <si>
    <t>K07</t>
  </si>
  <si>
    <t>Gebäudeleitzentrale</t>
  </si>
  <si>
    <t>K08</t>
  </si>
  <si>
    <t>Umkleide Kantine / WC Damen</t>
  </si>
  <si>
    <t>K09</t>
  </si>
  <si>
    <t>Umkleide Kantine/ WC Herren</t>
  </si>
  <si>
    <t>Schleuse Tiefgarage</t>
  </si>
  <si>
    <t>K10</t>
  </si>
  <si>
    <t>K11</t>
  </si>
  <si>
    <t>WC Hausmeister</t>
  </si>
  <si>
    <t>K12</t>
  </si>
  <si>
    <t>Putzraum WCs</t>
  </si>
  <si>
    <t>K13</t>
  </si>
  <si>
    <t>Putzraum</t>
  </si>
  <si>
    <t>K14</t>
  </si>
  <si>
    <t>Hausmeisteraufenthalt</t>
  </si>
  <si>
    <t>K15</t>
  </si>
  <si>
    <t>Lager - Registaturraum</t>
  </si>
  <si>
    <t>K16</t>
  </si>
  <si>
    <t>K17</t>
  </si>
  <si>
    <t>K18</t>
  </si>
  <si>
    <t>K19</t>
  </si>
  <si>
    <t>K20</t>
  </si>
  <si>
    <t>K21</t>
  </si>
  <si>
    <t>K22</t>
  </si>
  <si>
    <t>K23</t>
  </si>
  <si>
    <t>K23a</t>
  </si>
  <si>
    <t>K24</t>
  </si>
  <si>
    <t>Fernwärme</t>
  </si>
  <si>
    <t>K25</t>
  </si>
  <si>
    <t>K26</t>
  </si>
  <si>
    <t>Elektrik/ Niederspannung</t>
  </si>
  <si>
    <t>K27</t>
  </si>
  <si>
    <t>RWE</t>
  </si>
  <si>
    <t>K28</t>
  </si>
  <si>
    <t>Flurstück Durchgang KP 4</t>
  </si>
  <si>
    <t>Flur 5</t>
  </si>
  <si>
    <t>Linoleum</t>
  </si>
  <si>
    <t>Flur 6</t>
  </si>
  <si>
    <t>Flur 7</t>
  </si>
  <si>
    <t>Flur 8</t>
  </si>
  <si>
    <t>K29</t>
  </si>
  <si>
    <t>Flur 9</t>
  </si>
  <si>
    <t>Flur 10</t>
  </si>
  <si>
    <t>K30</t>
  </si>
  <si>
    <t>Elektro</t>
  </si>
  <si>
    <t>K31</t>
  </si>
  <si>
    <t>K32</t>
  </si>
  <si>
    <t>K33</t>
  </si>
  <si>
    <t>K34</t>
  </si>
  <si>
    <t>K35</t>
  </si>
  <si>
    <t>K36</t>
  </si>
  <si>
    <t>K37</t>
  </si>
  <si>
    <t>K38</t>
  </si>
  <si>
    <t>K39</t>
  </si>
  <si>
    <t>K40</t>
  </si>
  <si>
    <t>K41</t>
  </si>
  <si>
    <t>Lüftungszentrale</t>
  </si>
  <si>
    <t>K42</t>
  </si>
  <si>
    <t>K43</t>
  </si>
  <si>
    <t>Dusche/ Umkleide Herren</t>
  </si>
  <si>
    <t>K44</t>
  </si>
  <si>
    <t>Dusche/ Umkleide Damen</t>
  </si>
  <si>
    <t>K45</t>
  </si>
  <si>
    <t>K46</t>
  </si>
  <si>
    <t>Umkleideraum</t>
  </si>
  <si>
    <t>Flur 11 - Duschen</t>
  </si>
  <si>
    <t>K47</t>
  </si>
  <si>
    <t>EG</t>
  </si>
  <si>
    <t>Aufzug 1 (Gebäude A)</t>
  </si>
  <si>
    <t>Vinyl</t>
  </si>
  <si>
    <t>009</t>
  </si>
  <si>
    <t>Klimalabor</t>
  </si>
  <si>
    <t>011</t>
  </si>
  <si>
    <t>012</t>
  </si>
  <si>
    <t>013</t>
  </si>
  <si>
    <t>014</t>
  </si>
  <si>
    <t>015</t>
  </si>
  <si>
    <t>016</t>
  </si>
  <si>
    <t>Sitzungszimmer</t>
  </si>
  <si>
    <t>017</t>
  </si>
  <si>
    <t>018</t>
  </si>
  <si>
    <t>Bibliothek</t>
  </si>
  <si>
    <t>020</t>
  </si>
  <si>
    <t>022</t>
  </si>
  <si>
    <t>031</t>
  </si>
  <si>
    <t>Serviceküche</t>
  </si>
  <si>
    <t>Aufzug 2 (Gebäude A)</t>
  </si>
  <si>
    <t>032</t>
  </si>
  <si>
    <t>Botenstube</t>
  </si>
  <si>
    <t>033</t>
  </si>
  <si>
    <t>034</t>
  </si>
  <si>
    <t>035</t>
  </si>
  <si>
    <t>Kantine</t>
  </si>
  <si>
    <t xml:space="preserve">Stein </t>
  </si>
  <si>
    <t>040</t>
  </si>
  <si>
    <t>040a</t>
  </si>
  <si>
    <t>Vorraum/Zugang/Schleuse</t>
  </si>
  <si>
    <t>041</t>
  </si>
  <si>
    <t>Spülraum</t>
  </si>
  <si>
    <t>042</t>
  </si>
  <si>
    <t>kalte Küche</t>
  </si>
  <si>
    <t>043</t>
  </si>
  <si>
    <t>Kochen</t>
  </si>
  <si>
    <t>044</t>
  </si>
  <si>
    <t>Küchenchef</t>
  </si>
  <si>
    <t>045</t>
  </si>
  <si>
    <t>Kühlraum</t>
  </si>
  <si>
    <t>046</t>
  </si>
  <si>
    <t>048</t>
  </si>
  <si>
    <t>Anlieferung</t>
  </si>
  <si>
    <t>049</t>
  </si>
  <si>
    <t>Aufenthaltsraum</t>
  </si>
  <si>
    <t>Eingangshalle</t>
  </si>
  <si>
    <t>Außenpodest Drehtür</t>
  </si>
  <si>
    <t>Außenpodest Schiebetür</t>
  </si>
  <si>
    <t>Foyer</t>
  </si>
  <si>
    <t>Marmor / Steinfliesen</t>
  </si>
  <si>
    <t>WC 1</t>
  </si>
  <si>
    <t>WC Damen</t>
  </si>
  <si>
    <t>WC Herren</t>
  </si>
  <si>
    <t>T 1</t>
  </si>
  <si>
    <t>Teeküche</t>
  </si>
  <si>
    <t>WC 2</t>
  </si>
  <si>
    <t>Beh. WC</t>
  </si>
  <si>
    <t>WC 3</t>
  </si>
  <si>
    <t>050</t>
  </si>
  <si>
    <t>051</t>
  </si>
  <si>
    <t>051a</t>
  </si>
  <si>
    <t>052</t>
  </si>
  <si>
    <t>053</t>
  </si>
  <si>
    <t>053b</t>
  </si>
  <si>
    <t>Poststelle</t>
  </si>
  <si>
    <t>054</t>
  </si>
  <si>
    <t>055</t>
  </si>
  <si>
    <t>056</t>
  </si>
  <si>
    <t>057</t>
  </si>
  <si>
    <t>058</t>
  </si>
  <si>
    <t>006</t>
  </si>
  <si>
    <t>Steinfliesen</t>
  </si>
  <si>
    <t>Durchgang KP4</t>
  </si>
  <si>
    <t>WC 4</t>
  </si>
  <si>
    <t>Aufzug 3 (Gebäude B)</t>
  </si>
  <si>
    <t>059</t>
  </si>
  <si>
    <t>060</t>
  </si>
  <si>
    <t>061</t>
  </si>
  <si>
    <t>062</t>
  </si>
  <si>
    <t>063</t>
  </si>
  <si>
    <t>064</t>
  </si>
  <si>
    <t>065</t>
  </si>
  <si>
    <t>066</t>
  </si>
  <si>
    <t>067</t>
  </si>
  <si>
    <t>Technikraum/Lager</t>
  </si>
  <si>
    <t>068</t>
  </si>
  <si>
    <t>069</t>
  </si>
  <si>
    <t>070</t>
  </si>
  <si>
    <t>071</t>
  </si>
  <si>
    <t>072</t>
  </si>
  <si>
    <t>073</t>
  </si>
  <si>
    <t>074</t>
  </si>
  <si>
    <t>Technikraum</t>
  </si>
  <si>
    <t>075</t>
  </si>
  <si>
    <t>Archiv</t>
  </si>
  <si>
    <t>076</t>
  </si>
  <si>
    <t>T 2</t>
  </si>
  <si>
    <t>WC 5</t>
  </si>
  <si>
    <t>Windfang</t>
  </si>
  <si>
    <t>Steinboden</t>
  </si>
  <si>
    <t>Aufzug 4 (Gebäude C)</t>
  </si>
  <si>
    <t>1.OG</t>
  </si>
  <si>
    <t>Flur 6 (Sitzungszimmer)</t>
  </si>
  <si>
    <t>WC 6</t>
  </si>
  <si>
    <t xml:space="preserve">Büro </t>
  </si>
  <si>
    <t>Garderobe</t>
  </si>
  <si>
    <t>WC 7</t>
  </si>
  <si>
    <t>T 5</t>
  </si>
  <si>
    <t>T 4</t>
  </si>
  <si>
    <t>WC 8</t>
  </si>
  <si>
    <t>T 3</t>
  </si>
  <si>
    <t>T 6</t>
  </si>
  <si>
    <t>WC 9</t>
  </si>
  <si>
    <t>Stuhlager</t>
  </si>
  <si>
    <t>169a</t>
  </si>
  <si>
    <t>T 7</t>
  </si>
  <si>
    <t>WC 10</t>
  </si>
  <si>
    <t>Flur 11</t>
  </si>
  <si>
    <t>2.OG</t>
  </si>
  <si>
    <t>Technikraum/Kopierer</t>
  </si>
  <si>
    <t>WC 11</t>
  </si>
  <si>
    <t>WC11</t>
  </si>
  <si>
    <t>WC12</t>
  </si>
  <si>
    <t>WC 12</t>
  </si>
  <si>
    <t>T 9</t>
  </si>
  <si>
    <t xml:space="preserve">Teeküche </t>
  </si>
  <si>
    <t>T 8</t>
  </si>
  <si>
    <t>WC 13</t>
  </si>
  <si>
    <t>T 10</t>
  </si>
  <si>
    <t>WC 14</t>
  </si>
  <si>
    <t>3.OG</t>
  </si>
  <si>
    <t>WC 15</t>
  </si>
  <si>
    <t>WC 16</t>
  </si>
  <si>
    <t>T 12</t>
  </si>
  <si>
    <t>T 11</t>
  </si>
  <si>
    <t>WC 17</t>
  </si>
  <si>
    <t>T 13</t>
  </si>
  <si>
    <t>WC 18</t>
  </si>
  <si>
    <t>4.OG</t>
  </si>
  <si>
    <t>Technikraum / Kopierer</t>
  </si>
  <si>
    <t>WC 19</t>
  </si>
  <si>
    <t>WC 20</t>
  </si>
  <si>
    <t>T 15</t>
  </si>
  <si>
    <t>T 14</t>
  </si>
  <si>
    <t>WC 21</t>
  </si>
  <si>
    <t>T 16</t>
  </si>
  <si>
    <t>WC 22</t>
  </si>
  <si>
    <t>TH 1</t>
  </si>
  <si>
    <t>Podest</t>
  </si>
  <si>
    <t>TH 2</t>
  </si>
  <si>
    <t xml:space="preserve">Podest </t>
  </si>
  <si>
    <t>5.OG</t>
  </si>
  <si>
    <t xml:space="preserve">Treppenhaus Innenhof Podest </t>
  </si>
  <si>
    <t>TH 3</t>
  </si>
  <si>
    <t>TH 4</t>
  </si>
  <si>
    <t>Podest + Flur</t>
  </si>
  <si>
    <t>Treppenhaus Botenstube</t>
  </si>
  <si>
    <t>TH 5</t>
  </si>
  <si>
    <t>Treppenhaus (Seite Poststelle)</t>
  </si>
  <si>
    <t>Treppenhaus</t>
  </si>
  <si>
    <t>TH 6</t>
  </si>
  <si>
    <t>Regionalverband Ruhr</t>
  </si>
  <si>
    <t>Flur 1 (vor T01)</t>
  </si>
  <si>
    <t>Flur 3 (T03-T04)</t>
  </si>
  <si>
    <t>T04a</t>
  </si>
  <si>
    <t>Flur 2 (A1-T05)</t>
  </si>
  <si>
    <t>Lino</t>
  </si>
  <si>
    <t>Hausanschluss</t>
  </si>
  <si>
    <t>Haustechnik</t>
  </si>
  <si>
    <t>Flur 4 (vor A2)</t>
  </si>
  <si>
    <t>Naturstein</t>
  </si>
  <si>
    <t>Treppenhaus 2</t>
  </si>
  <si>
    <t>Treppenhaus 6</t>
  </si>
  <si>
    <t>Schleuse Eingang B</t>
  </si>
  <si>
    <t>Schleuse Eingang C</t>
  </si>
  <si>
    <t>U01</t>
  </si>
  <si>
    <t>U02</t>
  </si>
  <si>
    <t>U03</t>
  </si>
  <si>
    <t>U04</t>
  </si>
  <si>
    <t>U05</t>
  </si>
  <si>
    <t>Flur 6 (U05-U07)</t>
  </si>
  <si>
    <t>U06</t>
  </si>
  <si>
    <t>U07</t>
  </si>
  <si>
    <t>U08</t>
  </si>
  <si>
    <t>Schacht</t>
  </si>
  <si>
    <t>U09</t>
  </si>
  <si>
    <t>Flur 5 (U09-U14)</t>
  </si>
  <si>
    <t>U10</t>
  </si>
  <si>
    <t>U11</t>
  </si>
  <si>
    <t>U12</t>
  </si>
  <si>
    <t>U13</t>
  </si>
  <si>
    <t>U14</t>
  </si>
  <si>
    <t>U15</t>
  </si>
  <si>
    <t>Flur 4 (U15-U18)</t>
  </si>
  <si>
    <t>U16</t>
  </si>
  <si>
    <t>Flur 1a (vor U16)</t>
  </si>
  <si>
    <t>U17</t>
  </si>
  <si>
    <t>U18</t>
  </si>
  <si>
    <t>U19</t>
  </si>
  <si>
    <t>U20</t>
  </si>
  <si>
    <t>U20a</t>
  </si>
  <si>
    <t>U21</t>
  </si>
  <si>
    <t>U22</t>
  </si>
  <si>
    <t>Flur 2a (U20-U22)</t>
  </si>
  <si>
    <t>U23</t>
  </si>
  <si>
    <t>Eingang an U23</t>
  </si>
  <si>
    <t>Flur 3 (vor U23)</t>
  </si>
  <si>
    <t>U24</t>
  </si>
  <si>
    <t>Flur 2 (U24-TH6)</t>
  </si>
  <si>
    <t>U25</t>
  </si>
  <si>
    <t>U26</t>
  </si>
  <si>
    <t>U27</t>
  </si>
  <si>
    <t>U28</t>
  </si>
  <si>
    <t>U29</t>
  </si>
  <si>
    <t>U30</t>
  </si>
  <si>
    <t>Druckerei</t>
  </si>
  <si>
    <t>Flur 1 (vor U30)</t>
  </si>
  <si>
    <t>U31</t>
  </si>
  <si>
    <t>Heizung Lüftung/Schacht</t>
  </si>
  <si>
    <t>U32</t>
  </si>
  <si>
    <t>Abstellraum Reinigung</t>
  </si>
  <si>
    <t>U33</t>
  </si>
  <si>
    <t>U34</t>
  </si>
  <si>
    <t>U35</t>
  </si>
  <si>
    <t>Flur 8 (U32-U36)</t>
  </si>
  <si>
    <t>U36</t>
  </si>
  <si>
    <t>U37</t>
  </si>
  <si>
    <t>U38</t>
  </si>
  <si>
    <t>U39</t>
  </si>
  <si>
    <t>Botenraum</t>
  </si>
  <si>
    <t>U39a</t>
  </si>
  <si>
    <t>Dusche Hausmeister</t>
  </si>
  <si>
    <t>Flur (vor 39a)</t>
  </si>
  <si>
    <t>U39b</t>
  </si>
  <si>
    <t>Lager Hausmeister</t>
  </si>
  <si>
    <t>Treppenhaus 1</t>
  </si>
  <si>
    <t>Treppenhaus 1a/Schacht</t>
  </si>
  <si>
    <t>Treppenhaus 5</t>
  </si>
  <si>
    <t>E01</t>
  </si>
  <si>
    <t>E02</t>
  </si>
  <si>
    <t>BMZ</t>
  </si>
  <si>
    <t>E03</t>
  </si>
  <si>
    <t>Eingangsbereich</t>
  </si>
  <si>
    <t>E04</t>
  </si>
  <si>
    <t>E05</t>
  </si>
  <si>
    <t>WC Behindert</t>
  </si>
  <si>
    <t>E06</t>
  </si>
  <si>
    <t>E07</t>
  </si>
  <si>
    <t>E08</t>
  </si>
  <si>
    <t>Flur 3 (E08-E19)</t>
  </si>
  <si>
    <t>E09</t>
  </si>
  <si>
    <t>E10</t>
  </si>
  <si>
    <t>E11</t>
  </si>
  <si>
    <t>E12</t>
  </si>
  <si>
    <t>E13</t>
  </si>
  <si>
    <t>E14</t>
  </si>
  <si>
    <t>E15</t>
  </si>
  <si>
    <t>E15a</t>
  </si>
  <si>
    <t>E16</t>
  </si>
  <si>
    <t>E17</t>
  </si>
  <si>
    <t>E18</t>
  </si>
  <si>
    <t>E19</t>
  </si>
  <si>
    <t>E20</t>
  </si>
  <si>
    <t>E21</t>
  </si>
  <si>
    <t>Empore</t>
  </si>
  <si>
    <t>E22</t>
  </si>
  <si>
    <t>E23</t>
  </si>
  <si>
    <t>Gaderobe</t>
  </si>
  <si>
    <t>Aufzug 1</t>
  </si>
  <si>
    <t>Flur 1 (vor Aufzug)</t>
  </si>
  <si>
    <t>Flur 2 (hinter Aufzug und E22)</t>
  </si>
  <si>
    <t>E24</t>
  </si>
  <si>
    <t>Lobby</t>
  </si>
  <si>
    <t>E25</t>
  </si>
  <si>
    <t>E26</t>
  </si>
  <si>
    <t>E27</t>
  </si>
  <si>
    <t>E28</t>
  </si>
  <si>
    <t>E29</t>
  </si>
  <si>
    <t>E30</t>
  </si>
  <si>
    <t>E31</t>
  </si>
  <si>
    <t>Flur 5 (E26-E32)</t>
  </si>
  <si>
    <t>E32</t>
  </si>
  <si>
    <t>E33</t>
  </si>
  <si>
    <t>E34</t>
  </si>
  <si>
    <t>E35</t>
  </si>
  <si>
    <t>E36</t>
  </si>
  <si>
    <t>E37</t>
  </si>
  <si>
    <t>E38</t>
  </si>
  <si>
    <t>Flur 4 (E36-E38)</t>
  </si>
  <si>
    <t>E39</t>
  </si>
  <si>
    <t>E40</t>
  </si>
  <si>
    <t>Lichthof</t>
  </si>
  <si>
    <t>Treppenhaus 4</t>
  </si>
  <si>
    <t>Aufzug 2</t>
  </si>
  <si>
    <t>1. OG</t>
  </si>
  <si>
    <t>Flur 2 (110-112)</t>
  </si>
  <si>
    <t>Flur 2a in R.118</t>
  </si>
  <si>
    <t>Technik Sitzungszimmer</t>
  </si>
  <si>
    <t>Empore Sitzungszimmer</t>
  </si>
  <si>
    <t>119a</t>
  </si>
  <si>
    <t>Flur 1 (102-109; 114-116; 121-126)</t>
  </si>
  <si>
    <t>Flur 4 (128-133)</t>
  </si>
  <si>
    <t>Haustechnik/Schacht</t>
  </si>
  <si>
    <t>2. OG</t>
  </si>
  <si>
    <t>Flur 5 vor 215</t>
  </si>
  <si>
    <t>WC Rdin</t>
  </si>
  <si>
    <t>219a</t>
  </si>
  <si>
    <t>Flur 3 vor (220-223)</t>
  </si>
  <si>
    <t>Flur 2 vor 224</t>
  </si>
  <si>
    <t>Flur 1 (202-214; 216-218; 225-230)</t>
  </si>
  <si>
    <t>Flur 3 (232-236)</t>
  </si>
  <si>
    <t>Flur 4  (240-241)</t>
  </si>
  <si>
    <t>3. OG</t>
  </si>
  <si>
    <t>Ruheraum</t>
  </si>
  <si>
    <t>Flur 3  (316-328)</t>
  </si>
  <si>
    <t>Flur 2 (329)</t>
  </si>
  <si>
    <t>Flur 1 (302-314; 329-337)</t>
  </si>
  <si>
    <t>Flur 3 (339-343)</t>
  </si>
  <si>
    <t xml:space="preserve">Treppenhaus 1 </t>
  </si>
  <si>
    <t>Kronprinzenstraße 35</t>
  </si>
  <si>
    <t>Gutenbergstraße 47</t>
  </si>
  <si>
    <t>UG</t>
  </si>
  <si>
    <t>Aufzug</t>
  </si>
  <si>
    <t>Noppe/PVC</t>
  </si>
  <si>
    <t>WC Herren Vorraum</t>
  </si>
  <si>
    <t>Küche</t>
  </si>
  <si>
    <t>Personalraum</t>
  </si>
  <si>
    <t>Lager 1</t>
  </si>
  <si>
    <t>WC Personal</t>
  </si>
  <si>
    <t>WC Koch</t>
  </si>
  <si>
    <t>Lager 2</t>
  </si>
  <si>
    <t>Vorraum</t>
  </si>
  <si>
    <t>Kellerraum</t>
  </si>
  <si>
    <t>Flur</t>
  </si>
  <si>
    <t>Putzkammer</t>
  </si>
  <si>
    <t>Lager 18-1</t>
  </si>
  <si>
    <t>Lager Bufdi</t>
  </si>
  <si>
    <t>Behinderten WC - Damen</t>
  </si>
  <si>
    <t xml:space="preserve">UG </t>
  </si>
  <si>
    <t>Behinderten WC - Herren</t>
  </si>
  <si>
    <t>WC Herren - Pissoir</t>
  </si>
  <si>
    <t>Lager 18-3</t>
  </si>
  <si>
    <t>Treppenhaus 3 (Eingang)</t>
  </si>
  <si>
    <t>Treppenaufgang 1</t>
  </si>
  <si>
    <t>001</t>
  </si>
  <si>
    <t>001a</t>
  </si>
  <si>
    <t>002</t>
  </si>
  <si>
    <t>003</t>
  </si>
  <si>
    <t>004</t>
  </si>
  <si>
    <t>005</t>
  </si>
  <si>
    <t>007</t>
  </si>
  <si>
    <t xml:space="preserve">Flur </t>
  </si>
  <si>
    <t xml:space="preserve">WC Damen </t>
  </si>
  <si>
    <t>008</t>
  </si>
  <si>
    <t>Postraum</t>
  </si>
  <si>
    <t>010</t>
  </si>
  <si>
    <t>Erste Hilfe Raum</t>
  </si>
  <si>
    <t>019</t>
  </si>
  <si>
    <t>021</t>
  </si>
  <si>
    <t xml:space="preserve">WC Herren </t>
  </si>
  <si>
    <t>023</t>
  </si>
  <si>
    <t>024</t>
  </si>
  <si>
    <t>025</t>
  </si>
  <si>
    <t>Registratur</t>
  </si>
  <si>
    <t>026</t>
  </si>
  <si>
    <t>Treppenaufgang 2</t>
  </si>
  <si>
    <t xml:space="preserve">Teppich </t>
  </si>
  <si>
    <t>103a</t>
  </si>
  <si>
    <t>103b</t>
  </si>
  <si>
    <t xml:space="preserve">WC-Herren </t>
  </si>
  <si>
    <t xml:space="preserve">Fliesen </t>
  </si>
  <si>
    <t xml:space="preserve">WC-Damen </t>
  </si>
  <si>
    <t>120a</t>
  </si>
  <si>
    <t>Trepenhaus 2</t>
  </si>
  <si>
    <t>Parkett</t>
  </si>
  <si>
    <t>212a</t>
  </si>
  <si>
    <t>212b</t>
  </si>
  <si>
    <t>213a</t>
  </si>
  <si>
    <t>307</t>
  </si>
  <si>
    <t>308</t>
  </si>
  <si>
    <t>309</t>
  </si>
  <si>
    <t>310</t>
  </si>
  <si>
    <t>311</t>
  </si>
  <si>
    <t>312</t>
  </si>
  <si>
    <t>313</t>
  </si>
  <si>
    <t>314</t>
  </si>
  <si>
    <t>315</t>
  </si>
  <si>
    <t>316</t>
  </si>
  <si>
    <t>317</t>
  </si>
  <si>
    <t>318</t>
  </si>
  <si>
    <t>319</t>
  </si>
  <si>
    <t>320</t>
  </si>
  <si>
    <t>321</t>
  </si>
  <si>
    <t>322</t>
  </si>
  <si>
    <t>323</t>
  </si>
  <si>
    <t>325</t>
  </si>
  <si>
    <t>327</t>
  </si>
  <si>
    <t>329</t>
  </si>
  <si>
    <t>KFZ</t>
  </si>
  <si>
    <t>WC</t>
  </si>
  <si>
    <t xml:space="preserve">1.UG </t>
  </si>
  <si>
    <t>Umkleide</t>
  </si>
  <si>
    <t>Verwaltungs- und Büroräume, Hausmeisterbüros</t>
  </si>
  <si>
    <t>Flure, Gänge, Eingangsbereiche, Windfänge, Garderoben, Foyer</t>
  </si>
  <si>
    <t>Abstellräume, Archive, Lager, Technikräume, sonstige Nebenräume und Räume mit geringer Reinigungshäufigkeit</t>
  </si>
  <si>
    <t>Küchen, Teeküchen</t>
  </si>
  <si>
    <t>Aussenglas</t>
  </si>
  <si>
    <t>Innenglas</t>
  </si>
  <si>
    <t>Kunde (öffentlicher Auftraggeber):</t>
  </si>
  <si>
    <t>Lamellen über die gesamte Höhe</t>
  </si>
  <si>
    <t>Lamellen nur oben / nicht Tür</t>
  </si>
  <si>
    <t>Stoffsonnenschutz mit Rohrsystem</t>
  </si>
  <si>
    <t>Toiletten, Waschräume, Duschen - jeweils einschl. Vorräume</t>
  </si>
  <si>
    <t>Postverteilraum</t>
  </si>
  <si>
    <t>Flur 3 (138-140) inkl. Küche</t>
  </si>
  <si>
    <t>Flur 4  (346-347) inkl. Küche</t>
  </si>
  <si>
    <t>Speisesaal</t>
  </si>
  <si>
    <r>
      <t xml:space="preserve">Drei bestehende oder abgeschlossene Referenzen von unterschiedlichen Auftraggebern mit vergleichbarem Leistungsumfang. Vergleichbar ist eine Referenz für ein Los, wenn sie in Bezug auf die Jahresreinigungsfläche mindestens 40% der Jahresreinigungsfläche des Loses entspricht. Eine Referenz ist für unterschiedliche Lose gültig. Referenzflächen der Unterhaltsreinigung müssen sich dabei auf die laufende Intervallreinigung, d.h. keine Tageskräfte, keine ergebnisorientierte Reinigung beziehen. </t>
    </r>
    <r>
      <rPr>
        <b/>
        <sz val="10"/>
        <color rgb="FFFF0000"/>
        <rFont val="PT Sans"/>
        <family val="2"/>
      </rPr>
      <t>Mindestens eine Referenz muss von einem öffentlichen Auftraggeber sein:</t>
    </r>
  </si>
  <si>
    <r>
      <t xml:space="preserve">Drei bestehende oder abgeschlossene Referenzen von unterschiedlichen Auftraggebern mit vergleichbarem Leistungsumfang. Vergleichbar ist eine Referenz für ein Los, wenn sie in Bezug auf die Jahresreinigungsfläche mindestens 25% der Jahresreinigungsfläche des Loses entspricht. Eine Referenz ist für unterschiedliche Lose gültig.  </t>
    </r>
    <r>
      <rPr>
        <b/>
        <sz val="10"/>
        <color rgb="FFFF0000"/>
        <rFont val="PT Sans"/>
        <family val="2"/>
      </rPr>
      <t>Mindestens eine Referenz muss von einem öffentlichen Auftraggeber sein:</t>
    </r>
  </si>
  <si>
    <t>Schwarze Fassadenfläche nur witterungsseitig / nur einseitig zu reinigen</t>
  </si>
  <si>
    <t>4 x wöchentlich Sichtreinigung. Siehe Anlage LV</t>
  </si>
  <si>
    <t>Reinigungsbeginn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</si>
</sst>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164" formatCode="_-* #,##0.00\ _€_-;\-* #,##0.00\ _€_-;_-* &quot;-&quot;??\ _€_-;_-@_-"/>
    <numFmt numFmtId="165" formatCode="#,##0.00\ &quot;€&quot;"/>
    <numFmt numFmtId="166" formatCode="0.000%"/>
    <numFmt numFmtId="167" formatCode="#,##0\ &quot;€&quot;"/>
    <numFmt numFmtId="168" formatCode="#,##0\ &quot;qm&quot;"/>
  </numFmts>
  <fonts count="37" x14ac:knownFonts="1">
    <font>
      <sz val="10"/>
      <name val="Arial"/>
    </font>
    <font>
      <sz val="10"/>
      <name val="Arial"/>
      <family val="2"/>
    </font>
    <font>
      <sz val="8"/>
      <name val="Arial"/>
      <family val="2"/>
    </font>
    <font>
      <sz val="10"/>
      <name val="Arial"/>
      <family val="2"/>
    </font>
    <font>
      <sz val="10"/>
      <name val="PT Sans"/>
      <family val="2"/>
    </font>
    <font>
      <b/>
      <sz val="10"/>
      <name val="PT Sans"/>
      <family val="2"/>
    </font>
    <font>
      <b/>
      <sz val="16"/>
      <name val="PT Sans"/>
      <family val="2"/>
    </font>
    <font>
      <b/>
      <sz val="12"/>
      <name val="PT Sans"/>
      <family val="2"/>
    </font>
    <font>
      <b/>
      <sz val="10"/>
      <color rgb="FFFF0000"/>
      <name val="PT Sans"/>
      <family val="2"/>
    </font>
    <font>
      <sz val="8"/>
      <name val="PT Sans"/>
      <family val="2"/>
    </font>
    <font>
      <sz val="12"/>
      <name val="PT Sans"/>
      <family val="2"/>
    </font>
    <font>
      <b/>
      <sz val="10"/>
      <color theme="0"/>
      <name val="PT Sans"/>
      <family val="2"/>
    </font>
    <font>
      <sz val="10"/>
      <name val="Arial"/>
      <family val="2"/>
    </font>
    <font>
      <sz val="8"/>
      <color theme="1"/>
      <name val="PT Sans"/>
      <family val="2"/>
    </font>
    <font>
      <sz val="10"/>
      <name val="PT Sans"/>
      <family val="2"/>
    </font>
    <font>
      <sz val="10"/>
      <name val="PT Sans"/>
      <family val="2"/>
    </font>
    <font>
      <sz val="10"/>
      <name val="Arial"/>
      <family val="2"/>
    </font>
    <font>
      <b/>
      <sz val="10"/>
      <color rgb="FFFF0000"/>
      <name val="PT Sans"/>
      <family val="2"/>
    </font>
    <font>
      <sz val="12"/>
      <name val="PT Sans"/>
      <family val="2"/>
    </font>
    <font>
      <b/>
      <sz val="10"/>
      <name val="PT Sans"/>
      <family val="2"/>
    </font>
    <font>
      <b/>
      <sz val="9"/>
      <name val="PT Sans"/>
      <family val="2"/>
    </font>
    <font>
      <sz val="10"/>
      <name val="PT Sans"/>
      <family val="2"/>
    </font>
    <font>
      <b/>
      <sz val="9"/>
      <name val="PT Sans"/>
      <family val="2"/>
    </font>
    <font>
      <sz val="11"/>
      <color theme="1"/>
      <name val="Calibri"/>
      <family val="2"/>
      <scheme val="minor"/>
    </font>
    <font>
      <sz val="9"/>
      <name val="PT Sans"/>
      <family val="2"/>
    </font>
    <font>
      <sz val="10"/>
      <color rgb="FFF8AC26"/>
      <name val="Arial"/>
      <family val="2"/>
    </font>
    <font>
      <sz val="10"/>
      <color theme="0"/>
      <name val="PT Sans"/>
      <family val="2"/>
    </font>
    <font>
      <sz val="10"/>
      <color theme="1"/>
      <name val="PT Sans"/>
      <family val="2"/>
    </font>
    <font>
      <sz val="14"/>
      <name val="PT Sans"/>
      <family val="2"/>
    </font>
    <font>
      <i/>
      <sz val="10"/>
      <name val="PT Sans"/>
      <family val="2"/>
    </font>
    <font>
      <b/>
      <sz val="20"/>
      <name val="PT Sans"/>
      <family val="2"/>
    </font>
    <font>
      <i/>
      <sz val="10"/>
      <color rgb="FFFF0000"/>
      <name val="PT Sans"/>
      <family val="2"/>
    </font>
    <font>
      <i/>
      <sz val="10"/>
      <color theme="1"/>
      <name val="PT Sans"/>
      <family val="2"/>
    </font>
    <font>
      <sz val="10"/>
      <color rgb="FFFF0000"/>
      <name val="PT Sans"/>
      <family val="2"/>
    </font>
    <font>
      <sz val="9"/>
      <color theme="1"/>
      <name val="PT Sans"/>
      <family val="2"/>
    </font>
    <font>
      <b/>
      <sz val="9"/>
      <color rgb="FFFF0000"/>
      <name val="PT Sans"/>
      <family val="2"/>
    </font>
    <font>
      <b/>
      <sz val="10"/>
      <color rgb="FFFF0000"/>
      <name val="Arial"/>
      <family val="2"/>
    </font>
  </fonts>
  <fills count="12">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
      <patternFill patternType="solid">
        <fgColor theme="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44" fontId="1"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164" fontId="1" fillId="0" borderId="0" applyFont="0" applyFill="0" applyBorder="0" applyAlignment="0" applyProtection="0"/>
    <xf numFmtId="9" fontId="12" fillId="0" borderId="0" applyFont="0" applyFill="0" applyBorder="0" applyAlignment="0" applyProtection="0"/>
    <xf numFmtId="0" fontId="23" fillId="0" borderId="0"/>
    <xf numFmtId="0" fontId="23" fillId="0" borderId="0"/>
  </cellStyleXfs>
  <cellXfs count="207">
    <xf numFmtId="0" fontId="0" fillId="0" borderId="0" xfId="0"/>
    <xf numFmtId="0" fontId="4" fillId="0" borderId="0" xfId="0" applyFont="1"/>
    <xf numFmtId="0" fontId="4" fillId="0" borderId="0" xfId="0" applyFont="1" applyAlignment="1">
      <alignment vertical="center"/>
    </xf>
    <xf numFmtId="0" fontId="0" fillId="0" borderId="0" xfId="0" applyAlignment="1">
      <alignment vertical="center"/>
    </xf>
    <xf numFmtId="0" fontId="7" fillId="6" borderId="0" xfId="0" applyFont="1" applyFill="1" applyAlignment="1" applyProtection="1">
      <alignment vertical="center"/>
      <protection hidden="1"/>
    </xf>
    <xf numFmtId="0" fontId="10" fillId="6" borderId="0" xfId="0" applyFont="1" applyFill="1" applyAlignment="1" applyProtection="1">
      <alignment vertical="center"/>
      <protection hidden="1"/>
    </xf>
    <xf numFmtId="0" fontId="16" fillId="0" borderId="0" xfId="0" applyFont="1"/>
    <xf numFmtId="0" fontId="18" fillId="8" borderId="0" xfId="0" applyFont="1" applyFill="1"/>
    <xf numFmtId="0" fontId="18" fillId="6" borderId="0" xfId="0" applyFont="1" applyFill="1" applyAlignment="1">
      <alignment vertical="top"/>
    </xf>
    <xf numFmtId="0" fontId="19" fillId="8" borderId="1" xfId="0" applyFont="1" applyFill="1" applyBorder="1" applyAlignment="1">
      <alignment horizontal="left" vertical="center" wrapText="1"/>
    </xf>
    <xf numFmtId="0" fontId="19" fillId="8" borderId="1" xfId="0" applyFont="1" applyFill="1" applyBorder="1" applyAlignment="1">
      <alignment vertical="center"/>
    </xf>
    <xf numFmtId="0" fontId="19" fillId="8" borderId="1" xfId="0" applyFont="1" applyFill="1" applyBorder="1" applyAlignment="1">
      <alignment horizontal="center" vertical="center" wrapText="1"/>
    </xf>
    <xf numFmtId="0" fontId="20" fillId="0" borderId="1" xfId="0" applyFont="1" applyBorder="1" applyAlignment="1">
      <alignment horizontal="center" vertical="center"/>
    </xf>
    <xf numFmtId="0" fontId="15" fillId="6" borderId="1" xfId="0" applyFont="1" applyFill="1" applyBorder="1" applyAlignment="1">
      <alignment vertical="center" wrapText="1"/>
    </xf>
    <xf numFmtId="0" fontId="15" fillId="0" borderId="1" xfId="0" applyFont="1" applyBorder="1" applyAlignment="1">
      <alignment horizontal="center" vertical="center"/>
    </xf>
    <xf numFmtId="0" fontId="15" fillId="6" borderId="1" xfId="0" applyFont="1" applyFill="1" applyBorder="1" applyAlignment="1">
      <alignment horizontal="center" vertical="center" wrapText="1"/>
    </xf>
    <xf numFmtId="0" fontId="17" fillId="0" borderId="1" xfId="0" applyFont="1" applyBorder="1" applyAlignment="1">
      <alignment wrapText="1"/>
    </xf>
    <xf numFmtId="0" fontId="21" fillId="0" borderId="0" xfId="0" applyFont="1" applyAlignment="1">
      <alignment vertical="center"/>
    </xf>
    <xf numFmtId="0" fontId="21" fillId="0" borderId="0" xfId="0" applyFont="1" applyAlignment="1">
      <alignment horizontal="left" vertical="center"/>
    </xf>
    <xf numFmtId="3" fontId="24" fillId="6" borderId="1" xfId="3" applyNumberFormat="1" applyFont="1" applyFill="1" applyBorder="1" applyAlignment="1" applyProtection="1">
      <alignment horizontal="center" vertical="center"/>
      <protection hidden="1"/>
    </xf>
    <xf numFmtId="0" fontId="24" fillId="0" borderId="0" xfId="0" applyFont="1" applyAlignment="1">
      <alignment vertical="center"/>
    </xf>
    <xf numFmtId="4" fontId="24" fillId="0" borderId="0" xfId="0" applyNumberFormat="1" applyFont="1" applyAlignment="1">
      <alignment vertical="center"/>
    </xf>
    <xf numFmtId="0" fontId="24" fillId="6" borderId="0" xfId="0" applyFont="1" applyFill="1" applyAlignment="1">
      <alignment vertical="center"/>
    </xf>
    <xf numFmtId="4" fontId="24" fillId="0" borderId="1" xfId="0" applyNumberFormat="1" applyFont="1" applyBorder="1" applyAlignment="1">
      <alignment vertical="center"/>
    </xf>
    <xf numFmtId="4" fontId="24" fillId="0" borderId="0" xfId="0" applyNumberFormat="1" applyFont="1" applyAlignment="1">
      <alignment horizontal="center" vertical="center"/>
    </xf>
    <xf numFmtId="3" fontId="24" fillId="0" borderId="1" xfId="0" applyNumberFormat="1" applyFont="1" applyBorder="1" applyAlignment="1">
      <alignment horizontal="center" vertical="center"/>
    </xf>
    <xf numFmtId="3" fontId="24" fillId="0" borderId="0" xfId="0" applyNumberFormat="1" applyFont="1" applyAlignment="1">
      <alignment horizontal="center" vertical="center"/>
    </xf>
    <xf numFmtId="1" fontId="15" fillId="8" borderId="3" xfId="0" applyNumberFormat="1" applyFont="1" applyFill="1" applyBorder="1" applyAlignment="1">
      <alignment vertical="center" wrapText="1"/>
    </xf>
    <xf numFmtId="0" fontId="18" fillId="6" borderId="12" xfId="0" applyFont="1" applyFill="1" applyBorder="1" applyAlignment="1">
      <alignment vertical="top"/>
    </xf>
    <xf numFmtId="0" fontId="18" fillId="6" borderId="13" xfId="0" applyFont="1" applyFill="1" applyBorder="1" applyAlignment="1">
      <alignment vertical="top"/>
    </xf>
    <xf numFmtId="0" fontId="20" fillId="8" borderId="1" xfId="0" applyFont="1" applyFill="1" applyBorder="1" applyAlignment="1">
      <alignment horizontal="center" vertical="center" wrapText="1"/>
    </xf>
    <xf numFmtId="0" fontId="20" fillId="8" borderId="1" xfId="0" applyFont="1" applyFill="1" applyBorder="1" applyAlignment="1">
      <alignment horizontal="left" vertical="center" wrapText="1"/>
    </xf>
    <xf numFmtId="0" fontId="20" fillId="8" borderId="1" xfId="0" applyFont="1" applyFill="1" applyBorder="1" applyAlignment="1">
      <alignment vertical="center" wrapText="1"/>
    </xf>
    <xf numFmtId="2" fontId="20" fillId="8" borderId="1" xfId="0" applyNumberFormat="1" applyFont="1" applyFill="1" applyBorder="1" applyAlignment="1">
      <alignment horizontal="center" vertical="center" wrapText="1"/>
    </xf>
    <xf numFmtId="0" fontId="24" fillId="11" borderId="1" xfId="0" applyFont="1" applyFill="1" applyBorder="1" applyAlignment="1">
      <alignment horizontal="left" vertical="center"/>
    </xf>
    <xf numFmtId="0" fontId="7" fillId="6" borderId="0" xfId="0" applyFont="1" applyFill="1" applyAlignment="1" applyProtection="1">
      <alignment horizontal="center" vertical="center"/>
      <protection hidden="1"/>
    </xf>
    <xf numFmtId="0" fontId="10" fillId="6" borderId="13" xfId="0" applyFont="1" applyFill="1" applyBorder="1" applyAlignment="1" applyProtection="1">
      <alignment vertical="center"/>
      <protection hidden="1"/>
    </xf>
    <xf numFmtId="0" fontId="7" fillId="6" borderId="13" xfId="0" applyFont="1" applyFill="1" applyBorder="1" applyAlignment="1" applyProtection="1">
      <alignment vertical="center"/>
      <protection hidden="1"/>
    </xf>
    <xf numFmtId="0" fontId="5" fillId="8" borderId="1" xfId="0" applyFont="1" applyFill="1" applyBorder="1" applyAlignment="1">
      <alignment horizontal="center" vertical="center" wrapText="1"/>
    </xf>
    <xf numFmtId="0" fontId="20" fillId="8" borderId="1" xfId="0" applyFont="1" applyFill="1" applyBorder="1" applyAlignment="1">
      <alignment horizontal="left" vertical="center"/>
    </xf>
    <xf numFmtId="2" fontId="20" fillId="8" borderId="1" xfId="0" applyNumberFormat="1" applyFont="1" applyFill="1" applyBorder="1" applyAlignment="1">
      <alignment horizontal="left" vertical="center" wrapText="1"/>
    </xf>
    <xf numFmtId="0" fontId="5" fillId="8" borderId="1" xfId="0" applyFont="1" applyFill="1" applyBorder="1" applyAlignment="1">
      <alignment vertical="center" wrapText="1"/>
    </xf>
    <xf numFmtId="0" fontId="26" fillId="6" borderId="0" xfId="0" applyFont="1" applyFill="1" applyAlignment="1">
      <alignment vertical="center"/>
    </xf>
    <xf numFmtId="0" fontId="9" fillId="2" borderId="0" xfId="0" applyFont="1" applyFill="1" applyAlignment="1">
      <alignment vertical="center"/>
    </xf>
    <xf numFmtId="0" fontId="2" fillId="0" borderId="0" xfId="0" applyFont="1" applyAlignment="1">
      <alignment vertical="center"/>
    </xf>
    <xf numFmtId="0" fontId="9" fillId="0" borderId="0" xfId="0" applyFont="1" applyAlignment="1">
      <alignment vertical="center"/>
    </xf>
    <xf numFmtId="0" fontId="4" fillId="0" borderId="0" xfId="0" applyFont="1" applyAlignment="1">
      <alignment horizontal="left" vertical="center"/>
    </xf>
    <xf numFmtId="2" fontId="4" fillId="0" borderId="0" xfId="0" applyNumberFormat="1" applyFont="1" applyAlignment="1">
      <alignment vertical="center"/>
    </xf>
    <xf numFmtId="0" fontId="4" fillId="0" borderId="0" xfId="0" applyFont="1" applyAlignment="1">
      <alignment horizontal="center" vertical="center"/>
    </xf>
    <xf numFmtId="0" fontId="0" fillId="0" borderId="0" xfId="0" applyAlignment="1">
      <alignment horizontal="left" vertical="center"/>
    </xf>
    <xf numFmtId="1" fontId="15" fillId="6"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5" fillId="6" borderId="12" xfId="0" applyFont="1" applyFill="1" applyBorder="1" applyAlignment="1" applyProtection="1">
      <alignment vertical="center"/>
      <protection hidden="1"/>
    </xf>
    <xf numFmtId="0" fontId="10" fillId="6" borderId="12" xfId="0" applyFont="1" applyFill="1" applyBorder="1" applyAlignment="1" applyProtection="1">
      <alignment vertical="center"/>
      <protection hidden="1"/>
    </xf>
    <xf numFmtId="0" fontId="4" fillId="6" borderId="0" xfId="0" applyFont="1" applyFill="1" applyAlignment="1" applyProtection="1">
      <alignment vertical="center"/>
      <protection hidden="1"/>
    </xf>
    <xf numFmtId="0" fontId="4" fillId="6" borderId="1" xfId="0" applyFont="1" applyFill="1" applyBorder="1" applyAlignment="1" applyProtection="1">
      <alignment vertical="center"/>
      <protection hidden="1"/>
    </xf>
    <xf numFmtId="0" fontId="5" fillId="6" borderId="0" xfId="0" applyFont="1" applyFill="1" applyAlignment="1" applyProtection="1">
      <alignment vertical="center"/>
      <protection hidden="1"/>
    </xf>
    <xf numFmtId="0" fontId="28" fillId="4" borderId="12" xfId="0" applyFont="1" applyFill="1" applyBorder="1" applyAlignment="1" applyProtection="1">
      <alignment vertical="center"/>
      <protection hidden="1"/>
    </xf>
    <xf numFmtId="0" fontId="8" fillId="5" borderId="5" xfId="0" applyFont="1" applyFill="1" applyBorder="1" applyAlignment="1">
      <alignment vertical="center"/>
    </xf>
    <xf numFmtId="0" fontId="8" fillId="5" borderId="4" xfId="0" applyFont="1" applyFill="1" applyBorder="1" applyAlignment="1">
      <alignment vertical="center"/>
    </xf>
    <xf numFmtId="0" fontId="4" fillId="6" borderId="13" xfId="0" applyFont="1" applyFill="1" applyBorder="1" applyAlignment="1" applyProtection="1">
      <alignment vertical="center"/>
      <protection hidden="1"/>
    </xf>
    <xf numFmtId="0" fontId="4" fillId="5" borderId="12" xfId="0" applyFont="1" applyFill="1" applyBorder="1" applyAlignment="1" applyProtection="1">
      <alignment vertical="center"/>
      <protection hidden="1"/>
    </xf>
    <xf numFmtId="0" fontId="4" fillId="5" borderId="0" xfId="0" applyFont="1" applyFill="1" applyAlignment="1" applyProtection="1">
      <alignment vertical="center"/>
      <protection hidden="1"/>
    </xf>
    <xf numFmtId="0" fontId="4" fillId="5" borderId="0" xfId="0" applyFont="1" applyFill="1" applyAlignment="1">
      <alignment vertical="center"/>
    </xf>
    <xf numFmtId="0" fontId="4" fillId="5" borderId="13" xfId="0" applyFont="1" applyFill="1" applyBorder="1" applyAlignment="1">
      <alignment vertical="center"/>
    </xf>
    <xf numFmtId="0" fontId="11" fillId="10" borderId="1" xfId="0" applyFont="1" applyFill="1" applyBorder="1" applyAlignment="1" applyProtection="1">
      <alignment vertical="center"/>
      <protection hidden="1"/>
    </xf>
    <xf numFmtId="10" fontId="11" fillId="10" borderId="1" xfId="0" applyNumberFormat="1" applyFont="1" applyFill="1" applyBorder="1" applyAlignment="1" applyProtection="1">
      <alignment vertical="center"/>
      <protection hidden="1"/>
    </xf>
    <xf numFmtId="8" fontId="11" fillId="10" borderId="1" xfId="0" applyNumberFormat="1" applyFont="1" applyFill="1" applyBorder="1" applyAlignment="1" applyProtection="1">
      <alignment vertical="center"/>
      <protection hidden="1"/>
    </xf>
    <xf numFmtId="10" fontId="11" fillId="10" borderId="1" xfId="0" applyNumberFormat="1" applyFont="1" applyFill="1" applyBorder="1" applyAlignment="1">
      <alignment vertical="center"/>
    </xf>
    <xf numFmtId="0" fontId="5" fillId="8" borderId="3" xfId="0" applyFont="1" applyFill="1" applyBorder="1" applyAlignment="1" applyProtection="1">
      <alignment vertical="center"/>
      <protection hidden="1"/>
    </xf>
    <xf numFmtId="0" fontId="5" fillId="8" borderId="5" xfId="0" applyFont="1" applyFill="1" applyBorder="1" applyAlignment="1" applyProtection="1">
      <alignment vertical="center"/>
      <protection hidden="1"/>
    </xf>
    <xf numFmtId="0" fontId="5" fillId="8" borderId="4" xfId="0" applyFont="1" applyFill="1" applyBorder="1" applyAlignment="1" applyProtection="1">
      <alignment vertical="center"/>
      <protection hidden="1"/>
    </xf>
    <xf numFmtId="0" fontId="5" fillId="8" borderId="5" xfId="0" applyFont="1" applyFill="1" applyBorder="1" applyAlignment="1">
      <alignment vertical="center"/>
    </xf>
    <xf numFmtId="0" fontId="5" fillId="8" borderId="4" xfId="0" applyFont="1" applyFill="1" applyBorder="1" applyAlignment="1">
      <alignment vertical="center"/>
    </xf>
    <xf numFmtId="0" fontId="4" fillId="5" borderId="3" xfId="0" applyFont="1" applyFill="1" applyBorder="1" applyAlignment="1" applyProtection="1">
      <alignment vertical="center"/>
      <protection hidden="1"/>
    </xf>
    <xf numFmtId="0" fontId="4" fillId="5" borderId="5" xfId="0" applyFont="1" applyFill="1" applyBorder="1" applyAlignment="1" applyProtection="1">
      <alignment vertical="center"/>
      <protection hidden="1"/>
    </xf>
    <xf numFmtId="0" fontId="4" fillId="5" borderId="4" xfId="0" applyFont="1" applyFill="1" applyBorder="1" applyAlignment="1" applyProtection="1">
      <alignment vertical="center"/>
      <protection hidden="1"/>
    </xf>
    <xf numFmtId="0" fontId="4" fillId="5" borderId="5" xfId="0" applyFont="1" applyFill="1" applyBorder="1" applyAlignment="1">
      <alignment vertical="center"/>
    </xf>
    <xf numFmtId="0" fontId="4" fillId="5" borderId="4" xfId="0" applyFont="1" applyFill="1" applyBorder="1" applyAlignment="1">
      <alignment vertical="center"/>
    </xf>
    <xf numFmtId="0" fontId="4" fillId="5" borderId="1" xfId="0" applyFont="1" applyFill="1" applyBorder="1" applyAlignment="1" applyProtection="1">
      <alignment vertical="center"/>
      <protection hidden="1"/>
    </xf>
    <xf numFmtId="8" fontId="4" fillId="5" borderId="1" xfId="0" applyNumberFormat="1" applyFont="1" applyFill="1" applyBorder="1" applyAlignment="1" applyProtection="1">
      <alignment vertical="center"/>
      <protection hidden="1"/>
    </xf>
    <xf numFmtId="165" fontId="4" fillId="5" borderId="1" xfId="0" applyNumberFormat="1" applyFont="1" applyFill="1" applyBorder="1" applyAlignment="1" applyProtection="1">
      <alignment vertical="center"/>
      <protection hidden="1"/>
    </xf>
    <xf numFmtId="165" fontId="4" fillId="5" borderId="1" xfId="0" applyNumberFormat="1" applyFont="1" applyFill="1" applyBorder="1" applyAlignment="1">
      <alignment vertical="center"/>
    </xf>
    <xf numFmtId="0" fontId="11" fillId="10" borderId="1" xfId="0" applyFont="1" applyFill="1" applyBorder="1" applyAlignment="1" applyProtection="1">
      <alignment vertical="center" wrapText="1"/>
      <protection hidden="1"/>
    </xf>
    <xf numFmtId="165" fontId="11" fillId="10" borderId="1" xfId="0" applyNumberFormat="1" applyFont="1" applyFill="1" applyBorder="1" applyAlignment="1" applyProtection="1">
      <alignment vertical="center"/>
      <protection hidden="1"/>
    </xf>
    <xf numFmtId="0" fontId="5" fillId="9" borderId="1" xfId="0" applyFont="1" applyFill="1" applyBorder="1" applyAlignment="1" applyProtection="1">
      <alignment vertical="center"/>
      <protection hidden="1"/>
    </xf>
    <xf numFmtId="10" fontId="5" fillId="9" borderId="1" xfId="0" applyNumberFormat="1" applyFont="1" applyFill="1" applyBorder="1" applyAlignment="1" applyProtection="1">
      <alignment vertical="center"/>
      <protection hidden="1"/>
    </xf>
    <xf numFmtId="165" fontId="5" fillId="9" borderId="1" xfId="0" applyNumberFormat="1" applyFont="1" applyFill="1" applyBorder="1" applyAlignment="1" applyProtection="1">
      <alignment vertical="center"/>
      <protection hidden="1"/>
    </xf>
    <xf numFmtId="0" fontId="5" fillId="8" borderId="1" xfId="0" applyFont="1" applyFill="1" applyBorder="1" applyAlignment="1" applyProtection="1">
      <alignment vertical="center"/>
      <protection hidden="1"/>
    </xf>
    <xf numFmtId="0" fontId="5" fillId="8" borderId="1" xfId="0" applyFont="1" applyFill="1" applyBorder="1" applyAlignment="1">
      <alignment vertical="center"/>
    </xf>
    <xf numFmtId="165" fontId="5" fillId="3" borderId="1" xfId="0" applyNumberFormat="1" applyFont="1" applyFill="1" applyBorder="1" applyAlignment="1" applyProtection="1">
      <alignment vertical="center"/>
      <protection hidden="1"/>
    </xf>
    <xf numFmtId="0" fontId="7" fillId="6" borderId="8" xfId="0" applyFont="1" applyFill="1" applyBorder="1" applyAlignment="1" applyProtection="1">
      <alignment vertical="center"/>
      <protection hidden="1"/>
    </xf>
    <xf numFmtId="0" fontId="28" fillId="4" borderId="7" xfId="0" applyFont="1" applyFill="1" applyBorder="1" applyAlignment="1" applyProtection="1">
      <alignment vertical="center"/>
      <protection hidden="1"/>
    </xf>
    <xf numFmtId="0" fontId="14" fillId="4" borderId="8" xfId="0" applyFont="1" applyFill="1" applyBorder="1" applyAlignment="1" applyProtection="1">
      <alignment vertical="center"/>
      <protection hidden="1"/>
    </xf>
    <xf numFmtId="0" fontId="29" fillId="6" borderId="12" xfId="0" applyFont="1" applyFill="1" applyBorder="1" applyAlignment="1" applyProtection="1">
      <alignment vertical="center"/>
      <protection hidden="1"/>
    </xf>
    <xf numFmtId="0" fontId="30" fillId="0" borderId="7" xfId="0" applyFont="1" applyBorder="1" applyAlignment="1">
      <alignment vertical="center"/>
    </xf>
    <xf numFmtId="0" fontId="31" fillId="5" borderId="3" xfId="0" applyFont="1" applyFill="1" applyBorder="1" applyAlignment="1">
      <alignment vertical="center"/>
    </xf>
    <xf numFmtId="0" fontId="7" fillId="6" borderId="11" xfId="0" applyFont="1" applyFill="1" applyBorder="1" applyAlignment="1" applyProtection="1">
      <alignment vertical="center"/>
      <protection hidden="1"/>
    </xf>
    <xf numFmtId="0" fontId="30" fillId="6" borderId="7" xfId="0" applyFont="1" applyFill="1" applyBorder="1" applyAlignment="1" applyProtection="1">
      <alignment vertical="center"/>
      <protection hidden="1"/>
    </xf>
    <xf numFmtId="0" fontId="13" fillId="0" borderId="2" xfId="0" applyFont="1" applyBorder="1" applyAlignment="1">
      <alignment horizontal="center" vertical="center"/>
    </xf>
    <xf numFmtId="0" fontId="13" fillId="0" borderId="2" xfId="0" applyFont="1" applyBorder="1" applyAlignment="1">
      <alignment horizontal="left" vertical="center"/>
    </xf>
    <xf numFmtId="2" fontId="13" fillId="0" borderId="2" xfId="0" applyNumberFormat="1" applyFont="1" applyBorder="1" applyAlignment="1">
      <alignment vertical="center"/>
    </xf>
    <xf numFmtId="4" fontId="13" fillId="7" borderId="2" xfId="0" applyNumberFormat="1" applyFont="1" applyFill="1" applyBorder="1" applyAlignment="1">
      <alignment horizontal="left" vertical="center" wrapText="1"/>
    </xf>
    <xf numFmtId="4" fontId="13" fillId="0" borderId="2" xfId="0" applyNumberFormat="1" applyFont="1" applyBorder="1" applyAlignment="1">
      <alignment horizontal="left" vertical="center" wrapText="1"/>
    </xf>
    <xf numFmtId="0" fontId="30" fillId="6" borderId="11" xfId="0" applyFont="1" applyFill="1" applyBorder="1" applyAlignment="1" applyProtection="1">
      <alignment vertical="center"/>
      <protection hidden="1"/>
    </xf>
    <xf numFmtId="0" fontId="7" fillId="6" borderId="12" xfId="0" applyFont="1" applyFill="1" applyBorder="1" applyAlignment="1" applyProtection="1">
      <alignment vertical="center"/>
      <protection hidden="1"/>
    </xf>
    <xf numFmtId="0" fontId="26" fillId="0" borderId="0" xfId="0" applyFont="1"/>
    <xf numFmtId="0" fontId="10" fillId="6" borderId="9" xfId="0" applyFont="1" applyFill="1" applyBorder="1" applyAlignment="1" applyProtection="1">
      <alignment vertical="center"/>
      <protection hidden="1"/>
    </xf>
    <xf numFmtId="0" fontId="10" fillId="6" borderId="10" xfId="0" applyFont="1" applyFill="1" applyBorder="1" applyAlignment="1" applyProtection="1">
      <alignment vertical="center"/>
      <protection hidden="1"/>
    </xf>
    <xf numFmtId="0" fontId="10" fillId="6" borderId="6" xfId="0" applyFont="1" applyFill="1" applyBorder="1" applyAlignment="1" applyProtection="1">
      <alignment vertical="center"/>
      <protection hidden="1"/>
    </xf>
    <xf numFmtId="0" fontId="7" fillId="6" borderId="6" xfId="0" applyFont="1" applyFill="1" applyBorder="1" applyAlignment="1" applyProtection="1">
      <alignment vertical="center"/>
      <protection hidden="1"/>
    </xf>
    <xf numFmtId="0" fontId="7" fillId="6" borderId="10" xfId="0" applyFont="1" applyFill="1" applyBorder="1" applyAlignment="1" applyProtection="1">
      <alignment vertical="center"/>
      <protection hidden="1"/>
    </xf>
    <xf numFmtId="0" fontId="27" fillId="0" borderId="13" xfId="0" applyFont="1" applyBorder="1"/>
    <xf numFmtId="0" fontId="5" fillId="6" borderId="12" xfId="3" applyFont="1" applyFill="1" applyBorder="1" applyAlignment="1" applyProtection="1">
      <alignment vertical="top"/>
      <protection hidden="1"/>
    </xf>
    <xf numFmtId="0" fontId="5" fillId="6" borderId="0" xfId="3" applyFont="1" applyFill="1" applyAlignment="1" applyProtection="1">
      <alignment vertical="top"/>
      <protection hidden="1"/>
    </xf>
    <xf numFmtId="4" fontId="5" fillId="6" borderId="13" xfId="3" applyNumberFormat="1" applyFont="1" applyFill="1" applyBorder="1" applyAlignment="1" applyProtection="1">
      <alignment vertical="top"/>
      <protection hidden="1"/>
    </xf>
    <xf numFmtId="4" fontId="5" fillId="9" borderId="14" xfId="0" applyNumberFormat="1" applyFont="1" applyFill="1" applyBorder="1" applyAlignment="1" applyProtection="1">
      <alignment vertical="center"/>
      <protection hidden="1"/>
    </xf>
    <xf numFmtId="0" fontId="5" fillId="9" borderId="3" xfId="0" applyFont="1" applyFill="1" applyBorder="1" applyAlignment="1" applyProtection="1">
      <alignment vertical="center"/>
      <protection hidden="1"/>
    </xf>
    <xf numFmtId="0" fontId="5" fillId="9" borderId="5" xfId="0" applyFont="1" applyFill="1" applyBorder="1" applyAlignment="1" applyProtection="1">
      <alignment vertical="center"/>
      <protection hidden="1"/>
    </xf>
    <xf numFmtId="0" fontId="5" fillId="9" borderId="5" xfId="0" applyFont="1" applyFill="1" applyBorder="1" applyAlignment="1" applyProtection="1">
      <alignment horizontal="center" vertical="center"/>
      <protection hidden="1"/>
    </xf>
    <xf numFmtId="0" fontId="29" fillId="6" borderId="9" xfId="0" applyFont="1" applyFill="1" applyBorder="1" applyAlignment="1" applyProtection="1">
      <alignment horizontal="left" vertical="center" wrapText="1"/>
      <protection hidden="1"/>
    </xf>
    <xf numFmtId="0" fontId="29" fillId="6" borderId="6" xfId="0" applyFont="1" applyFill="1" applyBorder="1" applyAlignment="1" applyProtection="1">
      <alignment horizontal="left" vertical="center" wrapText="1"/>
      <protection hidden="1"/>
    </xf>
    <xf numFmtId="0" fontId="29" fillId="6" borderId="10" xfId="0" applyFont="1" applyFill="1" applyBorder="1" applyAlignment="1" applyProtection="1">
      <alignment horizontal="left" vertical="center" wrapText="1"/>
      <protection hidden="1"/>
    </xf>
    <xf numFmtId="0" fontId="28" fillId="4" borderId="3" xfId="0" applyFont="1" applyFill="1" applyBorder="1" applyAlignment="1" applyProtection="1">
      <alignment vertical="center"/>
      <protection hidden="1"/>
    </xf>
    <xf numFmtId="0" fontId="28" fillId="4" borderId="5" xfId="0" applyFont="1" applyFill="1" applyBorder="1" applyAlignment="1" applyProtection="1">
      <alignment vertical="center"/>
      <protection hidden="1"/>
    </xf>
    <xf numFmtId="0" fontId="28" fillId="4" borderId="4" xfId="0" applyFont="1" applyFill="1" applyBorder="1" applyAlignment="1" applyProtection="1">
      <alignment vertical="center"/>
      <protection hidden="1"/>
    </xf>
    <xf numFmtId="0" fontId="30" fillId="0" borderId="11" xfId="0" applyFont="1" applyBorder="1" applyAlignment="1">
      <alignment vertical="center"/>
    </xf>
    <xf numFmtId="0" fontId="0" fillId="0" borderId="12" xfId="0" applyBorder="1" applyAlignment="1">
      <alignment vertical="center"/>
    </xf>
    <xf numFmtId="4" fontId="24" fillId="0" borderId="13" xfId="0" applyNumberFormat="1" applyFont="1" applyBorder="1" applyAlignment="1">
      <alignment vertical="center"/>
    </xf>
    <xf numFmtId="4" fontId="5" fillId="9" borderId="5" xfId="0" applyNumberFormat="1" applyFont="1" applyFill="1" applyBorder="1" applyAlignment="1" applyProtection="1">
      <alignment vertical="center"/>
      <protection hidden="1"/>
    </xf>
    <xf numFmtId="0" fontId="14" fillId="4" borderId="4" xfId="0" applyFont="1" applyFill="1" applyBorder="1" applyAlignment="1" applyProtection="1">
      <alignment vertical="center"/>
      <protection hidden="1"/>
    </xf>
    <xf numFmtId="4" fontId="24" fillId="0" borderId="1"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hidden="1"/>
    </xf>
    <xf numFmtId="49" fontId="9" fillId="0" borderId="1" xfId="0" applyNumberFormat="1" applyFont="1" applyBorder="1" applyAlignment="1" applyProtection="1">
      <alignment horizontal="left" vertical="center" wrapText="1"/>
      <protection locked="0" hidden="1"/>
    </xf>
    <xf numFmtId="8" fontId="11" fillId="0" borderId="1" xfId="0" applyNumberFormat="1" applyFont="1" applyBorder="1" applyAlignment="1" applyProtection="1">
      <alignment vertical="center"/>
      <protection locked="0"/>
    </xf>
    <xf numFmtId="10" fontId="4" fillId="0" borderId="1" xfId="0" applyNumberFormat="1" applyFont="1" applyBorder="1" applyAlignment="1" applyProtection="1">
      <alignment vertical="center"/>
      <protection locked="0" hidden="1"/>
    </xf>
    <xf numFmtId="166" fontId="4" fillId="0" borderId="1" xfId="0" applyNumberFormat="1" applyFont="1" applyBorder="1" applyAlignment="1" applyProtection="1">
      <alignment vertical="center"/>
      <protection locked="0" hidden="1"/>
    </xf>
    <xf numFmtId="3" fontId="15" fillId="0" borderId="1" xfId="0" applyNumberFormat="1" applyFont="1" applyBorder="1" applyAlignment="1" applyProtection="1">
      <alignment horizontal="center" vertical="center"/>
      <protection locked="0"/>
    </xf>
    <xf numFmtId="0" fontId="9" fillId="0" borderId="2" xfId="0" applyFont="1" applyBorder="1" applyAlignment="1">
      <alignment horizontal="left" vertical="center"/>
    </xf>
    <xf numFmtId="4" fontId="13" fillId="0" borderId="2" xfId="0" applyNumberFormat="1" applyFont="1" applyBorder="1" applyAlignment="1" applyProtection="1">
      <alignment horizontal="left" vertical="center" wrapText="1"/>
      <protection locked="0"/>
    </xf>
    <xf numFmtId="3" fontId="13" fillId="0" borderId="1" xfId="0" applyNumberFormat="1" applyFont="1" applyBorder="1" applyAlignment="1" applyProtection="1">
      <alignment horizontal="left" vertical="center" wrapText="1"/>
      <protection locked="0"/>
    </xf>
    <xf numFmtId="4" fontId="24" fillId="0" borderId="1" xfId="0" applyNumberFormat="1" applyFont="1" applyBorder="1" applyAlignment="1">
      <alignment horizontal="center" vertical="center"/>
    </xf>
    <xf numFmtId="0" fontId="7" fillId="6" borderId="11" xfId="0" applyFont="1" applyFill="1" applyBorder="1" applyAlignment="1" applyProtection="1">
      <alignment horizontal="center" vertical="center"/>
      <protection hidden="1"/>
    </xf>
    <xf numFmtId="0" fontId="28" fillId="4" borderId="5" xfId="0" applyFont="1" applyFill="1" applyBorder="1" applyAlignment="1" applyProtection="1">
      <alignment horizontal="center" vertical="center"/>
      <protection hidden="1"/>
    </xf>
    <xf numFmtId="2" fontId="13" fillId="0" borderId="2" xfId="0" applyNumberFormat="1" applyFont="1" applyBorder="1" applyAlignment="1">
      <alignment horizontal="center" vertical="center"/>
    </xf>
    <xf numFmtId="2" fontId="4" fillId="0" borderId="0" xfId="0" applyNumberFormat="1" applyFont="1" applyAlignment="1">
      <alignment horizontal="center" vertical="center"/>
    </xf>
    <xf numFmtId="0" fontId="22" fillId="8" borderId="1" xfId="0" applyFont="1" applyFill="1" applyBorder="1" applyAlignment="1">
      <alignment vertical="center" wrapText="1"/>
    </xf>
    <xf numFmtId="0" fontId="25" fillId="0" borderId="0" xfId="3" applyFont="1" applyAlignment="1" applyProtection="1">
      <alignment wrapText="1"/>
      <protection locked="0"/>
    </xf>
    <xf numFmtId="0" fontId="5" fillId="8" borderId="3" xfId="0" applyFont="1" applyFill="1" applyBorder="1" applyAlignment="1">
      <alignment horizontal="left" vertical="center" wrapText="1"/>
    </xf>
    <xf numFmtId="10" fontId="4" fillId="6" borderId="1" xfId="0" applyNumberFormat="1" applyFont="1" applyFill="1" applyBorder="1" applyAlignment="1" applyProtection="1">
      <alignment vertical="center"/>
      <protection locked="0" hidden="1"/>
    </xf>
    <xf numFmtId="10" fontId="4" fillId="6" borderId="1" xfId="0" applyNumberFormat="1" applyFont="1" applyFill="1" applyBorder="1" applyAlignment="1" applyProtection="1">
      <alignment vertical="center"/>
      <protection locked="0"/>
    </xf>
    <xf numFmtId="0" fontId="20" fillId="8" borderId="2" xfId="0" applyFont="1" applyFill="1" applyBorder="1" applyAlignment="1">
      <alignment vertical="center" wrapText="1"/>
    </xf>
    <xf numFmtId="0" fontId="9" fillId="0" borderId="14" xfId="0" applyFont="1" applyBorder="1"/>
    <xf numFmtId="0" fontId="33" fillId="0" borderId="0" xfId="0" applyFont="1"/>
    <xf numFmtId="167" fontId="4" fillId="0" borderId="1" xfId="0" applyNumberFormat="1" applyFont="1" applyBorder="1" applyAlignment="1" applyProtection="1">
      <alignment horizontal="left" vertical="center"/>
      <protection locked="0" hidden="1"/>
    </xf>
    <xf numFmtId="168" fontId="4" fillId="0" borderId="1" xfId="0" applyNumberFormat="1" applyFont="1" applyBorder="1" applyAlignment="1" applyProtection="1">
      <alignment horizontal="left" vertical="center"/>
      <protection locked="0" hidden="1"/>
    </xf>
    <xf numFmtId="0" fontId="4" fillId="0" borderId="0" xfId="0" applyFont="1" applyAlignment="1">
      <alignment wrapText="1"/>
    </xf>
    <xf numFmtId="0" fontId="4" fillId="6" borderId="1" xfId="0" applyFont="1" applyFill="1" applyBorder="1" applyAlignment="1" applyProtection="1">
      <alignment vertical="center" wrapText="1"/>
      <protection hidden="1"/>
    </xf>
    <xf numFmtId="4" fontId="24" fillId="0" borderId="13" xfId="0" applyNumberFormat="1" applyFont="1" applyBorder="1" applyAlignment="1">
      <alignment horizontal="center" vertical="center"/>
    </xf>
    <xf numFmtId="0" fontId="20" fillId="8" borderId="1" xfId="3" applyFont="1" applyFill="1" applyBorder="1" applyAlignment="1" applyProtection="1">
      <alignment horizontal="left" vertical="center"/>
      <protection hidden="1"/>
    </xf>
    <xf numFmtId="0" fontId="20" fillId="8" borderId="1" xfId="3" applyFont="1" applyFill="1" applyBorder="1" applyAlignment="1" applyProtection="1">
      <alignment horizontal="center" vertical="center"/>
      <protection hidden="1"/>
    </xf>
    <xf numFmtId="0" fontId="20" fillId="8" borderId="1" xfId="3" applyFont="1" applyFill="1" applyBorder="1" applyAlignment="1" applyProtection="1">
      <alignment horizontal="left" vertical="center" wrapText="1"/>
      <protection hidden="1"/>
    </xf>
    <xf numFmtId="0" fontId="24" fillId="0" borderId="12" xfId="0" applyFont="1" applyBorder="1" applyAlignment="1">
      <alignment vertical="center"/>
    </xf>
    <xf numFmtId="0" fontId="20" fillId="6" borderId="12" xfId="3" applyFont="1" applyFill="1" applyBorder="1" applyAlignment="1" applyProtection="1">
      <alignment vertical="center" wrapText="1"/>
      <protection hidden="1"/>
    </xf>
    <xf numFmtId="0" fontId="20" fillId="6" borderId="12" xfId="3" applyFont="1" applyFill="1" applyBorder="1" applyAlignment="1" applyProtection="1">
      <alignment vertical="center"/>
      <protection hidden="1"/>
    </xf>
    <xf numFmtId="0" fontId="20" fillId="6" borderId="0" xfId="3" applyFont="1" applyFill="1" applyAlignment="1" applyProtection="1">
      <alignment vertical="center"/>
      <protection hidden="1"/>
    </xf>
    <xf numFmtId="9" fontId="24" fillId="0" borderId="1" xfId="6" applyFont="1" applyBorder="1" applyAlignment="1" applyProtection="1">
      <alignment vertical="center" wrapText="1"/>
      <protection locked="0"/>
    </xf>
    <xf numFmtId="4" fontId="20" fillId="6" borderId="13" xfId="3" applyNumberFormat="1" applyFont="1" applyFill="1" applyBorder="1" applyAlignment="1" applyProtection="1">
      <alignment vertical="center"/>
      <protection hidden="1"/>
    </xf>
    <xf numFmtId="0" fontId="20" fillId="6" borderId="9" xfId="3" applyFont="1" applyFill="1" applyBorder="1" applyAlignment="1" applyProtection="1">
      <alignment vertical="center"/>
      <protection hidden="1"/>
    </xf>
    <xf numFmtId="0" fontId="20" fillId="6" borderId="6" xfId="3" applyFont="1" applyFill="1" applyBorder="1" applyAlignment="1" applyProtection="1">
      <alignment horizontal="left" vertical="center"/>
      <protection hidden="1"/>
    </xf>
    <xf numFmtId="0" fontId="20" fillId="6" borderId="6" xfId="3" applyFont="1" applyFill="1" applyBorder="1" applyAlignment="1" applyProtection="1">
      <alignment vertical="center"/>
      <protection hidden="1"/>
    </xf>
    <xf numFmtId="4" fontId="20" fillId="6" borderId="10" xfId="3" applyNumberFormat="1" applyFont="1" applyFill="1" applyBorder="1" applyAlignment="1" applyProtection="1">
      <alignment vertical="center"/>
      <protection hidden="1"/>
    </xf>
    <xf numFmtId="0" fontId="20" fillId="8" borderId="1" xfId="3" applyFont="1" applyFill="1" applyBorder="1" applyAlignment="1" applyProtection="1">
      <alignment vertical="center" wrapText="1"/>
      <protection hidden="1"/>
    </xf>
    <xf numFmtId="4" fontId="20" fillId="8" borderId="1" xfId="5" applyNumberFormat="1" applyFont="1" applyFill="1" applyBorder="1" applyAlignment="1" applyProtection="1">
      <alignment vertical="center" wrapText="1"/>
      <protection hidden="1"/>
    </xf>
    <xf numFmtId="0" fontId="34" fillId="6" borderId="1" xfId="0" applyFont="1" applyFill="1" applyBorder="1" applyAlignment="1">
      <alignment horizontal="center" vertical="center"/>
    </xf>
    <xf numFmtId="4" fontId="24" fillId="6" borderId="1" xfId="3" applyNumberFormat="1" applyFont="1" applyFill="1" applyBorder="1" applyAlignment="1" applyProtection="1">
      <alignment vertical="center"/>
      <protection hidden="1"/>
    </xf>
    <xf numFmtId="0" fontId="20" fillId="9" borderId="3" xfId="0" applyFont="1" applyFill="1" applyBorder="1" applyAlignment="1" applyProtection="1">
      <alignment vertical="center"/>
      <protection hidden="1"/>
    </xf>
    <xf numFmtId="0" fontId="20" fillId="9" borderId="5" xfId="0" applyFont="1" applyFill="1" applyBorder="1" applyAlignment="1" applyProtection="1">
      <alignment horizontal="center" vertical="center"/>
      <protection hidden="1"/>
    </xf>
    <xf numFmtId="0" fontId="20" fillId="9" borderId="5" xfId="0" applyFont="1" applyFill="1" applyBorder="1" applyAlignment="1" applyProtection="1">
      <alignment vertical="center"/>
      <protection hidden="1"/>
    </xf>
    <xf numFmtId="4" fontId="20" fillId="9" borderId="4" xfId="0" applyNumberFormat="1" applyFont="1" applyFill="1" applyBorder="1" applyAlignment="1" applyProtection="1">
      <alignment vertical="center"/>
      <protection hidden="1"/>
    </xf>
    <xf numFmtId="4" fontId="20" fillId="9" borderId="1" xfId="0" applyNumberFormat="1" applyFont="1" applyFill="1" applyBorder="1" applyAlignment="1" applyProtection="1">
      <alignment vertical="center"/>
      <protection hidden="1"/>
    </xf>
    <xf numFmtId="4" fontId="20" fillId="9" borderId="3" xfId="0" applyNumberFormat="1" applyFont="1" applyFill="1" applyBorder="1" applyAlignment="1" applyProtection="1">
      <alignment vertical="center"/>
      <protection hidden="1"/>
    </xf>
    <xf numFmtId="4" fontId="20" fillId="9" borderId="14" xfId="0" applyNumberFormat="1" applyFont="1" applyFill="1" applyBorder="1" applyAlignment="1" applyProtection="1">
      <alignment vertical="center"/>
      <protection hidden="1"/>
    </xf>
    <xf numFmtId="0" fontId="24" fillId="0" borderId="0" xfId="0" applyFont="1" applyAlignment="1">
      <alignment horizontal="left" vertical="center"/>
    </xf>
    <xf numFmtId="2" fontId="9" fillId="0" borderId="2" xfId="0" applyNumberFormat="1" applyFont="1" applyBorder="1" applyAlignment="1">
      <alignment horizontal="center" vertical="center"/>
    </xf>
    <xf numFmtId="4" fontId="20" fillId="9" borderId="1" xfId="0" applyNumberFormat="1" applyFont="1" applyFill="1" applyBorder="1" applyAlignment="1" applyProtection="1">
      <alignment horizontal="right" vertical="center"/>
      <protection hidden="1"/>
    </xf>
    <xf numFmtId="4" fontId="35" fillId="0" borderId="0" xfId="0" applyNumberFormat="1" applyFont="1" applyAlignment="1">
      <alignment horizontal="center" vertical="center"/>
    </xf>
    <xf numFmtId="0" fontId="36" fillId="0" borderId="0" xfId="0" quotePrefix="1" applyFont="1"/>
    <xf numFmtId="3" fontId="15" fillId="0" borderId="1" xfId="0" applyNumberFormat="1" applyFont="1" applyBorder="1" applyAlignment="1">
      <alignment horizontal="center" vertical="center"/>
    </xf>
    <xf numFmtId="4" fontId="13" fillId="6" borderId="2" xfId="0" applyNumberFormat="1" applyFont="1" applyFill="1" applyBorder="1" applyAlignment="1">
      <alignment horizontal="left" vertical="center" wrapText="1"/>
    </xf>
    <xf numFmtId="0" fontId="5" fillId="6" borderId="3" xfId="0" applyFont="1" applyFill="1" applyBorder="1" applyAlignment="1" applyProtection="1">
      <alignment vertical="center" wrapText="1"/>
      <protection hidden="1"/>
    </xf>
    <xf numFmtId="0" fontId="0" fillId="0" borderId="4" xfId="0" applyBorder="1" applyAlignment="1">
      <alignment vertical="center"/>
    </xf>
    <xf numFmtId="0" fontId="29" fillId="6" borderId="12" xfId="0" applyFont="1" applyFill="1" applyBorder="1" applyAlignment="1" applyProtection="1">
      <alignment horizontal="left" vertical="center" wrapText="1"/>
      <protection hidden="1"/>
    </xf>
    <xf numFmtId="0" fontId="29" fillId="6" borderId="0" xfId="0" applyFont="1" applyFill="1" applyAlignment="1" applyProtection="1">
      <alignment horizontal="left" vertical="center" wrapText="1"/>
      <protection hidden="1"/>
    </xf>
    <xf numFmtId="0" fontId="29" fillId="6" borderId="13" xfId="0" applyFont="1" applyFill="1" applyBorder="1" applyAlignment="1" applyProtection="1">
      <alignment horizontal="left" vertical="center" wrapText="1"/>
      <protection hidden="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6" fillId="6" borderId="12" xfId="0" applyFont="1" applyFill="1" applyBorder="1" applyAlignment="1" applyProtection="1">
      <alignment vertical="center"/>
      <protection hidden="1"/>
    </xf>
    <xf numFmtId="0" fontId="6" fillId="6" borderId="0" xfId="0" applyFont="1" applyFill="1" applyAlignment="1" applyProtection="1">
      <alignment vertical="center"/>
      <protection hidden="1"/>
    </xf>
    <xf numFmtId="0" fontId="5" fillId="8" borderId="3" xfId="0" applyFont="1" applyFill="1" applyBorder="1" applyAlignment="1" applyProtection="1">
      <alignment horizontal="center" vertical="center" wrapText="1"/>
      <protection hidden="1"/>
    </xf>
    <xf numFmtId="0" fontId="5" fillId="8" borderId="4" xfId="0" applyFont="1" applyFill="1" applyBorder="1" applyAlignment="1" applyProtection="1">
      <alignment horizontal="center" vertical="center" wrapText="1"/>
      <protection hidden="1"/>
    </xf>
    <xf numFmtId="0" fontId="29" fillId="6" borderId="9" xfId="0" applyFont="1" applyFill="1" applyBorder="1" applyAlignment="1" applyProtection="1">
      <alignment horizontal="left" vertical="center" wrapText="1"/>
      <protection hidden="1"/>
    </xf>
    <xf numFmtId="0" fontId="29" fillId="6" borderId="6" xfId="0" applyFont="1" applyFill="1" applyBorder="1" applyAlignment="1" applyProtection="1">
      <alignment horizontal="left" vertical="center" wrapText="1"/>
      <protection hidden="1"/>
    </xf>
    <xf numFmtId="0" fontId="29" fillId="6" borderId="10" xfId="0" applyFont="1" applyFill="1" applyBorder="1" applyAlignment="1" applyProtection="1">
      <alignment horizontal="left" vertical="center" wrapText="1"/>
      <protection hidden="1"/>
    </xf>
    <xf numFmtId="0" fontId="20" fillId="8" borderId="3" xfId="3" applyFont="1" applyFill="1" applyBorder="1" applyAlignment="1" applyProtection="1">
      <alignment horizontal="center" vertical="center" wrapText="1"/>
      <protection hidden="1"/>
    </xf>
    <xf numFmtId="0" fontId="20" fillId="8" borderId="4" xfId="3" applyFont="1" applyFill="1" applyBorder="1" applyAlignment="1" applyProtection="1">
      <alignment horizontal="center" vertical="center" wrapText="1"/>
      <protection hidden="1"/>
    </xf>
    <xf numFmtId="14" fontId="24" fillId="11" borderId="1" xfId="0" applyNumberFormat="1" applyFont="1" applyFill="1" applyBorder="1" applyAlignment="1">
      <alignment horizontal="left" vertical="center"/>
    </xf>
  </cellXfs>
  <cellStyles count="9">
    <cellStyle name="Euro" xfId="1" xr:uid="{00000000-0005-0000-0000-000000000000}"/>
    <cellStyle name="Komma 2" xfId="5" xr:uid="{00000000-0005-0000-0000-000001000000}"/>
    <cellStyle name="Prozent" xfId="6" builtinId="5"/>
    <cellStyle name="Standard" xfId="0" builtinId="0"/>
    <cellStyle name="Standard 2" xfId="2" xr:uid="{00000000-0005-0000-0000-000004000000}"/>
    <cellStyle name="Standard 3" xfId="3" xr:uid="{00000000-0005-0000-0000-000005000000}"/>
    <cellStyle name="Standard 3 7" xfId="8" xr:uid="{00000000-0005-0000-0000-000006000000}"/>
    <cellStyle name="Standard 4" xfId="7" xr:uid="{00000000-0005-0000-0000-000007000000}"/>
    <cellStyle name="Währung 2" xfId="4" xr:uid="{00000000-0005-0000-0000-000009000000}"/>
  </cellStyles>
  <dxfs count="14">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7BF37B"/>
      <color rgb="FFFF99CC"/>
      <color rgb="FFF8AC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Lines="73" dropStyle="combo" dx="16" fmlaLink="$B$8" fmlaRange="$L$7:$L$8" noThreeD="1" sel="1" val="0"/>
</file>

<file path=xl/ctrlProps/ctrlProp2.xml><?xml version="1.0" encoding="utf-8"?>
<formControlPr xmlns="http://schemas.microsoft.com/office/spreadsheetml/2009/9/main" objectType="Drop" dropLines="73" dropStyle="combo" dx="16" fmlaLink="$B$12" fmlaRange="$L$7:$L$8"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7</xdr:row>
          <xdr:rowOff>47625</xdr:rowOff>
        </xdr:from>
        <xdr:to>
          <xdr:col>1</xdr:col>
          <xdr:colOff>523875</xdr:colOff>
          <xdr:row>7</xdr:row>
          <xdr:rowOff>257175</xdr:rowOff>
        </xdr:to>
        <xdr:sp macro="" textlink="">
          <xdr:nvSpPr>
            <xdr:cNvPr id="26625" name="Drop Down 1" hidden="1">
              <a:extLst>
                <a:ext uri="{63B3BB69-23CF-44E3-9099-C40C66FF867C}">
                  <a14:compatExt spid="_x0000_s26625"/>
                </a:ext>
                <a:ext uri="{FF2B5EF4-FFF2-40B4-BE49-F238E27FC236}">
                  <a16:creationId xmlns:a16="http://schemas.microsoft.com/office/drawing/2014/main" id="{00000000-0008-0000-0600-000001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47625</xdr:rowOff>
        </xdr:from>
        <xdr:to>
          <xdr:col>1</xdr:col>
          <xdr:colOff>533400</xdr:colOff>
          <xdr:row>11</xdr:row>
          <xdr:rowOff>257175</xdr:rowOff>
        </xdr:to>
        <xdr:sp macro="" textlink="">
          <xdr:nvSpPr>
            <xdr:cNvPr id="26631" name="Drop Down 1" hidden="1">
              <a:extLst>
                <a:ext uri="{63B3BB69-23CF-44E3-9099-C40C66FF867C}">
                  <a14:compatExt spid="_x0000_s26631"/>
                </a:ext>
                <a:ext uri="{FF2B5EF4-FFF2-40B4-BE49-F238E27FC236}">
                  <a16:creationId xmlns:a16="http://schemas.microsoft.com/office/drawing/2014/main" id="{00000000-0008-0000-0600-0000076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53E76-8E14-4498-A292-424C34C05BB4}">
  <sheetPr>
    <pageSetUpPr fitToPage="1"/>
  </sheetPr>
  <dimension ref="A1:I90"/>
  <sheetViews>
    <sheetView zoomScaleNormal="100" workbookViewId="0">
      <selection activeCell="B6" sqref="B6"/>
    </sheetView>
  </sheetViews>
  <sheetFormatPr baseColWidth="10" defaultColWidth="11.42578125" defaultRowHeight="13.5" x14ac:dyDescent="0.25"/>
  <cols>
    <col min="1" max="1" width="55.5703125" style="1" customWidth="1"/>
    <col min="2" max="2" width="40.5703125" style="1" customWidth="1"/>
    <col min="3" max="3" width="11.42578125" style="1"/>
    <col min="4" max="5" width="11.42578125" style="153"/>
    <col min="6" max="6" width="11.42578125" style="106"/>
    <col min="7" max="9" width="11.42578125" style="153"/>
    <col min="10" max="16384" width="11.42578125" style="1"/>
  </cols>
  <sheetData>
    <row r="1" spans="1:2" ht="24.95" customHeight="1" x14ac:dyDescent="0.25">
      <c r="A1" s="95" t="s">
        <v>481</v>
      </c>
      <c r="B1" s="91"/>
    </row>
    <row r="2" spans="1:2" ht="20.100000000000001" customHeight="1" x14ac:dyDescent="0.25">
      <c r="A2" s="53" t="s">
        <v>0</v>
      </c>
      <c r="B2" s="36"/>
    </row>
    <row r="3" spans="1:2" ht="20.100000000000001" customHeight="1" x14ac:dyDescent="0.25">
      <c r="A3" s="94" t="s">
        <v>119</v>
      </c>
      <c r="B3" s="36"/>
    </row>
    <row r="4" spans="1:2" ht="9.9499999999999993" customHeight="1" x14ac:dyDescent="0.25">
      <c r="A4" s="107"/>
      <c r="B4" s="108"/>
    </row>
    <row r="5" spans="1:2" ht="30" customHeight="1" x14ac:dyDescent="0.25">
      <c r="A5" s="92" t="s">
        <v>102</v>
      </c>
      <c r="B5" s="93"/>
    </row>
    <row r="6" spans="1:2" x14ac:dyDescent="0.25">
      <c r="A6" s="55" t="s">
        <v>75</v>
      </c>
      <c r="B6" s="132"/>
    </row>
    <row r="7" spans="1:2" x14ac:dyDescent="0.25">
      <c r="A7" s="55" t="s">
        <v>134</v>
      </c>
      <c r="B7" s="132"/>
    </row>
    <row r="8" spans="1:2" x14ac:dyDescent="0.25">
      <c r="A8" s="55" t="s">
        <v>43</v>
      </c>
      <c r="B8" s="132"/>
    </row>
    <row r="9" spans="1:2" x14ac:dyDescent="0.25">
      <c r="A9" s="55" t="s">
        <v>73</v>
      </c>
      <c r="B9" s="132"/>
    </row>
    <row r="10" spans="1:2" x14ac:dyDescent="0.25">
      <c r="A10" s="55" t="s">
        <v>74</v>
      </c>
      <c r="B10" s="132"/>
    </row>
    <row r="11" spans="1:2" x14ac:dyDescent="0.25">
      <c r="A11" s="55" t="s">
        <v>41</v>
      </c>
      <c r="B11" s="132"/>
    </row>
    <row r="12" spans="1:2" x14ac:dyDescent="0.25">
      <c r="A12" s="55" t="s">
        <v>42</v>
      </c>
      <c r="B12" s="132"/>
    </row>
    <row r="13" spans="1:2" x14ac:dyDescent="0.25">
      <c r="A13" s="55" t="s">
        <v>101</v>
      </c>
      <c r="B13" s="132"/>
    </row>
    <row r="14" spans="1:2" ht="9.9499999999999993" customHeight="1" x14ac:dyDescent="0.25">
      <c r="A14" s="56"/>
      <c r="B14" s="5"/>
    </row>
    <row r="15" spans="1:2" ht="30" customHeight="1" x14ac:dyDescent="0.25">
      <c r="A15" s="123" t="s">
        <v>103</v>
      </c>
      <c r="B15" s="130"/>
    </row>
    <row r="16" spans="1:2" ht="20.100000000000001" customHeight="1" x14ac:dyDescent="0.25">
      <c r="A16" s="52" t="s">
        <v>104</v>
      </c>
      <c r="B16" s="60"/>
    </row>
    <row r="17" spans="1:6" x14ac:dyDescent="0.25">
      <c r="A17" s="55" t="s">
        <v>105</v>
      </c>
      <c r="B17" s="132"/>
      <c r="F17" s="106" t="s">
        <v>98</v>
      </c>
    </row>
    <row r="18" spans="1:6" ht="81" customHeight="1" x14ac:dyDescent="0.25">
      <c r="A18" s="157" t="s">
        <v>182</v>
      </c>
      <c r="B18" s="132"/>
    </row>
    <row r="19" spans="1:6" x14ac:dyDescent="0.25">
      <c r="A19" s="55" t="s">
        <v>183</v>
      </c>
      <c r="B19" s="132"/>
      <c r="F19" s="106" t="s">
        <v>173</v>
      </c>
    </row>
    <row r="20" spans="1:6" x14ac:dyDescent="0.25">
      <c r="A20" s="55" t="s">
        <v>186</v>
      </c>
      <c r="B20" s="132"/>
      <c r="F20" s="106" t="s">
        <v>128</v>
      </c>
    </row>
    <row r="21" spans="1:6" x14ac:dyDescent="0.25">
      <c r="A21" s="55" t="s">
        <v>184</v>
      </c>
      <c r="B21" s="132"/>
    </row>
    <row r="22" spans="1:6" x14ac:dyDescent="0.25">
      <c r="A22" s="55" t="s">
        <v>185</v>
      </c>
      <c r="B22" s="132"/>
    </row>
    <row r="23" spans="1:6" x14ac:dyDescent="0.25">
      <c r="A23" s="55" t="s">
        <v>109</v>
      </c>
      <c r="B23" s="132"/>
    </row>
    <row r="24" spans="1:6" ht="9.9499999999999993" customHeight="1" x14ac:dyDescent="0.25">
      <c r="A24" s="56"/>
      <c r="B24" s="5"/>
      <c r="F24" s="106" t="s">
        <v>98</v>
      </c>
    </row>
    <row r="25" spans="1:6" ht="30" customHeight="1" x14ac:dyDescent="0.25">
      <c r="A25" s="123" t="s">
        <v>177</v>
      </c>
      <c r="B25" s="130"/>
      <c r="F25" s="106" t="s">
        <v>99</v>
      </c>
    </row>
    <row r="26" spans="1:6" ht="87.75" customHeight="1" x14ac:dyDescent="0.25">
      <c r="A26" s="190" t="s">
        <v>737</v>
      </c>
      <c r="B26" s="191"/>
      <c r="F26" s="106" t="s">
        <v>129</v>
      </c>
    </row>
    <row r="27" spans="1:6" x14ac:dyDescent="0.25">
      <c r="A27" s="55" t="s">
        <v>728</v>
      </c>
      <c r="B27" s="132"/>
    </row>
    <row r="28" spans="1:6" x14ac:dyDescent="0.25">
      <c r="A28" s="55" t="s">
        <v>106</v>
      </c>
      <c r="B28" s="132"/>
    </row>
    <row r="29" spans="1:6" x14ac:dyDescent="0.25">
      <c r="A29" s="55" t="s">
        <v>110</v>
      </c>
      <c r="B29" s="132"/>
    </row>
    <row r="30" spans="1:6" x14ac:dyDescent="0.25">
      <c r="A30" s="55" t="s">
        <v>141</v>
      </c>
      <c r="B30" s="155"/>
    </row>
    <row r="31" spans="1:6" x14ac:dyDescent="0.25">
      <c r="A31" s="55" t="s">
        <v>179</v>
      </c>
      <c r="B31" s="154"/>
    </row>
    <row r="32" spans="1:6" ht="9.9499999999999993" customHeight="1" x14ac:dyDescent="0.25">
      <c r="A32" s="52"/>
      <c r="B32" s="36"/>
    </row>
    <row r="33" spans="1:6" x14ac:dyDescent="0.25">
      <c r="A33" s="55" t="s">
        <v>114</v>
      </c>
      <c r="B33" s="132"/>
    </row>
    <row r="34" spans="1:6" x14ac:dyDescent="0.25">
      <c r="A34" s="55" t="s">
        <v>106</v>
      </c>
      <c r="B34" s="132"/>
    </row>
    <row r="35" spans="1:6" x14ac:dyDescent="0.25">
      <c r="A35" s="55" t="s">
        <v>110</v>
      </c>
      <c r="B35" s="132"/>
    </row>
    <row r="36" spans="1:6" x14ac:dyDescent="0.25">
      <c r="A36" s="55" t="s">
        <v>141</v>
      </c>
      <c r="B36" s="155"/>
    </row>
    <row r="37" spans="1:6" x14ac:dyDescent="0.25">
      <c r="A37" s="55" t="s">
        <v>179</v>
      </c>
      <c r="B37" s="154"/>
    </row>
    <row r="38" spans="1:6" ht="9.9499999999999993" customHeight="1" x14ac:dyDescent="0.25">
      <c r="A38" s="52"/>
      <c r="B38" s="36"/>
    </row>
    <row r="39" spans="1:6" x14ac:dyDescent="0.25">
      <c r="A39" s="55" t="s">
        <v>114</v>
      </c>
      <c r="B39" s="132"/>
    </row>
    <row r="40" spans="1:6" x14ac:dyDescent="0.25">
      <c r="A40" s="55" t="s">
        <v>106</v>
      </c>
      <c r="B40" s="132"/>
    </row>
    <row r="41" spans="1:6" x14ac:dyDescent="0.25">
      <c r="A41" s="55" t="s">
        <v>110</v>
      </c>
      <c r="B41" s="132"/>
    </row>
    <row r="42" spans="1:6" x14ac:dyDescent="0.25">
      <c r="A42" s="55" t="s">
        <v>141</v>
      </c>
      <c r="B42" s="155"/>
    </row>
    <row r="43" spans="1:6" x14ac:dyDescent="0.25">
      <c r="A43" s="55" t="s">
        <v>179</v>
      </c>
      <c r="B43" s="154"/>
    </row>
    <row r="44" spans="1:6" ht="9.9499999999999993" customHeight="1" x14ac:dyDescent="0.25">
      <c r="A44" s="56"/>
      <c r="B44" s="5"/>
    </row>
    <row r="45" spans="1:6" ht="30" customHeight="1" x14ac:dyDescent="0.25">
      <c r="A45" s="123" t="s">
        <v>178</v>
      </c>
      <c r="B45" s="130"/>
      <c r="F45" s="106" t="s">
        <v>99</v>
      </c>
    </row>
    <row r="46" spans="1:6" ht="58.5" customHeight="1" x14ac:dyDescent="0.25">
      <c r="A46" s="190" t="s">
        <v>738</v>
      </c>
      <c r="B46" s="191"/>
      <c r="F46" s="106" t="s">
        <v>129</v>
      </c>
    </row>
    <row r="47" spans="1:6" x14ac:dyDescent="0.25">
      <c r="A47" s="55" t="s">
        <v>728</v>
      </c>
      <c r="B47" s="132"/>
    </row>
    <row r="48" spans="1:6" x14ac:dyDescent="0.25">
      <c r="A48" s="55" t="s">
        <v>106</v>
      </c>
      <c r="B48" s="132"/>
    </row>
    <row r="49" spans="1:2" x14ac:dyDescent="0.25">
      <c r="A49" s="55" t="s">
        <v>110</v>
      </c>
      <c r="B49" s="132"/>
    </row>
    <row r="50" spans="1:2" x14ac:dyDescent="0.25">
      <c r="A50" s="55" t="s">
        <v>141</v>
      </c>
      <c r="B50" s="155"/>
    </row>
    <row r="51" spans="1:2" x14ac:dyDescent="0.25">
      <c r="A51" s="55" t="s">
        <v>179</v>
      </c>
      <c r="B51" s="154"/>
    </row>
    <row r="52" spans="1:2" ht="9.9499999999999993" customHeight="1" x14ac:dyDescent="0.25">
      <c r="A52" s="52"/>
      <c r="B52" s="36"/>
    </row>
    <row r="53" spans="1:2" x14ac:dyDescent="0.25">
      <c r="A53" s="55" t="s">
        <v>114</v>
      </c>
      <c r="B53" s="132"/>
    </row>
    <row r="54" spans="1:2" x14ac:dyDescent="0.25">
      <c r="A54" s="55" t="s">
        <v>106</v>
      </c>
      <c r="B54" s="132"/>
    </row>
    <row r="55" spans="1:2" x14ac:dyDescent="0.25">
      <c r="A55" s="55" t="s">
        <v>110</v>
      </c>
      <c r="B55" s="132"/>
    </row>
    <row r="56" spans="1:2" x14ac:dyDescent="0.25">
      <c r="A56" s="55" t="s">
        <v>141</v>
      </c>
      <c r="B56" s="155"/>
    </row>
    <row r="57" spans="1:2" x14ac:dyDescent="0.25">
      <c r="A57" s="55" t="s">
        <v>179</v>
      </c>
      <c r="B57" s="154"/>
    </row>
    <row r="58" spans="1:2" ht="9.9499999999999993" customHeight="1" x14ac:dyDescent="0.25">
      <c r="A58" s="52"/>
      <c r="B58" s="36"/>
    </row>
    <row r="59" spans="1:2" x14ac:dyDescent="0.25">
      <c r="A59" s="55" t="s">
        <v>114</v>
      </c>
      <c r="B59" s="132"/>
    </row>
    <row r="60" spans="1:2" x14ac:dyDescent="0.25">
      <c r="A60" s="55" t="s">
        <v>106</v>
      </c>
      <c r="B60" s="132"/>
    </row>
    <row r="61" spans="1:2" x14ac:dyDescent="0.25">
      <c r="A61" s="55" t="s">
        <v>110</v>
      </c>
      <c r="B61" s="132"/>
    </row>
    <row r="62" spans="1:2" x14ac:dyDescent="0.25">
      <c r="A62" s="55" t="s">
        <v>141</v>
      </c>
      <c r="B62" s="155"/>
    </row>
    <row r="63" spans="1:2" x14ac:dyDescent="0.25">
      <c r="A63" s="55" t="s">
        <v>179</v>
      </c>
      <c r="B63" s="154"/>
    </row>
    <row r="64" spans="1:2" ht="9.9499999999999993" customHeight="1" x14ac:dyDescent="0.25">
      <c r="A64" s="56"/>
      <c r="B64" s="5"/>
    </row>
    <row r="65" spans="1:2" ht="30" customHeight="1" x14ac:dyDescent="0.25">
      <c r="A65" s="123" t="s">
        <v>107</v>
      </c>
      <c r="B65" s="130"/>
    </row>
    <row r="66" spans="1:2" ht="20.100000000000001" customHeight="1" x14ac:dyDescent="0.25">
      <c r="A66" s="52" t="s">
        <v>108</v>
      </c>
      <c r="B66" s="60"/>
    </row>
    <row r="67" spans="1:2" x14ac:dyDescent="0.25">
      <c r="A67" s="55" t="s">
        <v>189</v>
      </c>
      <c r="B67" s="132"/>
    </row>
    <row r="68" spans="1:2" x14ac:dyDescent="0.25">
      <c r="A68" s="55" t="s">
        <v>190</v>
      </c>
      <c r="B68" s="132"/>
    </row>
    <row r="69" spans="1:2" x14ac:dyDescent="0.25">
      <c r="A69" s="55" t="s">
        <v>187</v>
      </c>
      <c r="B69" s="132"/>
    </row>
    <row r="70" spans="1:2" x14ac:dyDescent="0.25">
      <c r="A70" s="55" t="s">
        <v>113</v>
      </c>
      <c r="B70" s="132"/>
    </row>
    <row r="71" spans="1:2" x14ac:dyDescent="0.25">
      <c r="A71" s="55" t="s">
        <v>111</v>
      </c>
      <c r="B71" s="132"/>
    </row>
    <row r="72" spans="1:2" x14ac:dyDescent="0.25">
      <c r="A72" s="55" t="s">
        <v>112</v>
      </c>
      <c r="B72" s="132"/>
    </row>
    <row r="73" spans="1:2" s="156" customFormat="1" ht="27" x14ac:dyDescent="0.25">
      <c r="A73" s="157" t="s">
        <v>180</v>
      </c>
      <c r="B73" s="132"/>
    </row>
    <row r="74" spans="1:2" ht="9.9499999999999993" customHeight="1" x14ac:dyDescent="0.25">
      <c r="A74" s="56"/>
      <c r="B74" s="5"/>
    </row>
    <row r="75" spans="1:2" ht="30" customHeight="1" x14ac:dyDescent="0.25">
      <c r="A75" s="123" t="s">
        <v>116</v>
      </c>
      <c r="B75" s="130"/>
    </row>
    <row r="76" spans="1:2" ht="20.100000000000001" customHeight="1" x14ac:dyDescent="0.25">
      <c r="A76" s="52" t="s">
        <v>115</v>
      </c>
      <c r="B76" s="60"/>
    </row>
    <row r="77" spans="1:2" ht="20.100000000000001" customHeight="1" x14ac:dyDescent="0.25">
      <c r="A77" s="52" t="s">
        <v>118</v>
      </c>
      <c r="B77" s="60"/>
    </row>
    <row r="78" spans="1:2" x14ac:dyDescent="0.25">
      <c r="A78" s="55" t="s">
        <v>170</v>
      </c>
      <c r="B78" s="132"/>
    </row>
    <row r="79" spans="1:2" x14ac:dyDescent="0.25">
      <c r="A79" s="55" t="s">
        <v>171</v>
      </c>
      <c r="B79" s="132"/>
    </row>
    <row r="80" spans="1:2" x14ac:dyDescent="0.25">
      <c r="A80" s="55" t="s">
        <v>172</v>
      </c>
      <c r="B80" s="132"/>
    </row>
    <row r="81" spans="1:2" ht="9.9499999999999993" customHeight="1" x14ac:dyDescent="0.25">
      <c r="A81" s="56"/>
      <c r="B81" s="5"/>
    </row>
    <row r="82" spans="1:2" x14ac:dyDescent="0.25">
      <c r="A82" s="55" t="s">
        <v>170</v>
      </c>
      <c r="B82" s="132"/>
    </row>
    <row r="83" spans="1:2" x14ac:dyDescent="0.25">
      <c r="A83" s="55" t="s">
        <v>171</v>
      </c>
      <c r="B83" s="132"/>
    </row>
    <row r="84" spans="1:2" x14ac:dyDescent="0.25">
      <c r="A84" s="55" t="s">
        <v>172</v>
      </c>
      <c r="B84" s="132"/>
    </row>
    <row r="85" spans="1:2" ht="9.9499999999999993" customHeight="1" x14ac:dyDescent="0.25">
      <c r="A85" s="56"/>
      <c r="B85" s="5"/>
    </row>
    <row r="86" spans="1:2" ht="30" customHeight="1" x14ac:dyDescent="0.25">
      <c r="A86" s="123" t="s">
        <v>127</v>
      </c>
      <c r="B86" s="130"/>
    </row>
    <row r="87" spans="1:2" ht="20.100000000000001" customHeight="1" x14ac:dyDescent="0.25">
      <c r="A87" s="52" t="s">
        <v>132</v>
      </c>
      <c r="B87" s="60"/>
    </row>
    <row r="88" spans="1:2" ht="20.100000000000001" customHeight="1" x14ac:dyDescent="0.25">
      <c r="A88" s="52" t="s">
        <v>133</v>
      </c>
      <c r="B88" s="60"/>
    </row>
    <row r="89" spans="1:2" ht="60" customHeight="1" x14ac:dyDescent="0.25">
      <c r="A89" s="55" t="s">
        <v>130</v>
      </c>
      <c r="B89" s="133"/>
    </row>
    <row r="90" spans="1:2" ht="60" customHeight="1" x14ac:dyDescent="0.25">
      <c r="A90" s="55" t="s">
        <v>131</v>
      </c>
      <c r="B90" s="133"/>
    </row>
  </sheetData>
  <sheetProtection algorithmName="SHA-512" hashValue="1XDcG4bnuulkTwwxCCmJBBTgt6iN1EMGeDqQF6+BcPY9/0tcmAoy7vyVOrdWUSQ3h1DcJG2H9urtbwFrBBvOeQ==" saltValue="pPxywXrgXw2LdnwJt14Lbw==" spinCount="100000" sheet="1" objects="1" scenarios="1"/>
  <mergeCells count="2">
    <mergeCell ref="A46:B46"/>
    <mergeCell ref="A26:B26"/>
  </mergeCells>
  <conditionalFormatting sqref="A26">
    <cfRule type="expression" dxfId="13" priority="7">
      <formula>NOT(CELL("Schutz",A26))</formula>
    </cfRule>
  </conditionalFormatting>
  <conditionalFormatting sqref="A46">
    <cfRule type="expression" dxfId="12" priority="6">
      <formula>NOT(CELL("Schutz",A46))</formula>
    </cfRule>
  </conditionalFormatting>
  <conditionalFormatting sqref="A1:XFD25">
    <cfRule type="expression" dxfId="11" priority="1">
      <formula>NOT(CELL("Schutz",A1))</formula>
    </cfRule>
  </conditionalFormatting>
  <conditionalFormatting sqref="A47:XFD1048576">
    <cfRule type="expression" dxfId="10" priority="5">
      <formula>NOT(CELL("Schutz",A47))</formula>
    </cfRule>
  </conditionalFormatting>
  <conditionalFormatting sqref="C26:XFD26 A27:XFD45 C46:XFD46">
    <cfRule type="expression" dxfId="9" priority="16">
      <formula>NOT(CELL("Schutz",A26))</formula>
    </cfRule>
  </conditionalFormatting>
  <dataValidations count="4">
    <dataValidation type="list" allowBlank="1" showInputMessage="1" showErrorMessage="1" sqref="B23" xr:uid="{3C35F393-DA1A-453E-B94B-771267F8AF36}">
      <formula1>$F$23:$F$26</formula1>
    </dataValidation>
    <dataValidation type="list" allowBlank="1" showInputMessage="1" showErrorMessage="1" sqref="B19:B20" xr:uid="{22A8CEEE-AC44-41D9-A971-4955CD31C14F}">
      <formula1>$F$16:$F$20</formula1>
    </dataValidation>
    <dataValidation type="list" allowBlank="1" showInputMessage="1" showErrorMessage="1" sqref="B73 B17:B18 B21:B22" xr:uid="{A35892CD-01EA-48AB-AA91-7F03C8F10D64}">
      <formula1>$F$24:$F$25</formula1>
    </dataValidation>
    <dataValidation type="whole" operator="greaterThan" allowBlank="1" showInputMessage="1" showErrorMessage="1" error="Fläche in Quadratmetern als ganze Zahl eintragen" promptTitle="Jahresreinigungsfläche" prompt="Fläche in Quadratmetern als ganze Zahl eintragen" sqref="B30 B36 B42 B50 B56 B62" xr:uid="{A543A132-AE99-45EA-B2AC-AC6316C997C9}">
      <formula1>0</formula1>
    </dataValidation>
  </dataValidations>
  <printOptions horizontalCentered="1"/>
  <pageMargins left="0.31496062992125984" right="0.11811023622047245" top="0.59055118110236227" bottom="0.59055118110236227" header="0.39370078740157483" footer="0.39370078740157483"/>
  <pageSetup paperSize="9" fitToHeight="0" orientation="portrait" r:id="rId1"/>
  <headerFooter alignWithMargins="0"/>
  <rowBreaks count="1" manualBreakCount="1">
    <brk id="74"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pageSetUpPr fitToPage="1"/>
  </sheetPr>
  <dimension ref="A1:M51"/>
  <sheetViews>
    <sheetView zoomScaleNormal="100" workbookViewId="0">
      <selection activeCell="M9" sqref="M9"/>
    </sheetView>
  </sheetViews>
  <sheetFormatPr baseColWidth="10" defaultColWidth="11.42578125" defaultRowHeight="13.5" x14ac:dyDescent="0.25"/>
  <cols>
    <col min="1" max="1" width="35.5703125" style="1" customWidth="1"/>
    <col min="2" max="13" width="10.5703125" style="1" customWidth="1"/>
    <col min="14" max="16384" width="11.42578125" style="1"/>
  </cols>
  <sheetData>
    <row r="1" spans="1:13" ht="24.95" customHeight="1" x14ac:dyDescent="0.25">
      <c r="A1" s="95" t="str">
        <f>Auftraggeber</f>
        <v>Regionalverband Ruhr</v>
      </c>
      <c r="B1" s="97"/>
      <c r="C1" s="97"/>
      <c r="D1" s="97"/>
      <c r="E1" s="97"/>
      <c r="F1" s="97"/>
      <c r="G1" s="97"/>
      <c r="H1" s="97"/>
      <c r="I1" s="97"/>
      <c r="J1" s="97"/>
      <c r="K1" s="97"/>
      <c r="L1" s="97"/>
      <c r="M1" s="91"/>
    </row>
    <row r="2" spans="1:13" ht="20.100000000000001" customHeight="1" x14ac:dyDescent="0.25">
      <c r="A2" s="53" t="str">
        <f>Leistungsgegenstand</f>
        <v>Ausschreibung der Gebäudereinigung</v>
      </c>
      <c r="B2" s="5"/>
      <c r="C2" s="4"/>
      <c r="D2" s="4"/>
      <c r="E2" s="4"/>
      <c r="F2" s="4"/>
      <c r="G2" s="4"/>
      <c r="H2" s="4"/>
      <c r="I2" s="4"/>
      <c r="J2" s="4"/>
      <c r="K2" s="4"/>
      <c r="L2" s="4"/>
      <c r="M2" s="37"/>
    </row>
    <row r="3" spans="1:13" ht="80.099999999999994" customHeight="1" x14ac:dyDescent="0.25">
      <c r="A3" s="192" t="s">
        <v>191</v>
      </c>
      <c r="B3" s="193"/>
      <c r="C3" s="193"/>
      <c r="D3" s="193"/>
      <c r="E3" s="193"/>
      <c r="F3" s="193"/>
      <c r="G3" s="193"/>
      <c r="H3" s="193"/>
      <c r="I3" s="193"/>
      <c r="J3" s="193"/>
      <c r="K3" s="193"/>
      <c r="L3" s="193"/>
      <c r="M3" s="194"/>
    </row>
    <row r="4" spans="1:13" ht="9.9499999999999993" customHeight="1" x14ac:dyDescent="0.25">
      <c r="A4" s="107"/>
      <c r="B4" s="109"/>
      <c r="C4" s="110"/>
      <c r="D4" s="110"/>
      <c r="E4" s="110"/>
      <c r="F4" s="110"/>
      <c r="G4" s="110"/>
      <c r="H4" s="110"/>
      <c r="I4" s="110"/>
      <c r="J4" s="110"/>
      <c r="K4" s="110"/>
      <c r="L4" s="110"/>
      <c r="M4" s="111"/>
    </row>
    <row r="5" spans="1:13" ht="30" customHeight="1" x14ac:dyDescent="0.25">
      <c r="A5" s="123" t="s">
        <v>117</v>
      </c>
      <c r="B5" s="124"/>
      <c r="C5" s="124"/>
      <c r="D5" s="124"/>
      <c r="E5" s="124"/>
      <c r="F5" s="124"/>
      <c r="G5" s="124"/>
      <c r="H5" s="124"/>
      <c r="I5" s="124"/>
      <c r="J5" s="124"/>
      <c r="K5" s="124"/>
      <c r="L5" s="124"/>
      <c r="M5" s="125"/>
    </row>
    <row r="6" spans="1:13" ht="9.9499999999999993" customHeight="1" x14ac:dyDescent="0.25">
      <c r="A6" s="197"/>
      <c r="B6" s="198"/>
      <c r="C6" s="198"/>
      <c r="D6" s="198"/>
      <c r="E6" s="198"/>
      <c r="F6" s="198"/>
      <c r="G6" s="198"/>
      <c r="H6" s="54"/>
      <c r="I6" s="54"/>
      <c r="J6" s="54"/>
      <c r="K6" s="54"/>
      <c r="L6" s="54"/>
      <c r="M6" s="60"/>
    </row>
    <row r="7" spans="1:13" ht="39.950000000000003" customHeight="1" x14ac:dyDescent="0.25">
      <c r="A7" s="61"/>
      <c r="B7" s="199" t="s">
        <v>123</v>
      </c>
      <c r="C7" s="200"/>
      <c r="D7" s="199" t="s">
        <v>188</v>
      </c>
      <c r="E7" s="200"/>
      <c r="F7" s="195" t="s">
        <v>122</v>
      </c>
      <c r="G7" s="196"/>
      <c r="H7" s="195" t="s">
        <v>68</v>
      </c>
      <c r="I7" s="196"/>
      <c r="J7" s="195" t="s">
        <v>68</v>
      </c>
      <c r="K7" s="196"/>
      <c r="L7" s="195" t="s">
        <v>68</v>
      </c>
      <c r="M7" s="196"/>
    </row>
    <row r="8" spans="1:13" x14ac:dyDescent="0.25">
      <c r="A8" s="61"/>
      <c r="B8" s="62"/>
      <c r="C8" s="62"/>
      <c r="D8" s="62"/>
      <c r="E8" s="62"/>
      <c r="F8" s="63"/>
      <c r="G8" s="63"/>
      <c r="H8" s="63"/>
      <c r="I8" s="63"/>
      <c r="J8" s="63"/>
      <c r="K8" s="63"/>
      <c r="L8" s="63"/>
      <c r="M8" s="64"/>
    </row>
    <row r="9" spans="1:13" ht="15" customHeight="1" x14ac:dyDescent="0.25">
      <c r="A9" s="65" t="s">
        <v>1</v>
      </c>
      <c r="B9" s="66">
        <v>1</v>
      </c>
      <c r="C9" s="67">
        <v>15</v>
      </c>
      <c r="D9" s="66">
        <v>1</v>
      </c>
      <c r="E9" s="67">
        <v>15</v>
      </c>
      <c r="F9" s="68">
        <v>1</v>
      </c>
      <c r="G9" s="134"/>
      <c r="H9" s="68">
        <v>1</v>
      </c>
      <c r="I9" s="134"/>
      <c r="J9" s="68">
        <v>1</v>
      </c>
      <c r="K9" s="134"/>
      <c r="L9" s="68">
        <v>1</v>
      </c>
      <c r="M9" s="134"/>
    </row>
    <row r="10" spans="1:13" ht="9.9499999999999993" customHeight="1" x14ac:dyDescent="0.25">
      <c r="A10" s="61"/>
      <c r="B10" s="62"/>
      <c r="C10" s="62"/>
      <c r="D10" s="62"/>
      <c r="E10" s="62"/>
      <c r="F10" s="63"/>
      <c r="G10" s="63"/>
      <c r="H10" s="63"/>
      <c r="I10" s="63"/>
      <c r="J10" s="63"/>
      <c r="K10" s="63"/>
      <c r="L10" s="63"/>
      <c r="M10" s="64"/>
    </row>
    <row r="11" spans="1:13" x14ac:dyDescent="0.25">
      <c r="A11" s="69" t="s">
        <v>2</v>
      </c>
      <c r="B11" s="70"/>
      <c r="C11" s="71"/>
      <c r="D11" s="70"/>
      <c r="E11" s="71"/>
      <c r="F11" s="72"/>
      <c r="G11" s="73"/>
      <c r="H11" s="72"/>
      <c r="I11" s="73"/>
      <c r="J11" s="72"/>
      <c r="K11" s="73"/>
      <c r="L11" s="72"/>
      <c r="M11" s="73"/>
    </row>
    <row r="12" spans="1:13" x14ac:dyDescent="0.25">
      <c r="A12" s="74" t="s">
        <v>3</v>
      </c>
      <c r="B12" s="75"/>
      <c r="C12" s="76"/>
      <c r="D12" s="75"/>
      <c r="E12" s="76"/>
      <c r="F12" s="77"/>
      <c r="G12" s="78"/>
      <c r="H12" s="77"/>
      <c r="I12" s="78"/>
      <c r="J12" s="77"/>
      <c r="K12" s="78"/>
      <c r="L12" s="77"/>
      <c r="M12" s="78"/>
    </row>
    <row r="13" spans="1:13" x14ac:dyDescent="0.25">
      <c r="A13" s="79" t="s">
        <v>4</v>
      </c>
      <c r="B13" s="135"/>
      <c r="C13" s="80">
        <f>C$9*B13</f>
        <v>0</v>
      </c>
      <c r="D13" s="135"/>
      <c r="E13" s="80">
        <f>E$9*D13</f>
        <v>0</v>
      </c>
      <c r="F13" s="135"/>
      <c r="G13" s="80">
        <f>G$9*F13</f>
        <v>0</v>
      </c>
      <c r="H13" s="135"/>
      <c r="I13" s="80">
        <f>I$9*H13</f>
        <v>0</v>
      </c>
      <c r="J13" s="135"/>
      <c r="K13" s="80">
        <f>K$9*J13</f>
        <v>0</v>
      </c>
      <c r="L13" s="135"/>
      <c r="M13" s="80">
        <f>M$9*L13</f>
        <v>0</v>
      </c>
    </row>
    <row r="14" spans="1:13" x14ac:dyDescent="0.25">
      <c r="A14" s="79" t="s">
        <v>56</v>
      </c>
      <c r="B14" s="135"/>
      <c r="C14" s="80">
        <f>C$9*B14</f>
        <v>0</v>
      </c>
      <c r="D14" s="135"/>
      <c r="E14" s="80">
        <f>E$9*D14</f>
        <v>0</v>
      </c>
      <c r="F14" s="135"/>
      <c r="G14" s="80">
        <f>G$9*F14</f>
        <v>0</v>
      </c>
      <c r="H14" s="135"/>
      <c r="I14" s="80">
        <f>I$9*H14</f>
        <v>0</v>
      </c>
      <c r="J14" s="135"/>
      <c r="K14" s="80">
        <f>K$9*J14</f>
        <v>0</v>
      </c>
      <c r="L14" s="135"/>
      <c r="M14" s="80">
        <f>M$9*L14</f>
        <v>0</v>
      </c>
    </row>
    <row r="15" spans="1:13" x14ac:dyDescent="0.25">
      <c r="A15" s="79" t="s">
        <v>62</v>
      </c>
      <c r="B15" s="135"/>
      <c r="C15" s="80">
        <f>C$9*B15</f>
        <v>0</v>
      </c>
      <c r="D15" s="135"/>
      <c r="E15" s="80">
        <f>E$9*D15</f>
        <v>0</v>
      </c>
      <c r="F15" s="135"/>
      <c r="G15" s="80">
        <f>G$9*F15</f>
        <v>0</v>
      </c>
      <c r="H15" s="135"/>
      <c r="I15" s="80">
        <f>I$9*H15</f>
        <v>0</v>
      </c>
      <c r="J15" s="135"/>
      <c r="K15" s="80">
        <f>K$9*J15</f>
        <v>0</v>
      </c>
      <c r="L15" s="135"/>
      <c r="M15" s="80">
        <f>M$9*L15</f>
        <v>0</v>
      </c>
    </row>
    <row r="16" spans="1:13" x14ac:dyDescent="0.25">
      <c r="A16" s="79" t="s">
        <v>61</v>
      </c>
      <c r="B16" s="135"/>
      <c r="C16" s="80">
        <f>C$9*B16</f>
        <v>0</v>
      </c>
      <c r="D16" s="135"/>
      <c r="E16" s="80">
        <f>E$9*D16</f>
        <v>0</v>
      </c>
      <c r="F16" s="135"/>
      <c r="G16" s="80">
        <f>G$9*F16</f>
        <v>0</v>
      </c>
      <c r="H16" s="135"/>
      <c r="I16" s="80">
        <f>I$9*H16</f>
        <v>0</v>
      </c>
      <c r="J16" s="135"/>
      <c r="K16" s="80">
        <f>K$9*J16</f>
        <v>0</v>
      </c>
      <c r="L16" s="135"/>
      <c r="M16" s="80">
        <f>M$9*L16</f>
        <v>0</v>
      </c>
    </row>
    <row r="17" spans="1:13" x14ac:dyDescent="0.25">
      <c r="A17" s="79" t="s">
        <v>5</v>
      </c>
      <c r="B17" s="135"/>
      <c r="C17" s="80">
        <f>C$9*B17</f>
        <v>0</v>
      </c>
      <c r="D17" s="135"/>
      <c r="E17" s="80">
        <f>E$9*D17</f>
        <v>0</v>
      </c>
      <c r="F17" s="135"/>
      <c r="G17" s="80">
        <f>G$9*F17</f>
        <v>0</v>
      </c>
      <c r="H17" s="135"/>
      <c r="I17" s="80">
        <f>I$9*H17</f>
        <v>0</v>
      </c>
      <c r="J17" s="135"/>
      <c r="K17" s="80">
        <f>K$9*J17</f>
        <v>0</v>
      </c>
      <c r="L17" s="135"/>
      <c r="M17" s="80">
        <f>M$9*L17</f>
        <v>0</v>
      </c>
    </row>
    <row r="18" spans="1:13" ht="20.25" customHeight="1" x14ac:dyDescent="0.25">
      <c r="A18" s="96" t="s">
        <v>121</v>
      </c>
      <c r="B18" s="58"/>
      <c r="C18" s="58"/>
      <c r="D18" s="58"/>
      <c r="E18" s="58"/>
      <c r="F18" s="58"/>
      <c r="G18" s="58"/>
      <c r="H18" s="58"/>
      <c r="I18" s="58"/>
      <c r="J18" s="58"/>
      <c r="K18" s="58"/>
      <c r="L18" s="58"/>
      <c r="M18" s="59"/>
    </row>
    <row r="19" spans="1:13" x14ac:dyDescent="0.25">
      <c r="A19" s="79" t="s">
        <v>6</v>
      </c>
      <c r="B19" s="135">
        <v>7.2999999999999995E-2</v>
      </c>
      <c r="C19" s="81">
        <f t="shared" ref="C19:C24" si="0">(C$9+SUM(C$13:C$17))*B19</f>
        <v>1.095</v>
      </c>
      <c r="D19" s="135"/>
      <c r="E19" s="81">
        <f t="shared" ref="E19:E25" si="1">(E$9+SUM(E$13:E$17))*D19</f>
        <v>0</v>
      </c>
      <c r="F19" s="135">
        <v>7.2999999999999995E-2</v>
      </c>
      <c r="G19" s="81">
        <f t="shared" ref="G19:G24" si="2">(G$9+SUM(G$13:G$17))*F19</f>
        <v>0</v>
      </c>
      <c r="H19" s="135">
        <v>7.2999999999999995E-2</v>
      </c>
      <c r="I19" s="81">
        <f t="shared" ref="I19:I24" si="3">(I$9+SUM(I$13:I$17))*H19</f>
        <v>0</v>
      </c>
      <c r="J19" s="135">
        <v>7.2999999999999995E-2</v>
      </c>
      <c r="K19" s="81">
        <f t="shared" ref="K19:K24" si="4">(K$9+SUM(K$13:K$17))*J19</f>
        <v>0</v>
      </c>
      <c r="L19" s="135">
        <v>7.2999999999999995E-2</v>
      </c>
      <c r="M19" s="81">
        <f t="shared" ref="M19:M24" si="5">(M$9+SUM(M$13:M$17))*L19</f>
        <v>0</v>
      </c>
    </row>
    <row r="20" spans="1:13" x14ac:dyDescent="0.25">
      <c r="A20" s="79" t="s">
        <v>169</v>
      </c>
      <c r="B20" s="135"/>
      <c r="C20" s="81">
        <f t="shared" si="0"/>
        <v>0</v>
      </c>
      <c r="D20" s="135"/>
      <c r="E20" s="81">
        <f t="shared" ref="E20" si="6">(E$9+SUM(E$13:E$17))*D20</f>
        <v>0</v>
      </c>
      <c r="F20" s="135"/>
      <c r="G20" s="81">
        <f t="shared" si="2"/>
        <v>0</v>
      </c>
      <c r="H20" s="135"/>
      <c r="I20" s="81">
        <f t="shared" si="3"/>
        <v>0</v>
      </c>
      <c r="J20" s="135"/>
      <c r="K20" s="81">
        <f t="shared" si="4"/>
        <v>0</v>
      </c>
      <c r="L20" s="135"/>
      <c r="M20" s="81">
        <f t="shared" si="5"/>
        <v>0</v>
      </c>
    </row>
    <row r="21" spans="1:13" x14ac:dyDescent="0.25">
      <c r="A21" s="79" t="s">
        <v>7</v>
      </c>
      <c r="B21" s="135">
        <v>9.2999999999999999E-2</v>
      </c>
      <c r="C21" s="81">
        <f t="shared" si="0"/>
        <v>1.395</v>
      </c>
      <c r="D21" s="135"/>
      <c r="E21" s="81">
        <f t="shared" si="1"/>
        <v>0</v>
      </c>
      <c r="F21" s="135">
        <v>9.2999999999999999E-2</v>
      </c>
      <c r="G21" s="81">
        <f t="shared" si="2"/>
        <v>0</v>
      </c>
      <c r="H21" s="135">
        <v>9.2999999999999999E-2</v>
      </c>
      <c r="I21" s="81">
        <f t="shared" si="3"/>
        <v>0</v>
      </c>
      <c r="J21" s="135">
        <v>9.2999999999999999E-2</v>
      </c>
      <c r="K21" s="81">
        <f t="shared" si="4"/>
        <v>0</v>
      </c>
      <c r="L21" s="135">
        <v>9.2999999999999999E-2</v>
      </c>
      <c r="M21" s="81">
        <f t="shared" si="5"/>
        <v>0</v>
      </c>
    </row>
    <row r="22" spans="1:13" x14ac:dyDescent="0.25">
      <c r="A22" s="79" t="s">
        <v>8</v>
      </c>
      <c r="B22" s="135">
        <v>1.2999999999999999E-2</v>
      </c>
      <c r="C22" s="81">
        <f t="shared" si="0"/>
        <v>0.19499999999999998</v>
      </c>
      <c r="D22" s="135"/>
      <c r="E22" s="81">
        <f t="shared" si="1"/>
        <v>0</v>
      </c>
      <c r="F22" s="135">
        <v>1.2999999999999999E-2</v>
      </c>
      <c r="G22" s="81">
        <f t="shared" si="2"/>
        <v>0</v>
      </c>
      <c r="H22" s="135">
        <v>1.2999999999999999E-2</v>
      </c>
      <c r="I22" s="81">
        <f t="shared" si="3"/>
        <v>0</v>
      </c>
      <c r="J22" s="135">
        <v>1.2999999999999999E-2</v>
      </c>
      <c r="K22" s="81">
        <f t="shared" si="4"/>
        <v>0</v>
      </c>
      <c r="L22" s="135">
        <v>1.2999999999999999E-2</v>
      </c>
      <c r="M22" s="81">
        <f t="shared" si="5"/>
        <v>0</v>
      </c>
    </row>
    <row r="23" spans="1:13" x14ac:dyDescent="0.25">
      <c r="A23" s="79" t="s">
        <v>9</v>
      </c>
      <c r="B23" s="135">
        <v>1.7999999999999999E-2</v>
      </c>
      <c r="C23" s="81">
        <f t="shared" si="0"/>
        <v>0.26999999999999996</v>
      </c>
      <c r="D23" s="136"/>
      <c r="E23" s="81">
        <f t="shared" si="1"/>
        <v>0</v>
      </c>
      <c r="F23" s="135">
        <v>1.7999999999999999E-2</v>
      </c>
      <c r="G23" s="81">
        <f t="shared" si="2"/>
        <v>0</v>
      </c>
      <c r="H23" s="135">
        <v>1.7999999999999999E-2</v>
      </c>
      <c r="I23" s="81">
        <f t="shared" si="3"/>
        <v>0</v>
      </c>
      <c r="J23" s="135">
        <v>1.7999999999999999E-2</v>
      </c>
      <c r="K23" s="81">
        <f t="shared" si="4"/>
        <v>0</v>
      </c>
      <c r="L23" s="135">
        <v>1.7999999999999999E-2</v>
      </c>
      <c r="M23" s="81">
        <f t="shared" si="5"/>
        <v>0</v>
      </c>
    </row>
    <row r="24" spans="1:13" x14ac:dyDescent="0.25">
      <c r="A24" s="79" t="s">
        <v>63</v>
      </c>
      <c r="B24" s="135"/>
      <c r="C24" s="81">
        <f t="shared" si="0"/>
        <v>0</v>
      </c>
      <c r="D24" s="135"/>
      <c r="E24" s="81">
        <f t="shared" si="1"/>
        <v>0</v>
      </c>
      <c r="F24" s="135"/>
      <c r="G24" s="81">
        <f t="shared" si="2"/>
        <v>0</v>
      </c>
      <c r="H24" s="135"/>
      <c r="I24" s="81">
        <f t="shared" si="3"/>
        <v>0</v>
      </c>
      <c r="J24" s="135"/>
      <c r="K24" s="81">
        <f t="shared" si="4"/>
        <v>0</v>
      </c>
      <c r="L24" s="135"/>
      <c r="M24" s="81">
        <f t="shared" si="5"/>
        <v>0</v>
      </c>
    </row>
    <row r="25" spans="1:13" x14ac:dyDescent="0.25">
      <c r="A25" s="79" t="s">
        <v>64</v>
      </c>
      <c r="B25" s="81"/>
      <c r="C25" s="81"/>
      <c r="D25" s="135"/>
      <c r="E25" s="81">
        <f t="shared" si="1"/>
        <v>0</v>
      </c>
      <c r="F25" s="82"/>
      <c r="G25" s="82"/>
      <c r="H25" s="82"/>
      <c r="I25" s="82"/>
      <c r="J25" s="82"/>
      <c r="K25" s="82"/>
      <c r="L25" s="82"/>
      <c r="M25" s="82"/>
    </row>
    <row r="26" spans="1:13" x14ac:dyDescent="0.25">
      <c r="A26" s="79" t="s">
        <v>57</v>
      </c>
      <c r="B26" s="135"/>
      <c r="C26" s="81">
        <f>C$9*B26</f>
        <v>0</v>
      </c>
      <c r="D26" s="135"/>
      <c r="E26" s="81">
        <f>E$9*D26</f>
        <v>0</v>
      </c>
      <c r="F26" s="135"/>
      <c r="G26" s="81">
        <f>G$9*F26</f>
        <v>0</v>
      </c>
      <c r="H26" s="135"/>
      <c r="I26" s="81">
        <f>I$9*H26</f>
        <v>0</v>
      </c>
      <c r="J26" s="135"/>
      <c r="K26" s="81">
        <f>K$9*J26</f>
        <v>0</v>
      </c>
      <c r="L26" s="135"/>
      <c r="M26" s="81">
        <f>M$9*L26</f>
        <v>0</v>
      </c>
    </row>
    <row r="27" spans="1:13" x14ac:dyDescent="0.25">
      <c r="A27" s="79" t="s">
        <v>10</v>
      </c>
      <c r="B27" s="135"/>
      <c r="C27" s="81">
        <f>C$9*B27</f>
        <v>0</v>
      </c>
      <c r="D27" s="135"/>
      <c r="E27" s="81">
        <f>E$9*D27</f>
        <v>0</v>
      </c>
      <c r="F27" s="135"/>
      <c r="G27" s="81">
        <f>G$9*F27</f>
        <v>0</v>
      </c>
      <c r="H27" s="135"/>
      <c r="I27" s="81">
        <f>I$9*H27</f>
        <v>0</v>
      </c>
      <c r="J27" s="135"/>
      <c r="K27" s="81">
        <f>K$9*J27</f>
        <v>0</v>
      </c>
      <c r="L27" s="135"/>
      <c r="M27" s="81">
        <f>M$9*L27</f>
        <v>0</v>
      </c>
    </row>
    <row r="28" spans="1:13" x14ac:dyDescent="0.25">
      <c r="A28" s="79" t="s">
        <v>65</v>
      </c>
      <c r="B28" s="135">
        <v>1.5E-3</v>
      </c>
      <c r="C28" s="81">
        <f>C$9*B28</f>
        <v>2.2499999999999999E-2</v>
      </c>
      <c r="D28" s="135">
        <v>1.5E-3</v>
      </c>
      <c r="E28" s="81">
        <f>E$9*D28</f>
        <v>2.2499999999999999E-2</v>
      </c>
      <c r="F28" s="135">
        <v>1.5E-3</v>
      </c>
      <c r="G28" s="81">
        <f>G$9*F28</f>
        <v>0</v>
      </c>
      <c r="H28" s="135">
        <v>1.5E-3</v>
      </c>
      <c r="I28" s="81">
        <f>I$9*H28</f>
        <v>0</v>
      </c>
      <c r="J28" s="135">
        <v>1.5E-3</v>
      </c>
      <c r="K28" s="81">
        <f>K$9*J28</f>
        <v>0</v>
      </c>
      <c r="L28" s="135">
        <v>1.5E-3</v>
      </c>
      <c r="M28" s="81">
        <f>M$9*L28</f>
        <v>0</v>
      </c>
    </row>
    <row r="29" spans="1:13" x14ac:dyDescent="0.25">
      <c r="A29" s="79" t="s">
        <v>11</v>
      </c>
      <c r="B29" s="135"/>
      <c r="C29" s="81">
        <f>C$9*B29</f>
        <v>0</v>
      </c>
      <c r="D29" s="135"/>
      <c r="E29" s="81">
        <f>E$9*D29</f>
        <v>0</v>
      </c>
      <c r="F29" s="135"/>
      <c r="G29" s="81">
        <f>G$9*F29</f>
        <v>0</v>
      </c>
      <c r="H29" s="135"/>
      <c r="I29" s="81">
        <f>I$9*H29</f>
        <v>0</v>
      </c>
      <c r="J29" s="135"/>
      <c r="K29" s="81">
        <f>K$9*J29</f>
        <v>0</v>
      </c>
      <c r="L29" s="135"/>
      <c r="M29" s="81">
        <f>M$9*L29</f>
        <v>0</v>
      </c>
    </row>
    <row r="30" spans="1:13" ht="27" x14ac:dyDescent="0.25">
      <c r="A30" s="83" t="s">
        <v>12</v>
      </c>
      <c r="B30" s="66">
        <f>B9+SUM(B13:B17)+(SUM(B19:B24)*(100%+SUM(B13:B17)))+SUM(B26:B29)</f>
        <v>1.1985000000000001</v>
      </c>
      <c r="C30" s="84">
        <f>C$9*B30</f>
        <v>17.977500000000003</v>
      </c>
      <c r="D30" s="66">
        <f>D9+SUM(D13:D17)+(SUM(D19:D25)*(100%+SUM(D13:D17)))+SUM(D26:D29)</f>
        <v>1.0015000000000001</v>
      </c>
      <c r="E30" s="84">
        <f>E$9*D30</f>
        <v>15.022500000000001</v>
      </c>
      <c r="F30" s="68">
        <f>F9+SUM(F13:F17)+(SUM(F19:F24)*(100%+SUM(F13:F17)))+SUM(F26:F29)</f>
        <v>1.1985000000000001</v>
      </c>
      <c r="G30" s="84">
        <f>G$9*F30</f>
        <v>0</v>
      </c>
      <c r="H30" s="68">
        <f>H9+SUM(H13:H17)+(SUM(H19:H24)*(100%+SUM(H13:H17)))+SUM(H26:H29)</f>
        <v>1.1985000000000001</v>
      </c>
      <c r="I30" s="84">
        <f>I$9*H30</f>
        <v>0</v>
      </c>
      <c r="J30" s="68">
        <f>J9+SUM(J13:J17)+(SUM(J19:J24)*(100%+SUM(J13:J17)))+SUM(J26:J29)</f>
        <v>1.1985000000000001</v>
      </c>
      <c r="K30" s="84">
        <f>K$9*J30</f>
        <v>0</v>
      </c>
      <c r="L30" s="68">
        <f>L9+SUM(L13:L17)+(SUM(L19:L24)*(100%+SUM(L13:L17)))+SUM(L26:L29)</f>
        <v>1.1985000000000001</v>
      </c>
      <c r="M30" s="84">
        <f>M$9*L30</f>
        <v>0</v>
      </c>
    </row>
    <row r="31" spans="1:13" ht="9.9499999999999993" customHeight="1" x14ac:dyDescent="0.25">
      <c r="A31" s="61"/>
      <c r="B31" s="62"/>
      <c r="C31" s="62"/>
      <c r="D31" s="62"/>
      <c r="E31" s="62"/>
      <c r="F31" s="63"/>
      <c r="G31" s="63"/>
      <c r="H31" s="63"/>
      <c r="I31" s="63"/>
      <c r="J31" s="63"/>
      <c r="K31" s="63"/>
      <c r="L31" s="63"/>
      <c r="M31" s="64"/>
    </row>
    <row r="32" spans="1:13" x14ac:dyDescent="0.25">
      <c r="A32" s="69" t="s">
        <v>13</v>
      </c>
      <c r="B32" s="70"/>
      <c r="C32" s="71"/>
      <c r="D32" s="70"/>
      <c r="E32" s="71"/>
      <c r="F32" s="72"/>
      <c r="G32" s="73"/>
      <c r="H32" s="72"/>
      <c r="I32" s="73"/>
      <c r="J32" s="72"/>
      <c r="K32" s="73"/>
      <c r="L32" s="72"/>
      <c r="M32" s="73"/>
    </row>
    <row r="33" spans="1:13" x14ac:dyDescent="0.25">
      <c r="A33" s="79" t="s">
        <v>14</v>
      </c>
      <c r="B33" s="135"/>
      <c r="C33" s="81">
        <f>C$9*B33</f>
        <v>0</v>
      </c>
      <c r="D33" s="135"/>
      <c r="E33" s="81">
        <f>E$9*D33</f>
        <v>0</v>
      </c>
      <c r="F33" s="135"/>
      <c r="G33" s="81">
        <f>G$9*F33</f>
        <v>0</v>
      </c>
      <c r="H33" s="135"/>
      <c r="I33" s="81">
        <f>I$9*H33</f>
        <v>0</v>
      </c>
      <c r="J33" s="135"/>
      <c r="K33" s="81">
        <f>K$9*J33</f>
        <v>0</v>
      </c>
      <c r="L33" s="135"/>
      <c r="M33" s="81">
        <f>M$9*L33</f>
        <v>0</v>
      </c>
    </row>
    <row r="34" spans="1:13" x14ac:dyDescent="0.25">
      <c r="A34" s="79" t="s">
        <v>15</v>
      </c>
      <c r="B34" s="135"/>
      <c r="C34" s="81">
        <f>C$9*B34</f>
        <v>0</v>
      </c>
      <c r="D34" s="135"/>
      <c r="E34" s="81">
        <f>E$9*D34</f>
        <v>0</v>
      </c>
      <c r="F34" s="135"/>
      <c r="G34" s="81">
        <f>G$9*F34</f>
        <v>0</v>
      </c>
      <c r="H34" s="135"/>
      <c r="I34" s="81">
        <f>I$9*H34</f>
        <v>0</v>
      </c>
      <c r="J34" s="135"/>
      <c r="K34" s="81">
        <f>K$9*J34</f>
        <v>0</v>
      </c>
      <c r="L34" s="135"/>
      <c r="M34" s="81">
        <f>M$9*L34</f>
        <v>0</v>
      </c>
    </row>
    <row r="35" spans="1:13" x14ac:dyDescent="0.25">
      <c r="A35" s="79" t="s">
        <v>16</v>
      </c>
      <c r="B35" s="135"/>
      <c r="C35" s="81">
        <f>C$9*B35</f>
        <v>0</v>
      </c>
      <c r="D35" s="135"/>
      <c r="E35" s="81">
        <f>E$9*D35</f>
        <v>0</v>
      </c>
      <c r="F35" s="135"/>
      <c r="G35" s="81">
        <f>G$9*F35</f>
        <v>0</v>
      </c>
      <c r="H35" s="135"/>
      <c r="I35" s="81">
        <f>I$9*H35</f>
        <v>0</v>
      </c>
      <c r="J35" s="135"/>
      <c r="K35" s="81">
        <f>K$9*J35</f>
        <v>0</v>
      </c>
      <c r="L35" s="135"/>
      <c r="M35" s="81">
        <f>M$9*L35</f>
        <v>0</v>
      </c>
    </row>
    <row r="36" spans="1:13" x14ac:dyDescent="0.25">
      <c r="A36" s="79" t="s">
        <v>17</v>
      </c>
      <c r="B36" s="135"/>
      <c r="C36" s="81">
        <f>C$9*B36</f>
        <v>0</v>
      </c>
      <c r="D36" s="135"/>
      <c r="E36" s="81">
        <f>E$9*D36</f>
        <v>0</v>
      </c>
      <c r="F36" s="135"/>
      <c r="G36" s="81">
        <f>G$9*F36</f>
        <v>0</v>
      </c>
      <c r="H36" s="135"/>
      <c r="I36" s="81">
        <f>I$9*H36</f>
        <v>0</v>
      </c>
      <c r="J36" s="135"/>
      <c r="K36" s="81">
        <f>K$9*J36</f>
        <v>0</v>
      </c>
      <c r="L36" s="135"/>
      <c r="M36" s="81">
        <f>M$9*L36</f>
        <v>0</v>
      </c>
    </row>
    <row r="37" spans="1:13" ht="27" x14ac:dyDescent="0.25">
      <c r="A37" s="83" t="s">
        <v>18</v>
      </c>
      <c r="B37" s="66">
        <f>SUM(B33:B36)</f>
        <v>0</v>
      </c>
      <c r="C37" s="84">
        <f>C$9*B37</f>
        <v>0</v>
      </c>
      <c r="D37" s="66">
        <f>SUM(D33:D36)</f>
        <v>0</v>
      </c>
      <c r="E37" s="84">
        <f>E$9*D37</f>
        <v>0</v>
      </c>
      <c r="F37" s="68">
        <f>SUM(F33:F36)</f>
        <v>0</v>
      </c>
      <c r="G37" s="84">
        <f>G$9*F37</f>
        <v>0</v>
      </c>
      <c r="H37" s="68">
        <f>SUM(H33:H36)</f>
        <v>0</v>
      </c>
      <c r="I37" s="84">
        <f>I$9*H37</f>
        <v>0</v>
      </c>
      <c r="J37" s="68">
        <f>SUM(J33:J36)</f>
        <v>0</v>
      </c>
      <c r="K37" s="84">
        <f>K$9*J37</f>
        <v>0</v>
      </c>
      <c r="L37" s="68">
        <f>SUM(L33:L36)</f>
        <v>0</v>
      </c>
      <c r="M37" s="84">
        <f>M$9*L37</f>
        <v>0</v>
      </c>
    </row>
    <row r="38" spans="1:13" ht="9.9499999999999993" customHeight="1" x14ac:dyDescent="0.25">
      <c r="A38" s="61"/>
      <c r="B38" s="62"/>
      <c r="C38" s="62"/>
      <c r="D38" s="62"/>
      <c r="E38" s="62"/>
      <c r="F38" s="63"/>
      <c r="G38" s="63"/>
      <c r="H38" s="63"/>
      <c r="I38" s="63"/>
      <c r="J38" s="63"/>
      <c r="K38" s="63"/>
      <c r="L38" s="63"/>
      <c r="M38" s="64"/>
    </row>
    <row r="39" spans="1:13" x14ac:dyDescent="0.25">
      <c r="A39" s="69" t="s">
        <v>19</v>
      </c>
      <c r="B39" s="70"/>
      <c r="C39" s="71"/>
      <c r="D39" s="70"/>
      <c r="E39" s="71"/>
      <c r="F39" s="72"/>
      <c r="G39" s="73"/>
      <c r="H39" s="72"/>
      <c r="I39" s="73"/>
      <c r="J39" s="72"/>
      <c r="K39" s="73"/>
      <c r="L39" s="72"/>
      <c r="M39" s="73"/>
    </row>
    <row r="40" spans="1:13" x14ac:dyDescent="0.25">
      <c r="A40" s="79" t="s">
        <v>20</v>
      </c>
      <c r="B40" s="135"/>
      <c r="C40" s="81">
        <f>C$9*B40</f>
        <v>0</v>
      </c>
      <c r="D40" s="135"/>
      <c r="E40" s="81">
        <f>E$9*D40</f>
        <v>0</v>
      </c>
      <c r="F40" s="135"/>
      <c r="G40" s="81">
        <f>G$9*F40</f>
        <v>0</v>
      </c>
      <c r="H40" s="135"/>
      <c r="I40" s="81">
        <f>I$9*H40</f>
        <v>0</v>
      </c>
      <c r="J40" s="135"/>
      <c r="K40" s="81">
        <f>K$9*J40</f>
        <v>0</v>
      </c>
      <c r="L40" s="135"/>
      <c r="M40" s="81">
        <f>M$9*L40</f>
        <v>0</v>
      </c>
    </row>
    <row r="41" spans="1:13" x14ac:dyDescent="0.25">
      <c r="A41" s="79" t="s">
        <v>21</v>
      </c>
      <c r="B41" s="135"/>
      <c r="C41" s="81">
        <f>C$9*B41</f>
        <v>0</v>
      </c>
      <c r="D41" s="135"/>
      <c r="E41" s="81">
        <f>E$9*D41</f>
        <v>0</v>
      </c>
      <c r="F41" s="135"/>
      <c r="G41" s="81">
        <f>G$9*F41</f>
        <v>0</v>
      </c>
      <c r="H41" s="135"/>
      <c r="I41" s="81">
        <f>I$9*H41</f>
        <v>0</v>
      </c>
      <c r="J41" s="135"/>
      <c r="K41" s="81">
        <f>K$9*J41</f>
        <v>0</v>
      </c>
      <c r="L41" s="135"/>
      <c r="M41" s="81">
        <f>M$9*L41</f>
        <v>0</v>
      </c>
    </row>
    <row r="42" spans="1:13" x14ac:dyDescent="0.25">
      <c r="A42" s="79" t="s">
        <v>22</v>
      </c>
      <c r="B42" s="135"/>
      <c r="C42" s="81">
        <f>C$9*B42</f>
        <v>0</v>
      </c>
      <c r="D42" s="135"/>
      <c r="E42" s="81">
        <f>E$9*D42</f>
        <v>0</v>
      </c>
      <c r="F42" s="135"/>
      <c r="G42" s="81">
        <f>G$9*F42</f>
        <v>0</v>
      </c>
      <c r="H42" s="135"/>
      <c r="I42" s="81">
        <f>I$9*H42</f>
        <v>0</v>
      </c>
      <c r="J42" s="135"/>
      <c r="K42" s="81">
        <f>K$9*J42</f>
        <v>0</v>
      </c>
      <c r="L42" s="135"/>
      <c r="M42" s="81">
        <f>M$9*L42</f>
        <v>0</v>
      </c>
    </row>
    <row r="43" spans="1:13" ht="27" x14ac:dyDescent="0.25">
      <c r="A43" s="83" t="s">
        <v>23</v>
      </c>
      <c r="B43" s="66">
        <f>SUM(B40:B42)</f>
        <v>0</v>
      </c>
      <c r="C43" s="84">
        <f>C$9*B43</f>
        <v>0</v>
      </c>
      <c r="D43" s="66">
        <f>SUM(D40:D42)</f>
        <v>0</v>
      </c>
      <c r="E43" s="84">
        <f>E$9*D43</f>
        <v>0</v>
      </c>
      <c r="F43" s="68">
        <f>SUM(F40:F42)</f>
        <v>0</v>
      </c>
      <c r="G43" s="84">
        <f>G$9*F43</f>
        <v>0</v>
      </c>
      <c r="H43" s="68">
        <f>SUM(H40:H42)</f>
        <v>0</v>
      </c>
      <c r="I43" s="84">
        <f>I$9*H43</f>
        <v>0</v>
      </c>
      <c r="J43" s="68">
        <f>SUM(J40:J42)</f>
        <v>0</v>
      </c>
      <c r="K43" s="84">
        <f>K$9*J43</f>
        <v>0</v>
      </c>
      <c r="L43" s="68">
        <f>SUM(L40:L42)</f>
        <v>0</v>
      </c>
      <c r="M43" s="84">
        <f>M$9*L43</f>
        <v>0</v>
      </c>
    </row>
    <row r="44" spans="1:13" ht="9.9499999999999993" customHeight="1" x14ac:dyDescent="0.25">
      <c r="A44" s="61"/>
      <c r="B44" s="62"/>
      <c r="C44" s="62"/>
      <c r="D44" s="62"/>
      <c r="E44" s="62"/>
      <c r="F44" s="63"/>
      <c r="G44" s="63"/>
      <c r="H44" s="63"/>
      <c r="I44" s="63"/>
      <c r="J44" s="63"/>
      <c r="K44" s="63"/>
      <c r="L44" s="63"/>
      <c r="M44" s="64"/>
    </row>
    <row r="45" spans="1:13" x14ac:dyDescent="0.25">
      <c r="A45" s="65" t="s">
        <v>24</v>
      </c>
      <c r="B45" s="66">
        <f>B30+B37+B43</f>
        <v>1.1985000000000001</v>
      </c>
      <c r="C45" s="67">
        <f>C$9*B45</f>
        <v>17.977500000000003</v>
      </c>
      <c r="D45" s="66">
        <f>D30+D37+D43</f>
        <v>1.0015000000000001</v>
      </c>
      <c r="E45" s="67">
        <f>E$9*D45</f>
        <v>15.022500000000001</v>
      </c>
      <c r="F45" s="68">
        <f>F30+F37+F43</f>
        <v>1.1985000000000001</v>
      </c>
      <c r="G45" s="67">
        <f>G$9*F45</f>
        <v>0</v>
      </c>
      <c r="H45" s="68">
        <f>H30+H37+H43</f>
        <v>1.1985000000000001</v>
      </c>
      <c r="I45" s="67">
        <f>I$9*H45</f>
        <v>0</v>
      </c>
      <c r="J45" s="68">
        <f>J30+J37+J43</f>
        <v>1.1985000000000001</v>
      </c>
      <c r="K45" s="67">
        <f>K$9*J45</f>
        <v>0</v>
      </c>
      <c r="L45" s="68">
        <f>L30+L37+L43</f>
        <v>1.1985000000000001</v>
      </c>
      <c r="M45" s="67">
        <f>M$9*L45</f>
        <v>0</v>
      </c>
    </row>
    <row r="46" spans="1:13" x14ac:dyDescent="0.25">
      <c r="A46" s="79" t="s">
        <v>120</v>
      </c>
      <c r="B46" s="135"/>
      <c r="C46" s="81">
        <f>C45*B46</f>
        <v>0</v>
      </c>
      <c r="D46" s="135"/>
      <c r="E46" s="81">
        <f>E45*D46</f>
        <v>0</v>
      </c>
      <c r="F46" s="135"/>
      <c r="G46" s="81">
        <f>G45*F46</f>
        <v>0</v>
      </c>
      <c r="H46" s="135"/>
      <c r="I46" s="81">
        <f>I45*H46</f>
        <v>0</v>
      </c>
      <c r="J46" s="135"/>
      <c r="K46" s="81">
        <f>K45*J46</f>
        <v>0</v>
      </c>
      <c r="L46" s="135"/>
      <c r="M46" s="81">
        <f>M45*L46</f>
        <v>0</v>
      </c>
    </row>
    <row r="47" spans="1:13" x14ac:dyDescent="0.25">
      <c r="A47" s="85" t="s">
        <v>25</v>
      </c>
      <c r="B47" s="86">
        <f>B45*(100%+B46)</f>
        <v>1.1985000000000001</v>
      </c>
      <c r="C47" s="87">
        <f>ROUND(C$9*B47,2)</f>
        <v>17.98</v>
      </c>
      <c r="D47" s="86">
        <f>D45*(100%+D46)</f>
        <v>1.0015000000000001</v>
      </c>
      <c r="E47" s="87">
        <f>ROUND(E$9*D47,2)</f>
        <v>15.02</v>
      </c>
      <c r="F47" s="86">
        <f>F45*(100%+F46)</f>
        <v>1.1985000000000001</v>
      </c>
      <c r="G47" s="87">
        <f>ROUND(G$9*F47,2)</f>
        <v>0</v>
      </c>
      <c r="H47" s="86">
        <f>H45*(100%+H46)</f>
        <v>1.1985000000000001</v>
      </c>
      <c r="I47" s="87">
        <f>ROUND(I$9*H47,2)</f>
        <v>0</v>
      </c>
      <c r="J47" s="86">
        <f>J45*(100%+J46)</f>
        <v>1.1985000000000001</v>
      </c>
      <c r="K47" s="87">
        <f>ROUND(K$9*J47,2)</f>
        <v>0</v>
      </c>
      <c r="L47" s="86">
        <f>L45*(100%+L46)</f>
        <v>1.1985000000000001</v>
      </c>
      <c r="M47" s="87">
        <f>ROUND(M$9*L47,2)</f>
        <v>0</v>
      </c>
    </row>
    <row r="48" spans="1:13" ht="13.5" customHeight="1" x14ac:dyDescent="0.25">
      <c r="A48" s="61"/>
      <c r="B48" s="62"/>
      <c r="C48" s="62"/>
      <c r="D48" s="62"/>
      <c r="E48" s="62"/>
      <c r="F48" s="63"/>
      <c r="G48" s="63"/>
      <c r="H48" s="63"/>
      <c r="I48" s="63"/>
      <c r="J48" s="63"/>
      <c r="K48" s="63"/>
      <c r="L48" s="63"/>
      <c r="M48" s="64"/>
    </row>
    <row r="49" spans="1:13" ht="13.5" customHeight="1" x14ac:dyDescent="0.25">
      <c r="A49" s="88" t="s">
        <v>26</v>
      </c>
      <c r="B49" s="88" t="s">
        <v>27</v>
      </c>
      <c r="C49" s="88" t="s">
        <v>28</v>
      </c>
      <c r="D49" s="88" t="s">
        <v>27</v>
      </c>
      <c r="E49" s="88" t="s">
        <v>28</v>
      </c>
      <c r="F49" s="89" t="s">
        <v>27</v>
      </c>
      <c r="G49" s="89" t="s">
        <v>28</v>
      </c>
      <c r="H49" s="89" t="s">
        <v>27</v>
      </c>
      <c r="I49" s="89" t="s">
        <v>28</v>
      </c>
      <c r="J49" s="89" t="s">
        <v>27</v>
      </c>
      <c r="K49" s="89" t="s">
        <v>28</v>
      </c>
      <c r="L49" s="89" t="s">
        <v>27</v>
      </c>
      <c r="M49" s="89" t="s">
        <v>28</v>
      </c>
    </row>
    <row r="50" spans="1:13" ht="13.5" customHeight="1" x14ac:dyDescent="0.25">
      <c r="A50" s="79" t="s">
        <v>195</v>
      </c>
      <c r="B50" s="149"/>
      <c r="C50" s="90">
        <f>ROUND(C47+(C9*B50),2)</f>
        <v>17.98</v>
      </c>
      <c r="D50" s="149"/>
      <c r="E50" s="90">
        <f>ROUND(E47+(E9*D50),2)</f>
        <v>15.02</v>
      </c>
      <c r="F50" s="150"/>
      <c r="G50" s="90">
        <f>ROUND(G47+(G9*F50),2)</f>
        <v>0</v>
      </c>
      <c r="H50" s="150"/>
      <c r="I50" s="90">
        <f>ROUND(I47+(I9*H50),2)</f>
        <v>0</v>
      </c>
      <c r="J50" s="150"/>
      <c r="K50" s="90">
        <f>ROUND(K47+(K9*J50),2)</f>
        <v>0</v>
      </c>
      <c r="L50" s="150"/>
      <c r="M50" s="90">
        <f>ROUND(M47+(M9*L50),2)</f>
        <v>0</v>
      </c>
    </row>
    <row r="51" spans="1:13" ht="13.5" customHeight="1" x14ac:dyDescent="0.25">
      <c r="A51" s="79" t="s">
        <v>194</v>
      </c>
      <c r="B51" s="149"/>
      <c r="C51" s="90">
        <f>ROUND(C47+(C10*B51),2)</f>
        <v>17.98</v>
      </c>
      <c r="D51" s="149"/>
      <c r="E51" s="90">
        <f>ROUND(E47+(E10*D51),2)</f>
        <v>15.02</v>
      </c>
      <c r="F51" s="150"/>
      <c r="G51" s="90">
        <f>ROUND(G47+(G10*F51),2)</f>
        <v>0</v>
      </c>
      <c r="H51" s="150"/>
      <c r="I51" s="90">
        <f>ROUND(I47+(I10*H51),2)</f>
        <v>0</v>
      </c>
      <c r="J51" s="150"/>
      <c r="K51" s="90">
        <f>ROUND(K47+(K10*J51),2)</f>
        <v>0</v>
      </c>
      <c r="L51" s="150"/>
      <c r="M51" s="90">
        <f>ROUND(M47+(M10*L51),2)</f>
        <v>0</v>
      </c>
    </row>
  </sheetData>
  <sheetProtection algorithmName="SHA-512" hashValue="AqZYejiMo07hHQ1QVYMg4pElgdSbDcwnbW0Zo0grYQBNjYaFiOwt4PBWETLh6cWIIJGbQ0saEm5STTj0sbP8tg==" saltValue="nO8nIZpVYBj/laeqqDyQgQ==" spinCount="100000" sheet="1" objects="1" scenarios="1"/>
  <mergeCells count="8">
    <mergeCell ref="A3:M3"/>
    <mergeCell ref="H7:I7"/>
    <mergeCell ref="A6:G6"/>
    <mergeCell ref="J7:K7"/>
    <mergeCell ref="L7:M7"/>
    <mergeCell ref="B7:C7"/>
    <mergeCell ref="D7:E7"/>
    <mergeCell ref="F7:G7"/>
  </mergeCells>
  <phoneticPr fontId="2" type="noConversion"/>
  <conditionalFormatting sqref="A1:XFD1048576">
    <cfRule type="expression" dxfId="8" priority="1">
      <formula>NOT(CELL("Schutz",A1))</formula>
    </cfRule>
  </conditionalFormatting>
  <printOptions horizontalCentered="1"/>
  <pageMargins left="0.31496062992125984" right="0.11811023622047245" top="0.59055118110236227" bottom="0.59055118110236227" header="0.39370078740157483" footer="0.39370078740157483"/>
  <pageSetup paperSize="9" scale="76" orientation="landscape" r:id="rId1"/>
  <headerFooter alignWithMargins="0"/>
  <rowBreaks count="1" manualBreakCount="1">
    <brk id="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1:J1008"/>
  <sheetViews>
    <sheetView topLeftCell="B1" zoomScaleNormal="100" workbookViewId="0">
      <selection activeCell="E8" sqref="E8"/>
    </sheetView>
  </sheetViews>
  <sheetFormatPr baseColWidth="10" defaultColWidth="11.42578125" defaultRowHeight="12.75" x14ac:dyDescent="0.2"/>
  <cols>
    <col min="1" max="1" width="11.42578125" style="6" hidden="1" customWidth="1"/>
    <col min="2" max="2" width="10.5703125" style="6" customWidth="1"/>
    <col min="3" max="3" width="70.5703125" style="6" customWidth="1"/>
    <col min="4" max="7" width="13.5703125" style="6" customWidth="1"/>
    <col min="8" max="8" width="35.5703125" style="6" customWidth="1"/>
    <col min="9" max="16384" width="11.42578125" style="6"/>
  </cols>
  <sheetData>
    <row r="1" spans="1:10" s="1" customFormat="1" ht="24.95" customHeight="1" x14ac:dyDescent="0.25">
      <c r="A1" s="95"/>
      <c r="B1" s="98" t="str">
        <f>Auftraggeber</f>
        <v>Regionalverband Ruhr</v>
      </c>
      <c r="C1" s="97"/>
      <c r="D1" s="97"/>
      <c r="E1" s="97"/>
      <c r="F1" s="97"/>
      <c r="G1" s="97"/>
      <c r="H1" s="91"/>
    </row>
    <row r="2" spans="1:10" s="1" customFormat="1" ht="20.100000000000001" customHeight="1" x14ac:dyDescent="0.25">
      <c r="A2" s="53"/>
      <c r="B2" s="53" t="str">
        <f>Leistungsgegenstand</f>
        <v>Ausschreibung der Gebäudereinigung</v>
      </c>
      <c r="C2" s="4"/>
      <c r="D2" s="4"/>
      <c r="E2" s="4"/>
      <c r="F2" s="4"/>
      <c r="G2" s="4"/>
      <c r="H2" s="37"/>
    </row>
    <row r="3" spans="1:10" s="1" customFormat="1" ht="50.1" customHeight="1" x14ac:dyDescent="0.25">
      <c r="A3" s="94"/>
      <c r="B3" s="192" t="s">
        <v>151</v>
      </c>
      <c r="C3" s="193"/>
      <c r="D3" s="193"/>
      <c r="E3" s="193"/>
      <c r="F3" s="193"/>
      <c r="G3" s="193"/>
      <c r="H3" s="194"/>
    </row>
    <row r="4" spans="1:10" s="1" customFormat="1" ht="9.9499999999999993" customHeight="1" x14ac:dyDescent="0.25">
      <c r="A4" s="94"/>
      <c r="B4" s="120"/>
      <c r="C4" s="121"/>
      <c r="D4" s="121"/>
      <c r="E4" s="121"/>
      <c r="F4" s="121"/>
      <c r="G4" s="121"/>
      <c r="H4" s="122"/>
    </row>
    <row r="5" spans="1:10" s="1" customFormat="1" ht="30" customHeight="1" x14ac:dyDescent="0.25">
      <c r="A5" s="57"/>
      <c r="B5" s="123" t="s">
        <v>124</v>
      </c>
      <c r="C5" s="124"/>
      <c r="D5" s="124"/>
      <c r="E5" s="124"/>
      <c r="F5" s="124"/>
      <c r="G5" s="124"/>
      <c r="H5" s="125"/>
    </row>
    <row r="6" spans="1:10" ht="9.9499999999999993" customHeight="1" x14ac:dyDescent="0.25">
      <c r="A6" s="7"/>
      <c r="B6" s="28"/>
      <c r="C6" s="8"/>
      <c r="D6" s="8"/>
      <c r="E6" s="8"/>
      <c r="F6" s="8"/>
      <c r="G6" s="8"/>
      <c r="H6" s="29"/>
    </row>
    <row r="7" spans="1:10" ht="39.950000000000003" customHeight="1" x14ac:dyDescent="0.2">
      <c r="A7" s="148" t="s">
        <v>164</v>
      </c>
      <c r="B7" s="9" t="s">
        <v>36</v>
      </c>
      <c r="C7" s="10" t="s">
        <v>39</v>
      </c>
      <c r="D7" s="9" t="s">
        <v>40</v>
      </c>
      <c r="E7" s="41" t="s">
        <v>136</v>
      </c>
      <c r="F7" s="38" t="s">
        <v>137</v>
      </c>
      <c r="G7" s="38" t="s">
        <v>138</v>
      </c>
      <c r="H7" s="11" t="s">
        <v>35</v>
      </c>
    </row>
    <row r="8" spans="1:10" ht="27.6" customHeight="1" x14ac:dyDescent="0.25">
      <c r="A8" s="27" t="e">
        <f>VLOOKUP(B8,#REF!,10,FALSE)</f>
        <v>#REF!</v>
      </c>
      <c r="B8" s="12" t="s">
        <v>46</v>
      </c>
      <c r="C8" s="13" t="s">
        <v>722</v>
      </c>
      <c r="D8" s="14" t="s">
        <v>78</v>
      </c>
      <c r="E8" s="137"/>
      <c r="F8" s="15">
        <v>100</v>
      </c>
      <c r="G8" s="15">
        <v>170</v>
      </c>
      <c r="H8" s="16" t="str">
        <f t="shared" ref="H8:H22" si="0">IF(E8&gt;G8,"Bitte Überschreitung des Maximalwertes begründen!","")</f>
        <v/>
      </c>
      <c r="I8" s="187"/>
      <c r="J8"/>
    </row>
    <row r="9" spans="1:10" ht="27.6" customHeight="1" x14ac:dyDescent="0.25">
      <c r="A9" s="27" t="e">
        <f>VLOOKUP(B9,#REF!,10,FALSE)</f>
        <v>#REF!</v>
      </c>
      <c r="B9" s="12" t="s">
        <v>31</v>
      </c>
      <c r="C9" s="13" t="s">
        <v>722</v>
      </c>
      <c r="D9" s="14" t="s">
        <v>77</v>
      </c>
      <c r="E9" s="137"/>
      <c r="F9" s="15">
        <v>100</v>
      </c>
      <c r="G9" s="15">
        <v>170</v>
      </c>
      <c r="H9" s="16" t="str">
        <f t="shared" si="0"/>
        <v/>
      </c>
      <c r="J9"/>
    </row>
    <row r="10" spans="1:10" ht="27.6" customHeight="1" x14ac:dyDescent="0.25">
      <c r="A10" s="27" t="e">
        <f>VLOOKUP(B10,#REF!,10,FALSE)</f>
        <v>#REF!</v>
      </c>
      <c r="B10" s="12" t="s">
        <v>32</v>
      </c>
      <c r="C10" s="13" t="s">
        <v>732</v>
      </c>
      <c r="D10" s="14" t="s">
        <v>79</v>
      </c>
      <c r="E10" s="137"/>
      <c r="F10" s="15">
        <v>70</v>
      </c>
      <c r="G10" s="15">
        <v>90</v>
      </c>
      <c r="H10" s="16" t="str">
        <f t="shared" si="0"/>
        <v/>
      </c>
      <c r="J10"/>
    </row>
    <row r="11" spans="1:10" ht="27.6" customHeight="1" x14ac:dyDescent="0.25">
      <c r="A11" s="27" t="e">
        <f>VLOOKUP(B11,#REF!,10,FALSE)</f>
        <v>#REF!</v>
      </c>
      <c r="B11" s="12" t="s">
        <v>47</v>
      </c>
      <c r="C11" s="13" t="s">
        <v>331</v>
      </c>
      <c r="D11" s="14" t="s">
        <v>79</v>
      </c>
      <c r="E11" s="137"/>
      <c r="F11" s="15">
        <v>220</v>
      </c>
      <c r="G11" s="15">
        <v>300</v>
      </c>
      <c r="H11" s="16" t="str">
        <f t="shared" si="0"/>
        <v/>
      </c>
      <c r="J11"/>
    </row>
    <row r="12" spans="1:10" ht="27.6" customHeight="1" x14ac:dyDescent="0.25">
      <c r="A12" s="27" t="e">
        <f>VLOOKUP(B12,#REF!,10,FALSE)</f>
        <v>#REF!</v>
      </c>
      <c r="B12" s="12" t="s">
        <v>48</v>
      </c>
      <c r="C12" s="13" t="s">
        <v>331</v>
      </c>
      <c r="D12" s="14" t="s">
        <v>78</v>
      </c>
      <c r="E12" s="137"/>
      <c r="F12" s="15">
        <v>220</v>
      </c>
      <c r="G12" s="15">
        <v>300</v>
      </c>
      <c r="H12" s="16" t="str">
        <f t="shared" si="0"/>
        <v/>
      </c>
      <c r="J12"/>
    </row>
    <row r="13" spans="1:10" ht="27.6" customHeight="1" x14ac:dyDescent="0.25">
      <c r="A13" s="27" t="e">
        <f>VLOOKUP(B13,#REF!,10,FALSE)</f>
        <v>#REF!</v>
      </c>
      <c r="B13" s="12" t="s">
        <v>49</v>
      </c>
      <c r="C13" s="13" t="s">
        <v>76</v>
      </c>
      <c r="D13" s="14" t="s">
        <v>79</v>
      </c>
      <c r="E13" s="137"/>
      <c r="F13" s="15">
        <v>150</v>
      </c>
      <c r="G13" s="15">
        <v>220</v>
      </c>
      <c r="H13" s="16" t="str">
        <f t="shared" si="0"/>
        <v/>
      </c>
      <c r="J13"/>
    </row>
    <row r="14" spans="1:10" ht="27.6" customHeight="1" x14ac:dyDescent="0.25">
      <c r="A14" s="27" t="e">
        <f>VLOOKUP(B14,#REF!,10,FALSE)</f>
        <v>#REF!</v>
      </c>
      <c r="B14" s="12" t="s">
        <v>50</v>
      </c>
      <c r="C14" s="13" t="s">
        <v>76</v>
      </c>
      <c r="D14" s="14" t="s">
        <v>78</v>
      </c>
      <c r="E14" s="137"/>
      <c r="F14" s="15">
        <v>150</v>
      </c>
      <c r="G14" s="15">
        <v>220</v>
      </c>
      <c r="H14" s="16" t="str">
        <f t="shared" si="0"/>
        <v/>
      </c>
      <c r="J14"/>
    </row>
    <row r="15" spans="1:10" ht="27.6" customHeight="1" x14ac:dyDescent="0.25">
      <c r="A15" s="27" t="e">
        <f>VLOOKUP(B15,#REF!,10,FALSE)</f>
        <v>#REF!</v>
      </c>
      <c r="B15" s="12" t="s">
        <v>34</v>
      </c>
      <c r="C15" s="13" t="s">
        <v>723</v>
      </c>
      <c r="D15" s="14" t="s">
        <v>79</v>
      </c>
      <c r="E15" s="137"/>
      <c r="F15" s="15">
        <v>280</v>
      </c>
      <c r="G15" s="15">
        <v>450</v>
      </c>
      <c r="H15" s="16" t="str">
        <f t="shared" si="0"/>
        <v/>
      </c>
      <c r="J15"/>
    </row>
    <row r="16" spans="1:10" ht="27.6" customHeight="1" x14ac:dyDescent="0.25">
      <c r="A16" s="27" t="e">
        <f>VLOOKUP(B16,#REF!,10,FALSE)</f>
        <v>#REF!</v>
      </c>
      <c r="B16" s="12" t="s">
        <v>51</v>
      </c>
      <c r="C16" s="13" t="s">
        <v>723</v>
      </c>
      <c r="D16" s="14" t="s">
        <v>78</v>
      </c>
      <c r="E16" s="137"/>
      <c r="F16" s="15">
        <v>280</v>
      </c>
      <c r="G16" s="15">
        <v>450</v>
      </c>
      <c r="H16" s="16" t="str">
        <f t="shared" si="0"/>
        <v/>
      </c>
      <c r="J16"/>
    </row>
    <row r="17" spans="1:10" ht="27.6" customHeight="1" x14ac:dyDescent="0.25">
      <c r="A17" s="27" t="e">
        <f>VLOOKUP(B17,#REF!,10,FALSE)</f>
        <v>#REF!</v>
      </c>
      <c r="B17" s="12" t="s">
        <v>52</v>
      </c>
      <c r="C17" s="13" t="s">
        <v>725</v>
      </c>
      <c r="D17" s="14" t="s">
        <v>79</v>
      </c>
      <c r="E17" s="137"/>
      <c r="F17" s="15">
        <v>70</v>
      </c>
      <c r="G17" s="15">
        <v>100</v>
      </c>
      <c r="H17" s="16" t="str">
        <f t="shared" si="0"/>
        <v/>
      </c>
      <c r="J17"/>
    </row>
    <row r="18" spans="1:10" ht="27.6" customHeight="1" x14ac:dyDescent="0.25">
      <c r="A18" s="27" t="e">
        <f>VLOOKUP(B18,#REF!,10,FALSE)</f>
        <v>#REF!</v>
      </c>
      <c r="B18" s="12" t="s">
        <v>53</v>
      </c>
      <c r="C18" s="13" t="s">
        <v>725</v>
      </c>
      <c r="D18" s="14" t="s">
        <v>78</v>
      </c>
      <c r="E18" s="137"/>
      <c r="F18" s="15">
        <v>70</v>
      </c>
      <c r="G18" s="15">
        <v>100</v>
      </c>
      <c r="H18" s="16" t="str">
        <f t="shared" si="0"/>
        <v/>
      </c>
      <c r="J18"/>
    </row>
    <row r="19" spans="1:10" ht="27.6" customHeight="1" x14ac:dyDescent="0.25">
      <c r="A19" s="27" t="e">
        <f>VLOOKUP(B19,#REF!,10,FALSE)</f>
        <v>#REF!</v>
      </c>
      <c r="B19" s="12" t="s">
        <v>82</v>
      </c>
      <c r="C19" s="13" t="s">
        <v>736</v>
      </c>
      <c r="D19" s="14" t="s">
        <v>79</v>
      </c>
      <c r="E19" s="137"/>
      <c r="F19" s="15">
        <v>170</v>
      </c>
      <c r="G19" s="15">
        <v>250</v>
      </c>
      <c r="H19" s="16" t="str">
        <f t="shared" si="0"/>
        <v/>
      </c>
      <c r="J19"/>
    </row>
    <row r="20" spans="1:10" ht="27.6" customHeight="1" x14ac:dyDescent="0.25">
      <c r="A20" s="27" t="e">
        <f>VLOOKUP(B20,#REF!,10,FALSE)</f>
        <v>#REF!</v>
      </c>
      <c r="B20" s="12" t="s">
        <v>54</v>
      </c>
      <c r="C20" s="13" t="s">
        <v>724</v>
      </c>
      <c r="D20" s="14" t="s">
        <v>79</v>
      </c>
      <c r="E20" s="137"/>
      <c r="F20" s="15">
        <v>220</v>
      </c>
      <c r="G20" s="15">
        <v>300</v>
      </c>
      <c r="H20" s="16" t="str">
        <f t="shared" ref="H20" si="1">IF(E20&gt;G20,"Bitte Überschreitung des Maximalwertes begründen!","")</f>
        <v/>
      </c>
      <c r="J20"/>
    </row>
    <row r="21" spans="1:10" ht="27.6" customHeight="1" x14ac:dyDescent="0.25">
      <c r="A21" s="27" t="e">
        <f>VLOOKUP(B21,#REF!,10,FALSE)</f>
        <v>#REF!</v>
      </c>
      <c r="B21" s="12" t="s">
        <v>55</v>
      </c>
      <c r="C21" s="13" t="s">
        <v>724</v>
      </c>
      <c r="D21" s="14" t="s">
        <v>77</v>
      </c>
      <c r="E21" s="137"/>
      <c r="F21" s="15">
        <v>220</v>
      </c>
      <c r="G21" s="15">
        <v>300</v>
      </c>
      <c r="H21" s="16" t="str">
        <f t="shared" si="0"/>
        <v/>
      </c>
      <c r="J21"/>
    </row>
    <row r="22" spans="1:10" ht="27.6" customHeight="1" x14ac:dyDescent="0.25">
      <c r="A22" s="27" t="e">
        <f>VLOOKUP(B22,#REF!,10,FALSE)</f>
        <v>#REF!</v>
      </c>
      <c r="B22" s="12" t="s">
        <v>33</v>
      </c>
      <c r="C22" s="13" t="s">
        <v>80</v>
      </c>
      <c r="D22" s="14" t="s">
        <v>38</v>
      </c>
      <c r="E22" s="188">
        <v>1.0000000000000001E-5</v>
      </c>
      <c r="F22" s="15">
        <v>0</v>
      </c>
      <c r="G22" s="50">
        <v>1.0000000000000001E-5</v>
      </c>
      <c r="H22" s="16" t="str">
        <f t="shared" si="0"/>
        <v/>
      </c>
      <c r="J22"/>
    </row>
    <row r="23" spans="1:10" x14ac:dyDescent="0.2">
      <c r="J23"/>
    </row>
    <row r="24" spans="1:10" x14ac:dyDescent="0.2">
      <c r="J24"/>
    </row>
    <row r="25" spans="1:10" x14ac:dyDescent="0.2">
      <c r="J25"/>
    </row>
    <row r="26" spans="1:10" x14ac:dyDescent="0.2">
      <c r="J26"/>
    </row>
    <row r="27" spans="1:10" x14ac:dyDescent="0.2">
      <c r="J27"/>
    </row>
    <row r="28" spans="1:10" x14ac:dyDescent="0.2">
      <c r="J28"/>
    </row>
    <row r="29" spans="1:10" x14ac:dyDescent="0.2">
      <c r="J29"/>
    </row>
    <row r="30" spans="1:10" x14ac:dyDescent="0.2">
      <c r="J30"/>
    </row>
    <row r="31" spans="1:10" x14ac:dyDescent="0.2">
      <c r="J31"/>
    </row>
    <row r="32" spans="1:10" x14ac:dyDescent="0.2">
      <c r="J32"/>
    </row>
    <row r="33" spans="10:10" x14ac:dyDescent="0.2">
      <c r="J33"/>
    </row>
    <row r="34" spans="10:10" x14ac:dyDescent="0.2">
      <c r="J34"/>
    </row>
    <row r="35" spans="10:10" x14ac:dyDescent="0.2">
      <c r="J35"/>
    </row>
    <row r="36" spans="10:10" x14ac:dyDescent="0.2">
      <c r="J36"/>
    </row>
    <row r="37" spans="10:10" x14ac:dyDescent="0.2">
      <c r="J37"/>
    </row>
    <row r="38" spans="10:10" x14ac:dyDescent="0.2">
      <c r="J38"/>
    </row>
    <row r="39" spans="10:10" x14ac:dyDescent="0.2">
      <c r="J39"/>
    </row>
    <row r="40" spans="10:10" x14ac:dyDescent="0.2">
      <c r="J40"/>
    </row>
    <row r="41" spans="10:10" x14ac:dyDescent="0.2">
      <c r="J41"/>
    </row>
    <row r="42" spans="10:10" x14ac:dyDescent="0.2">
      <c r="J42"/>
    </row>
    <row r="43" spans="10:10" x14ac:dyDescent="0.2">
      <c r="J43"/>
    </row>
    <row r="44" spans="10:10" x14ac:dyDescent="0.2">
      <c r="J44"/>
    </row>
    <row r="45" spans="10:10" x14ac:dyDescent="0.2">
      <c r="J45"/>
    </row>
    <row r="46" spans="10:10" x14ac:dyDescent="0.2">
      <c r="J46"/>
    </row>
    <row r="47" spans="10:10" x14ac:dyDescent="0.2">
      <c r="J47"/>
    </row>
    <row r="48" spans="10:10" x14ac:dyDescent="0.2">
      <c r="J48"/>
    </row>
    <row r="49" spans="10:10" x14ac:dyDescent="0.2">
      <c r="J49"/>
    </row>
    <row r="50" spans="10:10" x14ac:dyDescent="0.2">
      <c r="J50"/>
    </row>
    <row r="51" spans="10:10" x14ac:dyDescent="0.2">
      <c r="J51"/>
    </row>
    <row r="52" spans="10:10" x14ac:dyDescent="0.2">
      <c r="J52"/>
    </row>
    <row r="53" spans="10:10" x14ac:dyDescent="0.2">
      <c r="J53"/>
    </row>
    <row r="54" spans="10:10" x14ac:dyDescent="0.2">
      <c r="J54"/>
    </row>
    <row r="55" spans="10:10" x14ac:dyDescent="0.2">
      <c r="J55"/>
    </row>
    <row r="56" spans="10:10" x14ac:dyDescent="0.2">
      <c r="J56"/>
    </row>
    <row r="57" spans="10:10" x14ac:dyDescent="0.2">
      <c r="J57"/>
    </row>
    <row r="58" spans="10:10" x14ac:dyDescent="0.2">
      <c r="J58"/>
    </row>
    <row r="59" spans="10:10" x14ac:dyDescent="0.2">
      <c r="J59"/>
    </row>
    <row r="60" spans="10:10" x14ac:dyDescent="0.2">
      <c r="J60"/>
    </row>
    <row r="61" spans="10:10" x14ac:dyDescent="0.2">
      <c r="J61"/>
    </row>
    <row r="62" spans="10:10" x14ac:dyDescent="0.2">
      <c r="J62"/>
    </row>
    <row r="63" spans="10:10" x14ac:dyDescent="0.2">
      <c r="J63"/>
    </row>
    <row r="64" spans="10:10" x14ac:dyDescent="0.2">
      <c r="J64"/>
    </row>
    <row r="65" spans="10:10" x14ac:dyDescent="0.2">
      <c r="J65"/>
    </row>
    <row r="66" spans="10:10" x14ac:dyDescent="0.2">
      <c r="J66"/>
    </row>
    <row r="67" spans="10:10" x14ac:dyDescent="0.2">
      <c r="J67"/>
    </row>
    <row r="68" spans="10:10" x14ac:dyDescent="0.2">
      <c r="J68"/>
    </row>
    <row r="69" spans="10:10" x14ac:dyDescent="0.2">
      <c r="J69"/>
    </row>
    <row r="70" spans="10:10" x14ac:dyDescent="0.2">
      <c r="J70"/>
    </row>
    <row r="71" spans="10:10" x14ac:dyDescent="0.2">
      <c r="J71"/>
    </row>
    <row r="72" spans="10:10" x14ac:dyDescent="0.2">
      <c r="J72"/>
    </row>
    <row r="73" spans="10:10" x14ac:dyDescent="0.2">
      <c r="J73"/>
    </row>
    <row r="74" spans="10:10" x14ac:dyDescent="0.2">
      <c r="J74"/>
    </row>
    <row r="75" spans="10:10" x14ac:dyDescent="0.2">
      <c r="J75"/>
    </row>
    <row r="76" spans="10:10" x14ac:dyDescent="0.2">
      <c r="J76"/>
    </row>
    <row r="77" spans="10:10" x14ac:dyDescent="0.2">
      <c r="J77"/>
    </row>
    <row r="78" spans="10:10" x14ac:dyDescent="0.2">
      <c r="J78"/>
    </row>
    <row r="79" spans="10:10" x14ac:dyDescent="0.2">
      <c r="J79"/>
    </row>
    <row r="80" spans="10:10" x14ac:dyDescent="0.2">
      <c r="J80"/>
    </row>
    <row r="81" spans="10:10" x14ac:dyDescent="0.2">
      <c r="J81"/>
    </row>
    <row r="82" spans="10:10" x14ac:dyDescent="0.2">
      <c r="J82"/>
    </row>
    <row r="83" spans="10:10" x14ac:dyDescent="0.2">
      <c r="J83"/>
    </row>
    <row r="84" spans="10:10" x14ac:dyDescent="0.2">
      <c r="J84"/>
    </row>
    <row r="85" spans="10:10" x14ac:dyDescent="0.2">
      <c r="J85"/>
    </row>
    <row r="86" spans="10:10" x14ac:dyDescent="0.2">
      <c r="J86"/>
    </row>
    <row r="87" spans="10:10" x14ac:dyDescent="0.2">
      <c r="J87"/>
    </row>
    <row r="88" spans="10:10" x14ac:dyDescent="0.2">
      <c r="J88"/>
    </row>
    <row r="89" spans="10:10" x14ac:dyDescent="0.2">
      <c r="J89"/>
    </row>
    <row r="90" spans="10:10" x14ac:dyDescent="0.2">
      <c r="J90"/>
    </row>
    <row r="91" spans="10:10" x14ac:dyDescent="0.2">
      <c r="J91"/>
    </row>
    <row r="92" spans="10:10" x14ac:dyDescent="0.2">
      <c r="J92"/>
    </row>
    <row r="93" spans="10:10" x14ac:dyDescent="0.2">
      <c r="J93"/>
    </row>
    <row r="94" spans="10:10" x14ac:dyDescent="0.2">
      <c r="J94"/>
    </row>
    <row r="95" spans="10:10" x14ac:dyDescent="0.2">
      <c r="J95"/>
    </row>
    <row r="96" spans="10:10"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sheetData>
  <sheetProtection algorithmName="SHA-512" hashValue="v5trr1RfbwpsTq4U+JH8N3CkBYp9NP6EVye3F5Ed6vrpIU9ue/sIF36ih4a98OD+2kPHnErIoR6AEn9foHpjAw==" saltValue="lipaniulkwj03WIkgpjJ/A==" spinCount="100000" sheet="1" objects="1" scenarios="1"/>
  <autoFilter ref="A7:H22" xr:uid="{0E105064-3370-4D71-BDBC-93D4FE15480F}">
    <sortState xmlns:xlrd2="http://schemas.microsoft.com/office/spreadsheetml/2017/richdata2" ref="A8:H22">
      <sortCondition ref="A7:A22"/>
    </sortState>
  </autoFilter>
  <sortState xmlns:xlrd2="http://schemas.microsoft.com/office/spreadsheetml/2017/richdata2" ref="B8:H22">
    <sortCondition ref="B8:B22"/>
  </sortState>
  <mergeCells count="1">
    <mergeCell ref="B3:H3"/>
  </mergeCells>
  <phoneticPr fontId="2" type="noConversion"/>
  <conditionalFormatting sqref="A1:XFD7 A8:I1008 K8:XFD1008 A1009:XFD1048576">
    <cfRule type="expression" dxfId="7" priority="2">
      <formula>NOT(CELL("Schutz",A1))</formula>
    </cfRule>
  </conditionalFormatting>
  <printOptions horizontalCentered="1"/>
  <pageMargins left="0.11811023622047245" right="0.11811023622047245" top="1.3779527559055118" bottom="0.35433070866141736" header="0.19685039370078741" footer="0.11811023622047245"/>
  <pageSetup paperSize="9" scale="87" fitToHeight="0" orientation="landscape" r:id="rId1"/>
  <headerFooter alignWithMargins="0">
    <oddFooter>&amp;C&amp;"Tahoma,Standard"&amp;9Seite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pageSetUpPr fitToPage="1"/>
  </sheetPr>
  <dimension ref="A1:W1044"/>
  <sheetViews>
    <sheetView zoomScale="130" zoomScaleNormal="130" workbookViewId="0">
      <pane ySplit="6" topLeftCell="A7" activePane="bottomLeft" state="frozen"/>
      <selection activeCell="I44" sqref="I44"/>
      <selection pane="bottomLeft" activeCell="G20" sqref="G20"/>
    </sheetView>
  </sheetViews>
  <sheetFormatPr baseColWidth="10" defaultColWidth="11.42578125" defaultRowHeight="13.5" x14ac:dyDescent="0.2"/>
  <cols>
    <col min="1" max="1" width="6.85546875" style="2" customWidth="1"/>
    <col min="2" max="2" width="7.7109375" style="2" customWidth="1"/>
    <col min="3" max="3" width="19.85546875" style="46" customWidth="1"/>
    <col min="4" max="4" width="9.5703125" style="46" customWidth="1"/>
    <col min="5" max="5" width="7.85546875" style="46" bestFit="1" customWidth="1"/>
    <col min="6" max="6" width="12.85546875" style="46" customWidth="1"/>
    <col min="7" max="7" width="24.42578125" style="46" customWidth="1"/>
    <col min="8" max="8" width="16" style="46" bestFit="1" customWidth="1"/>
    <col min="9" max="9" width="8.5703125" style="47" customWidth="1"/>
    <col min="10" max="10" width="8.5703125" style="145" customWidth="1"/>
    <col min="11" max="11" width="8.5703125" style="48" customWidth="1"/>
    <col min="12" max="12" width="34.28515625" style="49" bestFit="1" customWidth="1"/>
    <col min="13" max="13" width="10.5703125" style="2" customWidth="1"/>
    <col min="14" max="15" width="8.5703125" style="2" customWidth="1"/>
    <col min="16" max="18" width="10.5703125" style="2" customWidth="1"/>
    <col min="19" max="19" width="12.85546875" style="3" hidden="1" customWidth="1"/>
    <col min="20" max="20" width="8" style="3" hidden="1" customWidth="1"/>
    <col min="21" max="21" width="14.42578125" style="3" hidden="1" customWidth="1"/>
    <col min="22" max="22" width="17.5703125" style="3" hidden="1" customWidth="1"/>
    <col min="23" max="16384" width="11.42578125" style="2"/>
  </cols>
  <sheetData>
    <row r="1" spans="1:22" s="1" customFormat="1" ht="24.95" customHeight="1" x14ac:dyDescent="0.25">
      <c r="A1" s="95" t="s">
        <v>481</v>
      </c>
      <c r="B1" s="104"/>
      <c r="C1" s="97"/>
      <c r="D1" s="97"/>
      <c r="E1" s="97"/>
      <c r="F1" s="97"/>
      <c r="G1" s="97"/>
      <c r="H1" s="97"/>
      <c r="I1" s="97"/>
      <c r="J1" s="142"/>
      <c r="K1" s="97"/>
      <c r="L1" s="97"/>
      <c r="M1" s="97"/>
      <c r="N1" s="97"/>
      <c r="O1" s="97"/>
      <c r="P1" s="97"/>
      <c r="Q1" s="97"/>
      <c r="R1" s="91"/>
    </row>
    <row r="2" spans="1:22" s="1" customFormat="1" ht="20.100000000000001" customHeight="1" x14ac:dyDescent="0.25">
      <c r="A2" s="53" t="str">
        <f>Leistungsgegenstand</f>
        <v>Ausschreibung der Gebäudereinigung</v>
      </c>
      <c r="B2" s="5"/>
      <c r="C2" s="4"/>
      <c r="D2" s="4"/>
      <c r="E2" s="4"/>
      <c r="F2" s="4"/>
      <c r="G2" s="4"/>
      <c r="H2" s="4"/>
      <c r="I2" s="4"/>
      <c r="J2" s="35"/>
      <c r="K2" s="4"/>
      <c r="L2" s="4"/>
      <c r="M2" s="4"/>
      <c r="N2" s="4"/>
      <c r="O2" s="4"/>
      <c r="P2" s="4"/>
      <c r="Q2" s="4"/>
      <c r="R2" s="37"/>
    </row>
    <row r="3" spans="1:22" s="1" customFormat="1" ht="39.950000000000003" customHeight="1" x14ac:dyDescent="0.25">
      <c r="A3" s="201" t="s">
        <v>146</v>
      </c>
      <c r="B3" s="202"/>
      <c r="C3" s="202"/>
      <c r="D3" s="202"/>
      <c r="E3" s="202"/>
      <c r="F3" s="202"/>
      <c r="G3" s="202"/>
      <c r="H3" s="202"/>
      <c r="I3" s="202"/>
      <c r="J3" s="202"/>
      <c r="K3" s="202"/>
      <c r="L3" s="202"/>
      <c r="M3" s="202"/>
      <c r="N3" s="202"/>
      <c r="O3" s="202"/>
      <c r="P3" s="202"/>
      <c r="Q3" s="202"/>
      <c r="R3" s="203"/>
    </row>
    <row r="4" spans="1:22" s="1" customFormat="1" ht="30" customHeight="1" thickBot="1" x14ac:dyDescent="0.3">
      <c r="A4" s="123" t="s">
        <v>125</v>
      </c>
      <c r="B4" s="124"/>
      <c r="C4" s="124"/>
      <c r="D4" s="124"/>
      <c r="E4" s="124"/>
      <c r="F4" s="124"/>
      <c r="G4" s="124"/>
      <c r="H4" s="124"/>
      <c r="I4" s="124"/>
      <c r="J4" s="143"/>
      <c r="K4" s="124"/>
      <c r="L4" s="124"/>
      <c r="M4" s="124"/>
      <c r="N4" s="124"/>
      <c r="O4" s="124"/>
      <c r="P4" s="124"/>
      <c r="Q4" s="124"/>
      <c r="R4" s="125"/>
    </row>
    <row r="5" spans="1:22" s="6" customFormat="1" ht="15.95" customHeight="1" thickBot="1" x14ac:dyDescent="0.25">
      <c r="A5" s="105"/>
      <c r="B5" s="4"/>
      <c r="C5" s="4"/>
      <c r="D5" s="4"/>
      <c r="E5" s="4"/>
      <c r="F5" s="4"/>
      <c r="G5" s="4"/>
      <c r="H5" s="4"/>
      <c r="I5" s="4"/>
      <c r="J5" s="35"/>
      <c r="K5" s="4"/>
      <c r="L5" s="4"/>
      <c r="M5" s="4"/>
      <c r="N5" s="4"/>
      <c r="O5" s="4"/>
      <c r="P5" s="4"/>
      <c r="Q5" s="4"/>
      <c r="R5" s="37"/>
      <c r="V5" s="152">
        <f>SUM(V7:V1048576)</f>
        <v>0</v>
      </c>
    </row>
    <row r="6" spans="1:22" ht="39.950000000000003" customHeight="1" x14ac:dyDescent="0.2">
      <c r="A6" s="30" t="s">
        <v>29</v>
      </c>
      <c r="B6" s="30" t="s">
        <v>89</v>
      </c>
      <c r="C6" s="31" t="s">
        <v>81</v>
      </c>
      <c r="D6" s="39" t="s">
        <v>90</v>
      </c>
      <c r="E6" s="31" t="s">
        <v>88</v>
      </c>
      <c r="F6" s="31" t="s">
        <v>92</v>
      </c>
      <c r="G6" s="31" t="s">
        <v>67</v>
      </c>
      <c r="H6" s="31" t="s">
        <v>91</v>
      </c>
      <c r="I6" s="40" t="s">
        <v>145</v>
      </c>
      <c r="J6" s="33" t="s">
        <v>126</v>
      </c>
      <c r="K6" s="30" t="s">
        <v>193</v>
      </c>
      <c r="L6" s="31" t="s">
        <v>93</v>
      </c>
      <c r="M6" s="33" t="s">
        <v>143</v>
      </c>
      <c r="N6" s="32" t="s">
        <v>135</v>
      </c>
      <c r="O6" s="32" t="s">
        <v>142</v>
      </c>
      <c r="P6" s="32" t="s">
        <v>139</v>
      </c>
      <c r="Q6" s="32" t="s">
        <v>30</v>
      </c>
      <c r="R6" s="32" t="s">
        <v>140</v>
      </c>
      <c r="S6" s="146" t="s">
        <v>60</v>
      </c>
      <c r="T6" s="146" t="str">
        <f>"SVS = "&amp;SVS</f>
        <v>SVS = 17,98</v>
      </c>
      <c r="U6" s="32" t="s">
        <v>66</v>
      </c>
      <c r="V6" s="151" t="s">
        <v>168</v>
      </c>
    </row>
    <row r="7" spans="1:22" s="44" customFormat="1" ht="15" customHeight="1" x14ac:dyDescent="0.2">
      <c r="A7" s="99">
        <v>1</v>
      </c>
      <c r="B7" s="99">
        <v>1</v>
      </c>
      <c r="C7" s="100" t="s">
        <v>196</v>
      </c>
      <c r="D7" s="100"/>
      <c r="E7" s="100" t="s">
        <v>197</v>
      </c>
      <c r="F7" s="100" t="s">
        <v>198</v>
      </c>
      <c r="G7" s="100" t="s">
        <v>199</v>
      </c>
      <c r="H7" s="100" t="s">
        <v>200</v>
      </c>
      <c r="I7" s="101">
        <v>4.01</v>
      </c>
      <c r="J7" s="144"/>
      <c r="K7" s="184" t="s">
        <v>33</v>
      </c>
      <c r="L7" s="138"/>
      <c r="M7" s="102">
        <v>0</v>
      </c>
      <c r="N7" s="139">
        <f t="shared" ref="N7:N70" si="0">SVS</f>
        <v>17.98</v>
      </c>
      <c r="O7" s="140">
        <f t="shared" ref="O7:O70" si="1">IF(VLOOKUP(K7,Vorgaben,4,FALSE)=0,"",VLOOKUP(K7,Vorgaben,4,FALSE))</f>
        <v>1.0000000000000001E-5</v>
      </c>
      <c r="P7" s="103">
        <f t="shared" ref="P7:P70" si="2">I7*M7</f>
        <v>0</v>
      </c>
      <c r="Q7" s="103">
        <f>P7/O7</f>
        <v>0</v>
      </c>
      <c r="R7" s="103">
        <f>Q7*N7</f>
        <v>0</v>
      </c>
      <c r="S7" s="43" t="str">
        <f t="shared" ref="S7:S70" si="3">LEFT(K7,1)</f>
        <v>N</v>
      </c>
      <c r="T7" s="43">
        <f t="shared" ref="T7" si="4">IF(N7=SVS,N7,"")</f>
        <v>17.98</v>
      </c>
      <c r="U7" s="43">
        <f t="shared" ref="U7:U70" si="5">IF(J7="x",I7,0)</f>
        <v>0</v>
      </c>
      <c r="V7" s="43">
        <f>IF(N7&lt;&gt;0,IF(N7=SVS,0,IF(N7=SVSg,0,IF(N7=Stundenverrechnungssatz!G47,0,IF(N7=Stundenverrechnungssatz!I47,0,IF(N7=Stundenverrechnungssatz!K47,0,IF(N7=Stundenverrechnungssatz!M47,0,1)))))))</f>
        <v>0</v>
      </c>
    </row>
    <row r="8" spans="1:22" s="44" customFormat="1" ht="15" customHeight="1" x14ac:dyDescent="0.2">
      <c r="A8" s="51">
        <v>2</v>
      </c>
      <c r="B8" s="99">
        <v>1</v>
      </c>
      <c r="C8" s="100" t="s">
        <v>196</v>
      </c>
      <c r="D8" s="100"/>
      <c r="E8" s="100" t="s">
        <v>197</v>
      </c>
      <c r="F8" s="100" t="s">
        <v>202</v>
      </c>
      <c r="G8" s="100" t="s">
        <v>203</v>
      </c>
      <c r="H8" s="100" t="s">
        <v>200</v>
      </c>
      <c r="I8" s="101">
        <v>6.71</v>
      </c>
      <c r="J8" s="144"/>
      <c r="K8" s="184" t="s">
        <v>33</v>
      </c>
      <c r="L8" s="138"/>
      <c r="M8" s="102">
        <v>0</v>
      </c>
      <c r="N8" s="139">
        <f t="shared" si="0"/>
        <v>17.98</v>
      </c>
      <c r="O8" s="140">
        <f t="shared" si="1"/>
        <v>1.0000000000000001E-5</v>
      </c>
      <c r="P8" s="103">
        <f t="shared" si="2"/>
        <v>0</v>
      </c>
      <c r="Q8" s="103">
        <f t="shared" ref="Q8:Q71" si="6">P8/O8</f>
        <v>0</v>
      </c>
      <c r="R8" s="103">
        <f t="shared" ref="R8:R71" si="7">Q8*N8</f>
        <v>0</v>
      </c>
      <c r="S8" s="43" t="str">
        <f t="shared" si="3"/>
        <v>N</v>
      </c>
      <c r="T8" s="43">
        <f t="shared" ref="T8:T71" si="8">IF(N8=SVS,N8,"")</f>
        <v>17.98</v>
      </c>
      <c r="U8" s="43">
        <f t="shared" si="5"/>
        <v>0</v>
      </c>
      <c r="V8" s="43">
        <f>IF(N8&lt;&gt;0,IF(N8=SVS,0,IF(N8=SVSg,0,IF(N8=Stundenverrechnungssatz!G48,0,IF(N8=Stundenverrechnungssatz!I48,0,IF(N8=Stundenverrechnungssatz!K48,0,IF(N8=Stundenverrechnungssatz!M48,0,1)))))))</f>
        <v>0</v>
      </c>
    </row>
    <row r="9" spans="1:22" s="44" customFormat="1" ht="15" customHeight="1" x14ac:dyDescent="0.2">
      <c r="A9" s="99">
        <v>3</v>
      </c>
      <c r="B9" s="99">
        <v>1</v>
      </c>
      <c r="C9" s="100" t="s">
        <v>196</v>
      </c>
      <c r="D9" s="100"/>
      <c r="E9" s="100" t="s">
        <v>197</v>
      </c>
      <c r="F9" s="100"/>
      <c r="G9" s="100" t="s">
        <v>204</v>
      </c>
      <c r="H9" s="100" t="s">
        <v>205</v>
      </c>
      <c r="I9" s="101">
        <v>8.51</v>
      </c>
      <c r="J9" s="144"/>
      <c r="K9" s="184" t="s">
        <v>33</v>
      </c>
      <c r="L9" s="138"/>
      <c r="M9" s="102">
        <v>0</v>
      </c>
      <c r="N9" s="139">
        <f t="shared" si="0"/>
        <v>17.98</v>
      </c>
      <c r="O9" s="140">
        <f t="shared" si="1"/>
        <v>1.0000000000000001E-5</v>
      </c>
      <c r="P9" s="103">
        <f t="shared" si="2"/>
        <v>0</v>
      </c>
      <c r="Q9" s="103">
        <f t="shared" si="6"/>
        <v>0</v>
      </c>
      <c r="R9" s="103">
        <f t="shared" si="7"/>
        <v>0</v>
      </c>
      <c r="S9" s="43" t="str">
        <f t="shared" si="3"/>
        <v>N</v>
      </c>
      <c r="T9" s="43">
        <f t="shared" si="8"/>
        <v>17.98</v>
      </c>
      <c r="U9" s="43">
        <f t="shared" si="5"/>
        <v>0</v>
      </c>
      <c r="V9" s="43">
        <f>IF(N9&lt;&gt;0,IF(N9=SVS,0,IF(N9=SVSg,0,IF(N9=Stundenverrechnungssatz!G49,0,IF(N9=Stundenverrechnungssatz!I49,0,IF(N9=Stundenverrechnungssatz!K49,0,IF(N9=Stundenverrechnungssatz!M49,0,1)))))))</f>
        <v>0</v>
      </c>
    </row>
    <row r="10" spans="1:22" s="44" customFormat="1" ht="15" customHeight="1" x14ac:dyDescent="0.2">
      <c r="A10" s="51">
        <v>4</v>
      </c>
      <c r="B10" s="99">
        <v>1</v>
      </c>
      <c r="C10" s="100" t="s">
        <v>196</v>
      </c>
      <c r="D10" s="100"/>
      <c r="E10" s="100" t="s">
        <v>197</v>
      </c>
      <c r="F10" s="100"/>
      <c r="G10" s="100" t="s">
        <v>204</v>
      </c>
      <c r="H10" s="100" t="s">
        <v>205</v>
      </c>
      <c r="I10" s="101">
        <v>13.54</v>
      </c>
      <c r="J10" s="144"/>
      <c r="K10" s="184" t="s">
        <v>33</v>
      </c>
      <c r="L10" s="138"/>
      <c r="M10" s="102">
        <v>0</v>
      </c>
      <c r="N10" s="139">
        <f t="shared" si="0"/>
        <v>17.98</v>
      </c>
      <c r="O10" s="140">
        <f t="shared" si="1"/>
        <v>1.0000000000000001E-5</v>
      </c>
      <c r="P10" s="103">
        <f t="shared" si="2"/>
        <v>0</v>
      </c>
      <c r="Q10" s="103">
        <f t="shared" si="6"/>
        <v>0</v>
      </c>
      <c r="R10" s="103">
        <f t="shared" si="7"/>
        <v>0</v>
      </c>
      <c r="S10" s="43" t="str">
        <f t="shared" si="3"/>
        <v>N</v>
      </c>
      <c r="T10" s="43">
        <f t="shared" si="8"/>
        <v>17.98</v>
      </c>
      <c r="U10" s="43">
        <f t="shared" si="5"/>
        <v>0</v>
      </c>
      <c r="V10" s="43">
        <f>IF(N10&lt;&gt;0,IF(N10=SVS,0,IF(N10=SVSg,0,IF(N10=Stundenverrechnungssatz!G50,0,IF(N10=Stundenverrechnungssatz!I50,0,IF(N10=Stundenverrechnungssatz!K50,0,IF(N10=Stundenverrechnungssatz!M50,0,1)))))))</f>
        <v>0</v>
      </c>
    </row>
    <row r="11" spans="1:22" s="44" customFormat="1" ht="15" customHeight="1" x14ac:dyDescent="0.2">
      <c r="A11" s="99">
        <v>5</v>
      </c>
      <c r="B11" s="99">
        <v>1</v>
      </c>
      <c r="C11" s="100" t="s">
        <v>196</v>
      </c>
      <c r="D11" s="100"/>
      <c r="E11" s="100" t="s">
        <v>197</v>
      </c>
      <c r="F11" s="100" t="s">
        <v>206</v>
      </c>
      <c r="G11" s="100" t="s">
        <v>203</v>
      </c>
      <c r="H11" s="100" t="s">
        <v>200</v>
      </c>
      <c r="I11" s="101">
        <v>4.16</v>
      </c>
      <c r="J11" s="144"/>
      <c r="K11" s="184" t="s">
        <v>33</v>
      </c>
      <c r="L11" s="138"/>
      <c r="M11" s="102">
        <v>0</v>
      </c>
      <c r="N11" s="139">
        <f t="shared" si="0"/>
        <v>17.98</v>
      </c>
      <c r="O11" s="140">
        <f t="shared" si="1"/>
        <v>1.0000000000000001E-5</v>
      </c>
      <c r="P11" s="103">
        <f t="shared" si="2"/>
        <v>0</v>
      </c>
      <c r="Q11" s="103">
        <f t="shared" si="6"/>
        <v>0</v>
      </c>
      <c r="R11" s="103">
        <f t="shared" si="7"/>
        <v>0</v>
      </c>
      <c r="S11" s="43" t="str">
        <f t="shared" si="3"/>
        <v>N</v>
      </c>
      <c r="T11" s="43">
        <f t="shared" si="8"/>
        <v>17.98</v>
      </c>
      <c r="U11" s="43">
        <f t="shared" si="5"/>
        <v>0</v>
      </c>
      <c r="V11" s="43">
        <f>IF(N11&lt;&gt;0,IF(N11=SVS,0,IF(N11=SVSg,0,IF(N11=Stundenverrechnungssatz!G51,0,IF(N11=Stundenverrechnungssatz!I51,0,IF(N11=Stundenverrechnungssatz!K51,0,IF(N11=Stundenverrechnungssatz!M51,0,1)))))))</f>
        <v>0</v>
      </c>
    </row>
    <row r="12" spans="1:22" s="44" customFormat="1" ht="15" customHeight="1" x14ac:dyDescent="0.2">
      <c r="A12" s="51">
        <v>6</v>
      </c>
      <c r="B12" s="99">
        <v>1</v>
      </c>
      <c r="C12" s="100" t="s">
        <v>196</v>
      </c>
      <c r="D12" s="100"/>
      <c r="E12" s="100" t="s">
        <v>197</v>
      </c>
      <c r="F12" s="100"/>
      <c r="G12" s="100" t="s">
        <v>207</v>
      </c>
      <c r="H12" s="100" t="s">
        <v>200</v>
      </c>
      <c r="I12" s="101">
        <v>7.21</v>
      </c>
      <c r="J12" s="144"/>
      <c r="K12" s="184" t="s">
        <v>33</v>
      </c>
      <c r="L12" s="138"/>
      <c r="M12" s="102">
        <v>0</v>
      </c>
      <c r="N12" s="139">
        <f t="shared" si="0"/>
        <v>17.98</v>
      </c>
      <c r="O12" s="140">
        <f t="shared" si="1"/>
        <v>1.0000000000000001E-5</v>
      </c>
      <c r="P12" s="103">
        <f t="shared" si="2"/>
        <v>0</v>
      </c>
      <c r="Q12" s="103">
        <f t="shared" si="6"/>
        <v>0</v>
      </c>
      <c r="R12" s="103">
        <f t="shared" si="7"/>
        <v>0</v>
      </c>
      <c r="S12" s="43" t="str">
        <f t="shared" si="3"/>
        <v>N</v>
      </c>
      <c r="T12" s="43">
        <f t="shared" si="8"/>
        <v>17.98</v>
      </c>
      <c r="U12" s="43">
        <f t="shared" si="5"/>
        <v>0</v>
      </c>
      <c r="V12" s="43">
        <f>IF(N12&lt;&gt;0,IF(N12=SVS,0,IF(N12=SVSg,0,IF(N12=Stundenverrechnungssatz!G52,0,IF(N12=Stundenverrechnungssatz!I52,0,IF(N12=Stundenverrechnungssatz!K52,0,IF(N12=Stundenverrechnungssatz!M52,0,1)))))))</f>
        <v>0</v>
      </c>
    </row>
    <row r="13" spans="1:22" s="44" customFormat="1" ht="15" customHeight="1" x14ac:dyDescent="0.2">
      <c r="A13" s="99">
        <v>7</v>
      </c>
      <c r="B13" s="99">
        <v>1</v>
      </c>
      <c r="C13" s="100" t="s">
        <v>196</v>
      </c>
      <c r="D13" s="100"/>
      <c r="E13" s="100" t="s">
        <v>197</v>
      </c>
      <c r="F13" s="100" t="s">
        <v>208</v>
      </c>
      <c r="G13" s="100" t="s">
        <v>203</v>
      </c>
      <c r="H13" s="100" t="s">
        <v>200</v>
      </c>
      <c r="I13" s="101">
        <v>67.38</v>
      </c>
      <c r="J13" s="144"/>
      <c r="K13" s="184" t="s">
        <v>33</v>
      </c>
      <c r="L13" s="138"/>
      <c r="M13" s="102">
        <v>0</v>
      </c>
      <c r="N13" s="139">
        <f t="shared" si="0"/>
        <v>17.98</v>
      </c>
      <c r="O13" s="140">
        <f t="shared" si="1"/>
        <v>1.0000000000000001E-5</v>
      </c>
      <c r="P13" s="103">
        <f t="shared" si="2"/>
        <v>0</v>
      </c>
      <c r="Q13" s="103">
        <f t="shared" si="6"/>
        <v>0</v>
      </c>
      <c r="R13" s="103">
        <f t="shared" si="7"/>
        <v>0</v>
      </c>
      <c r="S13" s="43" t="str">
        <f t="shared" si="3"/>
        <v>N</v>
      </c>
      <c r="T13" s="43">
        <f t="shared" si="8"/>
        <v>17.98</v>
      </c>
      <c r="U13" s="43">
        <f t="shared" si="5"/>
        <v>0</v>
      </c>
      <c r="V13" s="43">
        <f>IF(N13&lt;&gt;0,IF(N13=SVS,0,IF(N13=SVSg,0,IF(N13=Stundenverrechnungssatz!G53,0,IF(N13=Stundenverrechnungssatz!I53,0,IF(N13=Stundenverrechnungssatz!K53,0,IF(N13=Stundenverrechnungssatz!M53,0,1)))))))</f>
        <v>0</v>
      </c>
    </row>
    <row r="14" spans="1:22" s="44" customFormat="1" ht="15" customHeight="1" x14ac:dyDescent="0.2">
      <c r="A14" s="51">
        <v>8</v>
      </c>
      <c r="B14" s="99">
        <v>1</v>
      </c>
      <c r="C14" s="100" t="s">
        <v>196</v>
      </c>
      <c r="D14" s="100"/>
      <c r="E14" s="100" t="s">
        <v>197</v>
      </c>
      <c r="F14" s="100" t="s">
        <v>209</v>
      </c>
      <c r="G14" s="100" t="s">
        <v>210</v>
      </c>
      <c r="H14" s="100" t="s">
        <v>200</v>
      </c>
      <c r="I14" s="101">
        <v>273.01</v>
      </c>
      <c r="J14" s="144"/>
      <c r="K14" s="184" t="s">
        <v>33</v>
      </c>
      <c r="L14" s="138"/>
      <c r="M14" s="102">
        <v>0</v>
      </c>
      <c r="N14" s="139">
        <f t="shared" si="0"/>
        <v>17.98</v>
      </c>
      <c r="O14" s="140">
        <f t="shared" si="1"/>
        <v>1.0000000000000001E-5</v>
      </c>
      <c r="P14" s="103">
        <f t="shared" si="2"/>
        <v>0</v>
      </c>
      <c r="Q14" s="103">
        <f t="shared" si="6"/>
        <v>0</v>
      </c>
      <c r="R14" s="103">
        <f t="shared" si="7"/>
        <v>0</v>
      </c>
      <c r="S14" s="43" t="str">
        <f t="shared" si="3"/>
        <v>N</v>
      </c>
      <c r="T14" s="43">
        <f t="shared" si="8"/>
        <v>17.98</v>
      </c>
      <c r="U14" s="43">
        <f t="shared" si="5"/>
        <v>0</v>
      </c>
      <c r="V14" s="43">
        <f>IF(N14&lt;&gt;0,IF(N14=SVS,0,IF(N14=SVSg,0,IF(N14=Stundenverrechnungssatz!G54,0,IF(N14=Stundenverrechnungssatz!I54,0,IF(N14=Stundenverrechnungssatz!K54,0,IF(N14=Stundenverrechnungssatz!M54,0,1)))))))</f>
        <v>0</v>
      </c>
    </row>
    <row r="15" spans="1:22" s="44" customFormat="1" ht="15" customHeight="1" x14ac:dyDescent="0.2">
      <c r="A15" s="99">
        <v>9</v>
      </c>
      <c r="B15" s="99">
        <v>1</v>
      </c>
      <c r="C15" s="100" t="s">
        <v>196</v>
      </c>
      <c r="D15" s="100"/>
      <c r="E15" s="100" t="s">
        <v>197</v>
      </c>
      <c r="F15" s="100" t="s">
        <v>211</v>
      </c>
      <c r="G15" s="100" t="s">
        <v>212</v>
      </c>
      <c r="H15" s="100" t="s">
        <v>200</v>
      </c>
      <c r="I15" s="101">
        <v>75.39</v>
      </c>
      <c r="J15" s="144"/>
      <c r="K15" s="184" t="s">
        <v>33</v>
      </c>
      <c r="L15" s="138"/>
      <c r="M15" s="102">
        <v>0</v>
      </c>
      <c r="N15" s="139">
        <f t="shared" si="0"/>
        <v>17.98</v>
      </c>
      <c r="O15" s="140">
        <f t="shared" si="1"/>
        <v>1.0000000000000001E-5</v>
      </c>
      <c r="P15" s="103">
        <f t="shared" si="2"/>
        <v>0</v>
      </c>
      <c r="Q15" s="103">
        <f t="shared" si="6"/>
        <v>0</v>
      </c>
      <c r="R15" s="103">
        <f t="shared" si="7"/>
        <v>0</v>
      </c>
      <c r="S15" s="43" t="str">
        <f t="shared" si="3"/>
        <v>N</v>
      </c>
      <c r="T15" s="43">
        <f t="shared" si="8"/>
        <v>17.98</v>
      </c>
      <c r="U15" s="43">
        <f t="shared" si="5"/>
        <v>0</v>
      </c>
      <c r="V15" s="43">
        <f>IF(N15&lt;&gt;0,IF(N15=SVS,0,IF(N15=SVSg,0,IF(N15=Stundenverrechnungssatz!G55,0,IF(N15=Stundenverrechnungssatz!I55,0,IF(N15=Stundenverrechnungssatz!K55,0,IF(N15=Stundenverrechnungssatz!M55,0,1)))))))</f>
        <v>0</v>
      </c>
    </row>
    <row r="16" spans="1:22" s="44" customFormat="1" ht="15" customHeight="1" x14ac:dyDescent="0.2">
      <c r="A16" s="51">
        <v>10</v>
      </c>
      <c r="B16" s="99">
        <v>1</v>
      </c>
      <c r="C16" s="100" t="s">
        <v>196</v>
      </c>
      <c r="D16" s="100"/>
      <c r="E16" s="100" t="s">
        <v>197</v>
      </c>
      <c r="F16" s="100" t="s">
        <v>213</v>
      </c>
      <c r="G16" s="100" t="s">
        <v>214</v>
      </c>
      <c r="H16" s="100" t="s">
        <v>200</v>
      </c>
      <c r="I16" s="101">
        <v>62.65</v>
      </c>
      <c r="J16" s="144"/>
      <c r="K16" s="184" t="s">
        <v>33</v>
      </c>
      <c r="L16" s="138"/>
      <c r="M16" s="102">
        <v>0</v>
      </c>
      <c r="N16" s="139">
        <f t="shared" si="0"/>
        <v>17.98</v>
      </c>
      <c r="O16" s="140">
        <f t="shared" si="1"/>
        <v>1.0000000000000001E-5</v>
      </c>
      <c r="P16" s="103">
        <f t="shared" si="2"/>
        <v>0</v>
      </c>
      <c r="Q16" s="103">
        <f t="shared" si="6"/>
        <v>0</v>
      </c>
      <c r="R16" s="103">
        <f t="shared" si="7"/>
        <v>0</v>
      </c>
      <c r="S16" s="43" t="str">
        <f t="shared" si="3"/>
        <v>N</v>
      </c>
      <c r="T16" s="43">
        <f t="shared" si="8"/>
        <v>17.98</v>
      </c>
      <c r="U16" s="43">
        <f t="shared" si="5"/>
        <v>0</v>
      </c>
      <c r="V16" s="43">
        <f>IF(N16&lt;&gt;0,IF(N16=SVS,0,IF(N16=SVSg,0,IF(N16=Stundenverrechnungssatz!G56,0,IF(N16=Stundenverrechnungssatz!I56,0,IF(N16=Stundenverrechnungssatz!K56,0,IF(N16=Stundenverrechnungssatz!M56,0,1)))))))</f>
        <v>0</v>
      </c>
    </row>
    <row r="17" spans="1:22" s="44" customFormat="1" ht="15" customHeight="1" x14ac:dyDescent="0.2">
      <c r="A17" s="99">
        <v>11</v>
      </c>
      <c r="B17" s="99">
        <v>1</v>
      </c>
      <c r="C17" s="100" t="s">
        <v>196</v>
      </c>
      <c r="D17" s="100"/>
      <c r="E17" s="100" t="s">
        <v>197</v>
      </c>
      <c r="F17" s="100" t="s">
        <v>215</v>
      </c>
      <c r="G17" s="100" t="s">
        <v>216</v>
      </c>
      <c r="H17" s="100" t="s">
        <v>200</v>
      </c>
      <c r="I17" s="101">
        <v>11.16</v>
      </c>
      <c r="J17" s="144"/>
      <c r="K17" s="184" t="s">
        <v>33</v>
      </c>
      <c r="L17" s="138"/>
      <c r="M17" s="102">
        <v>0</v>
      </c>
      <c r="N17" s="139">
        <f t="shared" si="0"/>
        <v>17.98</v>
      </c>
      <c r="O17" s="140">
        <f t="shared" si="1"/>
        <v>1.0000000000000001E-5</v>
      </c>
      <c r="P17" s="103">
        <f t="shared" si="2"/>
        <v>0</v>
      </c>
      <c r="Q17" s="103">
        <f t="shared" si="6"/>
        <v>0</v>
      </c>
      <c r="R17" s="103">
        <f t="shared" si="7"/>
        <v>0</v>
      </c>
      <c r="S17" s="43" t="str">
        <f t="shared" si="3"/>
        <v>N</v>
      </c>
      <c r="T17" s="43">
        <f t="shared" si="8"/>
        <v>17.98</v>
      </c>
      <c r="U17" s="43">
        <f t="shared" si="5"/>
        <v>0</v>
      </c>
      <c r="V17" s="43">
        <f>IF(N17&lt;&gt;0,IF(N17=SVS,0,IF(N17=SVSg,0,IF(N17=Stundenverrechnungssatz!G57,0,IF(N17=Stundenverrechnungssatz!I57,0,IF(N17=Stundenverrechnungssatz!K57,0,IF(N17=Stundenverrechnungssatz!M57,0,1)))))))</f>
        <v>0</v>
      </c>
    </row>
    <row r="18" spans="1:22" s="44" customFormat="1" ht="15" customHeight="1" x14ac:dyDescent="0.2">
      <c r="A18" s="51">
        <v>12</v>
      </c>
      <c r="B18" s="99">
        <v>1</v>
      </c>
      <c r="C18" s="100" t="s">
        <v>196</v>
      </c>
      <c r="D18" s="100"/>
      <c r="E18" s="100" t="s">
        <v>197</v>
      </c>
      <c r="F18" s="100" t="s">
        <v>217</v>
      </c>
      <c r="G18" s="100" t="s">
        <v>218</v>
      </c>
      <c r="H18" s="100" t="s">
        <v>200</v>
      </c>
      <c r="I18" s="101">
        <v>6.53</v>
      </c>
      <c r="J18" s="144"/>
      <c r="K18" s="184" t="s">
        <v>33</v>
      </c>
      <c r="L18" s="138"/>
      <c r="M18" s="102">
        <v>0</v>
      </c>
      <c r="N18" s="139">
        <f t="shared" si="0"/>
        <v>17.98</v>
      </c>
      <c r="O18" s="140">
        <f t="shared" si="1"/>
        <v>1.0000000000000001E-5</v>
      </c>
      <c r="P18" s="103">
        <f t="shared" si="2"/>
        <v>0</v>
      </c>
      <c r="Q18" s="103">
        <f t="shared" si="6"/>
        <v>0</v>
      </c>
      <c r="R18" s="103">
        <f t="shared" si="7"/>
        <v>0</v>
      </c>
      <c r="S18" s="43" t="str">
        <f t="shared" si="3"/>
        <v>N</v>
      </c>
      <c r="T18" s="43">
        <f t="shared" si="8"/>
        <v>17.98</v>
      </c>
      <c r="U18" s="43">
        <f t="shared" si="5"/>
        <v>0</v>
      </c>
      <c r="V18" s="43">
        <f>IF(N18&lt;&gt;0,IF(N18=SVS,0,IF(N18=SVSg,0,IF(N18=Stundenverrechnungssatz!G58,0,IF(N18=Stundenverrechnungssatz!I58,0,IF(N18=Stundenverrechnungssatz!K58,0,IF(N18=Stundenverrechnungssatz!M58,0,1)))))))</f>
        <v>0</v>
      </c>
    </row>
    <row r="19" spans="1:22" s="44" customFormat="1" ht="15" customHeight="1" x14ac:dyDescent="0.2">
      <c r="A19" s="99">
        <v>13</v>
      </c>
      <c r="B19" s="99">
        <v>1</v>
      </c>
      <c r="C19" s="100" t="s">
        <v>196</v>
      </c>
      <c r="D19" s="100"/>
      <c r="E19" s="100" t="s">
        <v>197</v>
      </c>
      <c r="F19" s="100" t="s">
        <v>219</v>
      </c>
      <c r="G19" s="100" t="s">
        <v>218</v>
      </c>
      <c r="H19" s="100" t="s">
        <v>200</v>
      </c>
      <c r="I19" s="101">
        <v>6.53</v>
      </c>
      <c r="J19" s="144"/>
      <c r="K19" s="184" t="s">
        <v>33</v>
      </c>
      <c r="L19" s="138"/>
      <c r="M19" s="102">
        <v>0</v>
      </c>
      <c r="N19" s="139">
        <f t="shared" si="0"/>
        <v>17.98</v>
      </c>
      <c r="O19" s="140">
        <f t="shared" si="1"/>
        <v>1.0000000000000001E-5</v>
      </c>
      <c r="P19" s="103">
        <f t="shared" si="2"/>
        <v>0</v>
      </c>
      <c r="Q19" s="103">
        <f t="shared" si="6"/>
        <v>0</v>
      </c>
      <c r="R19" s="103">
        <f t="shared" si="7"/>
        <v>0</v>
      </c>
      <c r="S19" s="43" t="str">
        <f t="shared" si="3"/>
        <v>N</v>
      </c>
      <c r="T19" s="43">
        <f t="shared" si="8"/>
        <v>17.98</v>
      </c>
      <c r="U19" s="43">
        <f t="shared" si="5"/>
        <v>0</v>
      </c>
      <c r="V19" s="43">
        <f>IF(N19&lt;&gt;0,IF(N19=SVS,0,IF(N19=SVSg,0,IF(N19=Stundenverrechnungssatz!G59,0,IF(N19=Stundenverrechnungssatz!I59,0,IF(N19=Stundenverrechnungssatz!K59,0,IF(N19=Stundenverrechnungssatz!M59,0,1)))))))</f>
        <v>0</v>
      </c>
    </row>
    <row r="20" spans="1:22" s="44" customFormat="1" ht="15" customHeight="1" x14ac:dyDescent="0.2">
      <c r="A20" s="51">
        <v>14</v>
      </c>
      <c r="B20" s="99">
        <v>1</v>
      </c>
      <c r="C20" s="100" t="s">
        <v>196</v>
      </c>
      <c r="D20" s="100"/>
      <c r="E20" s="100" t="s">
        <v>197</v>
      </c>
      <c r="F20" s="100"/>
      <c r="G20" s="100" t="s">
        <v>220</v>
      </c>
      <c r="H20" s="100" t="s">
        <v>221</v>
      </c>
      <c r="I20" s="101">
        <v>17.22</v>
      </c>
      <c r="J20" s="144"/>
      <c r="K20" s="184" t="s">
        <v>33</v>
      </c>
      <c r="L20" s="138"/>
      <c r="M20" s="102">
        <v>0</v>
      </c>
      <c r="N20" s="139">
        <f t="shared" si="0"/>
        <v>17.98</v>
      </c>
      <c r="O20" s="140">
        <f t="shared" si="1"/>
        <v>1.0000000000000001E-5</v>
      </c>
      <c r="P20" s="103">
        <f t="shared" si="2"/>
        <v>0</v>
      </c>
      <c r="Q20" s="103">
        <f t="shared" si="6"/>
        <v>0</v>
      </c>
      <c r="R20" s="103">
        <f t="shared" si="7"/>
        <v>0</v>
      </c>
      <c r="S20" s="43" t="str">
        <f t="shared" si="3"/>
        <v>N</v>
      </c>
      <c r="T20" s="43">
        <f t="shared" si="8"/>
        <v>17.98</v>
      </c>
      <c r="U20" s="43">
        <f t="shared" si="5"/>
        <v>0</v>
      </c>
      <c r="V20" s="43">
        <f>IF(N20&lt;&gt;0,IF(N20=SVS,0,IF(N20=SVSg,0,IF(N20=Stundenverrechnungssatz!G60,0,IF(N20=Stundenverrechnungssatz!I60,0,IF(N20=Stundenverrechnungssatz!K60,0,IF(N20=Stundenverrechnungssatz!M60,0,1)))))))</f>
        <v>0</v>
      </c>
    </row>
    <row r="21" spans="1:22" s="44" customFormat="1" ht="15" customHeight="1" x14ac:dyDescent="0.2">
      <c r="A21" s="99">
        <v>15</v>
      </c>
      <c r="B21" s="99">
        <v>1</v>
      </c>
      <c r="C21" s="100" t="s">
        <v>196</v>
      </c>
      <c r="D21" s="100"/>
      <c r="E21" s="100" t="s">
        <v>197</v>
      </c>
      <c r="F21" s="100" t="s">
        <v>222</v>
      </c>
      <c r="G21" s="100" t="s">
        <v>223</v>
      </c>
      <c r="H21" s="100" t="s">
        <v>221</v>
      </c>
      <c r="I21" s="101">
        <v>37.119999999999997</v>
      </c>
      <c r="J21" s="144"/>
      <c r="K21" s="184" t="s">
        <v>33</v>
      </c>
      <c r="L21" s="138"/>
      <c r="M21" s="102">
        <v>0</v>
      </c>
      <c r="N21" s="139">
        <f t="shared" si="0"/>
        <v>17.98</v>
      </c>
      <c r="O21" s="140">
        <f t="shared" si="1"/>
        <v>1.0000000000000001E-5</v>
      </c>
      <c r="P21" s="103">
        <f t="shared" si="2"/>
        <v>0</v>
      </c>
      <c r="Q21" s="103">
        <f t="shared" si="6"/>
        <v>0</v>
      </c>
      <c r="R21" s="103">
        <f t="shared" si="7"/>
        <v>0</v>
      </c>
      <c r="S21" s="43" t="str">
        <f t="shared" si="3"/>
        <v>N</v>
      </c>
      <c r="T21" s="43">
        <f t="shared" si="8"/>
        <v>17.98</v>
      </c>
      <c r="U21" s="43">
        <f t="shared" si="5"/>
        <v>0</v>
      </c>
      <c r="V21" s="43">
        <f>IF(N21&lt;&gt;0,IF(N21=SVS,0,IF(N21=SVSg,0,IF(N21=Stundenverrechnungssatz!G61,0,IF(N21=Stundenverrechnungssatz!I61,0,IF(N21=Stundenverrechnungssatz!K61,0,IF(N21=Stundenverrechnungssatz!M61,0,1)))))))</f>
        <v>0</v>
      </c>
    </row>
    <row r="22" spans="1:22" s="44" customFormat="1" ht="15" customHeight="1" x14ac:dyDescent="0.2">
      <c r="A22" s="51">
        <v>16</v>
      </c>
      <c r="B22" s="99">
        <v>1</v>
      </c>
      <c r="C22" s="100" t="s">
        <v>196</v>
      </c>
      <c r="D22" s="100"/>
      <c r="E22" s="100" t="s">
        <v>197</v>
      </c>
      <c r="F22" s="100" t="s">
        <v>224</v>
      </c>
      <c r="G22" s="100" t="s">
        <v>203</v>
      </c>
      <c r="H22" s="100" t="s">
        <v>200</v>
      </c>
      <c r="I22" s="101">
        <v>22.75</v>
      </c>
      <c r="J22" s="144"/>
      <c r="K22" s="184" t="s">
        <v>33</v>
      </c>
      <c r="L22" s="138"/>
      <c r="M22" s="102">
        <v>0</v>
      </c>
      <c r="N22" s="139">
        <f t="shared" si="0"/>
        <v>17.98</v>
      </c>
      <c r="O22" s="140">
        <f t="shared" si="1"/>
        <v>1.0000000000000001E-5</v>
      </c>
      <c r="P22" s="103">
        <f t="shared" si="2"/>
        <v>0</v>
      </c>
      <c r="Q22" s="103">
        <f t="shared" si="6"/>
        <v>0</v>
      </c>
      <c r="R22" s="103">
        <f t="shared" si="7"/>
        <v>0</v>
      </c>
      <c r="S22" s="43" t="str">
        <f t="shared" si="3"/>
        <v>N</v>
      </c>
      <c r="T22" s="43">
        <f t="shared" si="8"/>
        <v>17.98</v>
      </c>
      <c r="U22" s="43">
        <f t="shared" si="5"/>
        <v>0</v>
      </c>
      <c r="V22" s="43">
        <f>IF(N22&lt;&gt;0,IF(N22=SVS,0,IF(N22=SVSg,0,IF(N22=Stundenverrechnungssatz!G62,0,IF(N22=Stundenverrechnungssatz!I62,0,IF(N22=Stundenverrechnungssatz!K62,0,IF(N22=Stundenverrechnungssatz!M62,0,1)))))))</f>
        <v>0</v>
      </c>
    </row>
    <row r="23" spans="1:22" s="44" customFormat="1" ht="15" customHeight="1" x14ac:dyDescent="0.2">
      <c r="A23" s="99">
        <v>17</v>
      </c>
      <c r="B23" s="99">
        <v>1</v>
      </c>
      <c r="C23" s="100" t="s">
        <v>196</v>
      </c>
      <c r="D23" s="100"/>
      <c r="E23" s="100" t="s">
        <v>197</v>
      </c>
      <c r="F23" s="100" t="s">
        <v>225</v>
      </c>
      <c r="G23" s="100" t="s">
        <v>203</v>
      </c>
      <c r="H23" s="100" t="s">
        <v>200</v>
      </c>
      <c r="I23" s="101">
        <v>44.75</v>
      </c>
      <c r="J23" s="144"/>
      <c r="K23" s="184" t="s">
        <v>33</v>
      </c>
      <c r="L23" s="138"/>
      <c r="M23" s="102">
        <v>0</v>
      </c>
      <c r="N23" s="139">
        <f t="shared" si="0"/>
        <v>17.98</v>
      </c>
      <c r="O23" s="140">
        <f t="shared" si="1"/>
        <v>1.0000000000000001E-5</v>
      </c>
      <c r="P23" s="103">
        <f t="shared" si="2"/>
        <v>0</v>
      </c>
      <c r="Q23" s="103">
        <f t="shared" si="6"/>
        <v>0</v>
      </c>
      <c r="R23" s="103">
        <f t="shared" si="7"/>
        <v>0</v>
      </c>
      <c r="S23" s="43" t="str">
        <f t="shared" si="3"/>
        <v>N</v>
      </c>
      <c r="T23" s="43">
        <f t="shared" si="8"/>
        <v>17.98</v>
      </c>
      <c r="U23" s="43">
        <f t="shared" si="5"/>
        <v>0</v>
      </c>
      <c r="V23" s="43">
        <f>IF(N23&lt;&gt;0,IF(N23=SVS,0,IF(N23=SVSg,0,IF(N23=Stundenverrechnungssatz!G63,0,IF(N23=Stundenverrechnungssatz!I63,0,IF(N23=Stundenverrechnungssatz!K63,0,IF(N23=Stundenverrechnungssatz!M63,0,1)))))))</f>
        <v>0</v>
      </c>
    </row>
    <row r="24" spans="1:22" s="44" customFormat="1" ht="15" customHeight="1" x14ac:dyDescent="0.2">
      <c r="A24" s="51">
        <v>18</v>
      </c>
      <c r="B24" s="99">
        <v>1</v>
      </c>
      <c r="C24" s="100" t="s">
        <v>196</v>
      </c>
      <c r="D24" s="100"/>
      <c r="E24" s="100" t="s">
        <v>197</v>
      </c>
      <c r="F24" s="100" t="s">
        <v>226</v>
      </c>
      <c r="G24" s="100" t="s">
        <v>216</v>
      </c>
      <c r="H24" s="100" t="s">
        <v>200</v>
      </c>
      <c r="I24" s="101">
        <v>4.5199999999999996</v>
      </c>
      <c r="J24" s="144"/>
      <c r="K24" s="184" t="s">
        <v>33</v>
      </c>
      <c r="L24" s="138"/>
      <c r="M24" s="102">
        <v>0</v>
      </c>
      <c r="N24" s="139">
        <f t="shared" si="0"/>
        <v>17.98</v>
      </c>
      <c r="O24" s="140">
        <f t="shared" si="1"/>
        <v>1.0000000000000001E-5</v>
      </c>
      <c r="P24" s="103">
        <f t="shared" si="2"/>
        <v>0</v>
      </c>
      <c r="Q24" s="103">
        <f t="shared" si="6"/>
        <v>0</v>
      </c>
      <c r="R24" s="103">
        <f t="shared" si="7"/>
        <v>0</v>
      </c>
      <c r="S24" s="43" t="str">
        <f t="shared" si="3"/>
        <v>N</v>
      </c>
      <c r="T24" s="43">
        <f t="shared" si="8"/>
        <v>17.98</v>
      </c>
      <c r="U24" s="43">
        <f t="shared" si="5"/>
        <v>0</v>
      </c>
      <c r="V24" s="43">
        <f>IF(N24&lt;&gt;0,IF(N24=SVS,0,IF(N24=SVSg,0,IF(N24=Stundenverrechnungssatz!G64,0,IF(N24=Stundenverrechnungssatz!I64,0,IF(N24=Stundenverrechnungssatz!K64,0,IF(N24=Stundenverrechnungssatz!M64,0,1)))))))</f>
        <v>0</v>
      </c>
    </row>
    <row r="25" spans="1:22" s="44" customFormat="1" ht="15" customHeight="1" x14ac:dyDescent="0.2">
      <c r="A25" s="99">
        <v>19</v>
      </c>
      <c r="B25" s="99">
        <v>1</v>
      </c>
      <c r="C25" s="100" t="s">
        <v>196</v>
      </c>
      <c r="D25" s="100"/>
      <c r="E25" s="100" t="s">
        <v>197</v>
      </c>
      <c r="F25" s="100" t="s">
        <v>227</v>
      </c>
      <c r="G25" s="100" t="s">
        <v>218</v>
      </c>
      <c r="H25" s="100" t="s">
        <v>200</v>
      </c>
      <c r="I25" s="101">
        <v>6.03</v>
      </c>
      <c r="J25" s="144"/>
      <c r="K25" s="184" t="s">
        <v>33</v>
      </c>
      <c r="L25" s="138"/>
      <c r="M25" s="102">
        <v>0</v>
      </c>
      <c r="N25" s="139">
        <f t="shared" si="0"/>
        <v>17.98</v>
      </c>
      <c r="O25" s="140">
        <f t="shared" si="1"/>
        <v>1.0000000000000001E-5</v>
      </c>
      <c r="P25" s="103">
        <f t="shared" si="2"/>
        <v>0</v>
      </c>
      <c r="Q25" s="103">
        <f t="shared" si="6"/>
        <v>0</v>
      </c>
      <c r="R25" s="103">
        <f t="shared" si="7"/>
        <v>0</v>
      </c>
      <c r="S25" s="43" t="str">
        <f t="shared" si="3"/>
        <v>N</v>
      </c>
      <c r="T25" s="43">
        <f t="shared" si="8"/>
        <v>17.98</v>
      </c>
      <c r="U25" s="43">
        <f t="shared" si="5"/>
        <v>0</v>
      </c>
      <c r="V25" s="43">
        <f>IF(N25&lt;&gt;0,IF(N25=SVS,0,IF(N25=SVSg,0,IF(N25=Stundenverrechnungssatz!G65,0,IF(N25=Stundenverrechnungssatz!I65,0,IF(N25=Stundenverrechnungssatz!K65,0,IF(N25=Stundenverrechnungssatz!M65,0,1)))))))</f>
        <v>0</v>
      </c>
    </row>
    <row r="26" spans="1:22" s="44" customFormat="1" ht="15" customHeight="1" x14ac:dyDescent="0.2">
      <c r="A26" s="51">
        <v>20</v>
      </c>
      <c r="B26" s="99">
        <v>1</v>
      </c>
      <c r="C26" s="100" t="s">
        <v>196</v>
      </c>
      <c r="D26" s="100"/>
      <c r="E26" s="100" t="s">
        <v>197</v>
      </c>
      <c r="F26" s="100" t="s">
        <v>228</v>
      </c>
      <c r="G26" s="100" t="s">
        <v>229</v>
      </c>
      <c r="H26" s="100" t="s">
        <v>200</v>
      </c>
      <c r="I26" s="101">
        <v>3.35</v>
      </c>
      <c r="J26" s="144"/>
      <c r="K26" s="184" t="s">
        <v>33</v>
      </c>
      <c r="L26" s="138"/>
      <c r="M26" s="102">
        <v>0</v>
      </c>
      <c r="N26" s="139">
        <f t="shared" si="0"/>
        <v>17.98</v>
      </c>
      <c r="O26" s="140">
        <f t="shared" si="1"/>
        <v>1.0000000000000001E-5</v>
      </c>
      <c r="P26" s="103">
        <f t="shared" si="2"/>
        <v>0</v>
      </c>
      <c r="Q26" s="103">
        <f t="shared" si="6"/>
        <v>0</v>
      </c>
      <c r="R26" s="103">
        <f t="shared" si="7"/>
        <v>0</v>
      </c>
      <c r="S26" s="43" t="str">
        <f t="shared" si="3"/>
        <v>N</v>
      </c>
      <c r="T26" s="43">
        <f t="shared" si="8"/>
        <v>17.98</v>
      </c>
      <c r="U26" s="43">
        <f t="shared" si="5"/>
        <v>0</v>
      </c>
      <c r="V26" s="43">
        <f>IF(N26&lt;&gt;0,IF(N26=SVS,0,IF(N26=SVSg,0,IF(N26=Stundenverrechnungssatz!G66,0,IF(N26=Stundenverrechnungssatz!I66,0,IF(N26=Stundenverrechnungssatz!K66,0,IF(N26=Stundenverrechnungssatz!M66,0,1)))))))</f>
        <v>0</v>
      </c>
    </row>
    <row r="27" spans="1:22" s="44" customFormat="1" ht="15" customHeight="1" x14ac:dyDescent="0.2">
      <c r="A27" s="99">
        <v>21</v>
      </c>
      <c r="B27" s="99">
        <v>1</v>
      </c>
      <c r="C27" s="100" t="s">
        <v>196</v>
      </c>
      <c r="D27" s="100"/>
      <c r="E27" s="100" t="s">
        <v>197</v>
      </c>
      <c r="F27" s="100" t="s">
        <v>230</v>
      </c>
      <c r="G27" s="100" t="s">
        <v>203</v>
      </c>
      <c r="H27" s="100" t="s">
        <v>200</v>
      </c>
      <c r="I27" s="101">
        <v>77.02</v>
      </c>
      <c r="J27" s="144"/>
      <c r="K27" s="184" t="s">
        <v>33</v>
      </c>
      <c r="L27" s="138"/>
      <c r="M27" s="102">
        <v>0</v>
      </c>
      <c r="N27" s="139">
        <f t="shared" si="0"/>
        <v>17.98</v>
      </c>
      <c r="O27" s="140">
        <f t="shared" si="1"/>
        <v>1.0000000000000001E-5</v>
      </c>
      <c r="P27" s="103">
        <f t="shared" si="2"/>
        <v>0</v>
      </c>
      <c r="Q27" s="103">
        <f t="shared" si="6"/>
        <v>0</v>
      </c>
      <c r="R27" s="103">
        <f t="shared" si="7"/>
        <v>0</v>
      </c>
      <c r="S27" s="43" t="str">
        <f t="shared" si="3"/>
        <v>N</v>
      </c>
      <c r="T27" s="43">
        <f t="shared" si="8"/>
        <v>17.98</v>
      </c>
      <c r="U27" s="43">
        <f t="shared" si="5"/>
        <v>0</v>
      </c>
      <c r="V27" s="43">
        <f>IF(N27&lt;&gt;0,IF(N27=SVS,0,IF(N27=SVSg,0,IF(N27=Stundenverrechnungssatz!G67,0,IF(N27=Stundenverrechnungssatz!I67,0,IF(N27=Stundenverrechnungssatz!K67,0,IF(N27=Stundenverrechnungssatz!M67,0,1)))))))</f>
        <v>0</v>
      </c>
    </row>
    <row r="28" spans="1:22" s="44" customFormat="1" ht="15" customHeight="1" x14ac:dyDescent="0.2">
      <c r="A28" s="51">
        <v>22</v>
      </c>
      <c r="B28" s="99">
        <v>1</v>
      </c>
      <c r="C28" s="100" t="s">
        <v>196</v>
      </c>
      <c r="D28" s="100"/>
      <c r="E28" s="100" t="s">
        <v>197</v>
      </c>
      <c r="F28" s="100"/>
      <c r="G28" s="100" t="s">
        <v>231</v>
      </c>
      <c r="H28" s="100" t="s">
        <v>200</v>
      </c>
      <c r="I28" s="101">
        <v>22.81</v>
      </c>
      <c r="J28" s="144"/>
      <c r="K28" s="184" t="s">
        <v>33</v>
      </c>
      <c r="L28" s="138"/>
      <c r="M28" s="102">
        <v>0</v>
      </c>
      <c r="N28" s="139">
        <f t="shared" si="0"/>
        <v>17.98</v>
      </c>
      <c r="O28" s="140">
        <f t="shared" si="1"/>
        <v>1.0000000000000001E-5</v>
      </c>
      <c r="P28" s="103">
        <f t="shared" si="2"/>
        <v>0</v>
      </c>
      <c r="Q28" s="103">
        <f t="shared" si="6"/>
        <v>0</v>
      </c>
      <c r="R28" s="103">
        <f t="shared" si="7"/>
        <v>0</v>
      </c>
      <c r="S28" s="43" t="str">
        <f t="shared" si="3"/>
        <v>N</v>
      </c>
      <c r="T28" s="43">
        <f t="shared" si="8"/>
        <v>17.98</v>
      </c>
      <c r="U28" s="43">
        <f t="shared" si="5"/>
        <v>0</v>
      </c>
      <c r="V28" s="43">
        <f>IF(N28&lt;&gt;0,IF(N28=SVS,0,IF(N28=SVSg,0,IF(N28=Stundenverrechnungssatz!G68,0,IF(N28=Stundenverrechnungssatz!I68,0,IF(N28=Stundenverrechnungssatz!K68,0,IF(N28=Stundenverrechnungssatz!M68,0,1)))))))</f>
        <v>0</v>
      </c>
    </row>
    <row r="29" spans="1:22" s="44" customFormat="1" ht="15" customHeight="1" x14ac:dyDescent="0.2">
      <c r="A29" s="99">
        <v>23</v>
      </c>
      <c r="B29" s="99">
        <v>1</v>
      </c>
      <c r="C29" s="100" t="s">
        <v>196</v>
      </c>
      <c r="D29" s="100"/>
      <c r="E29" s="100" t="s">
        <v>197</v>
      </c>
      <c r="F29" s="100" t="s">
        <v>232</v>
      </c>
      <c r="G29" s="100" t="s">
        <v>233</v>
      </c>
      <c r="H29" s="100" t="s">
        <v>200</v>
      </c>
      <c r="I29" s="101">
        <v>5.2</v>
      </c>
      <c r="J29" s="144"/>
      <c r="K29" s="184" t="s">
        <v>33</v>
      </c>
      <c r="L29" s="138"/>
      <c r="M29" s="102">
        <v>0</v>
      </c>
      <c r="N29" s="139">
        <f t="shared" si="0"/>
        <v>17.98</v>
      </c>
      <c r="O29" s="140">
        <f t="shared" si="1"/>
        <v>1.0000000000000001E-5</v>
      </c>
      <c r="P29" s="103">
        <f t="shared" si="2"/>
        <v>0</v>
      </c>
      <c r="Q29" s="103">
        <f t="shared" si="6"/>
        <v>0</v>
      </c>
      <c r="R29" s="103">
        <f t="shared" si="7"/>
        <v>0</v>
      </c>
      <c r="S29" s="43" t="str">
        <f t="shared" si="3"/>
        <v>N</v>
      </c>
      <c r="T29" s="43">
        <f t="shared" si="8"/>
        <v>17.98</v>
      </c>
      <c r="U29" s="43">
        <f t="shared" si="5"/>
        <v>0</v>
      </c>
      <c r="V29" s="43">
        <f>IF(N29&lt;&gt;0,IF(N29=SVS,0,IF(N29=SVSg,0,IF(N29=Stundenverrechnungssatz!G69,0,IF(N29=Stundenverrechnungssatz!I69,0,IF(N29=Stundenverrechnungssatz!K69,0,IF(N29=Stundenverrechnungssatz!M69,0,1)))))))</f>
        <v>0</v>
      </c>
    </row>
    <row r="30" spans="1:22" s="44" customFormat="1" ht="15" customHeight="1" x14ac:dyDescent="0.2">
      <c r="A30" s="51">
        <v>24</v>
      </c>
      <c r="B30" s="99">
        <v>1</v>
      </c>
      <c r="C30" s="100" t="s">
        <v>196</v>
      </c>
      <c r="D30" s="100"/>
      <c r="E30" s="100" t="s">
        <v>197</v>
      </c>
      <c r="F30" s="100" t="s">
        <v>234</v>
      </c>
      <c r="G30" s="100" t="s">
        <v>235</v>
      </c>
      <c r="H30" s="100" t="s">
        <v>200</v>
      </c>
      <c r="I30" s="101">
        <v>20.92</v>
      </c>
      <c r="J30" s="144"/>
      <c r="K30" s="184" t="s">
        <v>33</v>
      </c>
      <c r="L30" s="138"/>
      <c r="M30" s="102">
        <v>0</v>
      </c>
      <c r="N30" s="139">
        <f t="shared" si="0"/>
        <v>17.98</v>
      </c>
      <c r="O30" s="140">
        <f t="shared" si="1"/>
        <v>1.0000000000000001E-5</v>
      </c>
      <c r="P30" s="103">
        <f t="shared" si="2"/>
        <v>0</v>
      </c>
      <c r="Q30" s="103">
        <f t="shared" si="6"/>
        <v>0</v>
      </c>
      <c r="R30" s="103">
        <f t="shared" si="7"/>
        <v>0</v>
      </c>
      <c r="S30" s="43" t="str">
        <f t="shared" si="3"/>
        <v>N</v>
      </c>
      <c r="T30" s="43">
        <f t="shared" si="8"/>
        <v>17.98</v>
      </c>
      <c r="U30" s="43">
        <f t="shared" si="5"/>
        <v>0</v>
      </c>
      <c r="V30" s="43">
        <f>IF(N30&lt;&gt;0,IF(N30=SVS,0,IF(N30=SVSg,0,IF(N30=Stundenverrechnungssatz!G70,0,IF(N30=Stundenverrechnungssatz!I70,0,IF(N30=Stundenverrechnungssatz!K70,0,IF(N30=Stundenverrechnungssatz!M70,0,1)))))))</f>
        <v>0</v>
      </c>
    </row>
    <row r="31" spans="1:22" s="44" customFormat="1" ht="15" customHeight="1" x14ac:dyDescent="0.2">
      <c r="A31" s="99">
        <v>25</v>
      </c>
      <c r="B31" s="99">
        <v>1</v>
      </c>
      <c r="C31" s="100" t="s">
        <v>196</v>
      </c>
      <c r="D31" s="100"/>
      <c r="E31" s="100" t="s">
        <v>236</v>
      </c>
      <c r="F31" s="100" t="s">
        <v>237</v>
      </c>
      <c r="G31" s="100" t="s">
        <v>238</v>
      </c>
      <c r="H31" s="100" t="s">
        <v>239</v>
      </c>
      <c r="I31" s="101">
        <v>1286.67</v>
      </c>
      <c r="J31" s="144"/>
      <c r="K31" s="184" t="s">
        <v>33</v>
      </c>
      <c r="L31" s="138"/>
      <c r="M31" s="102">
        <v>0</v>
      </c>
      <c r="N31" s="139">
        <f t="shared" si="0"/>
        <v>17.98</v>
      </c>
      <c r="O31" s="140">
        <f t="shared" si="1"/>
        <v>1.0000000000000001E-5</v>
      </c>
      <c r="P31" s="103">
        <f t="shared" si="2"/>
        <v>0</v>
      </c>
      <c r="Q31" s="103">
        <f t="shared" si="6"/>
        <v>0</v>
      </c>
      <c r="R31" s="103">
        <f t="shared" si="7"/>
        <v>0</v>
      </c>
      <c r="S31" s="43" t="str">
        <f t="shared" si="3"/>
        <v>N</v>
      </c>
      <c r="T31" s="43">
        <f t="shared" si="8"/>
        <v>17.98</v>
      </c>
      <c r="U31" s="43">
        <f t="shared" si="5"/>
        <v>0</v>
      </c>
      <c r="V31" s="43">
        <f>IF(N31&lt;&gt;0,IF(N31=SVS,0,IF(N31=SVSg,0,IF(N31=Stundenverrechnungssatz!G71,0,IF(N31=Stundenverrechnungssatz!I71,0,IF(N31=Stundenverrechnungssatz!K71,0,IF(N31=Stundenverrechnungssatz!M71,0,1)))))))</f>
        <v>0</v>
      </c>
    </row>
    <row r="32" spans="1:22" s="44" customFormat="1" ht="15" customHeight="1" x14ac:dyDescent="0.2">
      <c r="A32" s="51">
        <v>26</v>
      </c>
      <c r="B32" s="99">
        <v>1</v>
      </c>
      <c r="C32" s="100" t="s">
        <v>196</v>
      </c>
      <c r="D32" s="100"/>
      <c r="E32" s="100" t="s">
        <v>236</v>
      </c>
      <c r="F32" s="100"/>
      <c r="G32" s="100" t="s">
        <v>204</v>
      </c>
      <c r="H32" s="100" t="s">
        <v>240</v>
      </c>
      <c r="I32" s="101">
        <v>12.71</v>
      </c>
      <c r="J32" s="144"/>
      <c r="K32" s="184" t="s">
        <v>34</v>
      </c>
      <c r="L32" s="138"/>
      <c r="M32" s="102">
        <v>247.01</v>
      </c>
      <c r="N32" s="139">
        <f t="shared" si="0"/>
        <v>17.98</v>
      </c>
      <c r="O32" s="140" t="str">
        <f t="shared" si="1"/>
        <v/>
      </c>
      <c r="P32" s="103">
        <f t="shared" si="2"/>
        <v>3139.4971</v>
      </c>
      <c r="Q32" s="103" t="e">
        <f t="shared" si="6"/>
        <v>#VALUE!</v>
      </c>
      <c r="R32" s="103" t="e">
        <f t="shared" si="7"/>
        <v>#VALUE!</v>
      </c>
      <c r="S32" s="43" t="str">
        <f t="shared" si="3"/>
        <v>F</v>
      </c>
      <c r="T32" s="43">
        <f t="shared" si="8"/>
        <v>17.98</v>
      </c>
      <c r="U32" s="43">
        <f t="shared" si="5"/>
        <v>0</v>
      </c>
      <c r="V32" s="43">
        <f>IF(N32&lt;&gt;0,IF(N32=SVS,0,IF(N32=SVSg,0,IF(N32=Stundenverrechnungssatz!G72,0,IF(N32=Stundenverrechnungssatz!I72,0,IF(N32=Stundenverrechnungssatz!K72,0,IF(N32=Stundenverrechnungssatz!M72,0,1)))))))</f>
        <v>0</v>
      </c>
    </row>
    <row r="33" spans="1:23" s="44" customFormat="1" ht="15" customHeight="1" x14ac:dyDescent="0.2">
      <c r="A33" s="99">
        <v>27</v>
      </c>
      <c r="B33" s="99">
        <v>1</v>
      </c>
      <c r="C33" s="100" t="s">
        <v>196</v>
      </c>
      <c r="D33" s="100"/>
      <c r="E33" s="100" t="s">
        <v>236</v>
      </c>
      <c r="F33" s="100" t="s">
        <v>241</v>
      </c>
      <c r="G33" s="100" t="s">
        <v>242</v>
      </c>
      <c r="H33" s="100" t="s">
        <v>200</v>
      </c>
      <c r="I33" s="101">
        <v>30.37</v>
      </c>
      <c r="J33" s="144"/>
      <c r="K33" s="184" t="s">
        <v>33</v>
      </c>
      <c r="L33" s="138"/>
      <c r="M33" s="102">
        <v>0</v>
      </c>
      <c r="N33" s="139">
        <f t="shared" si="0"/>
        <v>17.98</v>
      </c>
      <c r="O33" s="140">
        <f t="shared" si="1"/>
        <v>1.0000000000000001E-5</v>
      </c>
      <c r="P33" s="103">
        <f t="shared" si="2"/>
        <v>0</v>
      </c>
      <c r="Q33" s="103">
        <f t="shared" si="6"/>
        <v>0</v>
      </c>
      <c r="R33" s="103">
        <f t="shared" si="7"/>
        <v>0</v>
      </c>
      <c r="S33" s="43" t="str">
        <f t="shared" si="3"/>
        <v>N</v>
      </c>
      <c r="T33" s="43">
        <f t="shared" si="8"/>
        <v>17.98</v>
      </c>
      <c r="U33" s="43">
        <f t="shared" si="5"/>
        <v>0</v>
      </c>
      <c r="V33" s="43">
        <f>IF(N33&lt;&gt;0,IF(N33=SVS,0,IF(N33=SVSg,0,IF(N33=Stundenverrechnungssatz!G73,0,IF(N33=Stundenverrechnungssatz!I73,0,IF(N33=Stundenverrechnungssatz!K73,0,IF(N33=Stundenverrechnungssatz!M73,0,1)))))))</f>
        <v>0</v>
      </c>
    </row>
    <row r="34" spans="1:23" s="44" customFormat="1" ht="15" customHeight="1" x14ac:dyDescent="0.2">
      <c r="A34" s="51">
        <v>28</v>
      </c>
      <c r="B34" s="99">
        <v>1</v>
      </c>
      <c r="C34" s="100" t="s">
        <v>196</v>
      </c>
      <c r="D34" s="100"/>
      <c r="E34" s="100" t="s">
        <v>236</v>
      </c>
      <c r="F34" s="100" t="s">
        <v>243</v>
      </c>
      <c r="G34" s="100" t="s">
        <v>244</v>
      </c>
      <c r="H34" s="100" t="s">
        <v>200</v>
      </c>
      <c r="I34" s="101">
        <v>27.49</v>
      </c>
      <c r="J34" s="144"/>
      <c r="K34" s="184" t="s">
        <v>33</v>
      </c>
      <c r="L34" s="138"/>
      <c r="M34" s="102">
        <v>0</v>
      </c>
      <c r="N34" s="139">
        <f t="shared" si="0"/>
        <v>17.98</v>
      </c>
      <c r="O34" s="140">
        <f t="shared" si="1"/>
        <v>1.0000000000000001E-5</v>
      </c>
      <c r="P34" s="103">
        <f t="shared" si="2"/>
        <v>0</v>
      </c>
      <c r="Q34" s="103">
        <f t="shared" si="6"/>
        <v>0</v>
      </c>
      <c r="R34" s="103">
        <f t="shared" si="7"/>
        <v>0</v>
      </c>
      <c r="S34" s="43" t="str">
        <f t="shared" si="3"/>
        <v>N</v>
      </c>
      <c r="T34" s="43">
        <f t="shared" si="8"/>
        <v>17.98</v>
      </c>
      <c r="U34" s="43">
        <f t="shared" si="5"/>
        <v>0</v>
      </c>
      <c r="V34" s="43">
        <f>IF(N34&lt;&gt;0,IF(N34=SVS,0,IF(N34=SVSg,0,IF(N34=Stundenverrechnungssatz!G74,0,IF(N34=Stundenverrechnungssatz!I74,0,IF(N34=Stundenverrechnungssatz!K74,0,IF(N34=Stundenverrechnungssatz!M74,0,1)))))))</f>
        <v>0</v>
      </c>
    </row>
    <row r="35" spans="1:23" s="44" customFormat="1" ht="15" customHeight="1" x14ac:dyDescent="0.2">
      <c r="A35" s="99">
        <v>29</v>
      </c>
      <c r="B35" s="99">
        <v>1</v>
      </c>
      <c r="C35" s="100" t="s">
        <v>196</v>
      </c>
      <c r="D35" s="100"/>
      <c r="E35" s="100" t="s">
        <v>236</v>
      </c>
      <c r="F35" s="100" t="s">
        <v>245</v>
      </c>
      <c r="G35" s="100" t="s">
        <v>246</v>
      </c>
      <c r="H35" s="100" t="s">
        <v>200</v>
      </c>
      <c r="I35" s="101">
        <v>44.93</v>
      </c>
      <c r="J35" s="144"/>
      <c r="K35" s="184" t="s">
        <v>33</v>
      </c>
      <c r="L35" s="138"/>
      <c r="M35" s="102">
        <v>0</v>
      </c>
      <c r="N35" s="139">
        <f t="shared" si="0"/>
        <v>17.98</v>
      </c>
      <c r="O35" s="140">
        <f t="shared" si="1"/>
        <v>1.0000000000000001E-5</v>
      </c>
      <c r="P35" s="103">
        <f t="shared" si="2"/>
        <v>0</v>
      </c>
      <c r="Q35" s="103">
        <f t="shared" si="6"/>
        <v>0</v>
      </c>
      <c r="R35" s="103">
        <f t="shared" si="7"/>
        <v>0</v>
      </c>
      <c r="S35" s="43" t="str">
        <f t="shared" si="3"/>
        <v>N</v>
      </c>
      <c r="T35" s="43">
        <f t="shared" si="8"/>
        <v>17.98</v>
      </c>
      <c r="U35" s="43">
        <f t="shared" si="5"/>
        <v>0</v>
      </c>
      <c r="V35" s="43">
        <f>IF(N35&lt;&gt;0,IF(N35=SVS,0,IF(N35=SVSg,0,IF(N35=Stundenverrechnungssatz!G75,0,IF(N35=Stundenverrechnungssatz!I75,0,IF(N35=Stundenverrechnungssatz!K75,0,IF(N35=Stundenverrechnungssatz!M75,0,1)))))))</f>
        <v>0</v>
      </c>
    </row>
    <row r="36" spans="1:23" s="44" customFormat="1" ht="15" customHeight="1" x14ac:dyDescent="0.2">
      <c r="A36" s="51">
        <v>30</v>
      </c>
      <c r="B36" s="99">
        <v>1</v>
      </c>
      <c r="C36" s="100" t="s">
        <v>196</v>
      </c>
      <c r="D36" s="100"/>
      <c r="E36" s="100" t="s">
        <v>236</v>
      </c>
      <c r="F36" s="100" t="s">
        <v>247</v>
      </c>
      <c r="G36" s="100" t="s">
        <v>248</v>
      </c>
      <c r="H36" s="100" t="s">
        <v>249</v>
      </c>
      <c r="I36" s="101">
        <v>16.41</v>
      </c>
      <c r="J36" s="144"/>
      <c r="K36" s="184" t="s">
        <v>33</v>
      </c>
      <c r="L36" s="138"/>
      <c r="M36" s="102">
        <v>0</v>
      </c>
      <c r="N36" s="139">
        <f t="shared" si="0"/>
        <v>17.98</v>
      </c>
      <c r="O36" s="140">
        <f t="shared" si="1"/>
        <v>1.0000000000000001E-5</v>
      </c>
      <c r="P36" s="103">
        <f t="shared" si="2"/>
        <v>0</v>
      </c>
      <c r="Q36" s="103">
        <f t="shared" si="6"/>
        <v>0</v>
      </c>
      <c r="R36" s="103">
        <f t="shared" si="7"/>
        <v>0</v>
      </c>
      <c r="S36" s="43" t="str">
        <f t="shared" si="3"/>
        <v>N</v>
      </c>
      <c r="T36" s="43">
        <f t="shared" si="8"/>
        <v>17.98</v>
      </c>
      <c r="U36" s="43">
        <f t="shared" si="5"/>
        <v>0</v>
      </c>
      <c r="V36" s="43">
        <f>IF(N36&lt;&gt;0,IF(N36=SVS,0,IF(N36=SVSg,0,IF(N36=Stundenverrechnungssatz!G76,0,IF(N36=Stundenverrechnungssatz!I76,0,IF(N36=Stundenverrechnungssatz!K76,0,IF(N36=Stundenverrechnungssatz!M76,0,1)))))))</f>
        <v>0</v>
      </c>
    </row>
    <row r="37" spans="1:23" s="44" customFormat="1" ht="15" customHeight="1" x14ac:dyDescent="0.2">
      <c r="A37" s="99">
        <v>31</v>
      </c>
      <c r="B37" s="99">
        <v>1</v>
      </c>
      <c r="C37" s="100" t="s">
        <v>196</v>
      </c>
      <c r="D37" s="100"/>
      <c r="E37" s="100" t="s">
        <v>236</v>
      </c>
      <c r="F37" s="100" t="s">
        <v>250</v>
      </c>
      <c r="G37" s="100" t="s">
        <v>251</v>
      </c>
      <c r="H37" s="100" t="s">
        <v>200</v>
      </c>
      <c r="I37" s="101">
        <v>27.81</v>
      </c>
      <c r="J37" s="144"/>
      <c r="K37" s="184" t="s">
        <v>33</v>
      </c>
      <c r="L37" s="138"/>
      <c r="M37" s="102">
        <v>0</v>
      </c>
      <c r="N37" s="139">
        <f t="shared" si="0"/>
        <v>17.98</v>
      </c>
      <c r="O37" s="140">
        <f t="shared" si="1"/>
        <v>1.0000000000000001E-5</v>
      </c>
      <c r="P37" s="103">
        <f t="shared" si="2"/>
        <v>0</v>
      </c>
      <c r="Q37" s="103">
        <f t="shared" si="6"/>
        <v>0</v>
      </c>
      <c r="R37" s="103">
        <f t="shared" si="7"/>
        <v>0</v>
      </c>
      <c r="S37" s="43" t="str">
        <f t="shared" si="3"/>
        <v>N</v>
      </c>
      <c r="T37" s="43">
        <f t="shared" si="8"/>
        <v>17.98</v>
      </c>
      <c r="U37" s="43">
        <f t="shared" si="5"/>
        <v>0</v>
      </c>
      <c r="V37" s="43">
        <f>IF(N37&lt;&gt;0,IF(N37=SVS,0,IF(N37=SVSg,0,IF(N37=Stundenverrechnungssatz!G77,0,IF(N37=Stundenverrechnungssatz!I77,0,IF(N37=Stundenverrechnungssatz!K77,0,IF(N37=Stundenverrechnungssatz!M77,0,1)))))))</f>
        <v>0</v>
      </c>
    </row>
    <row r="38" spans="1:23" s="44" customFormat="1" ht="15" customHeight="1" x14ac:dyDescent="0.2">
      <c r="A38" s="51">
        <v>32</v>
      </c>
      <c r="B38" s="99">
        <v>1</v>
      </c>
      <c r="C38" s="100" t="s">
        <v>196</v>
      </c>
      <c r="D38" s="100"/>
      <c r="E38" s="100" t="s">
        <v>236</v>
      </c>
      <c r="F38" s="100" t="s">
        <v>252</v>
      </c>
      <c r="G38" s="100" t="s">
        <v>253</v>
      </c>
      <c r="H38" s="100" t="s">
        <v>221</v>
      </c>
      <c r="I38" s="101">
        <v>36.96</v>
      </c>
      <c r="J38" s="144"/>
      <c r="K38" s="184" t="s">
        <v>33</v>
      </c>
      <c r="L38" s="138"/>
      <c r="M38" s="102">
        <v>0</v>
      </c>
      <c r="N38" s="139">
        <f t="shared" si="0"/>
        <v>17.98</v>
      </c>
      <c r="O38" s="140">
        <f t="shared" si="1"/>
        <v>1.0000000000000001E-5</v>
      </c>
      <c r="P38" s="103">
        <f t="shared" si="2"/>
        <v>0</v>
      </c>
      <c r="Q38" s="103">
        <f t="shared" si="6"/>
        <v>0</v>
      </c>
      <c r="R38" s="103">
        <f t="shared" si="7"/>
        <v>0</v>
      </c>
      <c r="S38" s="43" t="str">
        <f t="shared" si="3"/>
        <v>N</v>
      </c>
      <c r="T38" s="43">
        <f t="shared" si="8"/>
        <v>17.98</v>
      </c>
      <c r="U38" s="43">
        <f t="shared" si="5"/>
        <v>0</v>
      </c>
      <c r="V38" s="43">
        <f>IF(N38&lt;&gt;0,IF(N38=SVS,0,IF(N38=SVSg,0,IF(N38=Stundenverrechnungssatz!G78,0,IF(N38=Stundenverrechnungssatz!I78,0,IF(N38=Stundenverrechnungssatz!K78,0,IF(N38=Stundenverrechnungssatz!M78,0,1)))))))</f>
        <v>0</v>
      </c>
    </row>
    <row r="39" spans="1:23" s="44" customFormat="1" ht="15" customHeight="1" x14ac:dyDescent="0.2">
      <c r="A39" s="99">
        <v>33</v>
      </c>
      <c r="B39" s="99">
        <v>1</v>
      </c>
      <c r="C39" s="100" t="s">
        <v>196</v>
      </c>
      <c r="D39" s="100"/>
      <c r="E39" s="100" t="s">
        <v>236</v>
      </c>
      <c r="F39" s="100" t="s">
        <v>254</v>
      </c>
      <c r="G39" s="100" t="s">
        <v>255</v>
      </c>
      <c r="H39" s="100" t="s">
        <v>205</v>
      </c>
      <c r="I39" s="101">
        <v>12.2</v>
      </c>
      <c r="J39" s="144"/>
      <c r="K39" s="184" t="s">
        <v>32</v>
      </c>
      <c r="L39" s="138"/>
      <c r="M39" s="102">
        <v>247.01</v>
      </c>
      <c r="N39" s="139">
        <f t="shared" si="0"/>
        <v>17.98</v>
      </c>
      <c r="O39" s="140" t="str">
        <f t="shared" si="1"/>
        <v/>
      </c>
      <c r="P39" s="103">
        <f t="shared" si="2"/>
        <v>3013.5219999999999</v>
      </c>
      <c r="Q39" s="103" t="e">
        <f t="shared" si="6"/>
        <v>#VALUE!</v>
      </c>
      <c r="R39" s="103" t="e">
        <f t="shared" si="7"/>
        <v>#VALUE!</v>
      </c>
      <c r="S39" s="43" t="str">
        <f t="shared" si="3"/>
        <v>C</v>
      </c>
      <c r="T39" s="43">
        <f t="shared" si="8"/>
        <v>17.98</v>
      </c>
      <c r="U39" s="43">
        <f t="shared" si="5"/>
        <v>0</v>
      </c>
      <c r="V39" s="43">
        <f>IF(N39&lt;&gt;0,IF(N39=SVS,0,IF(N39=SVSg,0,IF(N39=Stundenverrechnungssatz!G79,0,IF(N39=Stundenverrechnungssatz!I79,0,IF(N39=Stundenverrechnungssatz!K79,0,IF(N39=Stundenverrechnungssatz!M79,0,1)))))))</f>
        <v>0</v>
      </c>
    </row>
    <row r="40" spans="1:23" s="44" customFormat="1" ht="15" customHeight="1" x14ac:dyDescent="0.2">
      <c r="A40" s="51">
        <v>34</v>
      </c>
      <c r="B40" s="99">
        <v>1</v>
      </c>
      <c r="C40" s="100" t="s">
        <v>196</v>
      </c>
      <c r="D40" s="100"/>
      <c r="E40" s="100" t="s">
        <v>236</v>
      </c>
      <c r="F40" s="100" t="s">
        <v>256</v>
      </c>
      <c r="G40" s="100" t="s">
        <v>257</v>
      </c>
      <c r="H40" s="100" t="s">
        <v>205</v>
      </c>
      <c r="I40" s="101">
        <v>8.5299999999999994</v>
      </c>
      <c r="J40" s="144"/>
      <c r="K40" s="184" t="s">
        <v>32</v>
      </c>
      <c r="L40" s="138"/>
      <c r="M40" s="102">
        <v>247.01</v>
      </c>
      <c r="N40" s="139">
        <f t="shared" si="0"/>
        <v>17.98</v>
      </c>
      <c r="O40" s="140" t="str">
        <f t="shared" si="1"/>
        <v/>
      </c>
      <c r="P40" s="103">
        <f t="shared" si="2"/>
        <v>2106.9952999999996</v>
      </c>
      <c r="Q40" s="103" t="e">
        <f t="shared" si="6"/>
        <v>#VALUE!</v>
      </c>
      <c r="R40" s="103" t="e">
        <f t="shared" si="7"/>
        <v>#VALUE!</v>
      </c>
      <c r="S40" s="43" t="str">
        <f t="shared" si="3"/>
        <v>C</v>
      </c>
      <c r="T40" s="43">
        <f t="shared" si="8"/>
        <v>17.98</v>
      </c>
      <c r="U40" s="43">
        <f t="shared" si="5"/>
        <v>0</v>
      </c>
      <c r="V40" s="43">
        <f>IF(N40&lt;&gt;0,IF(N40=SVS,0,IF(N40=SVSg,0,IF(N40=Stundenverrechnungssatz!G80,0,IF(N40=Stundenverrechnungssatz!I80,0,IF(N40=Stundenverrechnungssatz!K80,0,IF(N40=Stundenverrechnungssatz!M80,0,1)))))))</f>
        <v>0</v>
      </c>
    </row>
    <row r="41" spans="1:23" s="44" customFormat="1" ht="15" customHeight="1" x14ac:dyDescent="0.2">
      <c r="A41" s="99">
        <v>35</v>
      </c>
      <c r="B41" s="99">
        <v>1</v>
      </c>
      <c r="C41" s="100" t="s">
        <v>196</v>
      </c>
      <c r="D41" s="100"/>
      <c r="E41" s="100" t="s">
        <v>236</v>
      </c>
      <c r="F41" s="100"/>
      <c r="G41" s="100" t="s">
        <v>258</v>
      </c>
      <c r="H41" s="100" t="s">
        <v>200</v>
      </c>
      <c r="I41" s="101">
        <v>6.84</v>
      </c>
      <c r="J41" s="144"/>
      <c r="K41" s="184" t="s">
        <v>51</v>
      </c>
      <c r="L41" s="138"/>
      <c r="M41" s="102">
        <v>98.8</v>
      </c>
      <c r="N41" s="139">
        <f t="shared" si="0"/>
        <v>17.98</v>
      </c>
      <c r="O41" s="140" t="str">
        <f t="shared" si="1"/>
        <v/>
      </c>
      <c r="P41" s="103">
        <f t="shared" si="2"/>
        <v>675.79199999999992</v>
      </c>
      <c r="Q41" s="103" t="e">
        <f t="shared" si="6"/>
        <v>#VALUE!</v>
      </c>
      <c r="R41" s="103" t="e">
        <f t="shared" si="7"/>
        <v>#VALUE!</v>
      </c>
      <c r="S41" s="43" t="str">
        <f t="shared" si="3"/>
        <v>F</v>
      </c>
      <c r="T41" s="43">
        <f t="shared" si="8"/>
        <v>17.98</v>
      </c>
      <c r="U41" s="43">
        <f t="shared" si="5"/>
        <v>0</v>
      </c>
      <c r="V41" s="43">
        <f>IF(N41&lt;&gt;0,IF(N41=SVS,0,IF(N41=SVSg,0,IF(N41=Stundenverrechnungssatz!G81,0,IF(N41=Stundenverrechnungssatz!I81,0,IF(N41=Stundenverrechnungssatz!K81,0,IF(N41=Stundenverrechnungssatz!M81,0,1)))))))</f>
        <v>0</v>
      </c>
    </row>
    <row r="42" spans="1:23" s="44" customFormat="1" ht="15" customHeight="1" x14ac:dyDescent="0.2">
      <c r="A42" s="51">
        <v>36</v>
      </c>
      <c r="B42" s="99">
        <v>1</v>
      </c>
      <c r="C42" s="100" t="s">
        <v>196</v>
      </c>
      <c r="D42" s="100"/>
      <c r="E42" s="100" t="s">
        <v>236</v>
      </c>
      <c r="F42" s="100"/>
      <c r="G42" s="100" t="s">
        <v>207</v>
      </c>
      <c r="H42" s="100" t="s">
        <v>200</v>
      </c>
      <c r="I42" s="101">
        <v>77.739999999999995</v>
      </c>
      <c r="J42" s="144"/>
      <c r="K42" s="184" t="s">
        <v>51</v>
      </c>
      <c r="L42" s="138"/>
      <c r="M42" s="102">
        <v>98.8</v>
      </c>
      <c r="N42" s="139">
        <f t="shared" si="0"/>
        <v>17.98</v>
      </c>
      <c r="O42" s="140" t="str">
        <f t="shared" si="1"/>
        <v/>
      </c>
      <c r="P42" s="103">
        <f t="shared" si="2"/>
        <v>7680.7119999999995</v>
      </c>
      <c r="Q42" s="103" t="e">
        <f t="shared" si="6"/>
        <v>#VALUE!</v>
      </c>
      <c r="R42" s="103" t="e">
        <f t="shared" si="7"/>
        <v>#VALUE!</v>
      </c>
      <c r="S42" s="43" t="str">
        <f t="shared" si="3"/>
        <v>F</v>
      </c>
      <c r="T42" s="43">
        <f t="shared" si="8"/>
        <v>17.98</v>
      </c>
      <c r="U42" s="43">
        <f t="shared" si="5"/>
        <v>0</v>
      </c>
      <c r="V42" s="43">
        <f>IF(N42&lt;&gt;0,IF(N42=SVS,0,IF(N42=SVSg,0,IF(N42=Stundenverrechnungssatz!G82,0,IF(N42=Stundenverrechnungssatz!I82,0,IF(N42=Stundenverrechnungssatz!K82,0,IF(N42=Stundenverrechnungssatz!M82,0,1)))))))</f>
        <v>0</v>
      </c>
    </row>
    <row r="43" spans="1:23" s="44" customFormat="1" ht="15" customHeight="1" x14ac:dyDescent="0.2">
      <c r="A43" s="99">
        <v>37</v>
      </c>
      <c r="B43" s="99">
        <v>1</v>
      </c>
      <c r="C43" s="100" t="s">
        <v>196</v>
      </c>
      <c r="D43" s="100"/>
      <c r="E43" s="100" t="s">
        <v>236</v>
      </c>
      <c r="F43" s="100"/>
      <c r="G43" s="100" t="s">
        <v>220</v>
      </c>
      <c r="H43" s="100" t="s">
        <v>200</v>
      </c>
      <c r="I43" s="101">
        <v>36.380000000000003</v>
      </c>
      <c r="J43" s="144"/>
      <c r="K43" s="184" t="s">
        <v>34</v>
      </c>
      <c r="L43" s="138"/>
      <c r="M43" s="102">
        <v>247.01</v>
      </c>
      <c r="N43" s="139">
        <f t="shared" si="0"/>
        <v>17.98</v>
      </c>
      <c r="O43" s="140" t="str">
        <f t="shared" si="1"/>
        <v/>
      </c>
      <c r="P43" s="103">
        <f t="shared" si="2"/>
        <v>8986.2237999999998</v>
      </c>
      <c r="Q43" s="103" t="e">
        <f t="shared" si="6"/>
        <v>#VALUE!</v>
      </c>
      <c r="R43" s="103" t="e">
        <f t="shared" si="7"/>
        <v>#VALUE!</v>
      </c>
      <c r="S43" s="43" t="str">
        <f t="shared" si="3"/>
        <v>F</v>
      </c>
      <c r="T43" s="43">
        <f t="shared" si="8"/>
        <v>17.98</v>
      </c>
      <c r="U43" s="43">
        <f t="shared" si="5"/>
        <v>0</v>
      </c>
      <c r="V43" s="43">
        <f>IF(N43&lt;&gt;0,IF(N43=SVS,0,IF(N43=SVSg,0,IF(N43=Stundenverrechnungssatz!G83,0,IF(N43=Stundenverrechnungssatz!I83,0,IF(N43=Stundenverrechnungssatz!K83,0,IF(N43=Stundenverrechnungssatz!M83,0,1)))))))</f>
        <v>0</v>
      </c>
    </row>
    <row r="44" spans="1:23" s="44" customFormat="1" ht="15" customHeight="1" x14ac:dyDescent="0.2">
      <c r="A44" s="51">
        <v>38</v>
      </c>
      <c r="B44" s="99">
        <v>1</v>
      </c>
      <c r="C44" s="100" t="s">
        <v>196</v>
      </c>
      <c r="D44" s="100"/>
      <c r="E44" s="100" t="s">
        <v>236</v>
      </c>
      <c r="F44" s="100"/>
      <c r="G44" s="100" t="s">
        <v>231</v>
      </c>
      <c r="H44" s="100" t="s">
        <v>200</v>
      </c>
      <c r="I44" s="101">
        <v>59.67</v>
      </c>
      <c r="J44" s="144"/>
      <c r="K44" s="184" t="s">
        <v>51</v>
      </c>
      <c r="L44" s="138"/>
      <c r="M44" s="102">
        <v>98.8</v>
      </c>
      <c r="N44" s="139">
        <f t="shared" si="0"/>
        <v>17.98</v>
      </c>
      <c r="O44" s="140" t="str">
        <f t="shared" si="1"/>
        <v/>
      </c>
      <c r="P44" s="103">
        <f t="shared" si="2"/>
        <v>5895.3959999999997</v>
      </c>
      <c r="Q44" s="103" t="e">
        <f t="shared" si="6"/>
        <v>#VALUE!</v>
      </c>
      <c r="R44" s="103" t="e">
        <f t="shared" si="7"/>
        <v>#VALUE!</v>
      </c>
      <c r="S44" s="43" t="str">
        <f t="shared" si="3"/>
        <v>F</v>
      </c>
      <c r="T44" s="43">
        <f t="shared" si="8"/>
        <v>17.98</v>
      </c>
      <c r="U44" s="43">
        <f t="shared" si="5"/>
        <v>0</v>
      </c>
      <c r="V44" s="43">
        <f>IF(N44&lt;&gt;0,IF(N44=SVS,0,IF(N44=SVSg,0,IF(N44=Stundenverrechnungssatz!G84,0,IF(N44=Stundenverrechnungssatz!I84,0,IF(N44=Stundenverrechnungssatz!K84,0,IF(N44=Stundenverrechnungssatz!M84,0,1)))))))</f>
        <v>0</v>
      </c>
    </row>
    <row r="45" spans="1:23" s="44" customFormat="1" ht="15" customHeight="1" x14ac:dyDescent="0.2">
      <c r="A45" s="99">
        <v>39</v>
      </c>
      <c r="B45" s="99">
        <v>1</v>
      </c>
      <c r="C45" s="100" t="s">
        <v>196</v>
      </c>
      <c r="D45" s="100"/>
      <c r="E45" s="100" t="s">
        <v>236</v>
      </c>
      <c r="F45" s="100" t="s">
        <v>259</v>
      </c>
      <c r="G45" s="100" t="s">
        <v>203</v>
      </c>
      <c r="H45" s="100" t="s">
        <v>200</v>
      </c>
      <c r="I45" s="101">
        <v>6.51</v>
      </c>
      <c r="J45" s="144"/>
      <c r="K45" s="184" t="s">
        <v>33</v>
      </c>
      <c r="L45" s="138"/>
      <c r="M45" s="102">
        <v>0</v>
      </c>
      <c r="N45" s="139">
        <f t="shared" si="0"/>
        <v>17.98</v>
      </c>
      <c r="O45" s="140">
        <f t="shared" si="1"/>
        <v>1.0000000000000001E-5</v>
      </c>
      <c r="P45" s="103">
        <f t="shared" si="2"/>
        <v>0</v>
      </c>
      <c r="Q45" s="103">
        <f t="shared" si="6"/>
        <v>0</v>
      </c>
      <c r="R45" s="103">
        <f t="shared" si="7"/>
        <v>0</v>
      </c>
      <c r="S45" s="43" t="str">
        <f t="shared" si="3"/>
        <v>N</v>
      </c>
      <c r="T45" s="43">
        <f t="shared" si="8"/>
        <v>17.98</v>
      </c>
      <c r="U45" s="43">
        <f t="shared" si="5"/>
        <v>0</v>
      </c>
      <c r="V45" s="43">
        <f>IF(N45&lt;&gt;0,IF(N45=SVS,0,IF(N45=SVSg,0,IF(N45=Stundenverrechnungssatz!G85,0,IF(N45=Stundenverrechnungssatz!I85,0,IF(N45=Stundenverrechnungssatz!K85,0,IF(N45=Stundenverrechnungssatz!M85,0,1)))))))</f>
        <v>0</v>
      </c>
    </row>
    <row r="46" spans="1:23" s="45" customFormat="1" ht="15" customHeight="1" x14ac:dyDescent="0.2">
      <c r="A46" s="51">
        <v>40</v>
      </c>
      <c r="B46" s="99">
        <v>1</v>
      </c>
      <c r="C46" s="100" t="s">
        <v>196</v>
      </c>
      <c r="D46" s="100"/>
      <c r="E46" s="100" t="s">
        <v>236</v>
      </c>
      <c r="F46" s="100" t="s">
        <v>260</v>
      </c>
      <c r="G46" s="100" t="s">
        <v>261</v>
      </c>
      <c r="H46" s="100" t="s">
        <v>205</v>
      </c>
      <c r="I46" s="101">
        <v>2.15</v>
      </c>
      <c r="J46" s="144"/>
      <c r="K46" s="184" t="s">
        <v>32</v>
      </c>
      <c r="L46" s="138"/>
      <c r="M46" s="102">
        <v>247.01</v>
      </c>
      <c r="N46" s="139">
        <f t="shared" si="0"/>
        <v>17.98</v>
      </c>
      <c r="O46" s="140" t="str">
        <f t="shared" si="1"/>
        <v/>
      </c>
      <c r="P46" s="103">
        <f t="shared" si="2"/>
        <v>531.07150000000001</v>
      </c>
      <c r="Q46" s="103" t="e">
        <f t="shared" si="6"/>
        <v>#VALUE!</v>
      </c>
      <c r="R46" s="103" t="e">
        <f t="shared" si="7"/>
        <v>#VALUE!</v>
      </c>
      <c r="S46" s="43" t="str">
        <f t="shared" si="3"/>
        <v>C</v>
      </c>
      <c r="T46" s="43">
        <f t="shared" si="8"/>
        <v>17.98</v>
      </c>
      <c r="U46" s="43">
        <f t="shared" si="5"/>
        <v>0</v>
      </c>
      <c r="V46" s="43">
        <f>IF(N46&lt;&gt;0,IF(N46=SVS,0,IF(N46=SVSg,0,IF(N46=Stundenverrechnungssatz!G86,0,IF(N46=Stundenverrechnungssatz!I86,0,IF(N46=Stundenverrechnungssatz!K86,0,IF(N46=Stundenverrechnungssatz!M86,0,1)))))))</f>
        <v>0</v>
      </c>
      <c r="W46" s="44"/>
    </row>
    <row r="47" spans="1:23" s="44" customFormat="1" ht="15" customHeight="1" x14ac:dyDescent="0.2">
      <c r="A47" s="99">
        <v>41</v>
      </c>
      <c r="B47" s="99">
        <v>1</v>
      </c>
      <c r="C47" s="100" t="s">
        <v>196</v>
      </c>
      <c r="D47" s="100"/>
      <c r="E47" s="100" t="s">
        <v>236</v>
      </c>
      <c r="F47" s="100" t="s">
        <v>262</v>
      </c>
      <c r="G47" s="100" t="s">
        <v>263</v>
      </c>
      <c r="H47" s="100" t="s">
        <v>205</v>
      </c>
      <c r="I47" s="101">
        <v>19.34</v>
      </c>
      <c r="J47" s="144"/>
      <c r="K47" s="184" t="s">
        <v>33</v>
      </c>
      <c r="L47" s="138"/>
      <c r="M47" s="102">
        <v>0</v>
      </c>
      <c r="N47" s="139">
        <f t="shared" si="0"/>
        <v>17.98</v>
      </c>
      <c r="O47" s="140">
        <f t="shared" si="1"/>
        <v>1.0000000000000001E-5</v>
      </c>
      <c r="P47" s="103">
        <f t="shared" si="2"/>
        <v>0</v>
      </c>
      <c r="Q47" s="103">
        <f t="shared" si="6"/>
        <v>0</v>
      </c>
      <c r="R47" s="103">
        <f t="shared" si="7"/>
        <v>0</v>
      </c>
      <c r="S47" s="43" t="str">
        <f t="shared" si="3"/>
        <v>N</v>
      </c>
      <c r="T47" s="43">
        <f t="shared" si="8"/>
        <v>17.98</v>
      </c>
      <c r="U47" s="43">
        <f t="shared" si="5"/>
        <v>0</v>
      </c>
      <c r="V47" s="43">
        <f>IF(N47&lt;&gt;0,IF(N47=SVS,0,IF(N47=SVSg,0,IF(N47=Stundenverrechnungssatz!G87,0,IF(N47=Stundenverrechnungssatz!I87,0,IF(N47=Stundenverrechnungssatz!K87,0,IF(N47=Stundenverrechnungssatz!M87,0,1)))))))</f>
        <v>0</v>
      </c>
    </row>
    <row r="48" spans="1:23" s="45" customFormat="1" ht="15" customHeight="1" x14ac:dyDescent="0.2">
      <c r="A48" s="51">
        <v>42</v>
      </c>
      <c r="B48" s="99">
        <v>1</v>
      </c>
      <c r="C48" s="100" t="s">
        <v>196</v>
      </c>
      <c r="D48" s="100"/>
      <c r="E48" s="100" t="s">
        <v>236</v>
      </c>
      <c r="F48" s="100" t="s">
        <v>264</v>
      </c>
      <c r="G48" s="100" t="s">
        <v>265</v>
      </c>
      <c r="H48" s="100" t="s">
        <v>205</v>
      </c>
      <c r="I48" s="101">
        <v>17.02</v>
      </c>
      <c r="J48" s="144"/>
      <c r="K48" s="184" t="s">
        <v>33</v>
      </c>
      <c r="L48" s="138"/>
      <c r="M48" s="102">
        <v>0</v>
      </c>
      <c r="N48" s="139">
        <f t="shared" si="0"/>
        <v>17.98</v>
      </c>
      <c r="O48" s="140">
        <f t="shared" si="1"/>
        <v>1.0000000000000001E-5</v>
      </c>
      <c r="P48" s="103">
        <f t="shared" si="2"/>
        <v>0</v>
      </c>
      <c r="Q48" s="103">
        <f t="shared" si="6"/>
        <v>0</v>
      </c>
      <c r="R48" s="103">
        <f t="shared" si="7"/>
        <v>0</v>
      </c>
      <c r="S48" s="43" t="str">
        <f t="shared" si="3"/>
        <v>N</v>
      </c>
      <c r="T48" s="43">
        <f t="shared" si="8"/>
        <v>17.98</v>
      </c>
      <c r="U48" s="43">
        <f t="shared" si="5"/>
        <v>0</v>
      </c>
      <c r="V48" s="43">
        <f>IF(N48&lt;&gt;0,IF(N48=SVS,0,IF(N48=SVSg,0,IF(N48=Stundenverrechnungssatz!G88,0,IF(N48=Stundenverrechnungssatz!I88,0,IF(N48=Stundenverrechnungssatz!K88,0,IF(N48=Stundenverrechnungssatz!M88,0,1)))))))</f>
        <v>0</v>
      </c>
      <c r="W48" s="44"/>
    </row>
    <row r="49" spans="1:23" s="44" customFormat="1" ht="15" customHeight="1" x14ac:dyDescent="0.2">
      <c r="A49" s="99">
        <v>43</v>
      </c>
      <c r="B49" s="99">
        <v>1</v>
      </c>
      <c r="C49" s="100" t="s">
        <v>196</v>
      </c>
      <c r="D49" s="100"/>
      <c r="E49" s="100" t="s">
        <v>236</v>
      </c>
      <c r="F49" s="100" t="s">
        <v>266</v>
      </c>
      <c r="G49" s="100" t="s">
        <v>267</v>
      </c>
      <c r="H49" s="100" t="s">
        <v>249</v>
      </c>
      <c r="I49" s="101">
        <v>29.06</v>
      </c>
      <c r="J49" s="144"/>
      <c r="K49" s="184" t="s">
        <v>31</v>
      </c>
      <c r="L49" s="138" t="s">
        <v>740</v>
      </c>
      <c r="M49" s="102">
        <v>49.4</v>
      </c>
      <c r="N49" s="139">
        <f t="shared" si="0"/>
        <v>17.98</v>
      </c>
      <c r="O49" s="140" t="str">
        <f t="shared" si="1"/>
        <v/>
      </c>
      <c r="P49" s="103">
        <f t="shared" si="2"/>
        <v>1435.5639999999999</v>
      </c>
      <c r="Q49" s="103" t="e">
        <f t="shared" si="6"/>
        <v>#VALUE!</v>
      </c>
      <c r="R49" s="103" t="e">
        <f t="shared" si="7"/>
        <v>#VALUE!</v>
      </c>
      <c r="S49" s="43" t="str">
        <f t="shared" si="3"/>
        <v>A</v>
      </c>
      <c r="T49" s="43">
        <f t="shared" si="8"/>
        <v>17.98</v>
      </c>
      <c r="U49" s="43">
        <f t="shared" si="5"/>
        <v>0</v>
      </c>
      <c r="V49" s="43">
        <f>IF(N49&lt;&gt;0,IF(N49=SVS,0,IF(N49=SVSg,0,IF(N49=Stundenverrechnungssatz!G89,0,IF(N49=Stundenverrechnungssatz!I89,0,IF(N49=Stundenverrechnungssatz!K89,0,IF(N49=Stundenverrechnungssatz!M89,0,1)))))))</f>
        <v>0</v>
      </c>
    </row>
    <row r="50" spans="1:23" s="44" customFormat="1" ht="15" customHeight="1" x14ac:dyDescent="0.2">
      <c r="A50" s="51">
        <v>44</v>
      </c>
      <c r="B50" s="99">
        <v>1</v>
      </c>
      <c r="C50" s="100" t="s">
        <v>196</v>
      </c>
      <c r="D50" s="100"/>
      <c r="E50" s="100" t="s">
        <v>236</v>
      </c>
      <c r="F50" s="100" t="s">
        <v>268</v>
      </c>
      <c r="G50" s="100" t="s">
        <v>269</v>
      </c>
      <c r="H50" s="100" t="s">
        <v>200</v>
      </c>
      <c r="I50" s="101">
        <v>181.46</v>
      </c>
      <c r="J50" s="144"/>
      <c r="K50" s="184" t="s">
        <v>33</v>
      </c>
      <c r="L50" s="138"/>
      <c r="M50" s="102">
        <v>0</v>
      </c>
      <c r="N50" s="139">
        <f t="shared" si="0"/>
        <v>17.98</v>
      </c>
      <c r="O50" s="140">
        <f t="shared" si="1"/>
        <v>1.0000000000000001E-5</v>
      </c>
      <c r="P50" s="103">
        <f t="shared" si="2"/>
        <v>0</v>
      </c>
      <c r="Q50" s="103">
        <f t="shared" si="6"/>
        <v>0</v>
      </c>
      <c r="R50" s="103">
        <f t="shared" si="7"/>
        <v>0</v>
      </c>
      <c r="S50" s="43" t="str">
        <f t="shared" si="3"/>
        <v>N</v>
      </c>
      <c r="T50" s="43">
        <f t="shared" si="8"/>
        <v>17.98</v>
      </c>
      <c r="U50" s="43">
        <f t="shared" si="5"/>
        <v>0</v>
      </c>
      <c r="V50" s="43">
        <f>IF(N50&lt;&gt;0,IF(N50=SVS,0,IF(N50=SVSg,0,IF(N50=Stundenverrechnungssatz!G90,0,IF(N50=Stundenverrechnungssatz!I90,0,IF(N50=Stundenverrechnungssatz!K90,0,IF(N50=Stundenverrechnungssatz!M90,0,1)))))))</f>
        <v>0</v>
      </c>
    </row>
    <row r="51" spans="1:23" s="44" customFormat="1" ht="15" customHeight="1" x14ac:dyDescent="0.2">
      <c r="A51" s="99">
        <v>45</v>
      </c>
      <c r="B51" s="99">
        <v>1</v>
      </c>
      <c r="C51" s="100" t="s">
        <v>196</v>
      </c>
      <c r="D51" s="100"/>
      <c r="E51" s="100" t="s">
        <v>236</v>
      </c>
      <c r="F51" s="100" t="s">
        <v>270</v>
      </c>
      <c r="G51" s="100" t="s">
        <v>203</v>
      </c>
      <c r="H51" s="100" t="s">
        <v>200</v>
      </c>
      <c r="I51" s="101">
        <v>33.590000000000003</v>
      </c>
      <c r="J51" s="144"/>
      <c r="K51" s="184" t="s">
        <v>33</v>
      </c>
      <c r="L51" s="138"/>
      <c r="M51" s="102">
        <v>0</v>
      </c>
      <c r="N51" s="139">
        <f t="shared" si="0"/>
        <v>17.98</v>
      </c>
      <c r="O51" s="140">
        <f t="shared" si="1"/>
        <v>1.0000000000000001E-5</v>
      </c>
      <c r="P51" s="103">
        <f t="shared" si="2"/>
        <v>0</v>
      </c>
      <c r="Q51" s="103">
        <f t="shared" si="6"/>
        <v>0</v>
      </c>
      <c r="R51" s="103">
        <f t="shared" si="7"/>
        <v>0</v>
      </c>
      <c r="S51" s="43" t="str">
        <f t="shared" si="3"/>
        <v>N</v>
      </c>
      <c r="T51" s="43">
        <f t="shared" si="8"/>
        <v>17.98</v>
      </c>
      <c r="U51" s="43">
        <f t="shared" si="5"/>
        <v>0</v>
      </c>
      <c r="V51" s="43">
        <f>IF(N51&lt;&gt;0,IF(N51=SVS,0,IF(N51=SVSg,0,IF(N51=Stundenverrechnungssatz!G91,0,IF(N51=Stundenverrechnungssatz!I91,0,IF(N51=Stundenverrechnungssatz!K91,0,IF(N51=Stundenverrechnungssatz!M91,0,1)))))))</f>
        <v>0</v>
      </c>
    </row>
    <row r="52" spans="1:23" s="44" customFormat="1" ht="15" customHeight="1" x14ac:dyDescent="0.2">
      <c r="A52" s="51">
        <v>46</v>
      </c>
      <c r="B52" s="99">
        <v>1</v>
      </c>
      <c r="C52" s="100" t="s">
        <v>196</v>
      </c>
      <c r="D52" s="100"/>
      <c r="E52" s="100" t="s">
        <v>236</v>
      </c>
      <c r="F52" s="100" t="s">
        <v>271</v>
      </c>
      <c r="G52" s="100" t="s">
        <v>203</v>
      </c>
      <c r="H52" s="100" t="s">
        <v>221</v>
      </c>
      <c r="I52" s="101">
        <v>27.05</v>
      </c>
      <c r="J52" s="144"/>
      <c r="K52" s="184" t="s">
        <v>33</v>
      </c>
      <c r="L52" s="138"/>
      <c r="M52" s="102">
        <v>0</v>
      </c>
      <c r="N52" s="139">
        <f t="shared" si="0"/>
        <v>17.98</v>
      </c>
      <c r="O52" s="140">
        <f t="shared" si="1"/>
        <v>1.0000000000000001E-5</v>
      </c>
      <c r="P52" s="103">
        <f t="shared" si="2"/>
        <v>0</v>
      </c>
      <c r="Q52" s="103">
        <f t="shared" si="6"/>
        <v>0</v>
      </c>
      <c r="R52" s="103">
        <f t="shared" si="7"/>
        <v>0</v>
      </c>
      <c r="S52" s="43" t="str">
        <f t="shared" si="3"/>
        <v>N</v>
      </c>
      <c r="T52" s="43">
        <f t="shared" si="8"/>
        <v>17.98</v>
      </c>
      <c r="U52" s="43">
        <f t="shared" si="5"/>
        <v>0</v>
      </c>
      <c r="V52" s="43">
        <f>IF(N52&lt;&gt;0,IF(N52=SVS,0,IF(N52=SVSg,0,IF(N52=Stundenverrechnungssatz!G92,0,IF(N52=Stundenverrechnungssatz!I92,0,IF(N52=Stundenverrechnungssatz!K92,0,IF(N52=Stundenverrechnungssatz!M92,0,1)))))))</f>
        <v>0</v>
      </c>
    </row>
    <row r="53" spans="1:23" s="44" customFormat="1" ht="15" customHeight="1" x14ac:dyDescent="0.2">
      <c r="A53" s="99">
        <v>47</v>
      </c>
      <c r="B53" s="99">
        <v>1</v>
      </c>
      <c r="C53" s="100" t="s">
        <v>196</v>
      </c>
      <c r="D53" s="100"/>
      <c r="E53" s="100" t="s">
        <v>236</v>
      </c>
      <c r="F53" s="100" t="s">
        <v>272</v>
      </c>
      <c r="G53" s="100" t="s">
        <v>203</v>
      </c>
      <c r="H53" s="100" t="s">
        <v>221</v>
      </c>
      <c r="I53" s="101">
        <v>13.06</v>
      </c>
      <c r="J53" s="144"/>
      <c r="K53" s="184" t="s">
        <v>33</v>
      </c>
      <c r="L53" s="138"/>
      <c r="M53" s="102">
        <v>0</v>
      </c>
      <c r="N53" s="139">
        <f t="shared" si="0"/>
        <v>17.98</v>
      </c>
      <c r="O53" s="140">
        <f t="shared" si="1"/>
        <v>1.0000000000000001E-5</v>
      </c>
      <c r="P53" s="103">
        <f t="shared" si="2"/>
        <v>0</v>
      </c>
      <c r="Q53" s="103">
        <f t="shared" si="6"/>
        <v>0</v>
      </c>
      <c r="R53" s="103">
        <f t="shared" si="7"/>
        <v>0</v>
      </c>
      <c r="S53" s="43" t="str">
        <f t="shared" si="3"/>
        <v>N</v>
      </c>
      <c r="T53" s="43">
        <f t="shared" si="8"/>
        <v>17.98</v>
      </c>
      <c r="U53" s="43">
        <f t="shared" si="5"/>
        <v>0</v>
      </c>
      <c r="V53" s="43">
        <f>IF(N53&lt;&gt;0,IF(N53=SVS,0,IF(N53=SVSg,0,IF(N53=Stundenverrechnungssatz!G93,0,IF(N53=Stundenverrechnungssatz!I93,0,IF(N53=Stundenverrechnungssatz!K93,0,IF(N53=Stundenverrechnungssatz!M93,0,1)))))))</f>
        <v>0</v>
      </c>
    </row>
    <row r="54" spans="1:23" s="45" customFormat="1" ht="15" customHeight="1" x14ac:dyDescent="0.2">
      <c r="A54" s="51">
        <v>48</v>
      </c>
      <c r="B54" s="99">
        <v>1</v>
      </c>
      <c r="C54" s="100" t="s">
        <v>196</v>
      </c>
      <c r="D54" s="100"/>
      <c r="E54" s="100" t="s">
        <v>236</v>
      </c>
      <c r="F54" s="100" t="s">
        <v>273</v>
      </c>
      <c r="G54" s="100" t="s">
        <v>203</v>
      </c>
      <c r="H54" s="100" t="s">
        <v>200</v>
      </c>
      <c r="I54" s="101">
        <v>10</v>
      </c>
      <c r="J54" s="144"/>
      <c r="K54" s="184" t="s">
        <v>33</v>
      </c>
      <c r="L54" s="138"/>
      <c r="M54" s="102">
        <v>0</v>
      </c>
      <c r="N54" s="139">
        <f t="shared" si="0"/>
        <v>17.98</v>
      </c>
      <c r="O54" s="140">
        <f t="shared" si="1"/>
        <v>1.0000000000000001E-5</v>
      </c>
      <c r="P54" s="103">
        <f t="shared" si="2"/>
        <v>0</v>
      </c>
      <c r="Q54" s="103">
        <f t="shared" si="6"/>
        <v>0</v>
      </c>
      <c r="R54" s="103">
        <f t="shared" si="7"/>
        <v>0</v>
      </c>
      <c r="S54" s="43" t="str">
        <f t="shared" si="3"/>
        <v>N</v>
      </c>
      <c r="T54" s="43">
        <f t="shared" si="8"/>
        <v>17.98</v>
      </c>
      <c r="U54" s="43">
        <f t="shared" si="5"/>
        <v>0</v>
      </c>
      <c r="V54" s="43">
        <f>IF(N54&lt;&gt;0,IF(N54=SVS,0,IF(N54=SVSg,0,IF(N54=Stundenverrechnungssatz!G94,0,IF(N54=Stundenverrechnungssatz!I94,0,IF(N54=Stundenverrechnungssatz!K94,0,IF(N54=Stundenverrechnungssatz!M94,0,1)))))))</f>
        <v>0</v>
      </c>
      <c r="W54" s="44"/>
    </row>
    <row r="55" spans="1:23" s="45" customFormat="1" ht="15" customHeight="1" x14ac:dyDescent="0.2">
      <c r="A55" s="99">
        <v>49</v>
      </c>
      <c r="B55" s="99">
        <v>1</v>
      </c>
      <c r="C55" s="100" t="s">
        <v>196</v>
      </c>
      <c r="D55" s="100"/>
      <c r="E55" s="100" t="s">
        <v>236</v>
      </c>
      <c r="F55" s="100" t="s">
        <v>274</v>
      </c>
      <c r="G55" s="100" t="s">
        <v>265</v>
      </c>
      <c r="H55" s="100" t="s">
        <v>221</v>
      </c>
      <c r="I55" s="101">
        <v>26.86</v>
      </c>
      <c r="J55" s="144"/>
      <c r="K55" s="184" t="s">
        <v>33</v>
      </c>
      <c r="L55" s="138"/>
      <c r="M55" s="102">
        <v>0</v>
      </c>
      <c r="N55" s="139">
        <f t="shared" si="0"/>
        <v>17.98</v>
      </c>
      <c r="O55" s="140">
        <f t="shared" si="1"/>
        <v>1.0000000000000001E-5</v>
      </c>
      <c r="P55" s="103">
        <f t="shared" si="2"/>
        <v>0</v>
      </c>
      <c r="Q55" s="103">
        <f t="shared" si="6"/>
        <v>0</v>
      </c>
      <c r="R55" s="103">
        <f t="shared" si="7"/>
        <v>0</v>
      </c>
      <c r="S55" s="43" t="str">
        <f t="shared" si="3"/>
        <v>N</v>
      </c>
      <c r="T55" s="43">
        <f t="shared" si="8"/>
        <v>17.98</v>
      </c>
      <c r="U55" s="43">
        <f t="shared" si="5"/>
        <v>0</v>
      </c>
      <c r="V55" s="43">
        <f>IF(N55&lt;&gt;0,IF(N55=SVS,0,IF(N55=SVSg,0,IF(N55=Stundenverrechnungssatz!G95,0,IF(N55=Stundenverrechnungssatz!I95,0,IF(N55=Stundenverrechnungssatz!K95,0,IF(N55=Stundenverrechnungssatz!M95,0,1)))))))</f>
        <v>0</v>
      </c>
      <c r="W55" s="44"/>
    </row>
    <row r="56" spans="1:23" s="45" customFormat="1" ht="15" customHeight="1" x14ac:dyDescent="0.2">
      <c r="A56" s="51">
        <v>50</v>
      </c>
      <c r="B56" s="99">
        <v>1</v>
      </c>
      <c r="C56" s="100" t="s">
        <v>196</v>
      </c>
      <c r="D56" s="100"/>
      <c r="E56" s="100" t="s">
        <v>236</v>
      </c>
      <c r="F56" s="100" t="s">
        <v>275</v>
      </c>
      <c r="G56" s="100" t="s">
        <v>203</v>
      </c>
      <c r="H56" s="100" t="s">
        <v>221</v>
      </c>
      <c r="I56" s="101">
        <v>36.71</v>
      </c>
      <c r="J56" s="144"/>
      <c r="K56" s="184" t="s">
        <v>33</v>
      </c>
      <c r="L56" s="138"/>
      <c r="M56" s="102">
        <v>0</v>
      </c>
      <c r="N56" s="139">
        <f t="shared" si="0"/>
        <v>17.98</v>
      </c>
      <c r="O56" s="140">
        <f t="shared" si="1"/>
        <v>1.0000000000000001E-5</v>
      </c>
      <c r="P56" s="103">
        <f t="shared" si="2"/>
        <v>0</v>
      </c>
      <c r="Q56" s="103">
        <f t="shared" si="6"/>
        <v>0</v>
      </c>
      <c r="R56" s="103">
        <f t="shared" si="7"/>
        <v>0</v>
      </c>
      <c r="S56" s="43" t="str">
        <f t="shared" si="3"/>
        <v>N</v>
      </c>
      <c r="T56" s="43">
        <f t="shared" si="8"/>
        <v>17.98</v>
      </c>
      <c r="U56" s="43">
        <f t="shared" si="5"/>
        <v>0</v>
      </c>
      <c r="V56" s="43">
        <f>IF(N56&lt;&gt;0,IF(N56=SVS,0,IF(N56=SVSg,0,IF(N56=Stundenverrechnungssatz!G96,0,IF(N56=Stundenverrechnungssatz!I96,0,IF(N56=Stundenverrechnungssatz!K96,0,IF(N56=Stundenverrechnungssatz!M96,0,1)))))))</f>
        <v>0</v>
      </c>
      <c r="W56" s="44"/>
    </row>
    <row r="57" spans="1:23" s="45" customFormat="1" ht="15" customHeight="1" x14ac:dyDescent="0.2">
      <c r="A57" s="99">
        <v>51</v>
      </c>
      <c r="B57" s="99">
        <v>1</v>
      </c>
      <c r="C57" s="100" t="s">
        <v>196</v>
      </c>
      <c r="D57" s="100"/>
      <c r="E57" s="100" t="s">
        <v>236</v>
      </c>
      <c r="F57" s="100" t="s">
        <v>276</v>
      </c>
      <c r="G57" s="100" t="s">
        <v>203</v>
      </c>
      <c r="H57" s="100" t="s">
        <v>221</v>
      </c>
      <c r="I57" s="101">
        <v>55.43</v>
      </c>
      <c r="J57" s="144"/>
      <c r="K57" s="184" t="s">
        <v>33</v>
      </c>
      <c r="L57" s="138"/>
      <c r="M57" s="102">
        <v>0</v>
      </c>
      <c r="N57" s="139">
        <f t="shared" si="0"/>
        <v>17.98</v>
      </c>
      <c r="O57" s="140">
        <f t="shared" si="1"/>
        <v>1.0000000000000001E-5</v>
      </c>
      <c r="P57" s="103">
        <f t="shared" si="2"/>
        <v>0</v>
      </c>
      <c r="Q57" s="103">
        <f t="shared" si="6"/>
        <v>0</v>
      </c>
      <c r="R57" s="103">
        <f t="shared" si="7"/>
        <v>0</v>
      </c>
      <c r="S57" s="43" t="str">
        <f t="shared" si="3"/>
        <v>N</v>
      </c>
      <c r="T57" s="43">
        <f t="shared" si="8"/>
        <v>17.98</v>
      </c>
      <c r="U57" s="43">
        <f t="shared" si="5"/>
        <v>0</v>
      </c>
      <c r="V57" s="43">
        <f>IF(N57&lt;&gt;0,IF(N57=SVS,0,IF(N57=SVSg,0,IF(N57=Stundenverrechnungssatz!G97,0,IF(N57=Stundenverrechnungssatz!I97,0,IF(N57=Stundenverrechnungssatz!K97,0,IF(N57=Stundenverrechnungssatz!M97,0,1)))))))</f>
        <v>0</v>
      </c>
      <c r="W57" s="44"/>
    </row>
    <row r="58" spans="1:23" s="45" customFormat="1" ht="15" customHeight="1" x14ac:dyDescent="0.2">
      <c r="A58" s="51">
        <v>52</v>
      </c>
      <c r="B58" s="99">
        <v>1</v>
      </c>
      <c r="C58" s="100" t="s">
        <v>196</v>
      </c>
      <c r="D58" s="100"/>
      <c r="E58" s="100" t="s">
        <v>236</v>
      </c>
      <c r="F58" s="100" t="s">
        <v>277</v>
      </c>
      <c r="G58" s="100" t="s">
        <v>203</v>
      </c>
      <c r="H58" s="100" t="s">
        <v>221</v>
      </c>
      <c r="I58" s="101">
        <v>41.82</v>
      </c>
      <c r="J58" s="144"/>
      <c r="K58" s="184" t="s">
        <v>33</v>
      </c>
      <c r="L58" s="138"/>
      <c r="M58" s="102">
        <v>0</v>
      </c>
      <c r="N58" s="139">
        <f t="shared" si="0"/>
        <v>17.98</v>
      </c>
      <c r="O58" s="140">
        <f t="shared" si="1"/>
        <v>1.0000000000000001E-5</v>
      </c>
      <c r="P58" s="103">
        <f t="shared" si="2"/>
        <v>0</v>
      </c>
      <c r="Q58" s="103">
        <f t="shared" si="6"/>
        <v>0</v>
      </c>
      <c r="R58" s="103">
        <f t="shared" si="7"/>
        <v>0</v>
      </c>
      <c r="S58" s="43" t="str">
        <f t="shared" si="3"/>
        <v>N</v>
      </c>
      <c r="T58" s="43">
        <f t="shared" si="8"/>
        <v>17.98</v>
      </c>
      <c r="U58" s="43">
        <f t="shared" si="5"/>
        <v>0</v>
      </c>
      <c r="V58" s="43">
        <f>IF(N58&lt;&gt;0,IF(N58=SVS,0,IF(N58=SVSg,0,IF(N58=Stundenverrechnungssatz!G98,0,IF(N58=Stundenverrechnungssatz!I98,0,IF(N58=Stundenverrechnungssatz!K98,0,IF(N58=Stundenverrechnungssatz!M98,0,1)))))))</f>
        <v>0</v>
      </c>
      <c r="W58" s="44"/>
    </row>
    <row r="59" spans="1:23" s="45" customFormat="1" ht="15" customHeight="1" x14ac:dyDescent="0.2">
      <c r="A59" s="99">
        <v>53</v>
      </c>
      <c r="B59" s="99">
        <v>1</v>
      </c>
      <c r="C59" s="100" t="s">
        <v>196</v>
      </c>
      <c r="D59" s="100"/>
      <c r="E59" s="100" t="s">
        <v>236</v>
      </c>
      <c r="F59" s="100" t="s">
        <v>278</v>
      </c>
      <c r="G59" s="100" t="s">
        <v>203</v>
      </c>
      <c r="H59" s="100" t="s">
        <v>221</v>
      </c>
      <c r="I59" s="101">
        <v>41.32</v>
      </c>
      <c r="J59" s="144"/>
      <c r="K59" s="184" t="s">
        <v>33</v>
      </c>
      <c r="L59" s="138"/>
      <c r="M59" s="102">
        <v>0</v>
      </c>
      <c r="N59" s="139">
        <f t="shared" si="0"/>
        <v>17.98</v>
      </c>
      <c r="O59" s="140">
        <f t="shared" si="1"/>
        <v>1.0000000000000001E-5</v>
      </c>
      <c r="P59" s="103">
        <f t="shared" si="2"/>
        <v>0</v>
      </c>
      <c r="Q59" s="103">
        <f t="shared" si="6"/>
        <v>0</v>
      </c>
      <c r="R59" s="103">
        <f t="shared" si="7"/>
        <v>0</v>
      </c>
      <c r="S59" s="43" t="str">
        <f t="shared" si="3"/>
        <v>N</v>
      </c>
      <c r="T59" s="43">
        <f t="shared" si="8"/>
        <v>17.98</v>
      </c>
      <c r="U59" s="43">
        <f t="shared" si="5"/>
        <v>0</v>
      </c>
      <c r="V59" s="43">
        <f>IF(N59&lt;&gt;0,IF(N59=SVS,0,IF(N59=SVSg,0,IF(N59=Stundenverrechnungssatz!G99,0,IF(N59=Stundenverrechnungssatz!I99,0,IF(N59=Stundenverrechnungssatz!K99,0,IF(N59=Stundenverrechnungssatz!M99,0,1)))))))</f>
        <v>0</v>
      </c>
      <c r="W59" s="44"/>
    </row>
    <row r="60" spans="1:23" s="44" customFormat="1" ht="15" customHeight="1" x14ac:dyDescent="0.2">
      <c r="A60" s="51">
        <v>54</v>
      </c>
      <c r="B60" s="99">
        <v>1</v>
      </c>
      <c r="C60" s="100" t="s">
        <v>196</v>
      </c>
      <c r="D60" s="100"/>
      <c r="E60" s="100" t="s">
        <v>236</v>
      </c>
      <c r="F60" s="100" t="s">
        <v>279</v>
      </c>
      <c r="G60" s="100" t="s">
        <v>280</v>
      </c>
      <c r="H60" s="100" t="s">
        <v>221</v>
      </c>
      <c r="I60" s="101">
        <v>26.88</v>
      </c>
      <c r="J60" s="144"/>
      <c r="K60" s="184" t="s">
        <v>33</v>
      </c>
      <c r="L60" s="138"/>
      <c r="M60" s="102">
        <v>0</v>
      </c>
      <c r="N60" s="139">
        <f t="shared" si="0"/>
        <v>17.98</v>
      </c>
      <c r="O60" s="140">
        <f t="shared" si="1"/>
        <v>1.0000000000000001E-5</v>
      </c>
      <c r="P60" s="103">
        <f t="shared" si="2"/>
        <v>0</v>
      </c>
      <c r="Q60" s="103">
        <f t="shared" si="6"/>
        <v>0</v>
      </c>
      <c r="R60" s="103">
        <f t="shared" si="7"/>
        <v>0</v>
      </c>
      <c r="S60" s="43" t="str">
        <f t="shared" si="3"/>
        <v>N</v>
      </c>
      <c r="T60" s="43">
        <f t="shared" si="8"/>
        <v>17.98</v>
      </c>
      <c r="U60" s="43">
        <f t="shared" si="5"/>
        <v>0</v>
      </c>
      <c r="V60" s="43">
        <f>IF(N60&lt;&gt;0,IF(N60=SVS,0,IF(N60=SVSg,0,IF(N60=Stundenverrechnungssatz!G100,0,IF(N60=Stundenverrechnungssatz!I100,0,IF(N60=Stundenverrechnungssatz!K100,0,IF(N60=Stundenverrechnungssatz!M100,0,1)))))))</f>
        <v>0</v>
      </c>
    </row>
    <row r="61" spans="1:23" s="45" customFormat="1" ht="15" customHeight="1" x14ac:dyDescent="0.2">
      <c r="A61" s="99">
        <v>55</v>
      </c>
      <c r="B61" s="99">
        <v>1</v>
      </c>
      <c r="C61" s="100" t="s">
        <v>196</v>
      </c>
      <c r="D61" s="100"/>
      <c r="E61" s="100" t="s">
        <v>236</v>
      </c>
      <c r="F61" s="100" t="s">
        <v>281</v>
      </c>
      <c r="G61" s="100" t="s">
        <v>233</v>
      </c>
      <c r="H61" s="100" t="s">
        <v>221</v>
      </c>
      <c r="I61" s="101">
        <v>13.8</v>
      </c>
      <c r="J61" s="144"/>
      <c r="K61" s="184" t="s">
        <v>33</v>
      </c>
      <c r="L61" s="138"/>
      <c r="M61" s="102">
        <v>0</v>
      </c>
      <c r="N61" s="139">
        <f t="shared" si="0"/>
        <v>17.98</v>
      </c>
      <c r="O61" s="140">
        <f t="shared" si="1"/>
        <v>1.0000000000000001E-5</v>
      </c>
      <c r="P61" s="103">
        <f t="shared" si="2"/>
        <v>0</v>
      </c>
      <c r="Q61" s="103">
        <f t="shared" si="6"/>
        <v>0</v>
      </c>
      <c r="R61" s="103">
        <f t="shared" si="7"/>
        <v>0</v>
      </c>
      <c r="S61" s="43" t="str">
        <f t="shared" si="3"/>
        <v>N</v>
      </c>
      <c r="T61" s="43">
        <f t="shared" si="8"/>
        <v>17.98</v>
      </c>
      <c r="U61" s="43">
        <f t="shared" si="5"/>
        <v>0</v>
      </c>
      <c r="V61" s="43">
        <f>IF(N61&lt;&gt;0,IF(N61=SVS,0,IF(N61=SVSg,0,IF(N61=Stundenverrechnungssatz!G101,0,IF(N61=Stundenverrechnungssatz!I101,0,IF(N61=Stundenverrechnungssatz!K101,0,IF(N61=Stundenverrechnungssatz!M101,0,1)))))))</f>
        <v>0</v>
      </c>
      <c r="W61" s="44"/>
    </row>
    <row r="62" spans="1:23" s="45" customFormat="1" ht="15" customHeight="1" x14ac:dyDescent="0.2">
      <c r="A62" s="51">
        <v>56</v>
      </c>
      <c r="B62" s="99">
        <v>1</v>
      </c>
      <c r="C62" s="100" t="s">
        <v>196</v>
      </c>
      <c r="D62" s="100"/>
      <c r="E62" s="100" t="s">
        <v>236</v>
      </c>
      <c r="F62" s="100" t="s">
        <v>282</v>
      </c>
      <c r="G62" s="100" t="s">
        <v>283</v>
      </c>
      <c r="H62" s="100" t="s">
        <v>221</v>
      </c>
      <c r="I62" s="101">
        <v>13.86</v>
      </c>
      <c r="J62" s="144"/>
      <c r="K62" s="184" t="s">
        <v>33</v>
      </c>
      <c r="L62" s="138"/>
      <c r="M62" s="102">
        <v>0</v>
      </c>
      <c r="N62" s="139">
        <f t="shared" si="0"/>
        <v>17.98</v>
      </c>
      <c r="O62" s="140">
        <f t="shared" si="1"/>
        <v>1.0000000000000001E-5</v>
      </c>
      <c r="P62" s="103">
        <f t="shared" si="2"/>
        <v>0</v>
      </c>
      <c r="Q62" s="103">
        <f t="shared" si="6"/>
        <v>0</v>
      </c>
      <c r="R62" s="103">
        <f t="shared" si="7"/>
        <v>0</v>
      </c>
      <c r="S62" s="43" t="str">
        <f t="shared" si="3"/>
        <v>N</v>
      </c>
      <c r="T62" s="43">
        <f t="shared" si="8"/>
        <v>17.98</v>
      </c>
      <c r="U62" s="43">
        <f t="shared" si="5"/>
        <v>0</v>
      </c>
      <c r="V62" s="43">
        <f>IF(N62&lt;&gt;0,IF(N62=SVS,0,IF(N62=SVSg,0,IF(N62=Stundenverrechnungssatz!G102,0,IF(N62=Stundenverrechnungssatz!I102,0,IF(N62=Stundenverrechnungssatz!K102,0,IF(N62=Stundenverrechnungssatz!M102,0,1)))))))</f>
        <v>0</v>
      </c>
      <c r="W62" s="44"/>
    </row>
    <row r="63" spans="1:23" s="44" customFormat="1" ht="15" customHeight="1" x14ac:dyDescent="0.2">
      <c r="A63" s="99">
        <v>57</v>
      </c>
      <c r="B63" s="99">
        <v>1</v>
      </c>
      <c r="C63" s="100" t="s">
        <v>196</v>
      </c>
      <c r="D63" s="100"/>
      <c r="E63" s="100" t="s">
        <v>236</v>
      </c>
      <c r="F63" s="100" t="s">
        <v>284</v>
      </c>
      <c r="G63" s="100" t="s">
        <v>285</v>
      </c>
      <c r="H63" s="100" t="s">
        <v>221</v>
      </c>
      <c r="I63" s="101">
        <v>32.74</v>
      </c>
      <c r="J63" s="144"/>
      <c r="K63" s="184" t="s">
        <v>33</v>
      </c>
      <c r="L63" s="138"/>
      <c r="M63" s="102">
        <v>0</v>
      </c>
      <c r="N63" s="139">
        <f t="shared" si="0"/>
        <v>17.98</v>
      </c>
      <c r="O63" s="140">
        <f t="shared" si="1"/>
        <v>1.0000000000000001E-5</v>
      </c>
      <c r="P63" s="103">
        <f t="shared" si="2"/>
        <v>0</v>
      </c>
      <c r="Q63" s="103">
        <f t="shared" si="6"/>
        <v>0</v>
      </c>
      <c r="R63" s="103">
        <f t="shared" si="7"/>
        <v>0</v>
      </c>
      <c r="S63" s="43" t="str">
        <f t="shared" si="3"/>
        <v>N</v>
      </c>
      <c r="T63" s="43">
        <f t="shared" si="8"/>
        <v>17.98</v>
      </c>
      <c r="U63" s="43">
        <f t="shared" si="5"/>
        <v>0</v>
      </c>
      <c r="V63" s="43">
        <f>IF(N63&lt;&gt;0,IF(N63=SVS,0,IF(N63=SVSg,0,IF(N63=Stundenverrechnungssatz!G103,0,IF(N63=Stundenverrechnungssatz!I103,0,IF(N63=Stundenverrechnungssatz!K103,0,IF(N63=Stundenverrechnungssatz!M103,0,1)))))))</f>
        <v>0</v>
      </c>
    </row>
    <row r="64" spans="1:23" s="45" customFormat="1" ht="15" customHeight="1" x14ac:dyDescent="0.2">
      <c r="A64" s="51">
        <v>58</v>
      </c>
      <c r="B64" s="99">
        <v>1</v>
      </c>
      <c r="C64" s="100" t="s">
        <v>196</v>
      </c>
      <c r="D64" s="100"/>
      <c r="E64" s="100" t="s">
        <v>236</v>
      </c>
      <c r="F64" s="100" t="s">
        <v>286</v>
      </c>
      <c r="G64" s="100" t="s">
        <v>235</v>
      </c>
      <c r="H64" s="100" t="s">
        <v>221</v>
      </c>
      <c r="I64" s="101">
        <v>40.700000000000003</v>
      </c>
      <c r="J64" s="144"/>
      <c r="K64" s="184" t="s">
        <v>33</v>
      </c>
      <c r="L64" s="138"/>
      <c r="M64" s="102">
        <v>0</v>
      </c>
      <c r="N64" s="139">
        <f t="shared" si="0"/>
        <v>17.98</v>
      </c>
      <c r="O64" s="140">
        <f t="shared" si="1"/>
        <v>1.0000000000000001E-5</v>
      </c>
      <c r="P64" s="103">
        <f t="shared" si="2"/>
        <v>0</v>
      </c>
      <c r="Q64" s="103">
        <f t="shared" si="6"/>
        <v>0</v>
      </c>
      <c r="R64" s="103">
        <f t="shared" si="7"/>
        <v>0</v>
      </c>
      <c r="S64" s="43" t="str">
        <f t="shared" si="3"/>
        <v>N</v>
      </c>
      <c r="T64" s="43">
        <f t="shared" si="8"/>
        <v>17.98</v>
      </c>
      <c r="U64" s="43">
        <f t="shared" si="5"/>
        <v>0</v>
      </c>
      <c r="V64" s="43">
        <f>IF(N64&lt;&gt;0,IF(N64=SVS,0,IF(N64=SVSg,0,IF(N64=Stundenverrechnungssatz!G104,0,IF(N64=Stundenverrechnungssatz!I104,0,IF(N64=Stundenverrechnungssatz!K104,0,IF(N64=Stundenverrechnungssatz!M104,0,1)))))))</f>
        <v>0</v>
      </c>
      <c r="W64" s="44"/>
    </row>
    <row r="65" spans="1:23" s="45" customFormat="1" ht="15" customHeight="1" x14ac:dyDescent="0.2">
      <c r="A65" s="99">
        <v>59</v>
      </c>
      <c r="B65" s="99">
        <v>1</v>
      </c>
      <c r="C65" s="100" t="s">
        <v>196</v>
      </c>
      <c r="D65" s="100"/>
      <c r="E65" s="100" t="s">
        <v>236</v>
      </c>
      <c r="F65" s="100"/>
      <c r="G65" s="100" t="s">
        <v>287</v>
      </c>
      <c r="H65" s="100" t="s">
        <v>221</v>
      </c>
      <c r="I65" s="101">
        <v>14.13</v>
      </c>
      <c r="J65" s="144"/>
      <c r="K65" s="184" t="s">
        <v>51</v>
      </c>
      <c r="L65" s="138"/>
      <c r="M65" s="102">
        <v>98.8</v>
      </c>
      <c r="N65" s="139">
        <f t="shared" si="0"/>
        <v>17.98</v>
      </c>
      <c r="O65" s="140" t="str">
        <f t="shared" si="1"/>
        <v/>
      </c>
      <c r="P65" s="103">
        <f t="shared" si="2"/>
        <v>1396.0440000000001</v>
      </c>
      <c r="Q65" s="103" t="e">
        <f t="shared" si="6"/>
        <v>#VALUE!</v>
      </c>
      <c r="R65" s="103" t="e">
        <f t="shared" si="7"/>
        <v>#VALUE!</v>
      </c>
      <c r="S65" s="43" t="str">
        <f t="shared" si="3"/>
        <v>F</v>
      </c>
      <c r="T65" s="43">
        <f t="shared" si="8"/>
        <v>17.98</v>
      </c>
      <c r="U65" s="43">
        <f t="shared" si="5"/>
        <v>0</v>
      </c>
      <c r="V65" s="43">
        <f>IF(N65&lt;&gt;0,IF(N65=SVS,0,IF(N65=SVSg,0,IF(N65=Stundenverrechnungssatz!G105,0,IF(N65=Stundenverrechnungssatz!I105,0,IF(N65=Stundenverrechnungssatz!K105,0,IF(N65=Stundenverrechnungssatz!M105,0,1)))))))</f>
        <v>0</v>
      </c>
      <c r="W65" s="44"/>
    </row>
    <row r="66" spans="1:23" s="45" customFormat="1" ht="15" customHeight="1" x14ac:dyDescent="0.2">
      <c r="A66" s="51">
        <v>60</v>
      </c>
      <c r="B66" s="99">
        <v>1</v>
      </c>
      <c r="C66" s="100" t="s">
        <v>196</v>
      </c>
      <c r="D66" s="100"/>
      <c r="E66" s="100" t="s">
        <v>236</v>
      </c>
      <c r="F66" s="100"/>
      <c r="G66" s="100" t="s">
        <v>288</v>
      </c>
      <c r="H66" s="100" t="s">
        <v>289</v>
      </c>
      <c r="I66" s="101">
        <v>68.430000000000007</v>
      </c>
      <c r="J66" s="144"/>
      <c r="K66" s="184" t="s">
        <v>51</v>
      </c>
      <c r="L66" s="138"/>
      <c r="M66" s="102">
        <v>98.8</v>
      </c>
      <c r="N66" s="139">
        <f t="shared" si="0"/>
        <v>17.98</v>
      </c>
      <c r="O66" s="140" t="str">
        <f t="shared" si="1"/>
        <v/>
      </c>
      <c r="P66" s="103">
        <f t="shared" si="2"/>
        <v>6760.8840000000009</v>
      </c>
      <c r="Q66" s="103" t="e">
        <f t="shared" si="6"/>
        <v>#VALUE!</v>
      </c>
      <c r="R66" s="103" t="e">
        <f t="shared" si="7"/>
        <v>#VALUE!</v>
      </c>
      <c r="S66" s="43" t="str">
        <f t="shared" si="3"/>
        <v>F</v>
      </c>
      <c r="T66" s="43">
        <f t="shared" si="8"/>
        <v>17.98</v>
      </c>
      <c r="U66" s="43">
        <f t="shared" si="5"/>
        <v>0</v>
      </c>
      <c r="V66" s="43">
        <f>IF(N66&lt;&gt;0,IF(N66=SVS,0,IF(N66=SVSg,0,IF(N66=Stundenverrechnungssatz!G106,0,IF(N66=Stundenverrechnungssatz!I106,0,IF(N66=Stundenverrechnungssatz!K106,0,IF(N66=Stundenverrechnungssatz!M106,0,1)))))))</f>
        <v>0</v>
      </c>
      <c r="W66" s="44"/>
    </row>
    <row r="67" spans="1:23" s="45" customFormat="1" ht="15" customHeight="1" x14ac:dyDescent="0.2">
      <c r="A67" s="99">
        <v>61</v>
      </c>
      <c r="B67" s="99">
        <v>1</v>
      </c>
      <c r="C67" s="100" t="s">
        <v>196</v>
      </c>
      <c r="D67" s="100"/>
      <c r="E67" s="100" t="s">
        <v>236</v>
      </c>
      <c r="F67" s="100"/>
      <c r="G67" s="100" t="s">
        <v>290</v>
      </c>
      <c r="H67" s="100" t="s">
        <v>289</v>
      </c>
      <c r="I67" s="101">
        <v>11.94</v>
      </c>
      <c r="J67" s="144"/>
      <c r="K67" s="184" t="s">
        <v>51</v>
      </c>
      <c r="L67" s="138"/>
      <c r="M67" s="102">
        <v>98.8</v>
      </c>
      <c r="N67" s="139">
        <f t="shared" si="0"/>
        <v>17.98</v>
      </c>
      <c r="O67" s="140" t="str">
        <f t="shared" si="1"/>
        <v/>
      </c>
      <c r="P67" s="103">
        <f t="shared" si="2"/>
        <v>1179.672</v>
      </c>
      <c r="Q67" s="103" t="e">
        <f t="shared" si="6"/>
        <v>#VALUE!</v>
      </c>
      <c r="R67" s="103" t="e">
        <f t="shared" si="7"/>
        <v>#VALUE!</v>
      </c>
      <c r="S67" s="43" t="str">
        <f t="shared" si="3"/>
        <v>F</v>
      </c>
      <c r="T67" s="43">
        <f t="shared" si="8"/>
        <v>17.98</v>
      </c>
      <c r="U67" s="43">
        <f t="shared" si="5"/>
        <v>0</v>
      </c>
      <c r="V67" s="43">
        <f>IF(N67&lt;&gt;0,IF(N67=SVS,0,IF(N67=SVSg,0,IF(N67=Stundenverrechnungssatz!G107,0,IF(N67=Stundenverrechnungssatz!I107,0,IF(N67=Stundenverrechnungssatz!K107,0,IF(N67=Stundenverrechnungssatz!M107,0,1)))))))</f>
        <v>0</v>
      </c>
      <c r="W67" s="44"/>
    </row>
    <row r="68" spans="1:23" s="44" customFormat="1" ht="15" customHeight="1" x14ac:dyDescent="0.2">
      <c r="A68" s="51">
        <v>62</v>
      </c>
      <c r="B68" s="99">
        <v>1</v>
      </c>
      <c r="C68" s="100" t="s">
        <v>196</v>
      </c>
      <c r="D68" s="100"/>
      <c r="E68" s="100" t="s">
        <v>236</v>
      </c>
      <c r="F68" s="100"/>
      <c r="G68" s="100" t="s">
        <v>291</v>
      </c>
      <c r="H68" s="100" t="s">
        <v>289</v>
      </c>
      <c r="I68" s="101">
        <v>27.93</v>
      </c>
      <c r="J68" s="144"/>
      <c r="K68" s="184" t="s">
        <v>51</v>
      </c>
      <c r="L68" s="138"/>
      <c r="M68" s="102">
        <v>98.8</v>
      </c>
      <c r="N68" s="139">
        <f t="shared" si="0"/>
        <v>17.98</v>
      </c>
      <c r="O68" s="140" t="str">
        <f t="shared" si="1"/>
        <v/>
      </c>
      <c r="P68" s="103">
        <f t="shared" si="2"/>
        <v>2759.4839999999999</v>
      </c>
      <c r="Q68" s="103" t="e">
        <f t="shared" si="6"/>
        <v>#VALUE!</v>
      </c>
      <c r="R68" s="103" t="e">
        <f t="shared" si="7"/>
        <v>#VALUE!</v>
      </c>
      <c r="S68" s="43" t="str">
        <f t="shared" si="3"/>
        <v>F</v>
      </c>
      <c r="T68" s="43">
        <f t="shared" si="8"/>
        <v>17.98</v>
      </c>
      <c r="U68" s="43">
        <f t="shared" si="5"/>
        <v>0</v>
      </c>
      <c r="V68" s="43">
        <f>IF(N68&lt;&gt;0,IF(N68=SVS,0,IF(N68=SVSg,0,IF(N68=Stundenverrechnungssatz!G108,0,IF(N68=Stundenverrechnungssatz!I108,0,IF(N68=Stundenverrechnungssatz!K108,0,IF(N68=Stundenverrechnungssatz!M108,0,1)))))))</f>
        <v>0</v>
      </c>
    </row>
    <row r="69" spans="1:23" s="45" customFormat="1" ht="15" customHeight="1" x14ac:dyDescent="0.2">
      <c r="A69" s="99">
        <v>63</v>
      </c>
      <c r="B69" s="99">
        <v>1</v>
      </c>
      <c r="C69" s="100" t="s">
        <v>196</v>
      </c>
      <c r="D69" s="100"/>
      <c r="E69" s="100" t="s">
        <v>236</v>
      </c>
      <c r="F69" s="100"/>
      <c r="G69" s="100" t="s">
        <v>292</v>
      </c>
      <c r="H69" s="100" t="s">
        <v>289</v>
      </c>
      <c r="I69" s="101">
        <v>39.409999999999997</v>
      </c>
      <c r="J69" s="144"/>
      <c r="K69" s="184" t="s">
        <v>51</v>
      </c>
      <c r="L69" s="138"/>
      <c r="M69" s="102">
        <v>98.8</v>
      </c>
      <c r="N69" s="139">
        <f t="shared" si="0"/>
        <v>17.98</v>
      </c>
      <c r="O69" s="140" t="str">
        <f t="shared" si="1"/>
        <v/>
      </c>
      <c r="P69" s="103">
        <f t="shared" si="2"/>
        <v>3893.7079999999996</v>
      </c>
      <c r="Q69" s="103" t="e">
        <f t="shared" si="6"/>
        <v>#VALUE!</v>
      </c>
      <c r="R69" s="103" t="e">
        <f t="shared" si="7"/>
        <v>#VALUE!</v>
      </c>
      <c r="S69" s="43" t="str">
        <f t="shared" si="3"/>
        <v>F</v>
      </c>
      <c r="T69" s="43">
        <f t="shared" si="8"/>
        <v>17.98</v>
      </c>
      <c r="U69" s="43">
        <f t="shared" si="5"/>
        <v>0</v>
      </c>
      <c r="V69" s="43">
        <f>IF(N69&lt;&gt;0,IF(N69=SVS,0,IF(N69=SVSg,0,IF(N69=Stundenverrechnungssatz!G109,0,IF(N69=Stundenverrechnungssatz!I109,0,IF(N69=Stundenverrechnungssatz!K109,0,IF(N69=Stundenverrechnungssatz!M109,0,1)))))))</f>
        <v>0</v>
      </c>
      <c r="W69" s="44"/>
    </row>
    <row r="70" spans="1:23" s="44" customFormat="1" ht="15" customHeight="1" x14ac:dyDescent="0.2">
      <c r="A70" s="51">
        <v>64</v>
      </c>
      <c r="B70" s="99">
        <v>1</v>
      </c>
      <c r="C70" s="100" t="s">
        <v>196</v>
      </c>
      <c r="D70" s="100"/>
      <c r="E70" s="100" t="s">
        <v>236</v>
      </c>
      <c r="F70" s="100" t="s">
        <v>293</v>
      </c>
      <c r="G70" s="100" t="s">
        <v>203</v>
      </c>
      <c r="H70" s="100" t="s">
        <v>205</v>
      </c>
      <c r="I70" s="101">
        <v>4.04</v>
      </c>
      <c r="J70" s="144"/>
      <c r="K70" s="184" t="s">
        <v>33</v>
      </c>
      <c r="L70" s="138"/>
      <c r="M70" s="102">
        <v>0</v>
      </c>
      <c r="N70" s="139">
        <f t="shared" si="0"/>
        <v>17.98</v>
      </c>
      <c r="O70" s="140">
        <f t="shared" si="1"/>
        <v>1.0000000000000001E-5</v>
      </c>
      <c r="P70" s="103">
        <f t="shared" si="2"/>
        <v>0</v>
      </c>
      <c r="Q70" s="103">
        <f t="shared" si="6"/>
        <v>0</v>
      </c>
      <c r="R70" s="103">
        <f t="shared" si="7"/>
        <v>0</v>
      </c>
      <c r="S70" s="43" t="str">
        <f t="shared" si="3"/>
        <v>N</v>
      </c>
      <c r="T70" s="43">
        <f t="shared" si="8"/>
        <v>17.98</v>
      </c>
      <c r="U70" s="43">
        <f t="shared" si="5"/>
        <v>0</v>
      </c>
      <c r="V70" s="43">
        <f>IF(N70&lt;&gt;0,IF(N70=SVS,0,IF(N70=SVSg,0,IF(N70=Stundenverrechnungssatz!G110,0,IF(N70=Stundenverrechnungssatz!I110,0,IF(N70=Stundenverrechnungssatz!K110,0,IF(N70=Stundenverrechnungssatz!M110,0,1)))))))</f>
        <v>0</v>
      </c>
    </row>
    <row r="71" spans="1:23" s="45" customFormat="1" ht="15" customHeight="1" x14ac:dyDescent="0.2">
      <c r="A71" s="99">
        <v>65</v>
      </c>
      <c r="B71" s="99">
        <v>1</v>
      </c>
      <c r="C71" s="100" t="s">
        <v>196</v>
      </c>
      <c r="D71" s="100"/>
      <c r="E71" s="100" t="s">
        <v>236</v>
      </c>
      <c r="F71" s="100"/>
      <c r="G71" s="100" t="s">
        <v>294</v>
      </c>
      <c r="H71" s="100" t="s">
        <v>221</v>
      </c>
      <c r="I71" s="101">
        <v>4.79</v>
      </c>
      <c r="J71" s="144"/>
      <c r="K71" s="184" t="s">
        <v>33</v>
      </c>
      <c r="L71" s="138"/>
      <c r="M71" s="102">
        <v>0</v>
      </c>
      <c r="N71" s="139">
        <f t="shared" ref="N71:N134" si="9">SVS</f>
        <v>17.98</v>
      </c>
      <c r="O71" s="140">
        <f t="shared" ref="O71:O134" si="10">IF(VLOOKUP(K71,Vorgaben,4,FALSE)=0,"",VLOOKUP(K71,Vorgaben,4,FALSE))</f>
        <v>1.0000000000000001E-5</v>
      </c>
      <c r="P71" s="103">
        <f t="shared" ref="P71:P134" si="11">I71*M71</f>
        <v>0</v>
      </c>
      <c r="Q71" s="103">
        <f t="shared" si="6"/>
        <v>0</v>
      </c>
      <c r="R71" s="103">
        <f t="shared" si="7"/>
        <v>0</v>
      </c>
      <c r="S71" s="43" t="str">
        <f t="shared" ref="S71:S134" si="12">LEFT(K71,1)</f>
        <v>N</v>
      </c>
      <c r="T71" s="43">
        <f t="shared" si="8"/>
        <v>17.98</v>
      </c>
      <c r="U71" s="43">
        <f t="shared" ref="U71:U134" si="13">IF(J71="x",I71,0)</f>
        <v>0</v>
      </c>
      <c r="V71" s="43">
        <f>IF(N71&lt;&gt;0,IF(N71=SVS,0,IF(N71=SVSg,0,IF(N71=Stundenverrechnungssatz!G111,0,IF(N71=Stundenverrechnungssatz!I111,0,IF(N71=Stundenverrechnungssatz!K111,0,IF(N71=Stundenverrechnungssatz!M111,0,1)))))))</f>
        <v>0</v>
      </c>
      <c r="W71" s="44"/>
    </row>
    <row r="72" spans="1:23" s="45" customFormat="1" ht="15" customHeight="1" x14ac:dyDescent="0.2">
      <c r="A72" s="51">
        <v>66</v>
      </c>
      <c r="B72" s="99">
        <v>1</v>
      </c>
      <c r="C72" s="100" t="s">
        <v>196</v>
      </c>
      <c r="D72" s="100"/>
      <c r="E72" s="100" t="s">
        <v>236</v>
      </c>
      <c r="F72" s="100"/>
      <c r="G72" s="100" t="s">
        <v>295</v>
      </c>
      <c r="H72" s="100" t="s">
        <v>221</v>
      </c>
      <c r="I72" s="101">
        <v>47.87</v>
      </c>
      <c r="J72" s="144"/>
      <c r="K72" s="184" t="s">
        <v>51</v>
      </c>
      <c r="L72" s="138"/>
      <c r="M72" s="102">
        <v>98.8</v>
      </c>
      <c r="N72" s="139">
        <f t="shared" si="9"/>
        <v>17.98</v>
      </c>
      <c r="O72" s="140" t="str">
        <f t="shared" si="10"/>
        <v/>
      </c>
      <c r="P72" s="103">
        <f t="shared" si="11"/>
        <v>4729.5559999999996</v>
      </c>
      <c r="Q72" s="103" t="e">
        <f t="shared" ref="Q72:Q135" si="14">P72/O72</f>
        <v>#VALUE!</v>
      </c>
      <c r="R72" s="103" t="e">
        <f t="shared" ref="R72:R135" si="15">Q72*N72</f>
        <v>#VALUE!</v>
      </c>
      <c r="S72" s="43" t="str">
        <f t="shared" si="12"/>
        <v>F</v>
      </c>
      <c r="T72" s="43">
        <f t="shared" ref="T72:T135" si="16">IF(N72=SVS,N72,"")</f>
        <v>17.98</v>
      </c>
      <c r="U72" s="43">
        <f t="shared" si="13"/>
        <v>0</v>
      </c>
      <c r="V72" s="43">
        <f>IF(N72&lt;&gt;0,IF(N72=SVS,0,IF(N72=SVSg,0,IF(N72=Stundenverrechnungssatz!G112,0,IF(N72=Stundenverrechnungssatz!I112,0,IF(N72=Stundenverrechnungssatz!K112,0,IF(N72=Stundenverrechnungssatz!M112,0,1)))))))</f>
        <v>0</v>
      </c>
      <c r="W72" s="44"/>
    </row>
    <row r="73" spans="1:23" s="44" customFormat="1" ht="15" customHeight="1" x14ac:dyDescent="0.2">
      <c r="A73" s="99">
        <v>67</v>
      </c>
      <c r="B73" s="99">
        <v>1</v>
      </c>
      <c r="C73" s="100" t="s">
        <v>196</v>
      </c>
      <c r="D73" s="100"/>
      <c r="E73" s="100" t="s">
        <v>236</v>
      </c>
      <c r="F73" s="100" t="s">
        <v>296</v>
      </c>
      <c r="G73" s="100" t="s">
        <v>297</v>
      </c>
      <c r="H73" s="100" t="s">
        <v>221</v>
      </c>
      <c r="I73" s="101">
        <v>13.18</v>
      </c>
      <c r="J73" s="144"/>
      <c r="K73" s="184" t="s">
        <v>33</v>
      </c>
      <c r="L73" s="138"/>
      <c r="M73" s="102">
        <v>0</v>
      </c>
      <c r="N73" s="139">
        <f t="shared" si="9"/>
        <v>17.98</v>
      </c>
      <c r="O73" s="140">
        <f t="shared" si="10"/>
        <v>1.0000000000000001E-5</v>
      </c>
      <c r="P73" s="103">
        <f t="shared" si="11"/>
        <v>0</v>
      </c>
      <c r="Q73" s="103">
        <f t="shared" si="14"/>
        <v>0</v>
      </c>
      <c r="R73" s="103">
        <f t="shared" si="15"/>
        <v>0</v>
      </c>
      <c r="S73" s="43" t="str">
        <f t="shared" si="12"/>
        <v>N</v>
      </c>
      <c r="T73" s="43">
        <f t="shared" si="16"/>
        <v>17.98</v>
      </c>
      <c r="U73" s="43">
        <f t="shared" si="13"/>
        <v>0</v>
      </c>
      <c r="V73" s="43">
        <f>IF(N73&lt;&gt;0,IF(N73=SVS,0,IF(N73=SVSg,0,IF(N73=Stundenverrechnungssatz!G113,0,IF(N73=Stundenverrechnungssatz!I113,0,IF(N73=Stundenverrechnungssatz!K113,0,IF(N73=Stundenverrechnungssatz!M113,0,1)))))))</f>
        <v>0</v>
      </c>
    </row>
    <row r="74" spans="1:23" s="45" customFormat="1" ht="15" customHeight="1" x14ac:dyDescent="0.2">
      <c r="A74" s="51">
        <v>68</v>
      </c>
      <c r="B74" s="99">
        <v>1</v>
      </c>
      <c r="C74" s="100" t="s">
        <v>196</v>
      </c>
      <c r="D74" s="100"/>
      <c r="E74" s="100" t="s">
        <v>236</v>
      </c>
      <c r="F74" s="100" t="s">
        <v>298</v>
      </c>
      <c r="G74" s="100" t="s">
        <v>203</v>
      </c>
      <c r="H74" s="100" t="s">
        <v>221</v>
      </c>
      <c r="I74" s="101">
        <v>23.28</v>
      </c>
      <c r="J74" s="144"/>
      <c r="K74" s="184" t="s">
        <v>33</v>
      </c>
      <c r="L74" s="138"/>
      <c r="M74" s="102">
        <v>0</v>
      </c>
      <c r="N74" s="139">
        <f t="shared" si="9"/>
        <v>17.98</v>
      </c>
      <c r="O74" s="140">
        <f t="shared" si="10"/>
        <v>1.0000000000000001E-5</v>
      </c>
      <c r="P74" s="103">
        <f t="shared" si="11"/>
        <v>0</v>
      </c>
      <c r="Q74" s="103">
        <f t="shared" si="14"/>
        <v>0</v>
      </c>
      <c r="R74" s="103">
        <f t="shared" si="15"/>
        <v>0</v>
      </c>
      <c r="S74" s="43" t="str">
        <f t="shared" si="12"/>
        <v>N</v>
      </c>
      <c r="T74" s="43">
        <f t="shared" si="16"/>
        <v>17.98</v>
      </c>
      <c r="U74" s="43">
        <f t="shared" si="13"/>
        <v>0</v>
      </c>
      <c r="V74" s="43">
        <f>IF(N74&lt;&gt;0,IF(N74=SVS,0,IF(N74=SVSg,0,IF(N74=Stundenverrechnungssatz!G114,0,IF(N74=Stundenverrechnungssatz!I114,0,IF(N74=Stundenverrechnungssatz!K114,0,IF(N74=Stundenverrechnungssatz!M114,0,1)))))))</f>
        <v>0</v>
      </c>
      <c r="W74" s="44"/>
    </row>
    <row r="75" spans="1:23" s="44" customFormat="1" ht="15" customHeight="1" x14ac:dyDescent="0.2">
      <c r="A75" s="99">
        <v>69</v>
      </c>
      <c r="B75" s="99">
        <v>1</v>
      </c>
      <c r="C75" s="100" t="s">
        <v>196</v>
      </c>
      <c r="D75" s="100"/>
      <c r="E75" s="100" t="s">
        <v>236</v>
      </c>
      <c r="F75" s="100" t="s">
        <v>299</v>
      </c>
      <c r="G75" s="100" t="s">
        <v>203</v>
      </c>
      <c r="H75" s="100" t="s">
        <v>221</v>
      </c>
      <c r="I75" s="101">
        <v>9.4600000000000009</v>
      </c>
      <c r="J75" s="144"/>
      <c r="K75" s="184" t="s">
        <v>33</v>
      </c>
      <c r="L75" s="138"/>
      <c r="M75" s="102">
        <v>0</v>
      </c>
      <c r="N75" s="139">
        <f t="shared" si="9"/>
        <v>17.98</v>
      </c>
      <c r="O75" s="140">
        <f t="shared" si="10"/>
        <v>1.0000000000000001E-5</v>
      </c>
      <c r="P75" s="103">
        <f t="shared" si="11"/>
        <v>0</v>
      </c>
      <c r="Q75" s="103">
        <f t="shared" si="14"/>
        <v>0</v>
      </c>
      <c r="R75" s="103">
        <f t="shared" si="15"/>
        <v>0</v>
      </c>
      <c r="S75" s="43" t="str">
        <f t="shared" si="12"/>
        <v>N</v>
      </c>
      <c r="T75" s="43">
        <f t="shared" si="16"/>
        <v>17.98</v>
      </c>
      <c r="U75" s="43">
        <f t="shared" si="13"/>
        <v>0</v>
      </c>
      <c r="V75" s="43">
        <f>IF(N75&lt;&gt;0,IF(N75=SVS,0,IF(N75=SVSg,0,IF(N75=Stundenverrechnungssatz!G115,0,IF(N75=Stundenverrechnungssatz!I115,0,IF(N75=Stundenverrechnungssatz!K115,0,IF(N75=Stundenverrechnungssatz!M115,0,1)))))))</f>
        <v>0</v>
      </c>
    </row>
    <row r="76" spans="1:23" s="45" customFormat="1" ht="15" customHeight="1" x14ac:dyDescent="0.2">
      <c r="A76" s="51">
        <v>70</v>
      </c>
      <c r="B76" s="99">
        <v>1</v>
      </c>
      <c r="C76" s="100" t="s">
        <v>196</v>
      </c>
      <c r="D76" s="100"/>
      <c r="E76" s="100" t="s">
        <v>236</v>
      </c>
      <c r="F76" s="100" t="s">
        <v>300</v>
      </c>
      <c r="G76" s="100" t="s">
        <v>265</v>
      </c>
      <c r="H76" s="100" t="s">
        <v>221</v>
      </c>
      <c r="I76" s="101">
        <v>16.329999999999998</v>
      </c>
      <c r="J76" s="144"/>
      <c r="K76" s="184" t="s">
        <v>33</v>
      </c>
      <c r="L76" s="138"/>
      <c r="M76" s="102">
        <v>0</v>
      </c>
      <c r="N76" s="139">
        <f t="shared" si="9"/>
        <v>17.98</v>
      </c>
      <c r="O76" s="140">
        <f t="shared" si="10"/>
        <v>1.0000000000000001E-5</v>
      </c>
      <c r="P76" s="103">
        <f t="shared" si="11"/>
        <v>0</v>
      </c>
      <c r="Q76" s="103">
        <f t="shared" si="14"/>
        <v>0</v>
      </c>
      <c r="R76" s="103">
        <f t="shared" si="15"/>
        <v>0</v>
      </c>
      <c r="S76" s="43" t="str">
        <f t="shared" si="12"/>
        <v>N</v>
      </c>
      <c r="T76" s="43">
        <f t="shared" si="16"/>
        <v>17.98</v>
      </c>
      <c r="U76" s="43">
        <f t="shared" si="13"/>
        <v>0</v>
      </c>
      <c r="V76" s="43">
        <f>IF(N76&lt;&gt;0,IF(N76=SVS,0,IF(N76=SVSg,0,IF(N76=Stundenverrechnungssatz!G116,0,IF(N76=Stundenverrechnungssatz!I116,0,IF(N76=Stundenverrechnungssatz!K116,0,IF(N76=Stundenverrechnungssatz!M116,0,1)))))))</f>
        <v>0</v>
      </c>
      <c r="W76" s="44"/>
    </row>
    <row r="77" spans="1:23" s="44" customFormat="1" ht="15" customHeight="1" x14ac:dyDescent="0.2">
      <c r="A77" s="99">
        <v>71</v>
      </c>
      <c r="B77" s="99">
        <v>1</v>
      </c>
      <c r="C77" s="100" t="s">
        <v>196</v>
      </c>
      <c r="D77" s="100"/>
      <c r="E77" s="100" t="s">
        <v>236</v>
      </c>
      <c r="F77" s="100" t="s">
        <v>301</v>
      </c>
      <c r="G77" s="100" t="s">
        <v>203</v>
      </c>
      <c r="H77" s="100" t="s">
        <v>221</v>
      </c>
      <c r="I77" s="101">
        <v>37.17</v>
      </c>
      <c r="J77" s="144"/>
      <c r="K77" s="184" t="s">
        <v>33</v>
      </c>
      <c r="L77" s="138"/>
      <c r="M77" s="102">
        <v>0</v>
      </c>
      <c r="N77" s="139">
        <f t="shared" si="9"/>
        <v>17.98</v>
      </c>
      <c r="O77" s="140">
        <f t="shared" si="10"/>
        <v>1.0000000000000001E-5</v>
      </c>
      <c r="P77" s="103">
        <f t="shared" si="11"/>
        <v>0</v>
      </c>
      <c r="Q77" s="103">
        <f t="shared" si="14"/>
        <v>0</v>
      </c>
      <c r="R77" s="103">
        <f t="shared" si="15"/>
        <v>0</v>
      </c>
      <c r="S77" s="43" t="str">
        <f t="shared" si="12"/>
        <v>N</v>
      </c>
      <c r="T77" s="43">
        <f t="shared" si="16"/>
        <v>17.98</v>
      </c>
      <c r="U77" s="43">
        <f t="shared" si="13"/>
        <v>0</v>
      </c>
      <c r="V77" s="43">
        <f>IF(N77&lt;&gt;0,IF(N77=SVS,0,IF(N77=SVSg,0,IF(N77=Stundenverrechnungssatz!G117,0,IF(N77=Stundenverrechnungssatz!I117,0,IF(N77=Stundenverrechnungssatz!K117,0,IF(N77=Stundenverrechnungssatz!M117,0,1)))))))</f>
        <v>0</v>
      </c>
    </row>
    <row r="78" spans="1:23" s="45" customFormat="1" ht="15" customHeight="1" x14ac:dyDescent="0.2">
      <c r="A78" s="51">
        <v>72</v>
      </c>
      <c r="B78" s="99">
        <v>1</v>
      </c>
      <c r="C78" s="100" t="s">
        <v>196</v>
      </c>
      <c r="D78" s="100"/>
      <c r="E78" s="100" t="s">
        <v>236</v>
      </c>
      <c r="F78" s="100" t="s">
        <v>302</v>
      </c>
      <c r="G78" s="100" t="s">
        <v>203</v>
      </c>
      <c r="H78" s="100" t="s">
        <v>221</v>
      </c>
      <c r="I78" s="101">
        <v>14.17</v>
      </c>
      <c r="J78" s="144"/>
      <c r="K78" s="184" t="s">
        <v>33</v>
      </c>
      <c r="L78" s="138"/>
      <c r="M78" s="102">
        <v>0</v>
      </c>
      <c r="N78" s="139">
        <f t="shared" si="9"/>
        <v>17.98</v>
      </c>
      <c r="O78" s="140">
        <f t="shared" si="10"/>
        <v>1.0000000000000001E-5</v>
      </c>
      <c r="P78" s="103">
        <f t="shared" si="11"/>
        <v>0</v>
      </c>
      <c r="Q78" s="103">
        <f t="shared" si="14"/>
        <v>0</v>
      </c>
      <c r="R78" s="103">
        <f t="shared" si="15"/>
        <v>0</v>
      </c>
      <c r="S78" s="43" t="str">
        <f t="shared" si="12"/>
        <v>N</v>
      </c>
      <c r="T78" s="43">
        <f t="shared" si="16"/>
        <v>17.98</v>
      </c>
      <c r="U78" s="43">
        <f t="shared" si="13"/>
        <v>0</v>
      </c>
      <c r="V78" s="43">
        <f>IF(N78&lt;&gt;0,IF(N78=SVS,0,IF(N78=SVSg,0,IF(N78=Stundenverrechnungssatz!G118,0,IF(N78=Stundenverrechnungssatz!I118,0,IF(N78=Stundenverrechnungssatz!K118,0,IF(N78=Stundenverrechnungssatz!M118,0,1)))))))</f>
        <v>0</v>
      </c>
      <c r="W78" s="44"/>
    </row>
    <row r="79" spans="1:23" s="45" customFormat="1" ht="15" customHeight="1" x14ac:dyDescent="0.2">
      <c r="A79" s="99">
        <v>73</v>
      </c>
      <c r="B79" s="99">
        <v>1</v>
      </c>
      <c r="C79" s="100" t="s">
        <v>196</v>
      </c>
      <c r="D79" s="100"/>
      <c r="E79" s="100" t="s">
        <v>236</v>
      </c>
      <c r="F79" s="100" t="s">
        <v>303</v>
      </c>
      <c r="G79" s="100" t="s">
        <v>203</v>
      </c>
      <c r="H79" s="100" t="s">
        <v>221</v>
      </c>
      <c r="I79" s="101">
        <v>15.51</v>
      </c>
      <c r="J79" s="144"/>
      <c r="K79" s="184" t="s">
        <v>33</v>
      </c>
      <c r="L79" s="138"/>
      <c r="M79" s="102">
        <v>0</v>
      </c>
      <c r="N79" s="139">
        <f t="shared" si="9"/>
        <v>17.98</v>
      </c>
      <c r="O79" s="140">
        <f t="shared" si="10"/>
        <v>1.0000000000000001E-5</v>
      </c>
      <c r="P79" s="103">
        <f t="shared" si="11"/>
        <v>0</v>
      </c>
      <c r="Q79" s="103">
        <f t="shared" si="14"/>
        <v>0</v>
      </c>
      <c r="R79" s="103">
        <f t="shared" si="15"/>
        <v>0</v>
      </c>
      <c r="S79" s="43" t="str">
        <f t="shared" si="12"/>
        <v>N</v>
      </c>
      <c r="T79" s="43">
        <f t="shared" si="16"/>
        <v>17.98</v>
      </c>
      <c r="U79" s="43">
        <f t="shared" si="13"/>
        <v>0</v>
      </c>
      <c r="V79" s="43">
        <f>IF(N79&lt;&gt;0,IF(N79=SVS,0,IF(N79=SVSg,0,IF(N79=Stundenverrechnungssatz!G119,0,IF(N79=Stundenverrechnungssatz!I119,0,IF(N79=Stundenverrechnungssatz!K119,0,IF(N79=Stundenverrechnungssatz!M119,0,1)))))))</f>
        <v>0</v>
      </c>
      <c r="W79" s="44"/>
    </row>
    <row r="80" spans="1:23" s="45" customFormat="1" ht="15" customHeight="1" x14ac:dyDescent="0.2">
      <c r="A80" s="51">
        <v>74</v>
      </c>
      <c r="B80" s="99">
        <v>1</v>
      </c>
      <c r="C80" s="100" t="s">
        <v>196</v>
      </c>
      <c r="D80" s="100"/>
      <c r="E80" s="100" t="s">
        <v>236</v>
      </c>
      <c r="F80" s="100" t="s">
        <v>304</v>
      </c>
      <c r="G80" s="100" t="s">
        <v>203</v>
      </c>
      <c r="H80" s="100" t="s">
        <v>221</v>
      </c>
      <c r="I80" s="101">
        <v>15</v>
      </c>
      <c r="J80" s="144"/>
      <c r="K80" s="184" t="s">
        <v>33</v>
      </c>
      <c r="L80" s="138"/>
      <c r="M80" s="102">
        <v>0</v>
      </c>
      <c r="N80" s="139">
        <f t="shared" si="9"/>
        <v>17.98</v>
      </c>
      <c r="O80" s="140">
        <f t="shared" si="10"/>
        <v>1.0000000000000001E-5</v>
      </c>
      <c r="P80" s="103">
        <f t="shared" si="11"/>
        <v>0</v>
      </c>
      <c r="Q80" s="103">
        <f t="shared" si="14"/>
        <v>0</v>
      </c>
      <c r="R80" s="103">
        <f t="shared" si="15"/>
        <v>0</v>
      </c>
      <c r="S80" s="43" t="str">
        <f t="shared" si="12"/>
        <v>N</v>
      </c>
      <c r="T80" s="43">
        <f t="shared" si="16"/>
        <v>17.98</v>
      </c>
      <c r="U80" s="43">
        <f t="shared" si="13"/>
        <v>0</v>
      </c>
      <c r="V80" s="43">
        <f>IF(N80&lt;&gt;0,IF(N80=SVS,0,IF(N80=SVSg,0,IF(N80=Stundenverrechnungssatz!G120,0,IF(N80=Stundenverrechnungssatz!I120,0,IF(N80=Stundenverrechnungssatz!K120,0,IF(N80=Stundenverrechnungssatz!M120,0,1)))))))</f>
        <v>0</v>
      </c>
      <c r="W80" s="44"/>
    </row>
    <row r="81" spans="1:23" s="45" customFormat="1" ht="15" customHeight="1" x14ac:dyDescent="0.2">
      <c r="A81" s="99">
        <v>75</v>
      </c>
      <c r="B81" s="99">
        <v>1</v>
      </c>
      <c r="C81" s="100" t="s">
        <v>196</v>
      </c>
      <c r="D81" s="100"/>
      <c r="E81" s="100" t="s">
        <v>236</v>
      </c>
      <c r="F81" s="100" t="s">
        <v>305</v>
      </c>
      <c r="G81" s="100" t="s">
        <v>203</v>
      </c>
      <c r="H81" s="100" t="s">
        <v>221</v>
      </c>
      <c r="I81" s="101">
        <v>13.33</v>
      </c>
      <c r="J81" s="144"/>
      <c r="K81" s="184" t="s">
        <v>33</v>
      </c>
      <c r="L81" s="138"/>
      <c r="M81" s="102">
        <v>0</v>
      </c>
      <c r="N81" s="139">
        <f t="shared" si="9"/>
        <v>17.98</v>
      </c>
      <c r="O81" s="140">
        <f t="shared" si="10"/>
        <v>1.0000000000000001E-5</v>
      </c>
      <c r="P81" s="103">
        <f t="shared" si="11"/>
        <v>0</v>
      </c>
      <c r="Q81" s="103">
        <f t="shared" si="14"/>
        <v>0</v>
      </c>
      <c r="R81" s="103">
        <f t="shared" si="15"/>
        <v>0</v>
      </c>
      <c r="S81" s="43" t="str">
        <f t="shared" si="12"/>
        <v>N</v>
      </c>
      <c r="T81" s="43">
        <f t="shared" si="16"/>
        <v>17.98</v>
      </c>
      <c r="U81" s="43">
        <f t="shared" si="13"/>
        <v>0</v>
      </c>
      <c r="V81" s="43">
        <f>IF(N81&lt;&gt;0,IF(N81=SVS,0,IF(N81=SVSg,0,IF(N81=Stundenverrechnungssatz!G121,0,IF(N81=Stundenverrechnungssatz!I121,0,IF(N81=Stundenverrechnungssatz!K121,0,IF(N81=Stundenverrechnungssatz!M121,0,1)))))))</f>
        <v>0</v>
      </c>
      <c r="W81" s="44"/>
    </row>
    <row r="82" spans="1:23" s="45" customFormat="1" ht="15" customHeight="1" x14ac:dyDescent="0.2">
      <c r="A82" s="51">
        <v>76</v>
      </c>
      <c r="B82" s="99">
        <v>1</v>
      </c>
      <c r="C82" s="100" t="s">
        <v>196</v>
      </c>
      <c r="D82" s="100"/>
      <c r="E82" s="100" t="s">
        <v>236</v>
      </c>
      <c r="F82" s="100" t="s">
        <v>306</v>
      </c>
      <c r="G82" s="100" t="s">
        <v>212</v>
      </c>
      <c r="H82" s="100" t="s">
        <v>221</v>
      </c>
      <c r="I82" s="101">
        <v>1.33</v>
      </c>
      <c r="J82" s="144"/>
      <c r="K82" s="184" t="s">
        <v>33</v>
      </c>
      <c r="L82" s="138"/>
      <c r="M82" s="102">
        <v>0</v>
      </c>
      <c r="N82" s="139">
        <f t="shared" si="9"/>
        <v>17.98</v>
      </c>
      <c r="O82" s="140">
        <f t="shared" si="10"/>
        <v>1.0000000000000001E-5</v>
      </c>
      <c r="P82" s="103">
        <f t="shared" si="11"/>
        <v>0</v>
      </c>
      <c r="Q82" s="103">
        <f t="shared" si="14"/>
        <v>0</v>
      </c>
      <c r="R82" s="103">
        <f t="shared" si="15"/>
        <v>0</v>
      </c>
      <c r="S82" s="43" t="str">
        <f t="shared" si="12"/>
        <v>N</v>
      </c>
      <c r="T82" s="43">
        <f t="shared" si="16"/>
        <v>17.98</v>
      </c>
      <c r="U82" s="43">
        <f t="shared" si="13"/>
        <v>0</v>
      </c>
      <c r="V82" s="43">
        <f>IF(N82&lt;&gt;0,IF(N82=SVS,0,IF(N82=SVSg,0,IF(N82=Stundenverrechnungssatz!G122,0,IF(N82=Stundenverrechnungssatz!I122,0,IF(N82=Stundenverrechnungssatz!K122,0,IF(N82=Stundenverrechnungssatz!M122,0,1)))))))</f>
        <v>0</v>
      </c>
      <c r="W82" s="44"/>
    </row>
    <row r="83" spans="1:23" s="45" customFormat="1" ht="15" customHeight="1" x14ac:dyDescent="0.2">
      <c r="A83" s="99">
        <v>77</v>
      </c>
      <c r="B83" s="99">
        <v>1</v>
      </c>
      <c r="C83" s="100" t="s">
        <v>196</v>
      </c>
      <c r="D83" s="100"/>
      <c r="E83" s="100" t="s">
        <v>236</v>
      </c>
      <c r="F83" s="100" t="s">
        <v>307</v>
      </c>
      <c r="G83" s="100" t="s">
        <v>212</v>
      </c>
      <c r="H83" s="100" t="s">
        <v>221</v>
      </c>
      <c r="I83" s="101">
        <v>11.96</v>
      </c>
      <c r="J83" s="144"/>
      <c r="K83" s="184" t="s">
        <v>33</v>
      </c>
      <c r="L83" s="138"/>
      <c r="M83" s="102">
        <v>0</v>
      </c>
      <c r="N83" s="139">
        <f t="shared" si="9"/>
        <v>17.98</v>
      </c>
      <c r="O83" s="140">
        <f t="shared" si="10"/>
        <v>1.0000000000000001E-5</v>
      </c>
      <c r="P83" s="103">
        <f t="shared" si="11"/>
        <v>0</v>
      </c>
      <c r="Q83" s="103">
        <f t="shared" si="14"/>
        <v>0</v>
      </c>
      <c r="R83" s="103">
        <f t="shared" si="15"/>
        <v>0</v>
      </c>
      <c r="S83" s="43" t="str">
        <f t="shared" si="12"/>
        <v>N</v>
      </c>
      <c r="T83" s="43">
        <f t="shared" si="16"/>
        <v>17.98</v>
      </c>
      <c r="U83" s="43">
        <f t="shared" si="13"/>
        <v>0</v>
      </c>
      <c r="V83" s="43">
        <f>IF(N83&lt;&gt;0,IF(N83=SVS,0,IF(N83=SVSg,0,IF(N83=Stundenverrechnungssatz!G123,0,IF(N83=Stundenverrechnungssatz!I123,0,IF(N83=Stundenverrechnungssatz!K123,0,IF(N83=Stundenverrechnungssatz!M123,0,1)))))))</f>
        <v>0</v>
      </c>
      <c r="W83" s="44"/>
    </row>
    <row r="84" spans="1:23" s="45" customFormat="1" ht="15" customHeight="1" x14ac:dyDescent="0.2">
      <c r="A84" s="51">
        <v>78</v>
      </c>
      <c r="B84" s="99">
        <v>1</v>
      </c>
      <c r="C84" s="100" t="s">
        <v>196</v>
      </c>
      <c r="D84" s="100"/>
      <c r="E84" s="100" t="s">
        <v>236</v>
      </c>
      <c r="F84" s="100" t="s">
        <v>308</v>
      </c>
      <c r="G84" s="100" t="s">
        <v>309</v>
      </c>
      <c r="H84" s="100" t="s">
        <v>221</v>
      </c>
      <c r="I84" s="101">
        <v>45.02</v>
      </c>
      <c r="J84" s="144"/>
      <c r="K84" s="184" t="s">
        <v>33</v>
      </c>
      <c r="L84" s="138"/>
      <c r="M84" s="102">
        <v>0</v>
      </c>
      <c r="N84" s="139">
        <f t="shared" si="9"/>
        <v>17.98</v>
      </c>
      <c r="O84" s="140">
        <f t="shared" si="10"/>
        <v>1.0000000000000001E-5</v>
      </c>
      <c r="P84" s="103">
        <f t="shared" si="11"/>
        <v>0</v>
      </c>
      <c r="Q84" s="103">
        <f t="shared" si="14"/>
        <v>0</v>
      </c>
      <c r="R84" s="103">
        <f t="shared" si="15"/>
        <v>0</v>
      </c>
      <c r="S84" s="43" t="str">
        <f t="shared" si="12"/>
        <v>N</v>
      </c>
      <c r="T84" s="43">
        <f t="shared" si="16"/>
        <v>17.98</v>
      </c>
      <c r="U84" s="43">
        <f t="shared" si="13"/>
        <v>0</v>
      </c>
      <c r="V84" s="43">
        <f>IF(N84&lt;&gt;0,IF(N84=SVS,0,IF(N84=SVSg,0,IF(N84=Stundenverrechnungssatz!G124,0,IF(N84=Stundenverrechnungssatz!I124,0,IF(N84=Stundenverrechnungssatz!K124,0,IF(N84=Stundenverrechnungssatz!M124,0,1)))))))</f>
        <v>0</v>
      </c>
      <c r="W84" s="44"/>
    </row>
    <row r="85" spans="1:23" s="45" customFormat="1" ht="15" customHeight="1" x14ac:dyDescent="0.2">
      <c r="A85" s="99">
        <v>79</v>
      </c>
      <c r="B85" s="99">
        <v>1</v>
      </c>
      <c r="C85" s="100" t="s">
        <v>196</v>
      </c>
      <c r="D85" s="100"/>
      <c r="E85" s="100" t="s">
        <v>236</v>
      </c>
      <c r="F85" s="100" t="s">
        <v>310</v>
      </c>
      <c r="G85" s="100" t="s">
        <v>265</v>
      </c>
      <c r="H85" s="100" t="s">
        <v>205</v>
      </c>
      <c r="I85" s="101">
        <v>3.53</v>
      </c>
      <c r="J85" s="144"/>
      <c r="K85" s="184" t="s">
        <v>33</v>
      </c>
      <c r="L85" s="138"/>
      <c r="M85" s="102">
        <v>0</v>
      </c>
      <c r="N85" s="139">
        <f t="shared" si="9"/>
        <v>17.98</v>
      </c>
      <c r="O85" s="140">
        <f t="shared" si="10"/>
        <v>1.0000000000000001E-5</v>
      </c>
      <c r="P85" s="103">
        <f t="shared" si="11"/>
        <v>0</v>
      </c>
      <c r="Q85" s="103">
        <f t="shared" si="14"/>
        <v>0</v>
      </c>
      <c r="R85" s="103">
        <f t="shared" si="15"/>
        <v>0</v>
      </c>
      <c r="S85" s="43" t="str">
        <f t="shared" si="12"/>
        <v>N</v>
      </c>
      <c r="T85" s="43">
        <f t="shared" si="16"/>
        <v>17.98</v>
      </c>
      <c r="U85" s="43">
        <f t="shared" si="13"/>
        <v>0</v>
      </c>
      <c r="V85" s="43">
        <f>IF(N85&lt;&gt;0,IF(N85=SVS,0,IF(N85=SVSg,0,IF(N85=Stundenverrechnungssatz!G125,0,IF(N85=Stundenverrechnungssatz!I125,0,IF(N85=Stundenverrechnungssatz!K125,0,IF(N85=Stundenverrechnungssatz!M125,0,1)))))))</f>
        <v>0</v>
      </c>
      <c r="W85" s="44"/>
    </row>
    <row r="86" spans="1:23" s="45" customFormat="1" ht="15" customHeight="1" x14ac:dyDescent="0.2">
      <c r="A86" s="51">
        <v>80</v>
      </c>
      <c r="B86" s="99">
        <v>1</v>
      </c>
      <c r="C86" s="100" t="s">
        <v>196</v>
      </c>
      <c r="D86" s="100"/>
      <c r="E86" s="100" t="s">
        <v>236</v>
      </c>
      <c r="F86" s="100" t="s">
        <v>311</v>
      </c>
      <c r="G86" s="100" t="s">
        <v>312</v>
      </c>
      <c r="H86" s="100" t="s">
        <v>205</v>
      </c>
      <c r="I86" s="101">
        <v>17.66</v>
      </c>
      <c r="J86" s="144"/>
      <c r="K86" s="184" t="s">
        <v>32</v>
      </c>
      <c r="L86" s="138"/>
      <c r="M86" s="102">
        <v>247.01</v>
      </c>
      <c r="N86" s="139">
        <f t="shared" si="9"/>
        <v>17.98</v>
      </c>
      <c r="O86" s="140" t="str">
        <f t="shared" si="10"/>
        <v/>
      </c>
      <c r="P86" s="103">
        <f t="shared" si="11"/>
        <v>4362.1966000000002</v>
      </c>
      <c r="Q86" s="103" t="e">
        <f t="shared" si="14"/>
        <v>#VALUE!</v>
      </c>
      <c r="R86" s="103" t="e">
        <f t="shared" si="15"/>
        <v>#VALUE!</v>
      </c>
      <c r="S86" s="43" t="str">
        <f t="shared" si="12"/>
        <v>C</v>
      </c>
      <c r="T86" s="43">
        <f t="shared" si="16"/>
        <v>17.98</v>
      </c>
      <c r="U86" s="43">
        <f t="shared" si="13"/>
        <v>0</v>
      </c>
      <c r="V86" s="43">
        <f>IF(N86&lt;&gt;0,IF(N86=SVS,0,IF(N86=SVSg,0,IF(N86=Stundenverrechnungssatz!G126,0,IF(N86=Stundenverrechnungssatz!I126,0,IF(N86=Stundenverrechnungssatz!K126,0,IF(N86=Stundenverrechnungssatz!M126,0,1)))))))</f>
        <v>0</v>
      </c>
      <c r="W86" s="44"/>
    </row>
    <row r="87" spans="1:23" s="44" customFormat="1" ht="15" customHeight="1" x14ac:dyDescent="0.2">
      <c r="A87" s="99">
        <v>81</v>
      </c>
      <c r="B87" s="99">
        <v>1</v>
      </c>
      <c r="C87" s="100" t="s">
        <v>196</v>
      </c>
      <c r="D87" s="100"/>
      <c r="E87" s="100" t="s">
        <v>236</v>
      </c>
      <c r="F87" s="100" t="s">
        <v>313</v>
      </c>
      <c r="G87" s="100" t="s">
        <v>314</v>
      </c>
      <c r="H87" s="100" t="s">
        <v>205</v>
      </c>
      <c r="I87" s="101">
        <v>17.739999999999998</v>
      </c>
      <c r="J87" s="144"/>
      <c r="K87" s="184" t="s">
        <v>32</v>
      </c>
      <c r="L87" s="138"/>
      <c r="M87" s="102">
        <v>247.01</v>
      </c>
      <c r="N87" s="139">
        <f t="shared" si="9"/>
        <v>17.98</v>
      </c>
      <c r="O87" s="140" t="str">
        <f t="shared" si="10"/>
        <v/>
      </c>
      <c r="P87" s="103">
        <f t="shared" si="11"/>
        <v>4381.9573999999993</v>
      </c>
      <c r="Q87" s="103" t="e">
        <f t="shared" si="14"/>
        <v>#VALUE!</v>
      </c>
      <c r="R87" s="103" t="e">
        <f t="shared" si="15"/>
        <v>#VALUE!</v>
      </c>
      <c r="S87" s="43" t="str">
        <f t="shared" si="12"/>
        <v>C</v>
      </c>
      <c r="T87" s="43">
        <f t="shared" si="16"/>
        <v>17.98</v>
      </c>
      <c r="U87" s="43">
        <f t="shared" si="13"/>
        <v>0</v>
      </c>
      <c r="V87" s="43">
        <f>IF(N87&lt;&gt;0,IF(N87=SVS,0,IF(N87=SVSg,0,IF(N87=Stundenverrechnungssatz!G127,0,IF(N87=Stundenverrechnungssatz!I127,0,IF(N87=Stundenverrechnungssatz!K127,0,IF(N87=Stundenverrechnungssatz!M127,0,1)))))))</f>
        <v>0</v>
      </c>
    </row>
    <row r="88" spans="1:23" s="45" customFormat="1" ht="15" customHeight="1" x14ac:dyDescent="0.2">
      <c r="A88" s="51">
        <v>82</v>
      </c>
      <c r="B88" s="99">
        <v>1</v>
      </c>
      <c r="C88" s="100" t="s">
        <v>196</v>
      </c>
      <c r="D88" s="100"/>
      <c r="E88" s="100" t="s">
        <v>236</v>
      </c>
      <c r="F88" s="100" t="s">
        <v>315</v>
      </c>
      <c r="G88" s="100" t="s">
        <v>203</v>
      </c>
      <c r="H88" s="100" t="s">
        <v>205</v>
      </c>
      <c r="I88" s="101">
        <v>28.76</v>
      </c>
      <c r="J88" s="144"/>
      <c r="K88" s="184" t="s">
        <v>33</v>
      </c>
      <c r="L88" s="138"/>
      <c r="M88" s="102">
        <v>0</v>
      </c>
      <c r="N88" s="139">
        <f t="shared" si="9"/>
        <v>17.98</v>
      </c>
      <c r="O88" s="140">
        <f t="shared" si="10"/>
        <v>1.0000000000000001E-5</v>
      </c>
      <c r="P88" s="103">
        <f t="shared" si="11"/>
        <v>0</v>
      </c>
      <c r="Q88" s="103">
        <f t="shared" si="14"/>
        <v>0</v>
      </c>
      <c r="R88" s="103">
        <f t="shared" si="15"/>
        <v>0</v>
      </c>
      <c r="S88" s="43" t="str">
        <f t="shared" si="12"/>
        <v>N</v>
      </c>
      <c r="T88" s="43">
        <f t="shared" si="16"/>
        <v>17.98</v>
      </c>
      <c r="U88" s="43">
        <f t="shared" si="13"/>
        <v>0</v>
      </c>
      <c r="V88" s="43">
        <f>IF(N88&lt;&gt;0,IF(N88=SVS,0,IF(N88=SVSg,0,IF(N88=Stundenverrechnungssatz!G128,0,IF(N88=Stundenverrechnungssatz!I128,0,IF(N88=Stundenverrechnungssatz!K128,0,IF(N88=Stundenverrechnungssatz!M128,0,1)))))))</f>
        <v>0</v>
      </c>
      <c r="W88" s="44"/>
    </row>
    <row r="89" spans="1:23" s="44" customFormat="1" ht="15" customHeight="1" x14ac:dyDescent="0.2">
      <c r="A89" s="99">
        <v>83</v>
      </c>
      <c r="B89" s="99">
        <v>1</v>
      </c>
      <c r="C89" s="100" t="s">
        <v>196</v>
      </c>
      <c r="D89" s="100"/>
      <c r="E89" s="100" t="s">
        <v>236</v>
      </c>
      <c r="F89" s="100" t="s">
        <v>316</v>
      </c>
      <c r="G89" s="100" t="s">
        <v>317</v>
      </c>
      <c r="H89" s="100" t="s">
        <v>205</v>
      </c>
      <c r="I89" s="101">
        <v>28.74</v>
      </c>
      <c r="J89" s="144"/>
      <c r="K89" s="184" t="s">
        <v>32</v>
      </c>
      <c r="L89" s="138"/>
      <c r="M89" s="102">
        <v>247.01</v>
      </c>
      <c r="N89" s="139">
        <f t="shared" si="9"/>
        <v>17.98</v>
      </c>
      <c r="O89" s="140" t="str">
        <f t="shared" si="10"/>
        <v/>
      </c>
      <c r="P89" s="103">
        <f t="shared" si="11"/>
        <v>7099.067399999999</v>
      </c>
      <c r="Q89" s="103" t="e">
        <f t="shared" si="14"/>
        <v>#VALUE!</v>
      </c>
      <c r="R89" s="103" t="e">
        <f t="shared" si="15"/>
        <v>#VALUE!</v>
      </c>
      <c r="S89" s="43" t="str">
        <f t="shared" si="12"/>
        <v>C</v>
      </c>
      <c r="T89" s="43">
        <f t="shared" si="16"/>
        <v>17.98</v>
      </c>
      <c r="U89" s="43">
        <f t="shared" si="13"/>
        <v>0</v>
      </c>
      <c r="V89" s="43">
        <f>IF(N89&lt;&gt;0,IF(N89=SVS,0,IF(N89=SVSg,0,IF(N89=Stundenverrechnungssatz!G129,0,IF(N89=Stundenverrechnungssatz!I129,0,IF(N89=Stundenverrechnungssatz!K129,0,IF(N89=Stundenverrechnungssatz!M129,0,1)))))))</f>
        <v>0</v>
      </c>
    </row>
    <row r="90" spans="1:23" s="45" customFormat="1" ht="15" customHeight="1" x14ac:dyDescent="0.2">
      <c r="A90" s="51">
        <v>84</v>
      </c>
      <c r="B90" s="99">
        <v>1</v>
      </c>
      <c r="C90" s="100" t="s">
        <v>196</v>
      </c>
      <c r="D90" s="100"/>
      <c r="E90" s="100" t="s">
        <v>236</v>
      </c>
      <c r="F90" s="100"/>
      <c r="G90" s="100" t="s">
        <v>318</v>
      </c>
      <c r="H90" s="100" t="s">
        <v>205</v>
      </c>
      <c r="I90" s="101">
        <v>22.78</v>
      </c>
      <c r="J90" s="144"/>
      <c r="K90" s="184" t="s">
        <v>34</v>
      </c>
      <c r="L90" s="138"/>
      <c r="M90" s="102">
        <v>247.01</v>
      </c>
      <c r="N90" s="139">
        <f t="shared" si="9"/>
        <v>17.98</v>
      </c>
      <c r="O90" s="140" t="str">
        <f t="shared" si="10"/>
        <v/>
      </c>
      <c r="P90" s="103">
        <f t="shared" si="11"/>
        <v>5626.8878000000004</v>
      </c>
      <c r="Q90" s="103" t="e">
        <f t="shared" si="14"/>
        <v>#VALUE!</v>
      </c>
      <c r="R90" s="103" t="e">
        <f t="shared" si="15"/>
        <v>#VALUE!</v>
      </c>
      <c r="S90" s="43" t="str">
        <f t="shared" si="12"/>
        <v>F</v>
      </c>
      <c r="T90" s="43">
        <f t="shared" si="16"/>
        <v>17.98</v>
      </c>
      <c r="U90" s="43">
        <f t="shared" si="13"/>
        <v>0</v>
      </c>
      <c r="V90" s="43">
        <f>IF(N90&lt;&gt;0,IF(N90=SVS,0,IF(N90=SVSg,0,IF(N90=Stundenverrechnungssatz!G130,0,IF(N90=Stundenverrechnungssatz!I130,0,IF(N90=Stundenverrechnungssatz!K130,0,IF(N90=Stundenverrechnungssatz!M130,0,1)))))))</f>
        <v>0</v>
      </c>
      <c r="W90" s="44"/>
    </row>
    <row r="91" spans="1:23" s="44" customFormat="1" ht="15" customHeight="1" x14ac:dyDescent="0.2">
      <c r="A91" s="99">
        <v>85</v>
      </c>
      <c r="B91" s="99">
        <v>1</v>
      </c>
      <c r="C91" s="100" t="s">
        <v>196</v>
      </c>
      <c r="D91" s="100"/>
      <c r="E91" s="100" t="s">
        <v>236</v>
      </c>
      <c r="F91" s="100" t="s">
        <v>319</v>
      </c>
      <c r="G91" s="100" t="s">
        <v>203</v>
      </c>
      <c r="H91" s="100" t="s">
        <v>221</v>
      </c>
      <c r="I91" s="101">
        <v>165.21</v>
      </c>
      <c r="J91" s="144"/>
      <c r="K91" s="184" t="s">
        <v>33</v>
      </c>
      <c r="L91" s="138"/>
      <c r="M91" s="102">
        <v>0</v>
      </c>
      <c r="N91" s="139">
        <f t="shared" si="9"/>
        <v>17.98</v>
      </c>
      <c r="O91" s="140">
        <f t="shared" si="10"/>
        <v>1.0000000000000001E-5</v>
      </c>
      <c r="P91" s="103">
        <f t="shared" si="11"/>
        <v>0</v>
      </c>
      <c r="Q91" s="103">
        <f t="shared" si="14"/>
        <v>0</v>
      </c>
      <c r="R91" s="103">
        <f t="shared" si="15"/>
        <v>0</v>
      </c>
      <c r="S91" s="43" t="str">
        <f t="shared" si="12"/>
        <v>N</v>
      </c>
      <c r="T91" s="43">
        <f t="shared" si="16"/>
        <v>17.98</v>
      </c>
      <c r="U91" s="43">
        <f t="shared" si="13"/>
        <v>0</v>
      </c>
      <c r="V91" s="43">
        <f>IF(N91&lt;&gt;0,IF(N91=SVS,0,IF(N91=SVSg,0,IF(N91=Stundenverrechnungssatz!G131,0,IF(N91=Stundenverrechnungssatz!I131,0,IF(N91=Stundenverrechnungssatz!K131,0,IF(N91=Stundenverrechnungssatz!M131,0,1)))))))</f>
        <v>0</v>
      </c>
    </row>
    <row r="92" spans="1:23" s="45" customFormat="1" ht="15" customHeight="1" x14ac:dyDescent="0.2">
      <c r="A92" s="51">
        <v>86</v>
      </c>
      <c r="B92" s="99">
        <v>1</v>
      </c>
      <c r="C92" s="100" t="s">
        <v>196</v>
      </c>
      <c r="D92" s="100"/>
      <c r="E92" s="100" t="s">
        <v>320</v>
      </c>
      <c r="F92" s="100" t="s">
        <v>31</v>
      </c>
      <c r="G92" s="100" t="s">
        <v>321</v>
      </c>
      <c r="H92" s="100" t="s">
        <v>322</v>
      </c>
      <c r="I92" s="101">
        <v>1.45</v>
      </c>
      <c r="J92" s="144"/>
      <c r="K92" s="184" t="s">
        <v>49</v>
      </c>
      <c r="L92" s="138"/>
      <c r="M92" s="102">
        <v>247.01</v>
      </c>
      <c r="N92" s="139">
        <f t="shared" si="9"/>
        <v>17.98</v>
      </c>
      <c r="O92" s="140" t="str">
        <f t="shared" si="10"/>
        <v/>
      </c>
      <c r="P92" s="103">
        <f t="shared" si="11"/>
        <v>358.16449999999998</v>
      </c>
      <c r="Q92" s="103" t="e">
        <f t="shared" si="14"/>
        <v>#VALUE!</v>
      </c>
      <c r="R92" s="103" t="e">
        <f t="shared" si="15"/>
        <v>#VALUE!</v>
      </c>
      <c r="S92" s="43" t="str">
        <f t="shared" si="12"/>
        <v>E</v>
      </c>
      <c r="T92" s="43">
        <f t="shared" si="16"/>
        <v>17.98</v>
      </c>
      <c r="U92" s="43">
        <f t="shared" si="13"/>
        <v>0</v>
      </c>
      <c r="V92" s="43">
        <f>IF(N92&lt;&gt;0,IF(N92=SVS,0,IF(N92=SVSg,0,IF(N92=Stundenverrechnungssatz!G132,0,IF(N92=Stundenverrechnungssatz!I132,0,IF(N92=Stundenverrechnungssatz!K132,0,IF(N92=Stundenverrechnungssatz!M132,0,1)))))))</f>
        <v>0</v>
      </c>
      <c r="W92" s="44"/>
    </row>
    <row r="93" spans="1:23" s="44" customFormat="1" ht="15" customHeight="1" x14ac:dyDescent="0.2">
      <c r="A93" s="99">
        <v>87</v>
      </c>
      <c r="B93" s="99">
        <v>1</v>
      </c>
      <c r="C93" s="100" t="s">
        <v>196</v>
      </c>
      <c r="D93" s="100"/>
      <c r="E93" s="100" t="s">
        <v>320</v>
      </c>
      <c r="F93" s="100" t="s">
        <v>323</v>
      </c>
      <c r="G93" s="100" t="s">
        <v>324</v>
      </c>
      <c r="H93" s="100" t="s">
        <v>322</v>
      </c>
      <c r="I93" s="101">
        <v>18.329999999999998</v>
      </c>
      <c r="J93" s="144"/>
      <c r="K93" s="184" t="s">
        <v>46</v>
      </c>
      <c r="L93" s="138"/>
      <c r="M93" s="102">
        <v>98.8</v>
      </c>
      <c r="N93" s="139">
        <f t="shared" si="9"/>
        <v>17.98</v>
      </c>
      <c r="O93" s="140" t="str">
        <f t="shared" si="10"/>
        <v/>
      </c>
      <c r="P93" s="103">
        <f t="shared" si="11"/>
        <v>1811.0039999999997</v>
      </c>
      <c r="Q93" s="103" t="e">
        <f t="shared" si="14"/>
        <v>#VALUE!</v>
      </c>
      <c r="R93" s="103" t="e">
        <f t="shared" si="15"/>
        <v>#VALUE!</v>
      </c>
      <c r="S93" s="43" t="str">
        <f t="shared" si="12"/>
        <v>A</v>
      </c>
      <c r="T93" s="43">
        <f t="shared" si="16"/>
        <v>17.98</v>
      </c>
      <c r="U93" s="43">
        <f t="shared" si="13"/>
        <v>0</v>
      </c>
      <c r="V93" s="43">
        <f>IF(N93&lt;&gt;0,IF(N93=SVS,0,IF(N93=SVSg,0,IF(N93=Stundenverrechnungssatz!G133,0,IF(N93=Stundenverrechnungssatz!I133,0,IF(N93=Stundenverrechnungssatz!K133,0,IF(N93=Stundenverrechnungssatz!M133,0,1)))))))</f>
        <v>0</v>
      </c>
    </row>
    <row r="94" spans="1:23" s="44" customFormat="1" ht="15" customHeight="1" x14ac:dyDescent="0.2">
      <c r="A94" s="51">
        <v>88</v>
      </c>
      <c r="B94" s="99">
        <v>1</v>
      </c>
      <c r="C94" s="100" t="s">
        <v>196</v>
      </c>
      <c r="D94" s="100"/>
      <c r="E94" s="100" t="s">
        <v>320</v>
      </c>
      <c r="F94" s="100" t="s">
        <v>325</v>
      </c>
      <c r="G94" s="100" t="s">
        <v>37</v>
      </c>
      <c r="H94" s="100" t="s">
        <v>322</v>
      </c>
      <c r="I94" s="101">
        <v>24.74</v>
      </c>
      <c r="J94" s="144"/>
      <c r="K94" s="184" t="s">
        <v>31</v>
      </c>
      <c r="L94" s="138" t="s">
        <v>740</v>
      </c>
      <c r="M94" s="102">
        <v>49.4</v>
      </c>
      <c r="N94" s="139">
        <f t="shared" si="9"/>
        <v>17.98</v>
      </c>
      <c r="O94" s="140" t="str">
        <f t="shared" si="10"/>
        <v/>
      </c>
      <c r="P94" s="103">
        <f t="shared" si="11"/>
        <v>1222.1559999999999</v>
      </c>
      <c r="Q94" s="103" t="e">
        <f t="shared" si="14"/>
        <v>#VALUE!</v>
      </c>
      <c r="R94" s="103" t="e">
        <f t="shared" si="15"/>
        <v>#VALUE!</v>
      </c>
      <c r="S94" s="43" t="str">
        <f t="shared" si="12"/>
        <v>A</v>
      </c>
      <c r="T94" s="43">
        <f t="shared" si="16"/>
        <v>17.98</v>
      </c>
      <c r="U94" s="43">
        <f t="shared" si="13"/>
        <v>0</v>
      </c>
      <c r="V94" s="43">
        <f>IF(N94&lt;&gt;0,IF(N94=SVS,0,IF(N94=SVSg,0,IF(N94=Stundenverrechnungssatz!G134,0,IF(N94=Stundenverrechnungssatz!I134,0,IF(N94=Stundenverrechnungssatz!K134,0,IF(N94=Stundenverrechnungssatz!M134,0,1)))))))</f>
        <v>0</v>
      </c>
    </row>
    <row r="95" spans="1:23" s="45" customFormat="1" ht="15" customHeight="1" x14ac:dyDescent="0.2">
      <c r="A95" s="99">
        <v>89</v>
      </c>
      <c r="B95" s="99">
        <v>1</v>
      </c>
      <c r="C95" s="100" t="s">
        <v>196</v>
      </c>
      <c r="D95" s="100"/>
      <c r="E95" s="100" t="s">
        <v>320</v>
      </c>
      <c r="F95" s="100" t="s">
        <v>326</v>
      </c>
      <c r="G95" s="100" t="s">
        <v>37</v>
      </c>
      <c r="H95" s="100" t="s">
        <v>322</v>
      </c>
      <c r="I95" s="101">
        <v>37.82</v>
      </c>
      <c r="J95" s="144"/>
      <c r="K95" s="184" t="s">
        <v>31</v>
      </c>
      <c r="L95" s="138" t="s">
        <v>740</v>
      </c>
      <c r="M95" s="102">
        <v>49.4</v>
      </c>
      <c r="N95" s="139">
        <f t="shared" si="9"/>
        <v>17.98</v>
      </c>
      <c r="O95" s="140" t="str">
        <f t="shared" si="10"/>
        <v/>
      </c>
      <c r="P95" s="103">
        <f t="shared" si="11"/>
        <v>1868.308</v>
      </c>
      <c r="Q95" s="103" t="e">
        <f t="shared" si="14"/>
        <v>#VALUE!</v>
      </c>
      <c r="R95" s="103" t="e">
        <f t="shared" si="15"/>
        <v>#VALUE!</v>
      </c>
      <c r="S95" s="43" t="str">
        <f t="shared" si="12"/>
        <v>A</v>
      </c>
      <c r="T95" s="43">
        <f t="shared" si="16"/>
        <v>17.98</v>
      </c>
      <c r="U95" s="43">
        <f t="shared" si="13"/>
        <v>0</v>
      </c>
      <c r="V95" s="43">
        <f>IF(N95&lt;&gt;0,IF(N95=SVS,0,IF(N95=SVSg,0,IF(N95=Stundenverrechnungssatz!G135,0,IF(N95=Stundenverrechnungssatz!I135,0,IF(N95=Stundenverrechnungssatz!K135,0,IF(N95=Stundenverrechnungssatz!M135,0,1)))))))</f>
        <v>0</v>
      </c>
      <c r="W95" s="44"/>
    </row>
    <row r="96" spans="1:23" s="45" customFormat="1" ht="15" customHeight="1" x14ac:dyDescent="0.2">
      <c r="A96" s="51">
        <v>90</v>
      </c>
      <c r="B96" s="99">
        <v>1</v>
      </c>
      <c r="C96" s="100" t="s">
        <v>196</v>
      </c>
      <c r="D96" s="100"/>
      <c r="E96" s="100" t="s">
        <v>320</v>
      </c>
      <c r="F96" s="100" t="s">
        <v>327</v>
      </c>
      <c r="G96" s="100" t="s">
        <v>37</v>
      </c>
      <c r="H96" s="100" t="s">
        <v>322</v>
      </c>
      <c r="I96" s="101">
        <v>44.99</v>
      </c>
      <c r="J96" s="144"/>
      <c r="K96" s="184" t="s">
        <v>31</v>
      </c>
      <c r="L96" s="138" t="s">
        <v>740</v>
      </c>
      <c r="M96" s="102">
        <v>49.4</v>
      </c>
      <c r="N96" s="139">
        <f t="shared" si="9"/>
        <v>17.98</v>
      </c>
      <c r="O96" s="140" t="str">
        <f t="shared" si="10"/>
        <v/>
      </c>
      <c r="P96" s="103">
        <f t="shared" si="11"/>
        <v>2222.5059999999999</v>
      </c>
      <c r="Q96" s="103" t="e">
        <f t="shared" si="14"/>
        <v>#VALUE!</v>
      </c>
      <c r="R96" s="103" t="e">
        <f t="shared" si="15"/>
        <v>#VALUE!</v>
      </c>
      <c r="S96" s="43" t="str">
        <f t="shared" si="12"/>
        <v>A</v>
      </c>
      <c r="T96" s="43">
        <f t="shared" si="16"/>
        <v>17.98</v>
      </c>
      <c r="U96" s="43">
        <f t="shared" si="13"/>
        <v>0</v>
      </c>
      <c r="V96" s="43">
        <f>IF(N96&lt;&gt;0,IF(N96=SVS,0,IF(N96=SVSg,0,IF(N96=Stundenverrechnungssatz!G136,0,IF(N96=Stundenverrechnungssatz!I136,0,IF(N96=Stundenverrechnungssatz!K136,0,IF(N96=Stundenverrechnungssatz!M136,0,1)))))))</f>
        <v>0</v>
      </c>
      <c r="W96" s="44"/>
    </row>
    <row r="97" spans="1:23" s="45" customFormat="1" ht="15" customHeight="1" x14ac:dyDescent="0.2">
      <c r="A97" s="99">
        <v>91</v>
      </c>
      <c r="B97" s="99">
        <v>1</v>
      </c>
      <c r="C97" s="100" t="s">
        <v>196</v>
      </c>
      <c r="D97" s="100"/>
      <c r="E97" s="100" t="s">
        <v>320</v>
      </c>
      <c r="F97" s="100" t="s">
        <v>328</v>
      </c>
      <c r="G97" s="100" t="s">
        <v>37</v>
      </c>
      <c r="H97" s="100" t="s">
        <v>322</v>
      </c>
      <c r="I97" s="101">
        <v>38.56</v>
      </c>
      <c r="J97" s="144"/>
      <c r="K97" s="184" t="s">
        <v>31</v>
      </c>
      <c r="L97" s="138" t="s">
        <v>740</v>
      </c>
      <c r="M97" s="102">
        <v>49.4</v>
      </c>
      <c r="N97" s="139">
        <f t="shared" si="9"/>
        <v>17.98</v>
      </c>
      <c r="O97" s="140" t="str">
        <f t="shared" si="10"/>
        <v/>
      </c>
      <c r="P97" s="103">
        <f t="shared" si="11"/>
        <v>1904.864</v>
      </c>
      <c r="Q97" s="103" t="e">
        <f t="shared" si="14"/>
        <v>#VALUE!</v>
      </c>
      <c r="R97" s="103" t="e">
        <f t="shared" si="15"/>
        <v>#VALUE!</v>
      </c>
      <c r="S97" s="43" t="str">
        <f t="shared" si="12"/>
        <v>A</v>
      </c>
      <c r="T97" s="43">
        <f t="shared" si="16"/>
        <v>17.98</v>
      </c>
      <c r="U97" s="43">
        <f t="shared" si="13"/>
        <v>0</v>
      </c>
      <c r="V97" s="43">
        <f>IF(N97&lt;&gt;0,IF(N97=SVS,0,IF(N97=SVSg,0,IF(N97=Stundenverrechnungssatz!G137,0,IF(N97=Stundenverrechnungssatz!I137,0,IF(N97=Stundenverrechnungssatz!K137,0,IF(N97=Stundenverrechnungssatz!M137,0,1)))))))</f>
        <v>0</v>
      </c>
      <c r="W97" s="44"/>
    </row>
    <row r="98" spans="1:23" s="45" customFormat="1" ht="15" customHeight="1" x14ac:dyDescent="0.2">
      <c r="A98" s="51">
        <v>92</v>
      </c>
      <c r="B98" s="99">
        <v>1</v>
      </c>
      <c r="C98" s="100" t="s">
        <v>196</v>
      </c>
      <c r="D98" s="100"/>
      <c r="E98" s="100" t="s">
        <v>320</v>
      </c>
      <c r="F98" s="100" t="s">
        <v>329</v>
      </c>
      <c r="G98" s="100" t="s">
        <v>37</v>
      </c>
      <c r="H98" s="100" t="s">
        <v>322</v>
      </c>
      <c r="I98" s="101">
        <v>40.770000000000003</v>
      </c>
      <c r="J98" s="144"/>
      <c r="K98" s="184" t="s">
        <v>31</v>
      </c>
      <c r="L98" s="138" t="s">
        <v>740</v>
      </c>
      <c r="M98" s="102">
        <v>49.4</v>
      </c>
      <c r="N98" s="139">
        <f t="shared" si="9"/>
        <v>17.98</v>
      </c>
      <c r="O98" s="140" t="str">
        <f t="shared" si="10"/>
        <v/>
      </c>
      <c r="P98" s="103">
        <f t="shared" si="11"/>
        <v>2014.038</v>
      </c>
      <c r="Q98" s="103" t="e">
        <f t="shared" si="14"/>
        <v>#VALUE!</v>
      </c>
      <c r="R98" s="103" t="e">
        <f t="shared" si="15"/>
        <v>#VALUE!</v>
      </c>
      <c r="S98" s="43" t="str">
        <f t="shared" si="12"/>
        <v>A</v>
      </c>
      <c r="T98" s="43">
        <f t="shared" si="16"/>
        <v>17.98</v>
      </c>
      <c r="U98" s="43">
        <f t="shared" si="13"/>
        <v>0</v>
      </c>
      <c r="V98" s="43">
        <f>IF(N98&lt;&gt;0,IF(N98=SVS,0,IF(N98=SVSg,0,IF(N98=Stundenverrechnungssatz!G138,0,IF(N98=Stundenverrechnungssatz!I138,0,IF(N98=Stundenverrechnungssatz!K138,0,IF(N98=Stundenverrechnungssatz!M138,0,1)))))))</f>
        <v>0</v>
      </c>
      <c r="W98" s="44"/>
    </row>
    <row r="99" spans="1:23" s="45" customFormat="1" ht="15" customHeight="1" x14ac:dyDescent="0.2">
      <c r="A99" s="99">
        <v>93</v>
      </c>
      <c r="B99" s="99">
        <v>1</v>
      </c>
      <c r="C99" s="100" t="s">
        <v>196</v>
      </c>
      <c r="D99" s="100"/>
      <c r="E99" s="100" t="s">
        <v>320</v>
      </c>
      <c r="F99" s="100" t="s">
        <v>330</v>
      </c>
      <c r="G99" s="100" t="s">
        <v>331</v>
      </c>
      <c r="H99" s="100" t="s">
        <v>322</v>
      </c>
      <c r="I99" s="101">
        <v>42.73</v>
      </c>
      <c r="J99" s="144"/>
      <c r="K99" s="184" t="s">
        <v>47</v>
      </c>
      <c r="L99" s="138"/>
      <c r="M99" s="102">
        <v>247.01</v>
      </c>
      <c r="N99" s="139">
        <f t="shared" si="9"/>
        <v>17.98</v>
      </c>
      <c r="O99" s="140" t="str">
        <f t="shared" si="10"/>
        <v/>
      </c>
      <c r="P99" s="103">
        <f t="shared" si="11"/>
        <v>10554.737299999999</v>
      </c>
      <c r="Q99" s="103" t="e">
        <f t="shared" si="14"/>
        <v>#VALUE!</v>
      </c>
      <c r="R99" s="103" t="e">
        <f t="shared" si="15"/>
        <v>#VALUE!</v>
      </c>
      <c r="S99" s="43" t="str">
        <f t="shared" si="12"/>
        <v>D</v>
      </c>
      <c r="T99" s="43">
        <f t="shared" si="16"/>
        <v>17.98</v>
      </c>
      <c r="U99" s="43">
        <f t="shared" si="13"/>
        <v>0</v>
      </c>
      <c r="V99" s="43">
        <f>IF(N99&lt;&gt;0,IF(N99=SVS,0,IF(N99=SVSg,0,IF(N99=Stundenverrechnungssatz!G139,0,IF(N99=Stundenverrechnungssatz!I139,0,IF(N99=Stundenverrechnungssatz!K139,0,IF(N99=Stundenverrechnungssatz!M139,0,1)))))))</f>
        <v>0</v>
      </c>
      <c r="W99" s="44"/>
    </row>
    <row r="100" spans="1:23" s="45" customFormat="1" ht="15" customHeight="1" x14ac:dyDescent="0.2">
      <c r="A100" s="51">
        <v>94</v>
      </c>
      <c r="B100" s="99">
        <v>1</v>
      </c>
      <c r="C100" s="100" t="s">
        <v>196</v>
      </c>
      <c r="D100" s="100"/>
      <c r="E100" s="100" t="s">
        <v>320</v>
      </c>
      <c r="F100" s="100" t="s">
        <v>332</v>
      </c>
      <c r="G100" s="100" t="s">
        <v>203</v>
      </c>
      <c r="H100" s="100" t="s">
        <v>322</v>
      </c>
      <c r="I100" s="101">
        <v>12.67</v>
      </c>
      <c r="J100" s="144"/>
      <c r="K100" s="184" t="s">
        <v>33</v>
      </c>
      <c r="L100" s="138"/>
      <c r="M100" s="102">
        <v>0</v>
      </c>
      <c r="N100" s="139">
        <f t="shared" si="9"/>
        <v>17.98</v>
      </c>
      <c r="O100" s="140">
        <f t="shared" si="10"/>
        <v>1.0000000000000001E-5</v>
      </c>
      <c r="P100" s="103">
        <f t="shared" si="11"/>
        <v>0</v>
      </c>
      <c r="Q100" s="103">
        <f t="shared" si="14"/>
        <v>0</v>
      </c>
      <c r="R100" s="103">
        <f t="shared" si="15"/>
        <v>0</v>
      </c>
      <c r="S100" s="43" t="str">
        <f t="shared" si="12"/>
        <v>N</v>
      </c>
      <c r="T100" s="43">
        <f t="shared" si="16"/>
        <v>17.98</v>
      </c>
      <c r="U100" s="43">
        <f t="shared" si="13"/>
        <v>0</v>
      </c>
      <c r="V100" s="43">
        <f>IF(N100&lt;&gt;0,IF(N100=SVS,0,IF(N100=SVSg,0,IF(N100=Stundenverrechnungssatz!G140,0,IF(N100=Stundenverrechnungssatz!I140,0,IF(N100=Stundenverrechnungssatz!K140,0,IF(N100=Stundenverrechnungssatz!M140,0,1)))))))</f>
        <v>0</v>
      </c>
      <c r="W100" s="44"/>
    </row>
    <row r="101" spans="1:23" s="45" customFormat="1" ht="15" customHeight="1" x14ac:dyDescent="0.2">
      <c r="A101" s="99">
        <v>95</v>
      </c>
      <c r="B101" s="99">
        <v>1</v>
      </c>
      <c r="C101" s="100" t="s">
        <v>196</v>
      </c>
      <c r="D101" s="100"/>
      <c r="E101" s="100" t="s">
        <v>320</v>
      </c>
      <c r="F101" s="100" t="s">
        <v>333</v>
      </c>
      <c r="G101" s="100" t="s">
        <v>334</v>
      </c>
      <c r="H101" s="100" t="s">
        <v>322</v>
      </c>
      <c r="I101" s="101">
        <v>43.55</v>
      </c>
      <c r="J101" s="144"/>
      <c r="K101" s="184" t="s">
        <v>31</v>
      </c>
      <c r="L101" s="138" t="s">
        <v>740</v>
      </c>
      <c r="M101" s="102">
        <v>49.4</v>
      </c>
      <c r="N101" s="139">
        <f t="shared" si="9"/>
        <v>17.98</v>
      </c>
      <c r="O101" s="140" t="str">
        <f t="shared" si="10"/>
        <v/>
      </c>
      <c r="P101" s="103">
        <f t="shared" si="11"/>
        <v>2151.37</v>
      </c>
      <c r="Q101" s="103" t="e">
        <f t="shared" si="14"/>
        <v>#VALUE!</v>
      </c>
      <c r="R101" s="103" t="e">
        <f t="shared" si="15"/>
        <v>#VALUE!</v>
      </c>
      <c r="S101" s="43" t="str">
        <f t="shared" si="12"/>
        <v>A</v>
      </c>
      <c r="T101" s="43">
        <f t="shared" si="16"/>
        <v>17.98</v>
      </c>
      <c r="U101" s="43">
        <f t="shared" si="13"/>
        <v>0</v>
      </c>
      <c r="V101" s="43">
        <f>IF(N101&lt;&gt;0,IF(N101=SVS,0,IF(N101=SVSg,0,IF(N101=Stundenverrechnungssatz!G141,0,IF(N101=Stundenverrechnungssatz!I141,0,IF(N101=Stundenverrechnungssatz!K141,0,IF(N101=Stundenverrechnungssatz!M141,0,1)))))))</f>
        <v>0</v>
      </c>
      <c r="W101" s="44"/>
    </row>
    <row r="102" spans="1:23" s="45" customFormat="1" ht="15" customHeight="1" x14ac:dyDescent="0.2">
      <c r="A102" s="51">
        <v>96</v>
      </c>
      <c r="B102" s="99">
        <v>1</v>
      </c>
      <c r="C102" s="100" t="s">
        <v>196</v>
      </c>
      <c r="D102" s="100"/>
      <c r="E102" s="100" t="s">
        <v>320</v>
      </c>
      <c r="F102" s="100" t="s">
        <v>335</v>
      </c>
      <c r="G102" s="100" t="s">
        <v>334</v>
      </c>
      <c r="H102" s="100" t="s">
        <v>322</v>
      </c>
      <c r="I102" s="101">
        <v>42.97</v>
      </c>
      <c r="J102" s="144"/>
      <c r="K102" s="184" t="s">
        <v>31</v>
      </c>
      <c r="L102" s="138" t="s">
        <v>740</v>
      </c>
      <c r="M102" s="102">
        <v>49.4</v>
      </c>
      <c r="N102" s="139">
        <f t="shared" si="9"/>
        <v>17.98</v>
      </c>
      <c r="O102" s="140" t="str">
        <f t="shared" si="10"/>
        <v/>
      </c>
      <c r="P102" s="103">
        <f t="shared" si="11"/>
        <v>2122.7179999999998</v>
      </c>
      <c r="Q102" s="103" t="e">
        <f t="shared" si="14"/>
        <v>#VALUE!</v>
      </c>
      <c r="R102" s="103" t="e">
        <f t="shared" si="15"/>
        <v>#VALUE!</v>
      </c>
      <c r="S102" s="43" t="str">
        <f t="shared" si="12"/>
        <v>A</v>
      </c>
      <c r="T102" s="43">
        <f t="shared" si="16"/>
        <v>17.98</v>
      </c>
      <c r="U102" s="43">
        <f t="shared" si="13"/>
        <v>0</v>
      </c>
      <c r="V102" s="43">
        <f>IF(N102&lt;&gt;0,IF(N102=SVS,0,IF(N102=SVSg,0,IF(N102=Stundenverrechnungssatz!G142,0,IF(N102=Stundenverrechnungssatz!I142,0,IF(N102=Stundenverrechnungssatz!K142,0,IF(N102=Stundenverrechnungssatz!M142,0,1)))))))</f>
        <v>0</v>
      </c>
      <c r="W102" s="44"/>
    </row>
    <row r="103" spans="1:23" s="45" customFormat="1" ht="15" customHeight="1" x14ac:dyDescent="0.2">
      <c r="A103" s="99">
        <v>97</v>
      </c>
      <c r="B103" s="99">
        <v>1</v>
      </c>
      <c r="C103" s="100" t="s">
        <v>196</v>
      </c>
      <c r="D103" s="100"/>
      <c r="E103" s="100" t="s">
        <v>320</v>
      </c>
      <c r="F103" s="100" t="s">
        <v>336</v>
      </c>
      <c r="G103" s="100" t="s">
        <v>334</v>
      </c>
      <c r="H103" s="100" t="s">
        <v>322</v>
      </c>
      <c r="I103" s="101">
        <v>87.72</v>
      </c>
      <c r="J103" s="144"/>
      <c r="K103" s="184" t="s">
        <v>31</v>
      </c>
      <c r="L103" s="138" t="s">
        <v>740</v>
      </c>
      <c r="M103" s="102">
        <v>49.4</v>
      </c>
      <c r="N103" s="139">
        <f t="shared" si="9"/>
        <v>17.98</v>
      </c>
      <c r="O103" s="140" t="str">
        <f t="shared" si="10"/>
        <v/>
      </c>
      <c r="P103" s="103">
        <f t="shared" si="11"/>
        <v>4333.3679999999995</v>
      </c>
      <c r="Q103" s="103" t="e">
        <f t="shared" si="14"/>
        <v>#VALUE!</v>
      </c>
      <c r="R103" s="103" t="e">
        <f t="shared" si="15"/>
        <v>#VALUE!</v>
      </c>
      <c r="S103" s="43" t="str">
        <f t="shared" si="12"/>
        <v>A</v>
      </c>
      <c r="T103" s="43">
        <f t="shared" si="16"/>
        <v>17.98</v>
      </c>
      <c r="U103" s="43">
        <f t="shared" si="13"/>
        <v>0</v>
      </c>
      <c r="V103" s="43">
        <f>IF(N103&lt;&gt;0,IF(N103=SVS,0,IF(N103=SVSg,0,IF(N103=Stundenverrechnungssatz!G143,0,IF(N103=Stundenverrechnungssatz!I143,0,IF(N103=Stundenverrechnungssatz!K143,0,IF(N103=Stundenverrechnungssatz!M143,0,1)))))))</f>
        <v>0</v>
      </c>
      <c r="W103" s="44"/>
    </row>
    <row r="104" spans="1:23" s="45" customFormat="1" ht="15" customHeight="1" x14ac:dyDescent="0.2">
      <c r="A104" s="51">
        <v>98</v>
      </c>
      <c r="B104" s="99">
        <v>1</v>
      </c>
      <c r="C104" s="100" t="s">
        <v>196</v>
      </c>
      <c r="D104" s="100"/>
      <c r="E104" s="100" t="s">
        <v>320</v>
      </c>
      <c r="F104" s="100" t="s">
        <v>337</v>
      </c>
      <c r="G104" s="100" t="s">
        <v>338</v>
      </c>
      <c r="H104" s="100" t="s">
        <v>289</v>
      </c>
      <c r="I104" s="101">
        <v>29.97</v>
      </c>
      <c r="J104" s="144"/>
      <c r="K104" s="184" t="s">
        <v>52</v>
      </c>
      <c r="L104" s="138"/>
      <c r="M104" s="102">
        <v>247.01</v>
      </c>
      <c r="N104" s="139">
        <f t="shared" si="9"/>
        <v>17.98</v>
      </c>
      <c r="O104" s="140" t="str">
        <f t="shared" si="10"/>
        <v/>
      </c>
      <c r="P104" s="103">
        <f t="shared" si="11"/>
        <v>7402.8896999999997</v>
      </c>
      <c r="Q104" s="103" t="e">
        <f t="shared" si="14"/>
        <v>#VALUE!</v>
      </c>
      <c r="R104" s="103" t="e">
        <f t="shared" si="15"/>
        <v>#VALUE!</v>
      </c>
      <c r="S104" s="43" t="str">
        <f t="shared" si="12"/>
        <v>K</v>
      </c>
      <c r="T104" s="43">
        <f t="shared" si="16"/>
        <v>17.98</v>
      </c>
      <c r="U104" s="43">
        <f t="shared" si="13"/>
        <v>0</v>
      </c>
      <c r="V104" s="43">
        <f>IF(N104&lt;&gt;0,IF(N104=SVS,0,IF(N104=SVSg,0,IF(N104=Stundenverrechnungssatz!G144,0,IF(N104=Stundenverrechnungssatz!I144,0,IF(N104=Stundenverrechnungssatz!K144,0,IF(N104=Stundenverrechnungssatz!M144,0,1)))))))</f>
        <v>0</v>
      </c>
      <c r="W104" s="44"/>
    </row>
    <row r="105" spans="1:23" s="45" customFormat="1" ht="15" customHeight="1" x14ac:dyDescent="0.2">
      <c r="A105" s="99">
        <v>99</v>
      </c>
      <c r="B105" s="99">
        <v>1</v>
      </c>
      <c r="C105" s="100" t="s">
        <v>196</v>
      </c>
      <c r="D105" s="100"/>
      <c r="E105" s="100" t="s">
        <v>320</v>
      </c>
      <c r="F105" s="100" t="s">
        <v>46</v>
      </c>
      <c r="G105" s="100" t="s">
        <v>339</v>
      </c>
      <c r="H105" s="100" t="s">
        <v>249</v>
      </c>
      <c r="I105" s="101">
        <v>3.46</v>
      </c>
      <c r="J105" s="144"/>
      <c r="K105" s="184" t="s">
        <v>49</v>
      </c>
      <c r="L105" s="138"/>
      <c r="M105" s="102">
        <v>247.01</v>
      </c>
      <c r="N105" s="139">
        <f t="shared" si="9"/>
        <v>17.98</v>
      </c>
      <c r="O105" s="140" t="str">
        <f t="shared" si="10"/>
        <v/>
      </c>
      <c r="P105" s="103">
        <f t="shared" si="11"/>
        <v>854.65459999999996</v>
      </c>
      <c r="Q105" s="103" t="e">
        <f t="shared" si="14"/>
        <v>#VALUE!</v>
      </c>
      <c r="R105" s="103" t="e">
        <f t="shared" si="15"/>
        <v>#VALUE!</v>
      </c>
      <c r="S105" s="43" t="str">
        <f t="shared" si="12"/>
        <v>E</v>
      </c>
      <c r="T105" s="43">
        <f t="shared" si="16"/>
        <v>17.98</v>
      </c>
      <c r="U105" s="43">
        <f t="shared" si="13"/>
        <v>0</v>
      </c>
      <c r="V105" s="43">
        <f>IF(N105&lt;&gt;0,IF(N105=SVS,0,IF(N105=SVSg,0,IF(N105=Stundenverrechnungssatz!G145,0,IF(N105=Stundenverrechnungssatz!I145,0,IF(N105=Stundenverrechnungssatz!K145,0,IF(N105=Stundenverrechnungssatz!M145,0,1)))))))</f>
        <v>0</v>
      </c>
      <c r="W105" s="44"/>
    </row>
    <row r="106" spans="1:23" s="45" customFormat="1" ht="15" customHeight="1" x14ac:dyDescent="0.2">
      <c r="A106" s="51">
        <v>100</v>
      </c>
      <c r="B106" s="99">
        <v>1</v>
      </c>
      <c r="C106" s="100" t="s">
        <v>196</v>
      </c>
      <c r="D106" s="100"/>
      <c r="E106" s="100" t="s">
        <v>320</v>
      </c>
      <c r="F106" s="100" t="s">
        <v>340</v>
      </c>
      <c r="G106" s="100" t="s">
        <v>341</v>
      </c>
      <c r="H106" s="100" t="s">
        <v>322</v>
      </c>
      <c r="I106" s="101">
        <v>41.43</v>
      </c>
      <c r="J106" s="144"/>
      <c r="K106" s="184" t="s">
        <v>31</v>
      </c>
      <c r="L106" s="138" t="s">
        <v>740</v>
      </c>
      <c r="M106" s="102">
        <v>49.4</v>
      </c>
      <c r="N106" s="139">
        <f t="shared" si="9"/>
        <v>17.98</v>
      </c>
      <c r="O106" s="140" t="str">
        <f t="shared" si="10"/>
        <v/>
      </c>
      <c r="P106" s="103">
        <f t="shared" si="11"/>
        <v>2046.6419999999998</v>
      </c>
      <c r="Q106" s="103" t="e">
        <f t="shared" si="14"/>
        <v>#VALUE!</v>
      </c>
      <c r="R106" s="103" t="e">
        <f t="shared" si="15"/>
        <v>#VALUE!</v>
      </c>
      <c r="S106" s="43" t="str">
        <f t="shared" si="12"/>
        <v>A</v>
      </c>
      <c r="T106" s="43">
        <f t="shared" si="16"/>
        <v>17.98</v>
      </c>
      <c r="U106" s="43">
        <f t="shared" si="13"/>
        <v>0</v>
      </c>
      <c r="V106" s="43">
        <f>IF(N106&lt;&gt;0,IF(N106=SVS,0,IF(N106=SVSg,0,IF(N106=Stundenverrechnungssatz!G146,0,IF(N106=Stundenverrechnungssatz!I146,0,IF(N106=Stundenverrechnungssatz!K146,0,IF(N106=Stundenverrechnungssatz!M146,0,1)))))))</f>
        <v>0</v>
      </c>
      <c r="W106" s="44"/>
    </row>
    <row r="107" spans="1:23" s="45" customFormat="1" ht="15" customHeight="1" x14ac:dyDescent="0.2">
      <c r="A107" s="99">
        <v>101</v>
      </c>
      <c r="B107" s="99">
        <v>1</v>
      </c>
      <c r="C107" s="100" t="s">
        <v>196</v>
      </c>
      <c r="D107" s="100"/>
      <c r="E107" s="100" t="s">
        <v>320</v>
      </c>
      <c r="F107" s="100" t="s">
        <v>342</v>
      </c>
      <c r="G107" s="100" t="s">
        <v>265</v>
      </c>
      <c r="H107" s="100" t="s">
        <v>205</v>
      </c>
      <c r="I107" s="101">
        <v>2.81</v>
      </c>
      <c r="J107" s="144"/>
      <c r="K107" s="184" t="s">
        <v>33</v>
      </c>
      <c r="L107" s="138"/>
      <c r="M107" s="102">
        <v>0</v>
      </c>
      <c r="N107" s="139">
        <f t="shared" si="9"/>
        <v>17.98</v>
      </c>
      <c r="O107" s="140">
        <f t="shared" si="10"/>
        <v>1.0000000000000001E-5</v>
      </c>
      <c r="P107" s="103">
        <f t="shared" si="11"/>
        <v>0</v>
      </c>
      <c r="Q107" s="103">
        <f t="shared" si="14"/>
        <v>0</v>
      </c>
      <c r="R107" s="103">
        <f t="shared" si="15"/>
        <v>0</v>
      </c>
      <c r="S107" s="43" t="str">
        <f t="shared" si="12"/>
        <v>N</v>
      </c>
      <c r="T107" s="43">
        <f t="shared" si="16"/>
        <v>17.98</v>
      </c>
      <c r="U107" s="43">
        <f t="shared" si="13"/>
        <v>0</v>
      </c>
      <c r="V107" s="43">
        <f>IF(N107&lt;&gt;0,IF(N107=SVS,0,IF(N107=SVSg,0,IF(N107=Stundenverrechnungssatz!G147,0,IF(N107=Stundenverrechnungssatz!I147,0,IF(N107=Stundenverrechnungssatz!K147,0,IF(N107=Stundenverrechnungssatz!M147,0,1)))))))</f>
        <v>0</v>
      </c>
      <c r="W107" s="44"/>
    </row>
    <row r="108" spans="1:23" s="45" customFormat="1" ht="15" customHeight="1" x14ac:dyDescent="0.2">
      <c r="A108" s="51">
        <v>102</v>
      </c>
      <c r="B108" s="99">
        <v>1</v>
      </c>
      <c r="C108" s="100" t="s">
        <v>196</v>
      </c>
      <c r="D108" s="100"/>
      <c r="E108" s="100" t="s">
        <v>320</v>
      </c>
      <c r="F108" s="100" t="s">
        <v>343</v>
      </c>
      <c r="G108" s="100" t="s">
        <v>203</v>
      </c>
      <c r="H108" s="100" t="s">
        <v>205</v>
      </c>
      <c r="I108" s="101">
        <v>5.0199999999999996</v>
      </c>
      <c r="J108" s="144"/>
      <c r="K108" s="184" t="s">
        <v>33</v>
      </c>
      <c r="L108" s="138"/>
      <c r="M108" s="102">
        <v>0</v>
      </c>
      <c r="N108" s="139">
        <f t="shared" si="9"/>
        <v>17.98</v>
      </c>
      <c r="O108" s="140">
        <f t="shared" si="10"/>
        <v>1.0000000000000001E-5</v>
      </c>
      <c r="P108" s="103">
        <f t="shared" si="11"/>
        <v>0</v>
      </c>
      <c r="Q108" s="103">
        <f t="shared" si="14"/>
        <v>0</v>
      </c>
      <c r="R108" s="103">
        <f t="shared" si="15"/>
        <v>0</v>
      </c>
      <c r="S108" s="43" t="str">
        <f t="shared" si="12"/>
        <v>N</v>
      </c>
      <c r="T108" s="43">
        <f t="shared" si="16"/>
        <v>17.98</v>
      </c>
      <c r="U108" s="43">
        <f t="shared" si="13"/>
        <v>0</v>
      </c>
      <c r="V108" s="43">
        <f>IF(N108&lt;&gt;0,IF(N108=SVS,0,IF(N108=SVSg,0,IF(N108=Stundenverrechnungssatz!G148,0,IF(N108=Stundenverrechnungssatz!I148,0,IF(N108=Stundenverrechnungssatz!K148,0,IF(N108=Stundenverrechnungssatz!M148,0,1)))))))</f>
        <v>0</v>
      </c>
      <c r="W108" s="44"/>
    </row>
    <row r="109" spans="1:23" s="45" customFormat="1" ht="15" customHeight="1" x14ac:dyDescent="0.2">
      <c r="A109" s="99">
        <v>103</v>
      </c>
      <c r="B109" s="99">
        <v>1</v>
      </c>
      <c r="C109" s="100" t="s">
        <v>196</v>
      </c>
      <c r="D109" s="100"/>
      <c r="E109" s="100" t="s">
        <v>320</v>
      </c>
      <c r="F109" s="100" t="s">
        <v>344</v>
      </c>
      <c r="G109" s="100" t="s">
        <v>736</v>
      </c>
      <c r="H109" s="100" t="s">
        <v>346</v>
      </c>
      <c r="I109" s="101">
        <v>274.01</v>
      </c>
      <c r="J109" s="144"/>
      <c r="K109" s="184" t="s">
        <v>82</v>
      </c>
      <c r="L109" s="138"/>
      <c r="M109" s="102">
        <v>247.01</v>
      </c>
      <c r="N109" s="139">
        <f t="shared" si="9"/>
        <v>17.98</v>
      </c>
      <c r="O109" s="140" t="str">
        <f t="shared" si="10"/>
        <v/>
      </c>
      <c r="P109" s="103">
        <f t="shared" si="11"/>
        <v>67683.210099999997</v>
      </c>
      <c r="Q109" s="103" t="e">
        <f t="shared" si="14"/>
        <v>#VALUE!</v>
      </c>
      <c r="R109" s="103" t="e">
        <f t="shared" si="15"/>
        <v>#VALUE!</v>
      </c>
      <c r="S109" s="43" t="str">
        <f t="shared" si="12"/>
        <v>M</v>
      </c>
      <c r="T109" s="43">
        <f t="shared" si="16"/>
        <v>17.98</v>
      </c>
      <c r="U109" s="43">
        <f t="shared" si="13"/>
        <v>0</v>
      </c>
      <c r="V109" s="43">
        <f>IF(N109&lt;&gt;0,IF(N109=SVS,0,IF(N109=SVSg,0,IF(N109=Stundenverrechnungssatz!G149,0,IF(N109=Stundenverrechnungssatz!I149,0,IF(N109=Stundenverrechnungssatz!K149,0,IF(N109=Stundenverrechnungssatz!M149,0,1)))))))</f>
        <v>0</v>
      </c>
      <c r="W109" s="44"/>
    </row>
    <row r="110" spans="1:23" s="45" customFormat="1" ht="15" customHeight="1" x14ac:dyDescent="0.2">
      <c r="A110" s="51">
        <v>104</v>
      </c>
      <c r="B110" s="99">
        <v>1</v>
      </c>
      <c r="C110" s="100" t="s">
        <v>196</v>
      </c>
      <c r="D110" s="100"/>
      <c r="E110" s="100" t="s">
        <v>320</v>
      </c>
      <c r="F110" s="100" t="s">
        <v>347</v>
      </c>
      <c r="G110" s="100" t="s">
        <v>331</v>
      </c>
      <c r="H110" s="100" t="s">
        <v>322</v>
      </c>
      <c r="I110" s="101">
        <v>31.56</v>
      </c>
      <c r="J110" s="144"/>
      <c r="K110" s="184" t="s">
        <v>47</v>
      </c>
      <c r="L110" s="138"/>
      <c r="M110" s="102">
        <v>247.01</v>
      </c>
      <c r="N110" s="139">
        <f t="shared" si="9"/>
        <v>17.98</v>
      </c>
      <c r="O110" s="140" t="str">
        <f t="shared" si="10"/>
        <v/>
      </c>
      <c r="P110" s="103">
        <f t="shared" si="11"/>
        <v>7795.6355999999996</v>
      </c>
      <c r="Q110" s="103" t="e">
        <f t="shared" si="14"/>
        <v>#VALUE!</v>
      </c>
      <c r="R110" s="103" t="e">
        <f t="shared" si="15"/>
        <v>#VALUE!</v>
      </c>
      <c r="S110" s="43" t="str">
        <f t="shared" si="12"/>
        <v>D</v>
      </c>
      <c r="T110" s="43">
        <f t="shared" si="16"/>
        <v>17.98</v>
      </c>
      <c r="U110" s="43">
        <f t="shared" si="13"/>
        <v>0</v>
      </c>
      <c r="V110" s="43">
        <f>IF(N110&lt;&gt;0,IF(N110=SVS,0,IF(N110=SVSg,0,IF(N110=Stundenverrechnungssatz!G150,0,IF(N110=Stundenverrechnungssatz!I150,0,IF(N110=Stundenverrechnungssatz!K150,0,IF(N110=Stundenverrechnungssatz!M150,0,1)))))))</f>
        <v>0</v>
      </c>
      <c r="W110" s="44"/>
    </row>
    <row r="111" spans="1:23" s="45" customFormat="1" ht="15" customHeight="1" x14ac:dyDescent="0.2">
      <c r="A111" s="99">
        <v>105</v>
      </c>
      <c r="B111" s="99">
        <v>1</v>
      </c>
      <c r="C111" s="100" t="s">
        <v>196</v>
      </c>
      <c r="D111" s="100"/>
      <c r="E111" s="100" t="s">
        <v>320</v>
      </c>
      <c r="F111" s="100" t="s">
        <v>348</v>
      </c>
      <c r="G111" s="100" t="s">
        <v>349</v>
      </c>
      <c r="H111" s="100" t="s">
        <v>201</v>
      </c>
      <c r="I111" s="101">
        <v>3.11</v>
      </c>
      <c r="J111" s="144"/>
      <c r="K111" s="184" t="s">
        <v>33</v>
      </c>
      <c r="L111" s="138"/>
      <c r="M111" s="102">
        <v>0</v>
      </c>
      <c r="N111" s="139">
        <f t="shared" si="9"/>
        <v>17.98</v>
      </c>
      <c r="O111" s="140">
        <f t="shared" si="10"/>
        <v>1.0000000000000001E-5</v>
      </c>
      <c r="P111" s="103">
        <f t="shared" si="11"/>
        <v>0</v>
      </c>
      <c r="Q111" s="103">
        <f t="shared" si="14"/>
        <v>0</v>
      </c>
      <c r="R111" s="103">
        <f t="shared" si="15"/>
        <v>0</v>
      </c>
      <c r="S111" s="43" t="str">
        <f t="shared" si="12"/>
        <v>N</v>
      </c>
      <c r="T111" s="43">
        <f t="shared" si="16"/>
        <v>17.98</v>
      </c>
      <c r="U111" s="43">
        <f t="shared" si="13"/>
        <v>0</v>
      </c>
      <c r="V111" s="43">
        <f>IF(N111&lt;&gt;0,IF(N111=SVS,0,IF(N111=SVSg,0,IF(N111=Stundenverrechnungssatz!G151,0,IF(N111=Stundenverrechnungssatz!I151,0,IF(N111=Stundenverrechnungssatz!K151,0,IF(N111=Stundenverrechnungssatz!M151,0,1)))))))</f>
        <v>0</v>
      </c>
      <c r="W111" s="44"/>
    </row>
    <row r="112" spans="1:23" s="45" customFormat="1" ht="15" customHeight="1" x14ac:dyDescent="0.2">
      <c r="A112" s="51">
        <v>106</v>
      </c>
      <c r="B112" s="99">
        <v>1</v>
      </c>
      <c r="C112" s="100" t="s">
        <v>196</v>
      </c>
      <c r="D112" s="100"/>
      <c r="E112" s="100" t="s">
        <v>320</v>
      </c>
      <c r="F112" s="100" t="s">
        <v>350</v>
      </c>
      <c r="G112" s="100" t="s">
        <v>351</v>
      </c>
      <c r="H112" s="100" t="s">
        <v>205</v>
      </c>
      <c r="I112" s="101">
        <v>29.67</v>
      </c>
      <c r="J112" s="144"/>
      <c r="K112" s="184" t="s">
        <v>33</v>
      </c>
      <c r="L112" s="138"/>
      <c r="M112" s="102">
        <v>0</v>
      </c>
      <c r="N112" s="139">
        <f t="shared" si="9"/>
        <v>17.98</v>
      </c>
      <c r="O112" s="140">
        <f t="shared" si="10"/>
        <v>1.0000000000000001E-5</v>
      </c>
      <c r="P112" s="103">
        <f t="shared" si="11"/>
        <v>0</v>
      </c>
      <c r="Q112" s="103">
        <f t="shared" si="14"/>
        <v>0</v>
      </c>
      <c r="R112" s="103">
        <f t="shared" si="15"/>
        <v>0</v>
      </c>
      <c r="S112" s="43" t="str">
        <f t="shared" si="12"/>
        <v>N</v>
      </c>
      <c r="T112" s="43">
        <f t="shared" si="16"/>
        <v>17.98</v>
      </c>
      <c r="U112" s="43">
        <f t="shared" si="13"/>
        <v>0</v>
      </c>
      <c r="V112" s="43">
        <f>IF(N112&lt;&gt;0,IF(N112=SVS,0,IF(N112=SVSg,0,IF(N112=Stundenverrechnungssatz!G152,0,IF(N112=Stundenverrechnungssatz!I152,0,IF(N112=Stundenverrechnungssatz!K152,0,IF(N112=Stundenverrechnungssatz!M152,0,1)))))))</f>
        <v>0</v>
      </c>
      <c r="W112" s="44"/>
    </row>
    <row r="113" spans="1:23" s="45" customFormat="1" ht="15" customHeight="1" x14ac:dyDescent="0.2">
      <c r="A113" s="99">
        <v>107</v>
      </c>
      <c r="B113" s="99">
        <v>1</v>
      </c>
      <c r="C113" s="100" t="s">
        <v>196</v>
      </c>
      <c r="D113" s="100"/>
      <c r="E113" s="100" t="s">
        <v>320</v>
      </c>
      <c r="F113" s="100" t="s">
        <v>352</v>
      </c>
      <c r="G113" s="100" t="s">
        <v>353</v>
      </c>
      <c r="H113" s="100" t="s">
        <v>205</v>
      </c>
      <c r="I113" s="101">
        <v>13.05</v>
      </c>
      <c r="J113" s="144"/>
      <c r="K113" s="184" t="s">
        <v>33</v>
      </c>
      <c r="L113" s="138"/>
      <c r="M113" s="102">
        <v>0</v>
      </c>
      <c r="N113" s="139">
        <f t="shared" si="9"/>
        <v>17.98</v>
      </c>
      <c r="O113" s="140">
        <f t="shared" si="10"/>
        <v>1.0000000000000001E-5</v>
      </c>
      <c r="P113" s="103">
        <f t="shared" si="11"/>
        <v>0</v>
      </c>
      <c r="Q113" s="103">
        <f t="shared" si="14"/>
        <v>0</v>
      </c>
      <c r="R113" s="103">
        <f t="shared" si="15"/>
        <v>0</v>
      </c>
      <c r="S113" s="43" t="str">
        <f t="shared" si="12"/>
        <v>N</v>
      </c>
      <c r="T113" s="43">
        <f t="shared" si="16"/>
        <v>17.98</v>
      </c>
      <c r="U113" s="43">
        <f t="shared" si="13"/>
        <v>0</v>
      </c>
      <c r="V113" s="43">
        <f>IF(N113&lt;&gt;0,IF(N113=SVS,0,IF(N113=SVSg,0,IF(N113=Stundenverrechnungssatz!G153,0,IF(N113=Stundenverrechnungssatz!I153,0,IF(N113=Stundenverrechnungssatz!K153,0,IF(N113=Stundenverrechnungssatz!M153,0,1)))))))</f>
        <v>0</v>
      </c>
      <c r="W113" s="44"/>
    </row>
    <row r="114" spans="1:23" s="45" customFormat="1" ht="15" customHeight="1" x14ac:dyDescent="0.2">
      <c r="A114" s="51">
        <v>108</v>
      </c>
      <c r="B114" s="99">
        <v>1</v>
      </c>
      <c r="C114" s="100" t="s">
        <v>196</v>
      </c>
      <c r="D114" s="100"/>
      <c r="E114" s="100" t="s">
        <v>320</v>
      </c>
      <c r="F114" s="100" t="s">
        <v>354</v>
      </c>
      <c r="G114" s="100" t="s">
        <v>355</v>
      </c>
      <c r="H114" s="100" t="s">
        <v>205</v>
      </c>
      <c r="I114" s="101">
        <v>42.65</v>
      </c>
      <c r="J114" s="144"/>
      <c r="K114" s="184" t="s">
        <v>33</v>
      </c>
      <c r="L114" s="138"/>
      <c r="M114" s="102">
        <v>0</v>
      </c>
      <c r="N114" s="139">
        <f t="shared" si="9"/>
        <v>17.98</v>
      </c>
      <c r="O114" s="140">
        <f t="shared" si="10"/>
        <v>1.0000000000000001E-5</v>
      </c>
      <c r="P114" s="103">
        <f t="shared" si="11"/>
        <v>0</v>
      </c>
      <c r="Q114" s="103">
        <f t="shared" si="14"/>
        <v>0</v>
      </c>
      <c r="R114" s="103">
        <f t="shared" si="15"/>
        <v>0</v>
      </c>
      <c r="S114" s="43" t="str">
        <f t="shared" si="12"/>
        <v>N</v>
      </c>
      <c r="T114" s="43">
        <f t="shared" si="16"/>
        <v>17.98</v>
      </c>
      <c r="U114" s="43">
        <f t="shared" si="13"/>
        <v>0</v>
      </c>
      <c r="V114" s="43">
        <f>IF(N114&lt;&gt;0,IF(N114=SVS,0,IF(N114=SVSg,0,IF(N114=Stundenverrechnungssatz!G154,0,IF(N114=Stundenverrechnungssatz!I154,0,IF(N114=Stundenverrechnungssatz!K154,0,IF(N114=Stundenverrechnungssatz!M154,0,1)))))))</f>
        <v>0</v>
      </c>
      <c r="W114" s="44"/>
    </row>
    <row r="115" spans="1:23" s="45" customFormat="1" ht="15" customHeight="1" x14ac:dyDescent="0.2">
      <c r="A115" s="99">
        <v>109</v>
      </c>
      <c r="B115" s="99">
        <v>1</v>
      </c>
      <c r="C115" s="100" t="s">
        <v>196</v>
      </c>
      <c r="D115" s="100"/>
      <c r="E115" s="100" t="s">
        <v>320</v>
      </c>
      <c r="F115" s="100" t="s">
        <v>356</v>
      </c>
      <c r="G115" s="100" t="s">
        <v>357</v>
      </c>
      <c r="H115" s="100" t="s">
        <v>205</v>
      </c>
      <c r="I115" s="101">
        <v>8.17</v>
      </c>
      <c r="J115" s="144"/>
      <c r="K115" s="184" t="s">
        <v>33</v>
      </c>
      <c r="L115" s="138"/>
      <c r="M115" s="102">
        <v>0</v>
      </c>
      <c r="N115" s="139">
        <f t="shared" si="9"/>
        <v>17.98</v>
      </c>
      <c r="O115" s="140">
        <f t="shared" si="10"/>
        <v>1.0000000000000001E-5</v>
      </c>
      <c r="P115" s="103">
        <f t="shared" si="11"/>
        <v>0</v>
      </c>
      <c r="Q115" s="103">
        <f t="shared" si="14"/>
        <v>0</v>
      </c>
      <c r="R115" s="103">
        <f t="shared" si="15"/>
        <v>0</v>
      </c>
      <c r="S115" s="43" t="str">
        <f t="shared" si="12"/>
        <v>N</v>
      </c>
      <c r="T115" s="43">
        <f t="shared" si="16"/>
        <v>17.98</v>
      </c>
      <c r="U115" s="43">
        <f t="shared" si="13"/>
        <v>0</v>
      </c>
      <c r="V115" s="43">
        <f>IF(N115&lt;&gt;0,IF(N115=SVS,0,IF(N115=SVSg,0,IF(N115=Stundenverrechnungssatz!G155,0,IF(N115=Stundenverrechnungssatz!I155,0,IF(N115=Stundenverrechnungssatz!K155,0,IF(N115=Stundenverrechnungssatz!M155,0,1)))))))</f>
        <v>0</v>
      </c>
      <c r="W115" s="44"/>
    </row>
    <row r="116" spans="1:23" s="45" customFormat="1" ht="15" customHeight="1" x14ac:dyDescent="0.2">
      <c r="A116" s="51">
        <v>110</v>
      </c>
      <c r="B116" s="99">
        <v>1</v>
      </c>
      <c r="C116" s="100" t="s">
        <v>196</v>
      </c>
      <c r="D116" s="100"/>
      <c r="E116" s="100" t="s">
        <v>320</v>
      </c>
      <c r="F116" s="100" t="s">
        <v>358</v>
      </c>
      <c r="G116" s="100" t="s">
        <v>359</v>
      </c>
      <c r="H116" s="100" t="s">
        <v>205</v>
      </c>
      <c r="I116" s="101">
        <v>11.48</v>
      </c>
      <c r="J116" s="144"/>
      <c r="K116" s="184" t="s">
        <v>33</v>
      </c>
      <c r="L116" s="138"/>
      <c r="M116" s="102">
        <v>0</v>
      </c>
      <c r="N116" s="139">
        <f t="shared" si="9"/>
        <v>17.98</v>
      </c>
      <c r="O116" s="140">
        <f t="shared" si="10"/>
        <v>1.0000000000000001E-5</v>
      </c>
      <c r="P116" s="103">
        <f t="shared" si="11"/>
        <v>0</v>
      </c>
      <c r="Q116" s="103">
        <f t="shared" si="14"/>
        <v>0</v>
      </c>
      <c r="R116" s="103">
        <f t="shared" si="15"/>
        <v>0</v>
      </c>
      <c r="S116" s="43" t="str">
        <f t="shared" si="12"/>
        <v>N</v>
      </c>
      <c r="T116" s="43">
        <f t="shared" si="16"/>
        <v>17.98</v>
      </c>
      <c r="U116" s="43">
        <f t="shared" si="13"/>
        <v>0</v>
      </c>
      <c r="V116" s="43">
        <f>IF(N116&lt;&gt;0,IF(N116=SVS,0,IF(N116=SVSg,0,IF(N116=Stundenverrechnungssatz!G156,0,IF(N116=Stundenverrechnungssatz!I156,0,IF(N116=Stundenverrechnungssatz!K156,0,IF(N116=Stundenverrechnungssatz!M156,0,1)))))))</f>
        <v>0</v>
      </c>
      <c r="W116" s="44"/>
    </row>
    <row r="117" spans="1:23" s="45" customFormat="1" ht="15" customHeight="1" x14ac:dyDescent="0.2">
      <c r="A117" s="99">
        <v>111</v>
      </c>
      <c r="B117" s="99">
        <v>1</v>
      </c>
      <c r="C117" s="100" t="s">
        <v>196</v>
      </c>
      <c r="D117" s="100"/>
      <c r="E117" s="100" t="s">
        <v>320</v>
      </c>
      <c r="F117" s="100" t="s">
        <v>360</v>
      </c>
      <c r="G117" s="100" t="s">
        <v>203</v>
      </c>
      <c r="H117" s="100" t="s">
        <v>205</v>
      </c>
      <c r="I117" s="101">
        <v>9.1999999999999993</v>
      </c>
      <c r="J117" s="144"/>
      <c r="K117" s="184" t="s">
        <v>33</v>
      </c>
      <c r="L117" s="138"/>
      <c r="M117" s="102">
        <v>0</v>
      </c>
      <c r="N117" s="139">
        <f t="shared" si="9"/>
        <v>17.98</v>
      </c>
      <c r="O117" s="140">
        <f t="shared" si="10"/>
        <v>1.0000000000000001E-5</v>
      </c>
      <c r="P117" s="103">
        <f t="shared" si="11"/>
        <v>0</v>
      </c>
      <c r="Q117" s="103">
        <f t="shared" si="14"/>
        <v>0</v>
      </c>
      <c r="R117" s="103">
        <f t="shared" si="15"/>
        <v>0</v>
      </c>
      <c r="S117" s="43" t="str">
        <f t="shared" si="12"/>
        <v>N</v>
      </c>
      <c r="T117" s="43">
        <f t="shared" si="16"/>
        <v>17.98</v>
      </c>
      <c r="U117" s="43">
        <f t="shared" si="13"/>
        <v>0</v>
      </c>
      <c r="V117" s="43">
        <f>IF(N117&lt;&gt;0,IF(N117=SVS,0,IF(N117=SVSg,0,IF(N117=Stundenverrechnungssatz!G157,0,IF(N117=Stundenverrechnungssatz!I157,0,IF(N117=Stundenverrechnungssatz!K157,0,IF(N117=Stundenverrechnungssatz!M157,0,1)))))))</f>
        <v>0</v>
      </c>
      <c r="W117" s="44"/>
    </row>
    <row r="118" spans="1:23" s="45" customFormat="1" ht="15" customHeight="1" x14ac:dyDescent="0.2">
      <c r="A118" s="51">
        <v>112</v>
      </c>
      <c r="B118" s="99">
        <v>1</v>
      </c>
      <c r="C118" s="100" t="s">
        <v>196</v>
      </c>
      <c r="D118" s="100"/>
      <c r="E118" s="100" t="s">
        <v>320</v>
      </c>
      <c r="F118" s="100" t="s">
        <v>361</v>
      </c>
      <c r="G118" s="100" t="s">
        <v>362</v>
      </c>
      <c r="H118" s="100" t="s">
        <v>205</v>
      </c>
      <c r="I118" s="101">
        <v>18.739999999999998</v>
      </c>
      <c r="J118" s="144"/>
      <c r="K118" s="184" t="s">
        <v>33</v>
      </c>
      <c r="L118" s="138"/>
      <c r="M118" s="102">
        <v>0</v>
      </c>
      <c r="N118" s="139">
        <f t="shared" si="9"/>
        <v>17.98</v>
      </c>
      <c r="O118" s="140">
        <f t="shared" si="10"/>
        <v>1.0000000000000001E-5</v>
      </c>
      <c r="P118" s="103">
        <f t="shared" si="11"/>
        <v>0</v>
      </c>
      <c r="Q118" s="103">
        <f t="shared" si="14"/>
        <v>0</v>
      </c>
      <c r="R118" s="103">
        <f t="shared" si="15"/>
        <v>0</v>
      </c>
      <c r="S118" s="43" t="str">
        <f t="shared" si="12"/>
        <v>N</v>
      </c>
      <c r="T118" s="43">
        <f t="shared" si="16"/>
        <v>17.98</v>
      </c>
      <c r="U118" s="43">
        <f t="shared" si="13"/>
        <v>0</v>
      </c>
      <c r="V118" s="43">
        <f>IF(N118&lt;&gt;0,IF(N118=SVS,0,IF(N118=SVSg,0,IF(N118=Stundenverrechnungssatz!G158,0,IF(N118=Stundenverrechnungssatz!I158,0,IF(N118=Stundenverrechnungssatz!K158,0,IF(N118=Stundenverrechnungssatz!M158,0,1)))))))</f>
        <v>0</v>
      </c>
      <c r="W118" s="44"/>
    </row>
    <row r="119" spans="1:23" s="45" customFormat="1" ht="15" customHeight="1" x14ac:dyDescent="0.2">
      <c r="A119" s="99">
        <v>113</v>
      </c>
      <c r="B119" s="99">
        <v>1</v>
      </c>
      <c r="C119" s="100" t="s">
        <v>196</v>
      </c>
      <c r="D119" s="100"/>
      <c r="E119" s="100" t="s">
        <v>320</v>
      </c>
      <c r="F119" s="100" t="s">
        <v>363</v>
      </c>
      <c r="G119" s="100" t="s">
        <v>364</v>
      </c>
      <c r="H119" s="100" t="s">
        <v>205</v>
      </c>
      <c r="I119" s="101">
        <v>12.3</v>
      </c>
      <c r="J119" s="144"/>
      <c r="K119" s="184" t="s">
        <v>33</v>
      </c>
      <c r="L119" s="138"/>
      <c r="M119" s="102">
        <v>0</v>
      </c>
      <c r="N119" s="139">
        <f t="shared" si="9"/>
        <v>17.98</v>
      </c>
      <c r="O119" s="140">
        <f t="shared" si="10"/>
        <v>1.0000000000000001E-5</v>
      </c>
      <c r="P119" s="103">
        <f t="shared" si="11"/>
        <v>0</v>
      </c>
      <c r="Q119" s="103">
        <f t="shared" si="14"/>
        <v>0</v>
      </c>
      <c r="R119" s="103">
        <f t="shared" si="15"/>
        <v>0</v>
      </c>
      <c r="S119" s="43" t="str">
        <f t="shared" si="12"/>
        <v>N</v>
      </c>
      <c r="T119" s="43">
        <f t="shared" si="16"/>
        <v>17.98</v>
      </c>
      <c r="U119" s="43">
        <f t="shared" si="13"/>
        <v>0</v>
      </c>
      <c r="V119" s="43">
        <f>IF(N119&lt;&gt;0,IF(N119=SVS,0,IF(N119=SVSg,0,IF(N119=Stundenverrechnungssatz!G159,0,IF(N119=Stundenverrechnungssatz!I159,0,IF(N119=Stundenverrechnungssatz!K159,0,IF(N119=Stundenverrechnungssatz!M159,0,1)))))))</f>
        <v>0</v>
      </c>
      <c r="W119" s="44"/>
    </row>
    <row r="120" spans="1:23" s="45" customFormat="1" ht="15" customHeight="1" x14ac:dyDescent="0.2">
      <c r="A120" s="51">
        <v>114</v>
      </c>
      <c r="B120" s="99">
        <v>1</v>
      </c>
      <c r="C120" s="100" t="s">
        <v>196</v>
      </c>
      <c r="D120" s="100"/>
      <c r="E120" s="100" t="s">
        <v>320</v>
      </c>
      <c r="F120" s="100"/>
      <c r="G120" s="100" t="s">
        <v>365</v>
      </c>
      <c r="H120" s="100" t="s">
        <v>346</v>
      </c>
      <c r="I120" s="101">
        <v>316.79000000000002</v>
      </c>
      <c r="J120" s="144"/>
      <c r="K120" s="184" t="s">
        <v>34</v>
      </c>
      <c r="L120" s="138"/>
      <c r="M120" s="102">
        <v>247.01</v>
      </c>
      <c r="N120" s="139">
        <f t="shared" si="9"/>
        <v>17.98</v>
      </c>
      <c r="O120" s="140" t="str">
        <f t="shared" si="10"/>
        <v/>
      </c>
      <c r="P120" s="103">
        <f t="shared" si="11"/>
        <v>78250.297900000005</v>
      </c>
      <c r="Q120" s="103" t="e">
        <f t="shared" si="14"/>
        <v>#VALUE!</v>
      </c>
      <c r="R120" s="103" t="e">
        <f t="shared" si="15"/>
        <v>#VALUE!</v>
      </c>
      <c r="S120" s="43" t="str">
        <f t="shared" si="12"/>
        <v>F</v>
      </c>
      <c r="T120" s="43">
        <f t="shared" si="16"/>
        <v>17.98</v>
      </c>
      <c r="U120" s="43">
        <f t="shared" si="13"/>
        <v>0</v>
      </c>
      <c r="V120" s="43">
        <f>IF(N120&lt;&gt;0,IF(N120=SVS,0,IF(N120=SVSg,0,IF(N120=Stundenverrechnungssatz!G160,0,IF(N120=Stundenverrechnungssatz!I160,0,IF(N120=Stundenverrechnungssatz!K160,0,IF(N120=Stundenverrechnungssatz!M160,0,1)))))))</f>
        <v>0</v>
      </c>
      <c r="W120" s="44"/>
    </row>
    <row r="121" spans="1:23" s="45" customFormat="1" ht="15" customHeight="1" x14ac:dyDescent="0.2">
      <c r="A121" s="99">
        <v>115</v>
      </c>
      <c r="B121" s="99">
        <v>1</v>
      </c>
      <c r="C121" s="100" t="s">
        <v>196</v>
      </c>
      <c r="D121" s="100"/>
      <c r="E121" s="100" t="s">
        <v>320</v>
      </c>
      <c r="F121" s="100"/>
      <c r="G121" s="100" t="s">
        <v>366</v>
      </c>
      <c r="H121" s="100" t="s">
        <v>346</v>
      </c>
      <c r="I121" s="101">
        <v>9.39</v>
      </c>
      <c r="J121" s="144"/>
      <c r="K121" s="184" t="s">
        <v>33</v>
      </c>
      <c r="L121" s="138"/>
      <c r="M121" s="102">
        <v>0</v>
      </c>
      <c r="N121" s="139">
        <f t="shared" si="9"/>
        <v>17.98</v>
      </c>
      <c r="O121" s="140">
        <f t="shared" si="10"/>
        <v>1.0000000000000001E-5</v>
      </c>
      <c r="P121" s="103">
        <f t="shared" si="11"/>
        <v>0</v>
      </c>
      <c r="Q121" s="103">
        <f t="shared" si="14"/>
        <v>0</v>
      </c>
      <c r="R121" s="103">
        <f t="shared" si="15"/>
        <v>0</v>
      </c>
      <c r="S121" s="43" t="str">
        <f t="shared" si="12"/>
        <v>N</v>
      </c>
      <c r="T121" s="43">
        <f t="shared" si="16"/>
        <v>17.98</v>
      </c>
      <c r="U121" s="43">
        <f t="shared" si="13"/>
        <v>0</v>
      </c>
      <c r="V121" s="43">
        <f>IF(N121&lt;&gt;0,IF(N121=SVS,0,IF(N121=SVSg,0,IF(N121=Stundenverrechnungssatz!G161,0,IF(N121=Stundenverrechnungssatz!I161,0,IF(N121=Stundenverrechnungssatz!K161,0,IF(N121=Stundenverrechnungssatz!M161,0,1)))))))</f>
        <v>0</v>
      </c>
      <c r="W121" s="44"/>
    </row>
    <row r="122" spans="1:23" s="44" customFormat="1" ht="15" customHeight="1" x14ac:dyDescent="0.2">
      <c r="A122" s="51">
        <v>116</v>
      </c>
      <c r="B122" s="99">
        <v>1</v>
      </c>
      <c r="C122" s="100" t="s">
        <v>196</v>
      </c>
      <c r="D122" s="100"/>
      <c r="E122" s="100" t="s">
        <v>320</v>
      </c>
      <c r="F122" s="100"/>
      <c r="G122" s="100" t="s">
        <v>367</v>
      </c>
      <c r="H122" s="100" t="s">
        <v>240</v>
      </c>
      <c r="I122" s="101">
        <v>9.6999999999999993</v>
      </c>
      <c r="J122" s="144"/>
      <c r="K122" s="184" t="s">
        <v>33</v>
      </c>
      <c r="L122" s="138"/>
      <c r="M122" s="102">
        <v>0</v>
      </c>
      <c r="N122" s="139">
        <f t="shared" si="9"/>
        <v>17.98</v>
      </c>
      <c r="O122" s="140">
        <f t="shared" si="10"/>
        <v>1.0000000000000001E-5</v>
      </c>
      <c r="P122" s="103">
        <f t="shared" si="11"/>
        <v>0</v>
      </c>
      <c r="Q122" s="103">
        <f t="shared" si="14"/>
        <v>0</v>
      </c>
      <c r="R122" s="103">
        <f t="shared" si="15"/>
        <v>0</v>
      </c>
      <c r="S122" s="43" t="str">
        <f t="shared" si="12"/>
        <v>N</v>
      </c>
      <c r="T122" s="43">
        <f t="shared" si="16"/>
        <v>17.98</v>
      </c>
      <c r="U122" s="43">
        <f t="shared" si="13"/>
        <v>0</v>
      </c>
      <c r="V122" s="43">
        <f>IF(N122&lt;&gt;0,IF(N122=SVS,0,IF(N122=SVSg,0,IF(N122=Stundenverrechnungssatz!G162,0,IF(N122=Stundenverrechnungssatz!I162,0,IF(N122=Stundenverrechnungssatz!K162,0,IF(N122=Stundenverrechnungssatz!M162,0,1)))))))</f>
        <v>0</v>
      </c>
    </row>
    <row r="123" spans="1:23" s="44" customFormat="1" ht="15" customHeight="1" x14ac:dyDescent="0.2">
      <c r="A123" s="99">
        <v>117</v>
      </c>
      <c r="B123" s="99">
        <v>1</v>
      </c>
      <c r="C123" s="100" t="s">
        <v>196</v>
      </c>
      <c r="D123" s="100"/>
      <c r="E123" s="100" t="s">
        <v>320</v>
      </c>
      <c r="F123" s="100"/>
      <c r="G123" s="100" t="s">
        <v>368</v>
      </c>
      <c r="H123" s="100" t="s">
        <v>369</v>
      </c>
      <c r="I123" s="101">
        <v>130.13</v>
      </c>
      <c r="J123" s="144"/>
      <c r="K123" s="184" t="s">
        <v>34</v>
      </c>
      <c r="L123" s="138"/>
      <c r="M123" s="102">
        <v>247.01</v>
      </c>
      <c r="N123" s="139">
        <f t="shared" si="9"/>
        <v>17.98</v>
      </c>
      <c r="O123" s="140" t="str">
        <f t="shared" si="10"/>
        <v/>
      </c>
      <c r="P123" s="103">
        <f t="shared" si="11"/>
        <v>32143.411299999996</v>
      </c>
      <c r="Q123" s="103" t="e">
        <f t="shared" si="14"/>
        <v>#VALUE!</v>
      </c>
      <c r="R123" s="103" t="e">
        <f t="shared" si="15"/>
        <v>#VALUE!</v>
      </c>
      <c r="S123" s="43" t="str">
        <f t="shared" si="12"/>
        <v>F</v>
      </c>
      <c r="T123" s="43">
        <f t="shared" si="16"/>
        <v>17.98</v>
      </c>
      <c r="U123" s="43">
        <f t="shared" si="13"/>
        <v>0</v>
      </c>
      <c r="V123" s="43">
        <f>IF(N123&lt;&gt;0,IF(N123=SVS,0,IF(N123=SVSg,0,IF(N123=Stundenverrechnungssatz!G163,0,IF(N123=Stundenverrechnungssatz!I163,0,IF(N123=Stundenverrechnungssatz!K163,0,IF(N123=Stundenverrechnungssatz!M163,0,1)))))))</f>
        <v>0</v>
      </c>
    </row>
    <row r="124" spans="1:23" s="45" customFormat="1" ht="15" customHeight="1" x14ac:dyDescent="0.2">
      <c r="A124" s="51">
        <v>118</v>
      </c>
      <c r="B124" s="99">
        <v>1</v>
      </c>
      <c r="C124" s="100" t="s">
        <v>196</v>
      </c>
      <c r="D124" s="100"/>
      <c r="E124" s="100" t="s">
        <v>320</v>
      </c>
      <c r="F124" s="100" t="s">
        <v>370</v>
      </c>
      <c r="G124" s="100" t="s">
        <v>371</v>
      </c>
      <c r="H124" s="100" t="s">
        <v>205</v>
      </c>
      <c r="I124" s="101">
        <v>12.53</v>
      </c>
      <c r="J124" s="144"/>
      <c r="K124" s="184" t="s">
        <v>32</v>
      </c>
      <c r="L124" s="138"/>
      <c r="M124" s="102">
        <v>247.01</v>
      </c>
      <c r="N124" s="139">
        <f t="shared" si="9"/>
        <v>17.98</v>
      </c>
      <c r="O124" s="140" t="str">
        <f t="shared" si="10"/>
        <v/>
      </c>
      <c r="P124" s="103">
        <f t="shared" si="11"/>
        <v>3095.0352999999996</v>
      </c>
      <c r="Q124" s="103" t="e">
        <f t="shared" si="14"/>
        <v>#VALUE!</v>
      </c>
      <c r="R124" s="103" t="e">
        <f t="shared" si="15"/>
        <v>#VALUE!</v>
      </c>
      <c r="S124" s="43" t="str">
        <f t="shared" si="12"/>
        <v>C</v>
      </c>
      <c r="T124" s="43">
        <f t="shared" si="16"/>
        <v>17.98</v>
      </c>
      <c r="U124" s="43">
        <f t="shared" si="13"/>
        <v>0</v>
      </c>
      <c r="V124" s="43">
        <f>IF(N124&lt;&gt;0,IF(N124=SVS,0,IF(N124=SVSg,0,IF(N124=Stundenverrechnungssatz!G164,0,IF(N124=Stundenverrechnungssatz!I164,0,IF(N124=Stundenverrechnungssatz!K164,0,IF(N124=Stundenverrechnungssatz!M164,0,1)))))))</f>
        <v>0</v>
      </c>
      <c r="W124" s="44"/>
    </row>
    <row r="125" spans="1:23" s="45" customFormat="1" ht="15" customHeight="1" x14ac:dyDescent="0.2">
      <c r="A125" s="99">
        <v>119</v>
      </c>
      <c r="B125" s="99">
        <v>1</v>
      </c>
      <c r="C125" s="100" t="s">
        <v>196</v>
      </c>
      <c r="D125" s="100"/>
      <c r="E125" s="100" t="s">
        <v>320</v>
      </c>
      <c r="F125" s="100" t="s">
        <v>370</v>
      </c>
      <c r="G125" s="100" t="s">
        <v>372</v>
      </c>
      <c r="H125" s="100" t="s">
        <v>205</v>
      </c>
      <c r="I125" s="101">
        <v>9.49</v>
      </c>
      <c r="J125" s="144"/>
      <c r="K125" s="184" t="s">
        <v>32</v>
      </c>
      <c r="L125" s="138"/>
      <c r="M125" s="102">
        <v>247.01</v>
      </c>
      <c r="N125" s="139">
        <f t="shared" si="9"/>
        <v>17.98</v>
      </c>
      <c r="O125" s="140" t="str">
        <f t="shared" si="10"/>
        <v/>
      </c>
      <c r="P125" s="103">
        <f t="shared" si="11"/>
        <v>2344.1248999999998</v>
      </c>
      <c r="Q125" s="103" t="e">
        <f t="shared" si="14"/>
        <v>#VALUE!</v>
      </c>
      <c r="R125" s="103" t="e">
        <f t="shared" si="15"/>
        <v>#VALUE!</v>
      </c>
      <c r="S125" s="43" t="str">
        <f t="shared" si="12"/>
        <v>C</v>
      </c>
      <c r="T125" s="43">
        <f t="shared" si="16"/>
        <v>17.98</v>
      </c>
      <c r="U125" s="43">
        <f t="shared" si="13"/>
        <v>0</v>
      </c>
      <c r="V125" s="43">
        <f>IF(N125&lt;&gt;0,IF(N125=SVS,0,IF(N125=SVSg,0,IF(N125=Stundenverrechnungssatz!G165,0,IF(N125=Stundenverrechnungssatz!I165,0,IF(N125=Stundenverrechnungssatz!K165,0,IF(N125=Stundenverrechnungssatz!M165,0,1)))))))</f>
        <v>0</v>
      </c>
      <c r="W125" s="44"/>
    </row>
    <row r="126" spans="1:23" s="45" customFormat="1" ht="15" customHeight="1" x14ac:dyDescent="0.2">
      <c r="A126" s="51">
        <v>120</v>
      </c>
      <c r="B126" s="99">
        <v>1</v>
      </c>
      <c r="C126" s="100" t="s">
        <v>196</v>
      </c>
      <c r="D126" s="100"/>
      <c r="E126" s="100" t="s">
        <v>320</v>
      </c>
      <c r="F126" s="100" t="s">
        <v>373</v>
      </c>
      <c r="G126" s="100" t="s">
        <v>374</v>
      </c>
      <c r="H126" s="100" t="s">
        <v>205</v>
      </c>
      <c r="I126" s="101">
        <v>4.24</v>
      </c>
      <c r="J126" s="144"/>
      <c r="K126" s="184" t="s">
        <v>52</v>
      </c>
      <c r="L126" s="138"/>
      <c r="M126" s="102">
        <v>247.01</v>
      </c>
      <c r="N126" s="139">
        <f t="shared" si="9"/>
        <v>17.98</v>
      </c>
      <c r="O126" s="140" t="str">
        <f t="shared" si="10"/>
        <v/>
      </c>
      <c r="P126" s="103">
        <f t="shared" si="11"/>
        <v>1047.3224</v>
      </c>
      <c r="Q126" s="103" t="e">
        <f t="shared" si="14"/>
        <v>#VALUE!</v>
      </c>
      <c r="R126" s="103" t="e">
        <f t="shared" si="15"/>
        <v>#VALUE!</v>
      </c>
      <c r="S126" s="43" t="str">
        <f t="shared" si="12"/>
        <v>K</v>
      </c>
      <c r="T126" s="43">
        <f t="shared" si="16"/>
        <v>17.98</v>
      </c>
      <c r="U126" s="43">
        <f t="shared" si="13"/>
        <v>0</v>
      </c>
      <c r="V126" s="43">
        <f>IF(N126&lt;&gt;0,IF(N126=SVS,0,IF(N126=SVSg,0,IF(N126=Stundenverrechnungssatz!G166,0,IF(N126=Stundenverrechnungssatz!I166,0,IF(N126=Stundenverrechnungssatz!K166,0,IF(N126=Stundenverrechnungssatz!M166,0,1)))))))</f>
        <v>0</v>
      </c>
      <c r="W126" s="44"/>
    </row>
    <row r="127" spans="1:23" s="45" customFormat="1" ht="15" customHeight="1" x14ac:dyDescent="0.2">
      <c r="A127" s="99">
        <v>121</v>
      </c>
      <c r="B127" s="99">
        <v>1</v>
      </c>
      <c r="C127" s="100" t="s">
        <v>196</v>
      </c>
      <c r="D127" s="100"/>
      <c r="E127" s="100" t="s">
        <v>320</v>
      </c>
      <c r="F127" s="100" t="s">
        <v>375</v>
      </c>
      <c r="G127" s="100" t="s">
        <v>376</v>
      </c>
      <c r="H127" s="100" t="s">
        <v>205</v>
      </c>
      <c r="I127" s="101">
        <v>4.87</v>
      </c>
      <c r="J127" s="144"/>
      <c r="K127" s="184" t="s">
        <v>32</v>
      </c>
      <c r="L127" s="138"/>
      <c r="M127" s="102">
        <v>247.01</v>
      </c>
      <c r="N127" s="139">
        <f t="shared" si="9"/>
        <v>17.98</v>
      </c>
      <c r="O127" s="140" t="str">
        <f t="shared" si="10"/>
        <v/>
      </c>
      <c r="P127" s="103">
        <f t="shared" si="11"/>
        <v>1202.9386999999999</v>
      </c>
      <c r="Q127" s="103" t="e">
        <f t="shared" si="14"/>
        <v>#VALUE!</v>
      </c>
      <c r="R127" s="103" t="e">
        <f t="shared" si="15"/>
        <v>#VALUE!</v>
      </c>
      <c r="S127" s="43" t="str">
        <f t="shared" si="12"/>
        <v>C</v>
      </c>
      <c r="T127" s="43">
        <f t="shared" si="16"/>
        <v>17.98</v>
      </c>
      <c r="U127" s="43">
        <f t="shared" si="13"/>
        <v>0</v>
      </c>
      <c r="V127" s="43">
        <f>IF(N127&lt;&gt;0,IF(N127=SVS,0,IF(N127=SVSg,0,IF(N127=Stundenverrechnungssatz!G167,0,IF(N127=Stundenverrechnungssatz!I167,0,IF(N127=Stundenverrechnungssatz!K167,0,IF(N127=Stundenverrechnungssatz!M167,0,1)))))))</f>
        <v>0</v>
      </c>
      <c r="W127" s="44"/>
    </row>
    <row r="128" spans="1:23" s="45" customFormat="1" ht="15" customHeight="1" x14ac:dyDescent="0.2">
      <c r="A128" s="51">
        <v>122</v>
      </c>
      <c r="B128" s="99">
        <v>1</v>
      </c>
      <c r="C128" s="100" t="s">
        <v>196</v>
      </c>
      <c r="D128" s="100"/>
      <c r="E128" s="100" t="s">
        <v>320</v>
      </c>
      <c r="F128" s="100" t="s">
        <v>375</v>
      </c>
      <c r="G128" s="100" t="s">
        <v>372</v>
      </c>
      <c r="H128" s="100" t="s">
        <v>205</v>
      </c>
      <c r="I128" s="101">
        <v>11.4</v>
      </c>
      <c r="J128" s="144"/>
      <c r="K128" s="184" t="s">
        <v>32</v>
      </c>
      <c r="L128" s="138"/>
      <c r="M128" s="102">
        <v>247.01</v>
      </c>
      <c r="N128" s="139">
        <f t="shared" si="9"/>
        <v>17.98</v>
      </c>
      <c r="O128" s="140" t="str">
        <f t="shared" si="10"/>
        <v/>
      </c>
      <c r="P128" s="103">
        <f t="shared" si="11"/>
        <v>2815.9139999999998</v>
      </c>
      <c r="Q128" s="103" t="e">
        <f t="shared" si="14"/>
        <v>#VALUE!</v>
      </c>
      <c r="R128" s="103" t="e">
        <f t="shared" si="15"/>
        <v>#VALUE!</v>
      </c>
      <c r="S128" s="43" t="str">
        <f t="shared" si="12"/>
        <v>C</v>
      </c>
      <c r="T128" s="43">
        <f t="shared" si="16"/>
        <v>17.98</v>
      </c>
      <c r="U128" s="43">
        <f t="shared" si="13"/>
        <v>0</v>
      </c>
      <c r="V128" s="43">
        <f>IF(N128&lt;&gt;0,IF(N128=SVS,0,IF(N128=SVSg,0,IF(N128=Stundenverrechnungssatz!G168,0,IF(N128=Stundenverrechnungssatz!I168,0,IF(N128=Stundenverrechnungssatz!K168,0,IF(N128=Stundenverrechnungssatz!M168,0,1)))))))</f>
        <v>0</v>
      </c>
      <c r="W128" s="44"/>
    </row>
    <row r="129" spans="1:23" s="45" customFormat="1" ht="15" customHeight="1" x14ac:dyDescent="0.2">
      <c r="A129" s="99">
        <v>123</v>
      </c>
      <c r="B129" s="99">
        <v>1</v>
      </c>
      <c r="C129" s="100" t="s">
        <v>196</v>
      </c>
      <c r="D129" s="100"/>
      <c r="E129" s="100" t="s">
        <v>320</v>
      </c>
      <c r="F129" s="100" t="s">
        <v>375</v>
      </c>
      <c r="G129" s="100" t="s">
        <v>371</v>
      </c>
      <c r="H129" s="100" t="s">
        <v>205</v>
      </c>
      <c r="I129" s="101">
        <v>10.48</v>
      </c>
      <c r="J129" s="144"/>
      <c r="K129" s="184" t="s">
        <v>32</v>
      </c>
      <c r="L129" s="138"/>
      <c r="M129" s="102">
        <v>247.01</v>
      </c>
      <c r="N129" s="139">
        <f t="shared" si="9"/>
        <v>17.98</v>
      </c>
      <c r="O129" s="140" t="str">
        <f t="shared" si="10"/>
        <v/>
      </c>
      <c r="P129" s="103">
        <f t="shared" si="11"/>
        <v>2588.6648</v>
      </c>
      <c r="Q129" s="103" t="e">
        <f t="shared" si="14"/>
        <v>#VALUE!</v>
      </c>
      <c r="R129" s="103" t="e">
        <f t="shared" si="15"/>
        <v>#VALUE!</v>
      </c>
      <c r="S129" s="43" t="str">
        <f t="shared" si="12"/>
        <v>C</v>
      </c>
      <c r="T129" s="43">
        <f t="shared" si="16"/>
        <v>17.98</v>
      </c>
      <c r="U129" s="43">
        <f t="shared" si="13"/>
        <v>0</v>
      </c>
      <c r="V129" s="43">
        <f>IF(N129&lt;&gt;0,IF(N129=SVS,0,IF(N129=SVSg,0,IF(N129=Stundenverrechnungssatz!G169,0,IF(N129=Stundenverrechnungssatz!I169,0,IF(N129=Stundenverrechnungssatz!K169,0,IF(N129=Stundenverrechnungssatz!M169,0,1)))))))</f>
        <v>0</v>
      </c>
      <c r="W129" s="44"/>
    </row>
    <row r="130" spans="1:23" s="45" customFormat="1" ht="15" customHeight="1" x14ac:dyDescent="0.2">
      <c r="A130" s="51">
        <v>124</v>
      </c>
      <c r="B130" s="99">
        <v>1</v>
      </c>
      <c r="C130" s="100" t="s">
        <v>196</v>
      </c>
      <c r="D130" s="100"/>
      <c r="E130" s="100" t="s">
        <v>320</v>
      </c>
      <c r="F130" s="100" t="s">
        <v>377</v>
      </c>
      <c r="G130" s="100" t="s">
        <v>372</v>
      </c>
      <c r="H130" s="100" t="s">
        <v>205</v>
      </c>
      <c r="I130" s="101">
        <v>4.9400000000000004</v>
      </c>
      <c r="J130" s="144"/>
      <c r="K130" s="184" t="s">
        <v>32</v>
      </c>
      <c r="L130" s="138"/>
      <c r="M130" s="102">
        <v>247.01</v>
      </c>
      <c r="N130" s="139">
        <f t="shared" si="9"/>
        <v>17.98</v>
      </c>
      <c r="O130" s="140" t="str">
        <f t="shared" si="10"/>
        <v/>
      </c>
      <c r="P130" s="103">
        <f t="shared" si="11"/>
        <v>1220.2293999999999</v>
      </c>
      <c r="Q130" s="103" t="e">
        <f t="shared" si="14"/>
        <v>#VALUE!</v>
      </c>
      <c r="R130" s="103" t="e">
        <f t="shared" si="15"/>
        <v>#VALUE!</v>
      </c>
      <c r="S130" s="43" t="str">
        <f t="shared" si="12"/>
        <v>C</v>
      </c>
      <c r="T130" s="43">
        <f t="shared" si="16"/>
        <v>17.98</v>
      </c>
      <c r="U130" s="43">
        <f t="shared" si="13"/>
        <v>0</v>
      </c>
      <c r="V130" s="43">
        <f>IF(N130&lt;&gt;0,IF(N130=SVS,0,IF(N130=SVSg,0,IF(N130=Stundenverrechnungssatz!G170,0,IF(N130=Stundenverrechnungssatz!I170,0,IF(N130=Stundenverrechnungssatz!K170,0,IF(N130=Stundenverrechnungssatz!M170,0,1)))))))</f>
        <v>0</v>
      </c>
      <c r="W130" s="44"/>
    </row>
    <row r="131" spans="1:23" s="45" customFormat="1" ht="15" customHeight="1" x14ac:dyDescent="0.2">
      <c r="A131" s="99">
        <v>125</v>
      </c>
      <c r="B131" s="99">
        <v>1</v>
      </c>
      <c r="C131" s="100" t="s">
        <v>196</v>
      </c>
      <c r="D131" s="100"/>
      <c r="E131" s="100" t="s">
        <v>320</v>
      </c>
      <c r="F131" s="100" t="s">
        <v>377</v>
      </c>
      <c r="G131" s="100" t="s">
        <v>371</v>
      </c>
      <c r="H131" s="100" t="s">
        <v>205</v>
      </c>
      <c r="I131" s="101">
        <v>3.23</v>
      </c>
      <c r="J131" s="144"/>
      <c r="K131" s="184" t="s">
        <v>32</v>
      </c>
      <c r="L131" s="138"/>
      <c r="M131" s="102">
        <v>247.01</v>
      </c>
      <c r="N131" s="139">
        <f t="shared" si="9"/>
        <v>17.98</v>
      </c>
      <c r="O131" s="140" t="str">
        <f t="shared" si="10"/>
        <v/>
      </c>
      <c r="P131" s="103">
        <f t="shared" si="11"/>
        <v>797.84230000000002</v>
      </c>
      <c r="Q131" s="103" t="e">
        <f t="shared" si="14"/>
        <v>#VALUE!</v>
      </c>
      <c r="R131" s="103" t="e">
        <f t="shared" si="15"/>
        <v>#VALUE!</v>
      </c>
      <c r="S131" s="43" t="str">
        <f t="shared" si="12"/>
        <v>C</v>
      </c>
      <c r="T131" s="43">
        <f t="shared" si="16"/>
        <v>17.98</v>
      </c>
      <c r="U131" s="43">
        <f t="shared" si="13"/>
        <v>0</v>
      </c>
      <c r="V131" s="43">
        <f>IF(N131&lt;&gt;0,IF(N131=SVS,0,IF(N131=SVSg,0,IF(N131=Stundenverrechnungssatz!G171,0,IF(N131=Stundenverrechnungssatz!I171,0,IF(N131=Stundenverrechnungssatz!K171,0,IF(N131=Stundenverrechnungssatz!M171,0,1)))))))</f>
        <v>0</v>
      </c>
      <c r="W131" s="44"/>
    </row>
    <row r="132" spans="1:23" s="45" customFormat="1" ht="15" customHeight="1" x14ac:dyDescent="0.2">
      <c r="A132" s="51">
        <v>126</v>
      </c>
      <c r="B132" s="99">
        <v>1</v>
      </c>
      <c r="C132" s="100" t="s">
        <v>196</v>
      </c>
      <c r="D132" s="100"/>
      <c r="E132" s="100" t="s">
        <v>320</v>
      </c>
      <c r="F132" s="100"/>
      <c r="G132" s="100" t="s">
        <v>204</v>
      </c>
      <c r="H132" s="100" t="s">
        <v>322</v>
      </c>
      <c r="I132" s="101">
        <v>87.96</v>
      </c>
      <c r="J132" s="144"/>
      <c r="K132" s="184" t="s">
        <v>34</v>
      </c>
      <c r="L132" s="138"/>
      <c r="M132" s="102">
        <v>247.01</v>
      </c>
      <c r="N132" s="139">
        <f t="shared" si="9"/>
        <v>17.98</v>
      </c>
      <c r="O132" s="140" t="str">
        <f t="shared" si="10"/>
        <v/>
      </c>
      <c r="P132" s="103">
        <f t="shared" si="11"/>
        <v>21726.999599999999</v>
      </c>
      <c r="Q132" s="103" t="e">
        <f t="shared" si="14"/>
        <v>#VALUE!</v>
      </c>
      <c r="R132" s="103" t="e">
        <f t="shared" si="15"/>
        <v>#VALUE!</v>
      </c>
      <c r="S132" s="43" t="str">
        <f t="shared" si="12"/>
        <v>F</v>
      </c>
      <c r="T132" s="43">
        <f t="shared" si="16"/>
        <v>17.98</v>
      </c>
      <c r="U132" s="43">
        <f t="shared" si="13"/>
        <v>0</v>
      </c>
      <c r="V132" s="43">
        <f>IF(N132&lt;&gt;0,IF(N132=SVS,0,IF(N132=SVSg,0,IF(N132=Stundenverrechnungssatz!G172,0,IF(N132=Stundenverrechnungssatz!I172,0,IF(N132=Stundenverrechnungssatz!K172,0,IF(N132=Stundenverrechnungssatz!M172,0,1)))))))</f>
        <v>0</v>
      </c>
      <c r="W132" s="44"/>
    </row>
    <row r="133" spans="1:23" s="45" customFormat="1" ht="15" customHeight="1" x14ac:dyDescent="0.2">
      <c r="A133" s="99">
        <v>127</v>
      </c>
      <c r="B133" s="99">
        <v>1</v>
      </c>
      <c r="C133" s="100" t="s">
        <v>196</v>
      </c>
      <c r="D133" s="100"/>
      <c r="E133" s="100" t="s">
        <v>320</v>
      </c>
      <c r="F133" s="100"/>
      <c r="G133" s="100" t="s">
        <v>207</v>
      </c>
      <c r="H133" s="100" t="s">
        <v>322</v>
      </c>
      <c r="I133" s="101">
        <v>27.84</v>
      </c>
      <c r="J133" s="144"/>
      <c r="K133" s="184" t="s">
        <v>34</v>
      </c>
      <c r="L133" s="138"/>
      <c r="M133" s="102">
        <v>247.01</v>
      </c>
      <c r="N133" s="139">
        <f t="shared" si="9"/>
        <v>17.98</v>
      </c>
      <c r="O133" s="140" t="str">
        <f t="shared" si="10"/>
        <v/>
      </c>
      <c r="P133" s="103">
        <f t="shared" si="11"/>
        <v>6876.7583999999997</v>
      </c>
      <c r="Q133" s="103" t="e">
        <f t="shared" si="14"/>
        <v>#VALUE!</v>
      </c>
      <c r="R133" s="103" t="e">
        <f t="shared" si="15"/>
        <v>#VALUE!</v>
      </c>
      <c r="S133" s="43" t="str">
        <f t="shared" si="12"/>
        <v>F</v>
      </c>
      <c r="T133" s="43">
        <f t="shared" si="16"/>
        <v>17.98</v>
      </c>
      <c r="U133" s="43">
        <f t="shared" si="13"/>
        <v>0</v>
      </c>
      <c r="V133" s="43">
        <f>IF(N133&lt;&gt;0,IF(N133=SVS,0,IF(N133=SVSg,0,IF(N133=Stundenverrechnungssatz!G173,0,IF(N133=Stundenverrechnungssatz!I173,0,IF(N133=Stundenverrechnungssatz!K173,0,IF(N133=Stundenverrechnungssatz!M173,0,1)))))))</f>
        <v>0</v>
      </c>
      <c r="W133" s="44"/>
    </row>
    <row r="134" spans="1:23" s="45" customFormat="1" ht="15" customHeight="1" x14ac:dyDescent="0.2">
      <c r="A134" s="51">
        <v>128</v>
      </c>
      <c r="B134" s="99">
        <v>1</v>
      </c>
      <c r="C134" s="100" t="s">
        <v>196</v>
      </c>
      <c r="D134" s="100"/>
      <c r="E134" s="100" t="s">
        <v>320</v>
      </c>
      <c r="F134" s="100"/>
      <c r="G134" s="100" t="s">
        <v>220</v>
      </c>
      <c r="H134" s="100" t="s">
        <v>322</v>
      </c>
      <c r="I134" s="101">
        <v>8.36</v>
      </c>
      <c r="J134" s="144"/>
      <c r="K134" s="184" t="s">
        <v>51</v>
      </c>
      <c r="L134" s="138"/>
      <c r="M134" s="102">
        <v>98.8</v>
      </c>
      <c r="N134" s="139">
        <f t="shared" si="9"/>
        <v>17.98</v>
      </c>
      <c r="O134" s="140" t="str">
        <f t="shared" si="10"/>
        <v/>
      </c>
      <c r="P134" s="103">
        <f t="shared" si="11"/>
        <v>825.96799999999996</v>
      </c>
      <c r="Q134" s="103" t="e">
        <f t="shared" si="14"/>
        <v>#VALUE!</v>
      </c>
      <c r="R134" s="103" t="e">
        <f t="shared" si="15"/>
        <v>#VALUE!</v>
      </c>
      <c r="S134" s="43" t="str">
        <f t="shared" si="12"/>
        <v>F</v>
      </c>
      <c r="T134" s="43">
        <f t="shared" si="16"/>
        <v>17.98</v>
      </c>
      <c r="U134" s="43">
        <f t="shared" si="13"/>
        <v>0</v>
      </c>
      <c r="V134" s="43">
        <f>IF(N134&lt;&gt;0,IF(N134=SVS,0,IF(N134=SVSg,0,IF(N134=Stundenverrechnungssatz!G174,0,IF(N134=Stundenverrechnungssatz!I174,0,IF(N134=Stundenverrechnungssatz!K174,0,IF(N134=Stundenverrechnungssatz!M174,0,1)))))))</f>
        <v>0</v>
      </c>
      <c r="W134" s="44"/>
    </row>
    <row r="135" spans="1:23" s="45" customFormat="1" ht="15" customHeight="1" x14ac:dyDescent="0.2">
      <c r="A135" s="99">
        <v>129</v>
      </c>
      <c r="B135" s="99">
        <v>1</v>
      </c>
      <c r="C135" s="100" t="s">
        <v>196</v>
      </c>
      <c r="D135" s="100"/>
      <c r="E135" s="100" t="s">
        <v>320</v>
      </c>
      <c r="F135" s="100"/>
      <c r="G135" s="100" t="s">
        <v>231</v>
      </c>
      <c r="H135" s="100" t="s">
        <v>322</v>
      </c>
      <c r="I135" s="101">
        <v>24.16</v>
      </c>
      <c r="J135" s="144"/>
      <c r="K135" s="184" t="s">
        <v>51</v>
      </c>
      <c r="L135" s="138"/>
      <c r="M135" s="102">
        <v>98.8</v>
      </c>
      <c r="N135" s="139">
        <f t="shared" ref="N135:N198" si="17">SVS</f>
        <v>17.98</v>
      </c>
      <c r="O135" s="140" t="str">
        <f t="shared" ref="O135:O198" si="18">IF(VLOOKUP(K135,Vorgaben,4,FALSE)=0,"",VLOOKUP(K135,Vorgaben,4,FALSE))</f>
        <v/>
      </c>
      <c r="P135" s="103">
        <f t="shared" ref="P135:P198" si="19">I135*M135</f>
        <v>2387.0079999999998</v>
      </c>
      <c r="Q135" s="103" t="e">
        <f t="shared" si="14"/>
        <v>#VALUE!</v>
      </c>
      <c r="R135" s="103" t="e">
        <f t="shared" si="15"/>
        <v>#VALUE!</v>
      </c>
      <c r="S135" s="43" t="str">
        <f t="shared" ref="S135:S198" si="20">LEFT(K135,1)</f>
        <v>F</v>
      </c>
      <c r="T135" s="43">
        <f t="shared" si="16"/>
        <v>17.98</v>
      </c>
      <c r="U135" s="43">
        <f t="shared" ref="U135:U198" si="21">IF(J135="x",I135,0)</f>
        <v>0</v>
      </c>
      <c r="V135" s="43">
        <f>IF(N135&lt;&gt;0,IF(N135=SVS,0,IF(N135=SVSg,0,IF(N135=Stundenverrechnungssatz!G175,0,IF(N135=Stundenverrechnungssatz!I175,0,IF(N135=Stundenverrechnungssatz!K175,0,IF(N135=Stundenverrechnungssatz!M175,0,1)))))))</f>
        <v>0</v>
      </c>
      <c r="W135" s="44"/>
    </row>
    <row r="136" spans="1:23" s="45" customFormat="1" ht="15" customHeight="1" x14ac:dyDescent="0.2">
      <c r="A136" s="51">
        <v>130</v>
      </c>
      <c r="B136" s="99">
        <v>1</v>
      </c>
      <c r="C136" s="100" t="s">
        <v>196</v>
      </c>
      <c r="D136" s="100"/>
      <c r="E136" s="100" t="s">
        <v>320</v>
      </c>
      <c r="F136" s="100" t="s">
        <v>378</v>
      </c>
      <c r="G136" s="100" t="s">
        <v>37</v>
      </c>
      <c r="H136" s="100" t="s">
        <v>289</v>
      </c>
      <c r="I136" s="101">
        <v>33.9</v>
      </c>
      <c r="J136" s="144"/>
      <c r="K136" s="184" t="s">
        <v>31</v>
      </c>
      <c r="L136" s="138" t="s">
        <v>740</v>
      </c>
      <c r="M136" s="102">
        <v>49.4</v>
      </c>
      <c r="N136" s="139">
        <f t="shared" si="17"/>
        <v>17.98</v>
      </c>
      <c r="O136" s="140" t="str">
        <f t="shared" si="18"/>
        <v/>
      </c>
      <c r="P136" s="103">
        <f t="shared" si="19"/>
        <v>1674.6599999999999</v>
      </c>
      <c r="Q136" s="103" t="e">
        <f t="shared" ref="Q136:Q199" si="22">P136/O136</f>
        <v>#VALUE!</v>
      </c>
      <c r="R136" s="103" t="e">
        <f t="shared" ref="R136:R199" si="23">Q136*N136</f>
        <v>#VALUE!</v>
      </c>
      <c r="S136" s="43" t="str">
        <f t="shared" si="20"/>
        <v>A</v>
      </c>
      <c r="T136" s="43">
        <f t="shared" ref="T136:T199" si="24">IF(N136=SVS,N136,"")</f>
        <v>17.98</v>
      </c>
      <c r="U136" s="43">
        <f t="shared" si="21"/>
        <v>0</v>
      </c>
      <c r="V136" s="43">
        <f>IF(N136&lt;&gt;0,IF(N136=SVS,0,IF(N136=SVSg,0,IF(N136=Stundenverrechnungssatz!G176,0,IF(N136=Stundenverrechnungssatz!I176,0,IF(N136=Stundenverrechnungssatz!K176,0,IF(N136=Stundenverrechnungssatz!M176,0,1)))))))</f>
        <v>0</v>
      </c>
      <c r="W136" s="44"/>
    </row>
    <row r="137" spans="1:23" s="44" customFormat="1" ht="15" customHeight="1" x14ac:dyDescent="0.2">
      <c r="A137" s="99">
        <v>131</v>
      </c>
      <c r="B137" s="99">
        <v>1</v>
      </c>
      <c r="C137" s="100" t="s">
        <v>196</v>
      </c>
      <c r="D137" s="100"/>
      <c r="E137" s="100" t="s">
        <v>320</v>
      </c>
      <c r="F137" s="100" t="s">
        <v>379</v>
      </c>
      <c r="G137" s="100" t="s">
        <v>203</v>
      </c>
      <c r="H137" s="100" t="s">
        <v>221</v>
      </c>
      <c r="I137" s="101">
        <v>51.21</v>
      </c>
      <c r="J137" s="144"/>
      <c r="K137" s="184" t="s">
        <v>33</v>
      </c>
      <c r="L137" s="138"/>
      <c r="M137" s="102">
        <v>0</v>
      </c>
      <c r="N137" s="139">
        <f t="shared" si="17"/>
        <v>17.98</v>
      </c>
      <c r="O137" s="140">
        <f t="shared" si="18"/>
        <v>1.0000000000000001E-5</v>
      </c>
      <c r="P137" s="103">
        <f t="shared" si="19"/>
        <v>0</v>
      </c>
      <c r="Q137" s="103">
        <f t="shared" si="22"/>
        <v>0</v>
      </c>
      <c r="R137" s="103">
        <f t="shared" si="23"/>
        <v>0</v>
      </c>
      <c r="S137" s="43" t="str">
        <f t="shared" si="20"/>
        <v>N</v>
      </c>
      <c r="T137" s="43">
        <f t="shared" si="24"/>
        <v>17.98</v>
      </c>
      <c r="U137" s="43">
        <f t="shared" si="21"/>
        <v>0</v>
      </c>
      <c r="V137" s="43">
        <f>IF(N137&lt;&gt;0,IF(N137=SVS,0,IF(N137=SVSg,0,IF(N137=Stundenverrechnungssatz!G177,0,IF(N137=Stundenverrechnungssatz!I177,0,IF(N137=Stundenverrechnungssatz!K177,0,IF(N137=Stundenverrechnungssatz!M177,0,1)))))))</f>
        <v>0</v>
      </c>
    </row>
    <row r="138" spans="1:23" s="44" customFormat="1" ht="15" customHeight="1" x14ac:dyDescent="0.2">
      <c r="A138" s="51">
        <v>132</v>
      </c>
      <c r="B138" s="99">
        <v>1</v>
      </c>
      <c r="C138" s="100" t="s">
        <v>196</v>
      </c>
      <c r="D138" s="100"/>
      <c r="E138" s="100" t="s">
        <v>320</v>
      </c>
      <c r="F138" s="100" t="s">
        <v>380</v>
      </c>
      <c r="G138" s="100" t="s">
        <v>203</v>
      </c>
      <c r="H138" s="100" t="s">
        <v>221</v>
      </c>
      <c r="I138" s="101">
        <v>17.14</v>
      </c>
      <c r="J138" s="144"/>
      <c r="K138" s="184" t="s">
        <v>33</v>
      </c>
      <c r="L138" s="138"/>
      <c r="M138" s="102">
        <v>0</v>
      </c>
      <c r="N138" s="139">
        <f t="shared" si="17"/>
        <v>17.98</v>
      </c>
      <c r="O138" s="140">
        <f t="shared" si="18"/>
        <v>1.0000000000000001E-5</v>
      </c>
      <c r="P138" s="103">
        <f t="shared" si="19"/>
        <v>0</v>
      </c>
      <c r="Q138" s="103">
        <f t="shared" si="22"/>
        <v>0</v>
      </c>
      <c r="R138" s="103">
        <f t="shared" si="23"/>
        <v>0</v>
      </c>
      <c r="S138" s="43" t="str">
        <f t="shared" si="20"/>
        <v>N</v>
      </c>
      <c r="T138" s="43">
        <f t="shared" si="24"/>
        <v>17.98</v>
      </c>
      <c r="U138" s="43">
        <f t="shared" si="21"/>
        <v>0</v>
      </c>
      <c r="V138" s="43">
        <f>IF(N138&lt;&gt;0,IF(N138=SVS,0,IF(N138=SVSg,0,IF(N138=Stundenverrechnungssatz!G178,0,IF(N138=Stundenverrechnungssatz!I178,0,IF(N138=Stundenverrechnungssatz!K178,0,IF(N138=Stundenverrechnungssatz!M178,0,1)))))))</f>
        <v>0</v>
      </c>
    </row>
    <row r="139" spans="1:23" s="45" customFormat="1" ht="15" customHeight="1" x14ac:dyDescent="0.2">
      <c r="A139" s="99">
        <v>133</v>
      </c>
      <c r="B139" s="99">
        <v>1</v>
      </c>
      <c r="C139" s="100" t="s">
        <v>196</v>
      </c>
      <c r="D139" s="100"/>
      <c r="E139" s="100" t="s">
        <v>320</v>
      </c>
      <c r="F139" s="100" t="s">
        <v>381</v>
      </c>
      <c r="G139" s="100" t="s">
        <v>37</v>
      </c>
      <c r="H139" s="100" t="s">
        <v>289</v>
      </c>
      <c r="I139" s="101">
        <v>32.880000000000003</v>
      </c>
      <c r="J139" s="144"/>
      <c r="K139" s="184" t="s">
        <v>31</v>
      </c>
      <c r="L139" s="138" t="s">
        <v>740</v>
      </c>
      <c r="M139" s="102">
        <v>49.4</v>
      </c>
      <c r="N139" s="139">
        <f t="shared" si="17"/>
        <v>17.98</v>
      </c>
      <c r="O139" s="140" t="str">
        <f t="shared" si="18"/>
        <v/>
      </c>
      <c r="P139" s="103">
        <f t="shared" si="19"/>
        <v>1624.2720000000002</v>
      </c>
      <c r="Q139" s="103" t="e">
        <f t="shared" si="22"/>
        <v>#VALUE!</v>
      </c>
      <c r="R139" s="103" t="e">
        <f t="shared" si="23"/>
        <v>#VALUE!</v>
      </c>
      <c r="S139" s="43" t="str">
        <f t="shared" si="20"/>
        <v>A</v>
      </c>
      <c r="T139" s="43">
        <f t="shared" si="24"/>
        <v>17.98</v>
      </c>
      <c r="U139" s="43">
        <f t="shared" si="21"/>
        <v>0</v>
      </c>
      <c r="V139" s="43">
        <f>IF(N139&lt;&gt;0,IF(N139=SVS,0,IF(N139=SVSg,0,IF(N139=Stundenverrechnungssatz!G179,0,IF(N139=Stundenverrechnungssatz!I179,0,IF(N139=Stundenverrechnungssatz!K179,0,IF(N139=Stundenverrechnungssatz!M179,0,1)))))))</f>
        <v>0</v>
      </c>
      <c r="W139" s="44"/>
    </row>
    <row r="140" spans="1:23" s="44" customFormat="1" ht="15" customHeight="1" x14ac:dyDescent="0.2">
      <c r="A140" s="51">
        <v>134</v>
      </c>
      <c r="B140" s="99">
        <v>1</v>
      </c>
      <c r="C140" s="100" t="s">
        <v>196</v>
      </c>
      <c r="D140" s="100"/>
      <c r="E140" s="100" t="s">
        <v>320</v>
      </c>
      <c r="F140" s="100" t="s">
        <v>382</v>
      </c>
      <c r="G140" s="100" t="s">
        <v>37</v>
      </c>
      <c r="H140" s="100" t="s">
        <v>289</v>
      </c>
      <c r="I140" s="101">
        <v>21.13</v>
      </c>
      <c r="J140" s="144"/>
      <c r="K140" s="184" t="s">
        <v>31</v>
      </c>
      <c r="L140" s="138" t="s">
        <v>740</v>
      </c>
      <c r="M140" s="102">
        <v>49.4</v>
      </c>
      <c r="N140" s="139">
        <f t="shared" si="17"/>
        <v>17.98</v>
      </c>
      <c r="O140" s="140" t="str">
        <f t="shared" si="18"/>
        <v/>
      </c>
      <c r="P140" s="103">
        <f t="shared" si="19"/>
        <v>1043.8219999999999</v>
      </c>
      <c r="Q140" s="103" t="e">
        <f t="shared" si="22"/>
        <v>#VALUE!</v>
      </c>
      <c r="R140" s="103" t="e">
        <f t="shared" si="23"/>
        <v>#VALUE!</v>
      </c>
      <c r="S140" s="43" t="str">
        <f t="shared" si="20"/>
        <v>A</v>
      </c>
      <c r="T140" s="43">
        <f t="shared" si="24"/>
        <v>17.98</v>
      </c>
      <c r="U140" s="43">
        <f t="shared" si="21"/>
        <v>0</v>
      </c>
      <c r="V140" s="43">
        <f>IF(N140&lt;&gt;0,IF(N140=SVS,0,IF(N140=SVSg,0,IF(N140=Stundenverrechnungssatz!G180,0,IF(N140=Stundenverrechnungssatz!I180,0,IF(N140=Stundenverrechnungssatz!K180,0,IF(N140=Stundenverrechnungssatz!M180,0,1)))))))</f>
        <v>0</v>
      </c>
    </row>
    <row r="141" spans="1:23" s="45" customFormat="1" ht="15" customHeight="1" x14ac:dyDescent="0.2">
      <c r="A141" s="99">
        <v>135</v>
      </c>
      <c r="B141" s="99">
        <v>1</v>
      </c>
      <c r="C141" s="100" t="s">
        <v>196</v>
      </c>
      <c r="D141" s="100"/>
      <c r="E141" s="100" t="s">
        <v>320</v>
      </c>
      <c r="F141" s="100" t="s">
        <v>383</v>
      </c>
      <c r="G141" s="100" t="s">
        <v>384</v>
      </c>
      <c r="H141" s="100" t="s">
        <v>289</v>
      </c>
      <c r="I141" s="101">
        <v>53.4</v>
      </c>
      <c r="J141" s="144"/>
      <c r="K141" s="184" t="s">
        <v>51</v>
      </c>
      <c r="L141" s="138"/>
      <c r="M141" s="102">
        <v>98.8</v>
      </c>
      <c r="N141" s="139">
        <f t="shared" si="17"/>
        <v>17.98</v>
      </c>
      <c r="O141" s="140" t="str">
        <f t="shared" si="18"/>
        <v/>
      </c>
      <c r="P141" s="103">
        <f t="shared" si="19"/>
        <v>5275.92</v>
      </c>
      <c r="Q141" s="103" t="e">
        <f t="shared" si="22"/>
        <v>#VALUE!</v>
      </c>
      <c r="R141" s="103" t="e">
        <f t="shared" si="23"/>
        <v>#VALUE!</v>
      </c>
      <c r="S141" s="43" t="str">
        <f t="shared" si="20"/>
        <v>F</v>
      </c>
      <c r="T141" s="43">
        <f t="shared" si="24"/>
        <v>17.98</v>
      </c>
      <c r="U141" s="43">
        <f t="shared" si="21"/>
        <v>0</v>
      </c>
      <c r="V141" s="43">
        <f>IF(N141&lt;&gt;0,IF(N141=SVS,0,IF(N141=SVSg,0,IF(N141=Stundenverrechnungssatz!G181,0,IF(N141=Stundenverrechnungssatz!I181,0,IF(N141=Stundenverrechnungssatz!K181,0,IF(N141=Stundenverrechnungssatz!M181,0,1)))))))</f>
        <v>0</v>
      </c>
      <c r="W141" s="44"/>
    </row>
    <row r="142" spans="1:23" s="45" customFormat="1" ht="15" customHeight="1" x14ac:dyDescent="0.2">
      <c r="A142" s="51">
        <v>136</v>
      </c>
      <c r="B142" s="99">
        <v>1</v>
      </c>
      <c r="C142" s="100" t="s">
        <v>196</v>
      </c>
      <c r="D142" s="100"/>
      <c r="E142" s="100" t="s">
        <v>320</v>
      </c>
      <c r="F142" s="100" t="s">
        <v>385</v>
      </c>
      <c r="G142" s="100" t="s">
        <v>37</v>
      </c>
      <c r="H142" s="100" t="s">
        <v>289</v>
      </c>
      <c r="I142" s="101">
        <v>18.920000000000002</v>
      </c>
      <c r="J142" s="144"/>
      <c r="K142" s="184" t="s">
        <v>31</v>
      </c>
      <c r="L142" s="138" t="s">
        <v>740</v>
      </c>
      <c r="M142" s="102">
        <v>49.4</v>
      </c>
      <c r="N142" s="139">
        <f t="shared" si="17"/>
        <v>17.98</v>
      </c>
      <c r="O142" s="140" t="str">
        <f t="shared" si="18"/>
        <v/>
      </c>
      <c r="P142" s="103">
        <f t="shared" si="19"/>
        <v>934.64800000000002</v>
      </c>
      <c r="Q142" s="103" t="e">
        <f t="shared" si="22"/>
        <v>#VALUE!</v>
      </c>
      <c r="R142" s="103" t="e">
        <f t="shared" si="23"/>
        <v>#VALUE!</v>
      </c>
      <c r="S142" s="43" t="str">
        <f t="shared" si="20"/>
        <v>A</v>
      </c>
      <c r="T142" s="43">
        <f t="shared" si="24"/>
        <v>17.98</v>
      </c>
      <c r="U142" s="43">
        <f t="shared" si="21"/>
        <v>0</v>
      </c>
      <c r="V142" s="43">
        <f>IF(N142&lt;&gt;0,IF(N142=SVS,0,IF(N142=SVSg,0,IF(N142=Stundenverrechnungssatz!G182,0,IF(N142=Stundenverrechnungssatz!I182,0,IF(N142=Stundenverrechnungssatz!K182,0,IF(N142=Stundenverrechnungssatz!M182,0,1)))))))</f>
        <v>0</v>
      </c>
      <c r="W142" s="44"/>
    </row>
    <row r="143" spans="1:23" s="45" customFormat="1" ht="15" customHeight="1" x14ac:dyDescent="0.2">
      <c r="A143" s="99">
        <v>137</v>
      </c>
      <c r="B143" s="99">
        <v>1</v>
      </c>
      <c r="C143" s="100" t="s">
        <v>196</v>
      </c>
      <c r="D143" s="100"/>
      <c r="E143" s="100" t="s">
        <v>320</v>
      </c>
      <c r="F143" s="100" t="s">
        <v>386</v>
      </c>
      <c r="G143" s="100" t="s">
        <v>37</v>
      </c>
      <c r="H143" s="100" t="s">
        <v>289</v>
      </c>
      <c r="I143" s="101">
        <v>53.4</v>
      </c>
      <c r="J143" s="144"/>
      <c r="K143" s="184" t="s">
        <v>31</v>
      </c>
      <c r="L143" s="138" t="s">
        <v>740</v>
      </c>
      <c r="M143" s="102">
        <v>49.4</v>
      </c>
      <c r="N143" s="139">
        <f t="shared" si="17"/>
        <v>17.98</v>
      </c>
      <c r="O143" s="140" t="str">
        <f t="shared" si="18"/>
        <v/>
      </c>
      <c r="P143" s="103">
        <f t="shared" si="19"/>
        <v>2637.96</v>
      </c>
      <c r="Q143" s="103" t="e">
        <f t="shared" si="22"/>
        <v>#VALUE!</v>
      </c>
      <c r="R143" s="103" t="e">
        <f t="shared" si="23"/>
        <v>#VALUE!</v>
      </c>
      <c r="S143" s="43" t="str">
        <f t="shared" si="20"/>
        <v>A</v>
      </c>
      <c r="T143" s="43">
        <f t="shared" si="24"/>
        <v>17.98</v>
      </c>
      <c r="U143" s="43">
        <f t="shared" si="21"/>
        <v>0</v>
      </c>
      <c r="V143" s="43">
        <f>IF(N143&lt;&gt;0,IF(N143=SVS,0,IF(N143=SVSg,0,IF(N143=Stundenverrechnungssatz!G183,0,IF(N143=Stundenverrechnungssatz!I183,0,IF(N143=Stundenverrechnungssatz!K183,0,IF(N143=Stundenverrechnungssatz!M183,0,1)))))))</f>
        <v>0</v>
      </c>
      <c r="W143" s="44"/>
    </row>
    <row r="144" spans="1:23" s="45" customFormat="1" ht="15" customHeight="1" x14ac:dyDescent="0.2">
      <c r="A144" s="51">
        <v>138</v>
      </c>
      <c r="B144" s="99">
        <v>1</v>
      </c>
      <c r="C144" s="100" t="s">
        <v>196</v>
      </c>
      <c r="D144" s="100"/>
      <c r="E144" s="100" t="s">
        <v>320</v>
      </c>
      <c r="F144" s="100" t="s">
        <v>387</v>
      </c>
      <c r="G144" s="100" t="s">
        <v>37</v>
      </c>
      <c r="H144" s="100" t="s">
        <v>289</v>
      </c>
      <c r="I144" s="101">
        <v>14</v>
      </c>
      <c r="J144" s="144"/>
      <c r="K144" s="184" t="s">
        <v>31</v>
      </c>
      <c r="L144" s="138" t="s">
        <v>740</v>
      </c>
      <c r="M144" s="102">
        <v>49.4</v>
      </c>
      <c r="N144" s="139">
        <f t="shared" si="17"/>
        <v>17.98</v>
      </c>
      <c r="O144" s="140" t="str">
        <f t="shared" si="18"/>
        <v/>
      </c>
      <c r="P144" s="103">
        <f t="shared" si="19"/>
        <v>691.6</v>
      </c>
      <c r="Q144" s="103" t="e">
        <f t="shared" si="22"/>
        <v>#VALUE!</v>
      </c>
      <c r="R144" s="103" t="e">
        <f t="shared" si="23"/>
        <v>#VALUE!</v>
      </c>
      <c r="S144" s="43" t="str">
        <f t="shared" si="20"/>
        <v>A</v>
      </c>
      <c r="T144" s="43">
        <f t="shared" si="24"/>
        <v>17.98</v>
      </c>
      <c r="U144" s="43">
        <f t="shared" si="21"/>
        <v>0</v>
      </c>
      <c r="V144" s="43">
        <f>IF(N144&lt;&gt;0,IF(N144=SVS,0,IF(N144=SVSg,0,IF(N144=Stundenverrechnungssatz!G184,0,IF(N144=Stundenverrechnungssatz!I184,0,IF(N144=Stundenverrechnungssatz!K184,0,IF(N144=Stundenverrechnungssatz!M184,0,1)))))))</f>
        <v>0</v>
      </c>
      <c r="W144" s="44"/>
    </row>
    <row r="145" spans="1:23" s="45" customFormat="1" ht="15" customHeight="1" x14ac:dyDescent="0.2">
      <c r="A145" s="99">
        <v>139</v>
      </c>
      <c r="B145" s="99">
        <v>1</v>
      </c>
      <c r="C145" s="100" t="s">
        <v>196</v>
      </c>
      <c r="D145" s="100"/>
      <c r="E145" s="100" t="s">
        <v>320</v>
      </c>
      <c r="F145" s="100" t="s">
        <v>388</v>
      </c>
      <c r="G145" s="100" t="s">
        <v>37</v>
      </c>
      <c r="H145" s="100" t="s">
        <v>289</v>
      </c>
      <c r="I145" s="101">
        <v>20.82</v>
      </c>
      <c r="J145" s="144"/>
      <c r="K145" s="184" t="s">
        <v>31</v>
      </c>
      <c r="L145" s="138" t="s">
        <v>740</v>
      </c>
      <c r="M145" s="102">
        <v>49.4</v>
      </c>
      <c r="N145" s="139">
        <f t="shared" si="17"/>
        <v>17.98</v>
      </c>
      <c r="O145" s="140" t="str">
        <f t="shared" si="18"/>
        <v/>
      </c>
      <c r="P145" s="103">
        <f t="shared" si="19"/>
        <v>1028.508</v>
      </c>
      <c r="Q145" s="103" t="e">
        <f t="shared" si="22"/>
        <v>#VALUE!</v>
      </c>
      <c r="R145" s="103" t="e">
        <f t="shared" si="23"/>
        <v>#VALUE!</v>
      </c>
      <c r="S145" s="43" t="str">
        <f t="shared" si="20"/>
        <v>A</v>
      </c>
      <c r="T145" s="43">
        <f t="shared" si="24"/>
        <v>17.98</v>
      </c>
      <c r="U145" s="43">
        <f t="shared" si="21"/>
        <v>0</v>
      </c>
      <c r="V145" s="43">
        <f>IF(N145&lt;&gt;0,IF(N145=SVS,0,IF(N145=SVSg,0,IF(N145=Stundenverrechnungssatz!G185,0,IF(N145=Stundenverrechnungssatz!I185,0,IF(N145=Stundenverrechnungssatz!K185,0,IF(N145=Stundenverrechnungssatz!M185,0,1)))))))</f>
        <v>0</v>
      </c>
      <c r="W145" s="44"/>
    </row>
    <row r="146" spans="1:23" s="45" customFormat="1" ht="15" customHeight="1" x14ac:dyDescent="0.2">
      <c r="A146" s="51">
        <v>140</v>
      </c>
      <c r="B146" s="99">
        <v>1</v>
      </c>
      <c r="C146" s="100" t="s">
        <v>196</v>
      </c>
      <c r="D146" s="100"/>
      <c r="E146" s="100" t="s">
        <v>320</v>
      </c>
      <c r="F146" s="100" t="s">
        <v>389</v>
      </c>
      <c r="G146" s="100" t="s">
        <v>37</v>
      </c>
      <c r="H146" s="100" t="s">
        <v>289</v>
      </c>
      <c r="I146" s="101">
        <v>13.89</v>
      </c>
      <c r="J146" s="144"/>
      <c r="K146" s="184" t="s">
        <v>31</v>
      </c>
      <c r="L146" s="138" t="s">
        <v>740</v>
      </c>
      <c r="M146" s="102">
        <v>49.4</v>
      </c>
      <c r="N146" s="139">
        <f t="shared" si="17"/>
        <v>17.98</v>
      </c>
      <c r="O146" s="140" t="str">
        <f t="shared" si="18"/>
        <v/>
      </c>
      <c r="P146" s="103">
        <f t="shared" si="19"/>
        <v>686.16600000000005</v>
      </c>
      <c r="Q146" s="103" t="e">
        <f t="shared" si="22"/>
        <v>#VALUE!</v>
      </c>
      <c r="R146" s="103" t="e">
        <f t="shared" si="23"/>
        <v>#VALUE!</v>
      </c>
      <c r="S146" s="43" t="str">
        <f t="shared" si="20"/>
        <v>A</v>
      </c>
      <c r="T146" s="43">
        <f t="shared" si="24"/>
        <v>17.98</v>
      </c>
      <c r="U146" s="43">
        <f t="shared" si="21"/>
        <v>0</v>
      </c>
      <c r="V146" s="43">
        <f>IF(N146&lt;&gt;0,IF(N146=SVS,0,IF(N146=SVSg,0,IF(N146=Stundenverrechnungssatz!G186,0,IF(N146=Stundenverrechnungssatz!I186,0,IF(N146=Stundenverrechnungssatz!K186,0,IF(N146=Stundenverrechnungssatz!M186,0,1)))))))</f>
        <v>0</v>
      </c>
      <c r="W146" s="44"/>
    </row>
    <row r="147" spans="1:23" s="45" customFormat="1" ht="15" customHeight="1" x14ac:dyDescent="0.2">
      <c r="A147" s="99">
        <v>141</v>
      </c>
      <c r="B147" s="99">
        <v>1</v>
      </c>
      <c r="C147" s="100" t="s">
        <v>196</v>
      </c>
      <c r="D147" s="100"/>
      <c r="E147" s="100" t="s">
        <v>320</v>
      </c>
      <c r="F147" s="100" t="s">
        <v>390</v>
      </c>
      <c r="G147" s="100" t="s">
        <v>331</v>
      </c>
      <c r="H147" s="100" t="s">
        <v>289</v>
      </c>
      <c r="I147" s="101">
        <v>35.880000000000003</v>
      </c>
      <c r="J147" s="144"/>
      <c r="K147" s="184" t="s">
        <v>48</v>
      </c>
      <c r="L147" s="138"/>
      <c r="M147" s="102">
        <v>98.8</v>
      </c>
      <c r="N147" s="139">
        <f t="shared" si="17"/>
        <v>17.98</v>
      </c>
      <c r="O147" s="140" t="str">
        <f t="shared" si="18"/>
        <v/>
      </c>
      <c r="P147" s="103">
        <f t="shared" si="19"/>
        <v>3544.944</v>
      </c>
      <c r="Q147" s="103" t="e">
        <f t="shared" si="22"/>
        <v>#VALUE!</v>
      </c>
      <c r="R147" s="103" t="e">
        <f t="shared" si="23"/>
        <v>#VALUE!</v>
      </c>
      <c r="S147" s="43" t="str">
        <f t="shared" si="20"/>
        <v>D</v>
      </c>
      <c r="T147" s="43">
        <f t="shared" si="24"/>
        <v>17.98</v>
      </c>
      <c r="U147" s="43">
        <f t="shared" si="21"/>
        <v>0</v>
      </c>
      <c r="V147" s="43">
        <f>IF(N147&lt;&gt;0,IF(N147=SVS,0,IF(N147=SVSg,0,IF(N147=Stundenverrechnungssatz!G187,0,IF(N147=Stundenverrechnungssatz!I187,0,IF(N147=Stundenverrechnungssatz!K187,0,IF(N147=Stundenverrechnungssatz!M187,0,1)))))))</f>
        <v>0</v>
      </c>
      <c r="W147" s="44"/>
    </row>
    <row r="148" spans="1:23" s="45" customFormat="1" ht="15" customHeight="1" x14ac:dyDescent="0.2">
      <c r="A148" s="51">
        <v>142</v>
      </c>
      <c r="B148" s="99">
        <v>1</v>
      </c>
      <c r="C148" s="100" t="s">
        <v>196</v>
      </c>
      <c r="D148" s="100"/>
      <c r="E148" s="100" t="s">
        <v>320</v>
      </c>
      <c r="F148" s="100"/>
      <c r="G148" s="100" t="s">
        <v>290</v>
      </c>
      <c r="H148" s="100" t="s">
        <v>289</v>
      </c>
      <c r="I148" s="101">
        <v>5.25</v>
      </c>
      <c r="J148" s="144"/>
      <c r="K148" s="184" t="s">
        <v>51</v>
      </c>
      <c r="L148" s="138"/>
      <c r="M148" s="102">
        <v>98.8</v>
      </c>
      <c r="N148" s="139">
        <f t="shared" si="17"/>
        <v>17.98</v>
      </c>
      <c r="O148" s="140" t="str">
        <f t="shared" si="18"/>
        <v/>
      </c>
      <c r="P148" s="103">
        <f t="shared" si="19"/>
        <v>518.69999999999993</v>
      </c>
      <c r="Q148" s="103" t="e">
        <f t="shared" si="22"/>
        <v>#VALUE!</v>
      </c>
      <c r="R148" s="103" t="e">
        <f t="shared" si="23"/>
        <v>#VALUE!</v>
      </c>
      <c r="S148" s="43" t="str">
        <f t="shared" si="20"/>
        <v>F</v>
      </c>
      <c r="T148" s="43">
        <f t="shared" si="24"/>
        <v>17.98</v>
      </c>
      <c r="U148" s="43">
        <f t="shared" si="21"/>
        <v>0</v>
      </c>
      <c r="V148" s="43">
        <f>IF(N148&lt;&gt;0,IF(N148=SVS,0,IF(N148=SVSg,0,IF(N148=Stundenverrechnungssatz!G188,0,IF(N148=Stundenverrechnungssatz!I188,0,IF(N148=Stundenverrechnungssatz!K188,0,IF(N148=Stundenverrechnungssatz!M188,0,1)))))))</f>
        <v>0</v>
      </c>
      <c r="W148" s="44"/>
    </row>
    <row r="149" spans="1:23" s="45" customFormat="1" ht="15" customHeight="1" x14ac:dyDescent="0.2">
      <c r="A149" s="99">
        <v>143</v>
      </c>
      <c r="B149" s="99">
        <v>1</v>
      </c>
      <c r="C149" s="100" t="s">
        <v>196</v>
      </c>
      <c r="D149" s="100"/>
      <c r="E149" s="100" t="s">
        <v>320</v>
      </c>
      <c r="F149" s="100"/>
      <c r="G149" s="100" t="s">
        <v>288</v>
      </c>
      <c r="H149" s="100" t="s">
        <v>289</v>
      </c>
      <c r="I149" s="101">
        <v>23.36</v>
      </c>
      <c r="J149" s="144"/>
      <c r="K149" s="184" t="s">
        <v>51</v>
      </c>
      <c r="L149" s="138"/>
      <c r="M149" s="102">
        <v>98.8</v>
      </c>
      <c r="N149" s="139">
        <f t="shared" si="17"/>
        <v>17.98</v>
      </c>
      <c r="O149" s="140" t="str">
        <f t="shared" si="18"/>
        <v/>
      </c>
      <c r="P149" s="103">
        <f t="shared" si="19"/>
        <v>2307.9679999999998</v>
      </c>
      <c r="Q149" s="103" t="e">
        <f t="shared" si="22"/>
        <v>#VALUE!</v>
      </c>
      <c r="R149" s="103" t="e">
        <f t="shared" si="23"/>
        <v>#VALUE!</v>
      </c>
      <c r="S149" s="43" t="str">
        <f t="shared" si="20"/>
        <v>F</v>
      </c>
      <c r="T149" s="43">
        <f t="shared" si="24"/>
        <v>17.98</v>
      </c>
      <c r="U149" s="43">
        <f t="shared" si="21"/>
        <v>0</v>
      </c>
      <c r="V149" s="43">
        <f>IF(N149&lt;&gt;0,IF(N149=SVS,0,IF(N149=SVSg,0,IF(N149=Stundenverrechnungssatz!G189,0,IF(N149=Stundenverrechnungssatz!I189,0,IF(N149=Stundenverrechnungssatz!K189,0,IF(N149=Stundenverrechnungssatz!M189,0,1)))))))</f>
        <v>0</v>
      </c>
      <c r="W149" s="44"/>
    </row>
    <row r="150" spans="1:23" s="45" customFormat="1" ht="15" customHeight="1" x14ac:dyDescent="0.2">
      <c r="A150" s="51">
        <v>144</v>
      </c>
      <c r="B150" s="99">
        <v>1</v>
      </c>
      <c r="C150" s="100" t="s">
        <v>196</v>
      </c>
      <c r="D150" s="100"/>
      <c r="E150" s="100" t="s">
        <v>320</v>
      </c>
      <c r="F150" s="100"/>
      <c r="G150" s="100" t="s">
        <v>368</v>
      </c>
      <c r="H150" s="100" t="s">
        <v>391</v>
      </c>
      <c r="I150" s="101">
        <v>47.16</v>
      </c>
      <c r="J150" s="144"/>
      <c r="K150" s="184" t="s">
        <v>34</v>
      </c>
      <c r="L150" s="138"/>
      <c r="M150" s="102">
        <v>247.01</v>
      </c>
      <c r="N150" s="139">
        <f t="shared" si="17"/>
        <v>17.98</v>
      </c>
      <c r="O150" s="140" t="str">
        <f t="shared" si="18"/>
        <v/>
      </c>
      <c r="P150" s="103">
        <f t="shared" si="19"/>
        <v>11648.991599999999</v>
      </c>
      <c r="Q150" s="103" t="e">
        <f t="shared" si="22"/>
        <v>#VALUE!</v>
      </c>
      <c r="R150" s="103" t="e">
        <f t="shared" si="23"/>
        <v>#VALUE!</v>
      </c>
      <c r="S150" s="43" t="str">
        <f t="shared" si="20"/>
        <v>F</v>
      </c>
      <c r="T150" s="43">
        <f t="shared" si="24"/>
        <v>17.98</v>
      </c>
      <c r="U150" s="43">
        <f t="shared" si="21"/>
        <v>0</v>
      </c>
      <c r="V150" s="43">
        <f>IF(N150&lt;&gt;0,IF(N150=SVS,0,IF(N150=SVSg,0,IF(N150=Stundenverrechnungssatz!G190,0,IF(N150=Stundenverrechnungssatz!I190,0,IF(N150=Stundenverrechnungssatz!K190,0,IF(N150=Stundenverrechnungssatz!M190,0,1)))))))</f>
        <v>0</v>
      </c>
      <c r="W150" s="44"/>
    </row>
    <row r="151" spans="1:23" s="45" customFormat="1" ht="15" customHeight="1" x14ac:dyDescent="0.2">
      <c r="A151" s="99">
        <v>145</v>
      </c>
      <c r="B151" s="99">
        <v>1</v>
      </c>
      <c r="C151" s="100" t="s">
        <v>196</v>
      </c>
      <c r="D151" s="100"/>
      <c r="E151" s="100" t="s">
        <v>320</v>
      </c>
      <c r="F151" s="100"/>
      <c r="G151" s="100" t="s">
        <v>291</v>
      </c>
      <c r="H151" s="100" t="s">
        <v>289</v>
      </c>
      <c r="I151" s="101">
        <v>24.78</v>
      </c>
      <c r="J151" s="144"/>
      <c r="K151" s="184" t="s">
        <v>51</v>
      </c>
      <c r="L151" s="138"/>
      <c r="M151" s="102">
        <v>98.8</v>
      </c>
      <c r="N151" s="139">
        <f t="shared" si="17"/>
        <v>17.98</v>
      </c>
      <c r="O151" s="140" t="str">
        <f t="shared" si="18"/>
        <v/>
      </c>
      <c r="P151" s="103">
        <f t="shared" si="19"/>
        <v>2448.2640000000001</v>
      </c>
      <c r="Q151" s="103" t="e">
        <f t="shared" si="22"/>
        <v>#VALUE!</v>
      </c>
      <c r="R151" s="103" t="e">
        <f t="shared" si="23"/>
        <v>#VALUE!</v>
      </c>
      <c r="S151" s="43" t="str">
        <f t="shared" si="20"/>
        <v>F</v>
      </c>
      <c r="T151" s="43">
        <f t="shared" si="24"/>
        <v>17.98</v>
      </c>
      <c r="U151" s="43">
        <f t="shared" si="21"/>
        <v>0</v>
      </c>
      <c r="V151" s="43">
        <f>IF(N151&lt;&gt;0,IF(N151=SVS,0,IF(N151=SVSg,0,IF(N151=Stundenverrechnungssatz!G191,0,IF(N151=Stundenverrechnungssatz!I191,0,IF(N151=Stundenverrechnungssatz!K191,0,IF(N151=Stundenverrechnungssatz!M191,0,1)))))))</f>
        <v>0</v>
      </c>
      <c r="W151" s="44"/>
    </row>
    <row r="152" spans="1:23" s="45" customFormat="1" ht="15" customHeight="1" x14ac:dyDescent="0.2">
      <c r="A152" s="51">
        <v>146</v>
      </c>
      <c r="B152" s="99">
        <v>1</v>
      </c>
      <c r="C152" s="100" t="s">
        <v>196</v>
      </c>
      <c r="D152" s="100"/>
      <c r="E152" s="100" t="s">
        <v>320</v>
      </c>
      <c r="F152" s="100"/>
      <c r="G152" s="100" t="s">
        <v>392</v>
      </c>
      <c r="H152" s="100" t="s">
        <v>289</v>
      </c>
      <c r="I152" s="101">
        <v>6.66</v>
      </c>
      <c r="J152" s="144"/>
      <c r="K152" s="184" t="s">
        <v>51</v>
      </c>
      <c r="L152" s="138"/>
      <c r="M152" s="102">
        <v>98.8</v>
      </c>
      <c r="N152" s="139">
        <f t="shared" si="17"/>
        <v>17.98</v>
      </c>
      <c r="O152" s="140" t="str">
        <f t="shared" si="18"/>
        <v/>
      </c>
      <c r="P152" s="103">
        <f t="shared" si="19"/>
        <v>658.00800000000004</v>
      </c>
      <c r="Q152" s="103" t="e">
        <f t="shared" si="22"/>
        <v>#VALUE!</v>
      </c>
      <c r="R152" s="103" t="e">
        <f t="shared" si="23"/>
        <v>#VALUE!</v>
      </c>
      <c r="S152" s="43" t="str">
        <f t="shared" si="20"/>
        <v>F</v>
      </c>
      <c r="T152" s="43">
        <f t="shared" si="24"/>
        <v>17.98</v>
      </c>
      <c r="U152" s="43">
        <f t="shared" si="21"/>
        <v>0</v>
      </c>
      <c r="V152" s="43">
        <f>IF(N152&lt;&gt;0,IF(N152=SVS,0,IF(N152=SVSg,0,IF(N152=Stundenverrechnungssatz!G192,0,IF(N152=Stundenverrechnungssatz!I192,0,IF(N152=Stundenverrechnungssatz!K192,0,IF(N152=Stundenverrechnungssatz!M192,0,1)))))))</f>
        <v>0</v>
      </c>
      <c r="W152" s="44"/>
    </row>
    <row r="153" spans="1:23" s="45" customFormat="1" ht="15" customHeight="1" x14ac:dyDescent="0.2">
      <c r="A153" s="99">
        <v>147</v>
      </c>
      <c r="B153" s="99">
        <v>1</v>
      </c>
      <c r="C153" s="100" t="s">
        <v>196</v>
      </c>
      <c r="D153" s="100"/>
      <c r="E153" s="100" t="s">
        <v>320</v>
      </c>
      <c r="F153" s="100" t="s">
        <v>393</v>
      </c>
      <c r="G153" s="100" t="s">
        <v>372</v>
      </c>
      <c r="H153" s="100" t="s">
        <v>205</v>
      </c>
      <c r="I153" s="101">
        <v>15.24</v>
      </c>
      <c r="J153" s="144"/>
      <c r="K153" s="184" t="s">
        <v>32</v>
      </c>
      <c r="L153" s="138"/>
      <c r="M153" s="102">
        <v>247.01</v>
      </c>
      <c r="N153" s="139">
        <f t="shared" si="17"/>
        <v>17.98</v>
      </c>
      <c r="O153" s="140" t="str">
        <f t="shared" si="18"/>
        <v/>
      </c>
      <c r="P153" s="103">
        <f t="shared" si="19"/>
        <v>3764.4323999999997</v>
      </c>
      <c r="Q153" s="103" t="e">
        <f t="shared" si="22"/>
        <v>#VALUE!</v>
      </c>
      <c r="R153" s="103" t="e">
        <f t="shared" si="23"/>
        <v>#VALUE!</v>
      </c>
      <c r="S153" s="43" t="str">
        <f t="shared" si="20"/>
        <v>C</v>
      </c>
      <c r="T153" s="43">
        <f t="shared" si="24"/>
        <v>17.98</v>
      </c>
      <c r="U153" s="43">
        <f t="shared" si="21"/>
        <v>0</v>
      </c>
      <c r="V153" s="43">
        <f>IF(N153&lt;&gt;0,IF(N153=SVS,0,IF(N153=SVSg,0,IF(N153=Stundenverrechnungssatz!G193,0,IF(N153=Stundenverrechnungssatz!I193,0,IF(N153=Stundenverrechnungssatz!K193,0,IF(N153=Stundenverrechnungssatz!M193,0,1)))))))</f>
        <v>0</v>
      </c>
      <c r="W153" s="44"/>
    </row>
    <row r="154" spans="1:23" s="45" customFormat="1" ht="15" customHeight="1" x14ac:dyDescent="0.2">
      <c r="A154" s="51">
        <v>148</v>
      </c>
      <c r="B154" s="99">
        <v>1</v>
      </c>
      <c r="C154" s="100" t="s">
        <v>196</v>
      </c>
      <c r="D154" s="100"/>
      <c r="E154" s="100" t="s">
        <v>320</v>
      </c>
      <c r="F154" s="100" t="s">
        <v>393</v>
      </c>
      <c r="G154" s="100" t="s">
        <v>371</v>
      </c>
      <c r="H154" s="100" t="s">
        <v>205</v>
      </c>
      <c r="I154" s="101">
        <v>12.19</v>
      </c>
      <c r="J154" s="144"/>
      <c r="K154" s="184" t="s">
        <v>32</v>
      </c>
      <c r="L154" s="138"/>
      <c r="M154" s="102">
        <v>247.01</v>
      </c>
      <c r="N154" s="139">
        <f t="shared" si="17"/>
        <v>17.98</v>
      </c>
      <c r="O154" s="140" t="str">
        <f t="shared" si="18"/>
        <v/>
      </c>
      <c r="P154" s="103">
        <f t="shared" si="19"/>
        <v>3011.0518999999999</v>
      </c>
      <c r="Q154" s="103" t="e">
        <f t="shared" si="22"/>
        <v>#VALUE!</v>
      </c>
      <c r="R154" s="103" t="e">
        <f t="shared" si="23"/>
        <v>#VALUE!</v>
      </c>
      <c r="S154" s="43" t="str">
        <f t="shared" si="20"/>
        <v>C</v>
      </c>
      <c r="T154" s="43">
        <f t="shared" si="24"/>
        <v>17.98</v>
      </c>
      <c r="U154" s="43">
        <f t="shared" si="21"/>
        <v>0</v>
      </c>
      <c r="V154" s="43">
        <f>IF(N154&lt;&gt;0,IF(N154=SVS,0,IF(N154=SVSg,0,IF(N154=Stundenverrechnungssatz!G194,0,IF(N154=Stundenverrechnungssatz!I194,0,IF(N154=Stundenverrechnungssatz!K194,0,IF(N154=Stundenverrechnungssatz!M194,0,1)))))))</f>
        <v>0</v>
      </c>
      <c r="W154" s="44"/>
    </row>
    <row r="155" spans="1:23" s="45" customFormat="1" ht="15" customHeight="1" x14ac:dyDescent="0.2">
      <c r="A155" s="99">
        <v>149</v>
      </c>
      <c r="B155" s="99">
        <v>1</v>
      </c>
      <c r="C155" s="100" t="s">
        <v>196</v>
      </c>
      <c r="D155" s="100"/>
      <c r="E155" s="100" t="s">
        <v>320</v>
      </c>
      <c r="F155" s="100" t="s">
        <v>45</v>
      </c>
      <c r="G155" s="100" t="s">
        <v>394</v>
      </c>
      <c r="H155" s="100" t="s">
        <v>289</v>
      </c>
      <c r="I155" s="101">
        <v>1.19</v>
      </c>
      <c r="J155" s="144"/>
      <c r="K155" s="184" t="s">
        <v>49</v>
      </c>
      <c r="L155" s="138"/>
      <c r="M155" s="102">
        <v>247.01</v>
      </c>
      <c r="N155" s="139">
        <f t="shared" si="17"/>
        <v>17.98</v>
      </c>
      <c r="O155" s="140" t="str">
        <f t="shared" si="18"/>
        <v/>
      </c>
      <c r="P155" s="103">
        <f t="shared" si="19"/>
        <v>293.94189999999998</v>
      </c>
      <c r="Q155" s="103" t="e">
        <f t="shared" si="22"/>
        <v>#VALUE!</v>
      </c>
      <c r="R155" s="103" t="e">
        <f t="shared" si="23"/>
        <v>#VALUE!</v>
      </c>
      <c r="S155" s="43" t="str">
        <f t="shared" si="20"/>
        <v>E</v>
      </c>
      <c r="T155" s="43">
        <f t="shared" si="24"/>
        <v>17.98</v>
      </c>
      <c r="U155" s="43">
        <f t="shared" si="21"/>
        <v>0</v>
      </c>
      <c r="V155" s="43">
        <f>IF(N155&lt;&gt;0,IF(N155=SVS,0,IF(N155=SVSg,0,IF(N155=Stundenverrechnungssatz!G195,0,IF(N155=Stundenverrechnungssatz!I195,0,IF(N155=Stundenverrechnungssatz!K195,0,IF(N155=Stundenverrechnungssatz!M195,0,1)))))))</f>
        <v>0</v>
      </c>
      <c r="W155" s="44"/>
    </row>
    <row r="156" spans="1:23" s="45" customFormat="1" ht="15" customHeight="1" x14ac:dyDescent="0.2">
      <c r="A156" s="51">
        <v>150</v>
      </c>
      <c r="B156" s="99">
        <v>1</v>
      </c>
      <c r="C156" s="100" t="s">
        <v>196</v>
      </c>
      <c r="D156" s="100"/>
      <c r="E156" s="100" t="s">
        <v>320</v>
      </c>
      <c r="F156" s="100" t="s">
        <v>395</v>
      </c>
      <c r="G156" s="100" t="s">
        <v>37</v>
      </c>
      <c r="H156" s="100" t="s">
        <v>289</v>
      </c>
      <c r="I156" s="101">
        <v>16.41</v>
      </c>
      <c r="J156" s="144"/>
      <c r="K156" s="184" t="s">
        <v>31</v>
      </c>
      <c r="L156" s="138" t="s">
        <v>740</v>
      </c>
      <c r="M156" s="102">
        <v>49.4</v>
      </c>
      <c r="N156" s="139">
        <f t="shared" si="17"/>
        <v>17.98</v>
      </c>
      <c r="O156" s="140" t="str">
        <f t="shared" si="18"/>
        <v/>
      </c>
      <c r="P156" s="103">
        <f t="shared" si="19"/>
        <v>810.654</v>
      </c>
      <c r="Q156" s="103" t="e">
        <f t="shared" si="22"/>
        <v>#VALUE!</v>
      </c>
      <c r="R156" s="103" t="e">
        <f t="shared" si="23"/>
        <v>#VALUE!</v>
      </c>
      <c r="S156" s="43" t="str">
        <f t="shared" si="20"/>
        <v>A</v>
      </c>
      <c r="T156" s="43">
        <f t="shared" si="24"/>
        <v>17.98</v>
      </c>
      <c r="U156" s="43">
        <f t="shared" si="21"/>
        <v>0</v>
      </c>
      <c r="V156" s="43">
        <f>IF(N156&lt;&gt;0,IF(N156=SVS,0,IF(N156=SVSg,0,IF(N156=Stundenverrechnungssatz!G196,0,IF(N156=Stundenverrechnungssatz!I196,0,IF(N156=Stundenverrechnungssatz!K196,0,IF(N156=Stundenverrechnungssatz!M196,0,1)))))))</f>
        <v>0</v>
      </c>
      <c r="W156" s="44"/>
    </row>
    <row r="157" spans="1:23" s="45" customFormat="1" ht="15" customHeight="1" x14ac:dyDescent="0.2">
      <c r="A157" s="99">
        <v>151</v>
      </c>
      <c r="B157" s="99">
        <v>1</v>
      </c>
      <c r="C157" s="100" t="s">
        <v>196</v>
      </c>
      <c r="D157" s="100"/>
      <c r="E157" s="100" t="s">
        <v>320</v>
      </c>
      <c r="F157" s="100" t="s">
        <v>396</v>
      </c>
      <c r="G157" s="100" t="s">
        <v>37</v>
      </c>
      <c r="H157" s="100" t="s">
        <v>289</v>
      </c>
      <c r="I157" s="101">
        <v>16.329999999999998</v>
      </c>
      <c r="J157" s="144"/>
      <c r="K157" s="184" t="s">
        <v>31</v>
      </c>
      <c r="L157" s="138" t="s">
        <v>740</v>
      </c>
      <c r="M157" s="102">
        <v>49.4</v>
      </c>
      <c r="N157" s="139">
        <f t="shared" si="17"/>
        <v>17.98</v>
      </c>
      <c r="O157" s="140" t="str">
        <f t="shared" si="18"/>
        <v/>
      </c>
      <c r="P157" s="189">
        <f t="shared" si="19"/>
        <v>806.70199999999988</v>
      </c>
      <c r="Q157" s="189" t="e">
        <f t="shared" si="22"/>
        <v>#VALUE!</v>
      </c>
      <c r="R157" s="189" t="e">
        <f t="shared" si="23"/>
        <v>#VALUE!</v>
      </c>
      <c r="S157" s="43" t="str">
        <f t="shared" si="20"/>
        <v>A</v>
      </c>
      <c r="T157" s="43">
        <f t="shared" si="24"/>
        <v>17.98</v>
      </c>
      <c r="U157" s="43">
        <f t="shared" si="21"/>
        <v>0</v>
      </c>
      <c r="V157" s="43">
        <f>IF(N157&lt;&gt;0,IF(N157=SVS,0,IF(N157=SVSg,0,IF(N157=Stundenverrechnungssatz!G197,0,IF(N157=Stundenverrechnungssatz!I197,0,IF(N157=Stundenverrechnungssatz!K197,0,IF(N157=Stundenverrechnungssatz!M197,0,1)))))))</f>
        <v>0</v>
      </c>
      <c r="W157" s="44"/>
    </row>
    <row r="158" spans="1:23" s="45" customFormat="1" ht="15" customHeight="1" x14ac:dyDescent="0.2">
      <c r="A158" s="51">
        <v>152</v>
      </c>
      <c r="B158" s="99">
        <v>1</v>
      </c>
      <c r="C158" s="100" t="s">
        <v>196</v>
      </c>
      <c r="D158" s="100"/>
      <c r="E158" s="100" t="s">
        <v>320</v>
      </c>
      <c r="F158" s="100" t="s">
        <v>397</v>
      </c>
      <c r="G158" s="100" t="s">
        <v>37</v>
      </c>
      <c r="H158" s="100" t="s">
        <v>289</v>
      </c>
      <c r="I158" s="101">
        <v>24.87</v>
      </c>
      <c r="J158" s="144"/>
      <c r="K158" s="184" t="s">
        <v>31</v>
      </c>
      <c r="L158" s="138" t="s">
        <v>740</v>
      </c>
      <c r="M158" s="102">
        <v>49.4</v>
      </c>
      <c r="N158" s="139">
        <f t="shared" si="17"/>
        <v>17.98</v>
      </c>
      <c r="O158" s="140" t="str">
        <f t="shared" si="18"/>
        <v/>
      </c>
      <c r="P158" s="189">
        <f t="shared" si="19"/>
        <v>1228.578</v>
      </c>
      <c r="Q158" s="189" t="e">
        <f t="shared" si="22"/>
        <v>#VALUE!</v>
      </c>
      <c r="R158" s="189" t="e">
        <f t="shared" si="23"/>
        <v>#VALUE!</v>
      </c>
      <c r="S158" s="43" t="str">
        <f t="shared" si="20"/>
        <v>A</v>
      </c>
      <c r="T158" s="43">
        <f t="shared" si="24"/>
        <v>17.98</v>
      </c>
      <c r="U158" s="43">
        <f t="shared" si="21"/>
        <v>0</v>
      </c>
      <c r="V158" s="43">
        <f>IF(N158&lt;&gt;0,IF(N158=SVS,0,IF(N158=SVSg,0,IF(N158=Stundenverrechnungssatz!G198,0,IF(N158=Stundenverrechnungssatz!I198,0,IF(N158=Stundenverrechnungssatz!K198,0,IF(N158=Stundenverrechnungssatz!M198,0,1)))))))</f>
        <v>0</v>
      </c>
      <c r="W158" s="44"/>
    </row>
    <row r="159" spans="1:23" s="45" customFormat="1" ht="15" customHeight="1" x14ac:dyDescent="0.2">
      <c r="A159" s="99">
        <v>153</v>
      </c>
      <c r="B159" s="99">
        <v>1</v>
      </c>
      <c r="C159" s="100" t="s">
        <v>196</v>
      </c>
      <c r="D159" s="100"/>
      <c r="E159" s="100" t="s">
        <v>320</v>
      </c>
      <c r="F159" s="100" t="s">
        <v>398</v>
      </c>
      <c r="G159" s="100" t="s">
        <v>37</v>
      </c>
      <c r="H159" s="100" t="s">
        <v>289</v>
      </c>
      <c r="I159" s="101">
        <v>16.420000000000002</v>
      </c>
      <c r="J159" s="144"/>
      <c r="K159" s="184" t="s">
        <v>31</v>
      </c>
      <c r="L159" s="138" t="s">
        <v>740</v>
      </c>
      <c r="M159" s="102">
        <v>49.4</v>
      </c>
      <c r="N159" s="139">
        <f t="shared" si="17"/>
        <v>17.98</v>
      </c>
      <c r="O159" s="140" t="str">
        <f t="shared" si="18"/>
        <v/>
      </c>
      <c r="P159" s="189">
        <f t="shared" si="19"/>
        <v>811.14800000000002</v>
      </c>
      <c r="Q159" s="189" t="e">
        <f t="shared" si="22"/>
        <v>#VALUE!</v>
      </c>
      <c r="R159" s="189" t="e">
        <f t="shared" si="23"/>
        <v>#VALUE!</v>
      </c>
      <c r="S159" s="43" t="str">
        <f t="shared" si="20"/>
        <v>A</v>
      </c>
      <c r="T159" s="43">
        <f t="shared" si="24"/>
        <v>17.98</v>
      </c>
      <c r="U159" s="43">
        <f t="shared" si="21"/>
        <v>0</v>
      </c>
      <c r="V159" s="43">
        <f>IF(N159&lt;&gt;0,IF(N159=SVS,0,IF(N159=SVSg,0,IF(N159=Stundenverrechnungssatz!G199,0,IF(N159=Stundenverrechnungssatz!I199,0,IF(N159=Stundenverrechnungssatz!K199,0,IF(N159=Stundenverrechnungssatz!M199,0,1)))))))</f>
        <v>0</v>
      </c>
      <c r="W159" s="44"/>
    </row>
    <row r="160" spans="1:23" s="45" customFormat="1" ht="15" customHeight="1" x14ac:dyDescent="0.2">
      <c r="A160" s="51">
        <v>154</v>
      </c>
      <c r="B160" s="99">
        <v>1</v>
      </c>
      <c r="C160" s="100" t="s">
        <v>196</v>
      </c>
      <c r="D160" s="100"/>
      <c r="E160" s="100" t="s">
        <v>320</v>
      </c>
      <c r="F160" s="100" t="s">
        <v>399</v>
      </c>
      <c r="G160" s="100" t="s">
        <v>37</v>
      </c>
      <c r="H160" s="100" t="s">
        <v>289</v>
      </c>
      <c r="I160" s="101">
        <v>20.89</v>
      </c>
      <c r="J160" s="144"/>
      <c r="K160" s="184" t="s">
        <v>31</v>
      </c>
      <c r="L160" s="138" t="s">
        <v>740</v>
      </c>
      <c r="M160" s="102">
        <v>49.4</v>
      </c>
      <c r="N160" s="139">
        <f t="shared" si="17"/>
        <v>17.98</v>
      </c>
      <c r="O160" s="140" t="str">
        <f t="shared" si="18"/>
        <v/>
      </c>
      <c r="P160" s="189">
        <f t="shared" si="19"/>
        <v>1031.9659999999999</v>
      </c>
      <c r="Q160" s="189" t="e">
        <f t="shared" si="22"/>
        <v>#VALUE!</v>
      </c>
      <c r="R160" s="189" t="e">
        <f t="shared" si="23"/>
        <v>#VALUE!</v>
      </c>
      <c r="S160" s="43" t="str">
        <f t="shared" si="20"/>
        <v>A</v>
      </c>
      <c r="T160" s="43">
        <f t="shared" si="24"/>
        <v>17.98</v>
      </c>
      <c r="U160" s="43">
        <f t="shared" si="21"/>
        <v>0</v>
      </c>
      <c r="V160" s="43">
        <f>IF(N160&lt;&gt;0,IF(N160=SVS,0,IF(N160=SVSg,0,IF(N160=Stundenverrechnungssatz!G200,0,IF(N160=Stundenverrechnungssatz!I200,0,IF(N160=Stundenverrechnungssatz!K200,0,IF(N160=Stundenverrechnungssatz!M200,0,1)))))))</f>
        <v>0</v>
      </c>
      <c r="W160" s="44"/>
    </row>
    <row r="161" spans="1:23" s="45" customFormat="1" ht="15" customHeight="1" x14ac:dyDescent="0.2">
      <c r="A161" s="99">
        <v>155</v>
      </c>
      <c r="B161" s="99">
        <v>1</v>
      </c>
      <c r="C161" s="100" t="s">
        <v>196</v>
      </c>
      <c r="D161" s="100"/>
      <c r="E161" s="100" t="s">
        <v>320</v>
      </c>
      <c r="F161" s="100" t="s">
        <v>400</v>
      </c>
      <c r="G161" s="100" t="s">
        <v>37</v>
      </c>
      <c r="H161" s="100" t="s">
        <v>289</v>
      </c>
      <c r="I161" s="101">
        <v>16.04</v>
      </c>
      <c r="J161" s="144"/>
      <c r="K161" s="184" t="s">
        <v>31</v>
      </c>
      <c r="L161" s="138" t="s">
        <v>740</v>
      </c>
      <c r="M161" s="102">
        <v>49.4</v>
      </c>
      <c r="N161" s="139">
        <f t="shared" si="17"/>
        <v>17.98</v>
      </c>
      <c r="O161" s="140" t="str">
        <f t="shared" si="18"/>
        <v/>
      </c>
      <c r="P161" s="189">
        <f t="shared" si="19"/>
        <v>792.37599999999998</v>
      </c>
      <c r="Q161" s="189" t="e">
        <f t="shared" si="22"/>
        <v>#VALUE!</v>
      </c>
      <c r="R161" s="189" t="e">
        <f t="shared" si="23"/>
        <v>#VALUE!</v>
      </c>
      <c r="S161" s="43" t="str">
        <f t="shared" si="20"/>
        <v>A</v>
      </c>
      <c r="T161" s="43">
        <f t="shared" si="24"/>
        <v>17.98</v>
      </c>
      <c r="U161" s="43">
        <f t="shared" si="21"/>
        <v>0</v>
      </c>
      <c r="V161" s="43">
        <f>IF(N161&lt;&gt;0,IF(N161=SVS,0,IF(N161=SVSg,0,IF(N161=Stundenverrechnungssatz!G201,0,IF(N161=Stundenverrechnungssatz!I201,0,IF(N161=Stundenverrechnungssatz!K201,0,IF(N161=Stundenverrechnungssatz!M201,0,1)))))))</f>
        <v>0</v>
      </c>
      <c r="W161" s="44"/>
    </row>
    <row r="162" spans="1:23" s="45" customFormat="1" ht="15" customHeight="1" x14ac:dyDescent="0.2">
      <c r="A162" s="51">
        <v>156</v>
      </c>
      <c r="B162" s="99">
        <v>1</v>
      </c>
      <c r="C162" s="100" t="s">
        <v>196</v>
      </c>
      <c r="D162" s="100"/>
      <c r="E162" s="100" t="s">
        <v>320</v>
      </c>
      <c r="F162" s="100" t="s">
        <v>401</v>
      </c>
      <c r="G162" s="100" t="s">
        <v>37</v>
      </c>
      <c r="H162" s="100" t="s">
        <v>289</v>
      </c>
      <c r="I162" s="101">
        <v>16.329999999999998</v>
      </c>
      <c r="J162" s="144"/>
      <c r="K162" s="184" t="s">
        <v>31</v>
      </c>
      <c r="L162" s="138" t="s">
        <v>740</v>
      </c>
      <c r="M162" s="102">
        <v>49.4</v>
      </c>
      <c r="N162" s="139">
        <f t="shared" si="17"/>
        <v>17.98</v>
      </c>
      <c r="O162" s="140" t="str">
        <f t="shared" si="18"/>
        <v/>
      </c>
      <c r="P162" s="189">
        <f t="shared" si="19"/>
        <v>806.70199999999988</v>
      </c>
      <c r="Q162" s="189" t="e">
        <f t="shared" si="22"/>
        <v>#VALUE!</v>
      </c>
      <c r="R162" s="189" t="e">
        <f t="shared" si="23"/>
        <v>#VALUE!</v>
      </c>
      <c r="S162" s="43" t="str">
        <f t="shared" si="20"/>
        <v>A</v>
      </c>
      <c r="T162" s="43">
        <f t="shared" si="24"/>
        <v>17.98</v>
      </c>
      <c r="U162" s="43">
        <f t="shared" si="21"/>
        <v>0</v>
      </c>
      <c r="V162" s="43">
        <f>IF(N162&lt;&gt;0,IF(N162=SVS,0,IF(N162=SVSg,0,IF(N162=Stundenverrechnungssatz!G202,0,IF(N162=Stundenverrechnungssatz!I202,0,IF(N162=Stundenverrechnungssatz!K202,0,IF(N162=Stundenverrechnungssatz!M202,0,1)))))))</f>
        <v>0</v>
      </c>
      <c r="W162" s="44"/>
    </row>
    <row r="163" spans="1:23" s="44" customFormat="1" ht="15" customHeight="1" x14ac:dyDescent="0.2">
      <c r="A163" s="99">
        <v>157</v>
      </c>
      <c r="B163" s="99">
        <v>1</v>
      </c>
      <c r="C163" s="100" t="s">
        <v>196</v>
      </c>
      <c r="D163" s="100"/>
      <c r="E163" s="100" t="s">
        <v>320</v>
      </c>
      <c r="F163" s="100" t="s">
        <v>402</v>
      </c>
      <c r="G163" s="100" t="s">
        <v>37</v>
      </c>
      <c r="H163" s="100" t="s">
        <v>289</v>
      </c>
      <c r="I163" s="101">
        <v>18.5</v>
      </c>
      <c r="J163" s="144"/>
      <c r="K163" s="184" t="s">
        <v>31</v>
      </c>
      <c r="L163" s="138" t="s">
        <v>740</v>
      </c>
      <c r="M163" s="102">
        <v>49.4</v>
      </c>
      <c r="N163" s="139">
        <f t="shared" si="17"/>
        <v>17.98</v>
      </c>
      <c r="O163" s="140" t="str">
        <f t="shared" si="18"/>
        <v/>
      </c>
      <c r="P163" s="189">
        <f t="shared" si="19"/>
        <v>913.9</v>
      </c>
      <c r="Q163" s="189" t="e">
        <f t="shared" si="22"/>
        <v>#VALUE!</v>
      </c>
      <c r="R163" s="189" t="e">
        <f t="shared" si="23"/>
        <v>#VALUE!</v>
      </c>
      <c r="S163" s="43" t="str">
        <f t="shared" si="20"/>
        <v>A</v>
      </c>
      <c r="T163" s="43">
        <f t="shared" si="24"/>
        <v>17.98</v>
      </c>
      <c r="U163" s="43">
        <f t="shared" si="21"/>
        <v>0</v>
      </c>
      <c r="V163" s="43">
        <f>IF(N163&lt;&gt;0,IF(N163=SVS,0,IF(N163=SVSg,0,IF(N163=Stundenverrechnungssatz!G203,0,IF(N163=Stundenverrechnungssatz!I203,0,IF(N163=Stundenverrechnungssatz!K203,0,IF(N163=Stundenverrechnungssatz!M203,0,1)))))))</f>
        <v>0</v>
      </c>
    </row>
    <row r="164" spans="1:23" s="45" customFormat="1" ht="15" customHeight="1" x14ac:dyDescent="0.2">
      <c r="A164" s="51">
        <v>158</v>
      </c>
      <c r="B164" s="99">
        <v>1</v>
      </c>
      <c r="C164" s="100" t="s">
        <v>196</v>
      </c>
      <c r="D164" s="100"/>
      <c r="E164" s="100" t="s">
        <v>320</v>
      </c>
      <c r="F164" s="100" t="s">
        <v>403</v>
      </c>
      <c r="G164" s="100" t="s">
        <v>404</v>
      </c>
      <c r="H164" s="100" t="s">
        <v>289</v>
      </c>
      <c r="I164" s="101">
        <v>31.76</v>
      </c>
      <c r="J164" s="144"/>
      <c r="K164" s="184" t="s">
        <v>31</v>
      </c>
      <c r="L164" s="138" t="s">
        <v>740</v>
      </c>
      <c r="M164" s="102">
        <v>49.4</v>
      </c>
      <c r="N164" s="139">
        <f t="shared" si="17"/>
        <v>17.98</v>
      </c>
      <c r="O164" s="140" t="str">
        <f t="shared" si="18"/>
        <v/>
      </c>
      <c r="P164" s="189">
        <f t="shared" si="19"/>
        <v>1568.944</v>
      </c>
      <c r="Q164" s="189" t="e">
        <f t="shared" si="22"/>
        <v>#VALUE!</v>
      </c>
      <c r="R164" s="189" t="e">
        <f t="shared" si="23"/>
        <v>#VALUE!</v>
      </c>
      <c r="S164" s="43" t="str">
        <f t="shared" si="20"/>
        <v>A</v>
      </c>
      <c r="T164" s="43">
        <f t="shared" si="24"/>
        <v>17.98</v>
      </c>
      <c r="U164" s="43">
        <f t="shared" si="21"/>
        <v>0</v>
      </c>
      <c r="V164" s="43">
        <f>IF(N164&lt;&gt;0,IF(N164=SVS,0,IF(N164=SVSg,0,IF(N164=Stundenverrechnungssatz!G204,0,IF(N164=Stundenverrechnungssatz!I204,0,IF(N164=Stundenverrechnungssatz!K204,0,IF(N164=Stundenverrechnungssatz!M204,0,1)))))))</f>
        <v>0</v>
      </c>
      <c r="W164" s="44"/>
    </row>
    <row r="165" spans="1:23" s="45" customFormat="1" ht="15" customHeight="1" x14ac:dyDescent="0.2">
      <c r="A165" s="99">
        <v>159</v>
      </c>
      <c r="B165" s="99">
        <v>1</v>
      </c>
      <c r="C165" s="100" t="s">
        <v>196</v>
      </c>
      <c r="D165" s="100"/>
      <c r="E165" s="100" t="s">
        <v>320</v>
      </c>
      <c r="F165" s="100" t="s">
        <v>405</v>
      </c>
      <c r="G165" s="100" t="s">
        <v>37</v>
      </c>
      <c r="H165" s="100" t="s">
        <v>289</v>
      </c>
      <c r="I165" s="101">
        <v>17.91</v>
      </c>
      <c r="J165" s="144"/>
      <c r="K165" s="184" t="s">
        <v>31</v>
      </c>
      <c r="L165" s="138" t="s">
        <v>740</v>
      </c>
      <c r="M165" s="102">
        <v>49.4</v>
      </c>
      <c r="N165" s="139">
        <f t="shared" si="17"/>
        <v>17.98</v>
      </c>
      <c r="O165" s="140" t="str">
        <f t="shared" si="18"/>
        <v/>
      </c>
      <c r="P165" s="189">
        <f t="shared" si="19"/>
        <v>884.75400000000002</v>
      </c>
      <c r="Q165" s="189" t="e">
        <f t="shared" si="22"/>
        <v>#VALUE!</v>
      </c>
      <c r="R165" s="189" t="e">
        <f t="shared" si="23"/>
        <v>#VALUE!</v>
      </c>
      <c r="S165" s="43" t="str">
        <f t="shared" si="20"/>
        <v>A</v>
      </c>
      <c r="T165" s="43">
        <f t="shared" si="24"/>
        <v>17.98</v>
      </c>
      <c r="U165" s="43">
        <f t="shared" si="21"/>
        <v>0</v>
      </c>
      <c r="V165" s="43">
        <f>IF(N165&lt;&gt;0,IF(N165=SVS,0,IF(N165=SVSg,0,IF(N165=Stundenverrechnungssatz!G205,0,IF(N165=Stundenverrechnungssatz!I205,0,IF(N165=Stundenverrechnungssatz!K205,0,IF(N165=Stundenverrechnungssatz!M205,0,1)))))))</f>
        <v>0</v>
      </c>
      <c r="W165" s="44"/>
    </row>
    <row r="166" spans="1:23" s="45" customFormat="1" ht="15" customHeight="1" x14ac:dyDescent="0.2">
      <c r="A166" s="51">
        <v>160</v>
      </c>
      <c r="B166" s="99">
        <v>1</v>
      </c>
      <c r="C166" s="100" t="s">
        <v>196</v>
      </c>
      <c r="D166" s="100"/>
      <c r="E166" s="100" t="s">
        <v>320</v>
      </c>
      <c r="F166" s="100" t="s">
        <v>406</v>
      </c>
      <c r="G166" s="100" t="s">
        <v>37</v>
      </c>
      <c r="H166" s="100" t="s">
        <v>289</v>
      </c>
      <c r="I166" s="101">
        <v>27.2</v>
      </c>
      <c r="J166" s="144"/>
      <c r="K166" s="184" t="s">
        <v>31</v>
      </c>
      <c r="L166" s="138" t="s">
        <v>740</v>
      </c>
      <c r="M166" s="102">
        <v>49.4</v>
      </c>
      <c r="N166" s="139">
        <f t="shared" si="17"/>
        <v>17.98</v>
      </c>
      <c r="O166" s="140" t="str">
        <f t="shared" si="18"/>
        <v/>
      </c>
      <c r="P166" s="189">
        <f t="shared" si="19"/>
        <v>1343.6799999999998</v>
      </c>
      <c r="Q166" s="189" t="e">
        <f t="shared" si="22"/>
        <v>#VALUE!</v>
      </c>
      <c r="R166" s="189" t="e">
        <f t="shared" si="23"/>
        <v>#VALUE!</v>
      </c>
      <c r="S166" s="43" t="str">
        <f t="shared" si="20"/>
        <v>A</v>
      </c>
      <c r="T166" s="43">
        <f t="shared" si="24"/>
        <v>17.98</v>
      </c>
      <c r="U166" s="43">
        <f t="shared" si="21"/>
        <v>0</v>
      </c>
      <c r="V166" s="43">
        <f>IF(N166&lt;&gt;0,IF(N166=SVS,0,IF(N166=SVSg,0,IF(N166=Stundenverrechnungssatz!G206,0,IF(N166=Stundenverrechnungssatz!I206,0,IF(N166=Stundenverrechnungssatz!K206,0,IF(N166=Stundenverrechnungssatz!M206,0,1)))))))</f>
        <v>0</v>
      </c>
      <c r="W166" s="44"/>
    </row>
    <row r="167" spans="1:23" s="45" customFormat="1" ht="15" customHeight="1" x14ac:dyDescent="0.2">
      <c r="A167" s="99">
        <v>161</v>
      </c>
      <c r="B167" s="99">
        <v>1</v>
      </c>
      <c r="C167" s="100" t="s">
        <v>196</v>
      </c>
      <c r="D167" s="100"/>
      <c r="E167" s="100" t="s">
        <v>320</v>
      </c>
      <c r="F167" s="100" t="s">
        <v>407</v>
      </c>
      <c r="G167" s="100" t="s">
        <v>37</v>
      </c>
      <c r="H167" s="100" t="s">
        <v>289</v>
      </c>
      <c r="I167" s="101">
        <v>17.91</v>
      </c>
      <c r="J167" s="144"/>
      <c r="K167" s="184" t="s">
        <v>31</v>
      </c>
      <c r="L167" s="138" t="s">
        <v>740</v>
      </c>
      <c r="M167" s="102">
        <v>49.4</v>
      </c>
      <c r="N167" s="139">
        <f t="shared" si="17"/>
        <v>17.98</v>
      </c>
      <c r="O167" s="140" t="str">
        <f t="shared" si="18"/>
        <v/>
      </c>
      <c r="P167" s="189">
        <f t="shared" si="19"/>
        <v>884.75400000000002</v>
      </c>
      <c r="Q167" s="189" t="e">
        <f t="shared" si="22"/>
        <v>#VALUE!</v>
      </c>
      <c r="R167" s="189" t="e">
        <f t="shared" si="23"/>
        <v>#VALUE!</v>
      </c>
      <c r="S167" s="43" t="str">
        <f t="shared" si="20"/>
        <v>A</v>
      </c>
      <c r="T167" s="43">
        <f t="shared" si="24"/>
        <v>17.98</v>
      </c>
      <c r="U167" s="43">
        <f t="shared" si="21"/>
        <v>0</v>
      </c>
      <c r="V167" s="43">
        <f>IF(N167&lt;&gt;0,IF(N167=SVS,0,IF(N167=SVSg,0,IF(N167=Stundenverrechnungssatz!G207,0,IF(N167=Stundenverrechnungssatz!I207,0,IF(N167=Stundenverrechnungssatz!K207,0,IF(N167=Stundenverrechnungssatz!M207,0,1)))))))</f>
        <v>0</v>
      </c>
      <c r="W167" s="44"/>
    </row>
    <row r="168" spans="1:23" s="45" customFormat="1" ht="15" customHeight="1" x14ac:dyDescent="0.2">
      <c r="A168" s="51">
        <v>162</v>
      </c>
      <c r="B168" s="99">
        <v>1</v>
      </c>
      <c r="C168" s="100" t="s">
        <v>196</v>
      </c>
      <c r="D168" s="100"/>
      <c r="E168" s="100" t="s">
        <v>320</v>
      </c>
      <c r="F168" s="100" t="s">
        <v>408</v>
      </c>
      <c r="G168" s="100" t="s">
        <v>37</v>
      </c>
      <c r="H168" s="100" t="s">
        <v>289</v>
      </c>
      <c r="I168" s="101">
        <v>17.91</v>
      </c>
      <c r="J168" s="144"/>
      <c r="K168" s="184" t="s">
        <v>31</v>
      </c>
      <c r="L168" s="138" t="s">
        <v>740</v>
      </c>
      <c r="M168" s="102">
        <v>49.4</v>
      </c>
      <c r="N168" s="139">
        <f t="shared" si="17"/>
        <v>17.98</v>
      </c>
      <c r="O168" s="140" t="str">
        <f t="shared" si="18"/>
        <v/>
      </c>
      <c r="P168" s="189">
        <f t="shared" si="19"/>
        <v>884.75400000000002</v>
      </c>
      <c r="Q168" s="189" t="e">
        <f t="shared" si="22"/>
        <v>#VALUE!</v>
      </c>
      <c r="R168" s="189" t="e">
        <f t="shared" si="23"/>
        <v>#VALUE!</v>
      </c>
      <c r="S168" s="43" t="str">
        <f t="shared" si="20"/>
        <v>A</v>
      </c>
      <c r="T168" s="43">
        <f t="shared" si="24"/>
        <v>17.98</v>
      </c>
      <c r="U168" s="43">
        <f t="shared" si="21"/>
        <v>0</v>
      </c>
      <c r="V168" s="43">
        <f>IF(N168&lt;&gt;0,IF(N168=SVS,0,IF(N168=SVSg,0,IF(N168=Stundenverrechnungssatz!G208,0,IF(N168=Stundenverrechnungssatz!I208,0,IF(N168=Stundenverrechnungssatz!K208,0,IF(N168=Stundenverrechnungssatz!M208,0,1)))))))</f>
        <v>0</v>
      </c>
      <c r="W168" s="44"/>
    </row>
    <row r="169" spans="1:23" s="45" customFormat="1" ht="15" customHeight="1" x14ac:dyDescent="0.2">
      <c r="A169" s="99">
        <v>163</v>
      </c>
      <c r="B169" s="99">
        <v>1</v>
      </c>
      <c r="C169" s="100" t="s">
        <v>196</v>
      </c>
      <c r="D169" s="100"/>
      <c r="E169" s="100" t="s">
        <v>320</v>
      </c>
      <c r="F169" s="100" t="s">
        <v>409</v>
      </c>
      <c r="G169" s="100" t="s">
        <v>37</v>
      </c>
      <c r="H169" s="100" t="s">
        <v>289</v>
      </c>
      <c r="I169" s="101">
        <v>27.2</v>
      </c>
      <c r="J169" s="144"/>
      <c r="K169" s="184" t="s">
        <v>31</v>
      </c>
      <c r="L169" s="138" t="s">
        <v>740</v>
      </c>
      <c r="M169" s="102">
        <v>49.4</v>
      </c>
      <c r="N169" s="139">
        <f t="shared" si="17"/>
        <v>17.98</v>
      </c>
      <c r="O169" s="140" t="str">
        <f t="shared" si="18"/>
        <v/>
      </c>
      <c r="P169" s="189">
        <f t="shared" si="19"/>
        <v>1343.6799999999998</v>
      </c>
      <c r="Q169" s="189" t="e">
        <f t="shared" si="22"/>
        <v>#VALUE!</v>
      </c>
      <c r="R169" s="189" t="e">
        <f t="shared" si="23"/>
        <v>#VALUE!</v>
      </c>
      <c r="S169" s="43" t="str">
        <f t="shared" si="20"/>
        <v>A</v>
      </c>
      <c r="T169" s="43">
        <f t="shared" si="24"/>
        <v>17.98</v>
      </c>
      <c r="U169" s="43">
        <f t="shared" si="21"/>
        <v>0</v>
      </c>
      <c r="V169" s="43">
        <f>IF(N169&lt;&gt;0,IF(N169=SVS,0,IF(N169=SVSg,0,IF(N169=Stundenverrechnungssatz!G209,0,IF(N169=Stundenverrechnungssatz!I209,0,IF(N169=Stundenverrechnungssatz!K209,0,IF(N169=Stundenverrechnungssatz!M209,0,1)))))))</f>
        <v>0</v>
      </c>
      <c r="W169" s="44"/>
    </row>
    <row r="170" spans="1:23" s="45" customFormat="1" ht="15" customHeight="1" x14ac:dyDescent="0.2">
      <c r="A170" s="51">
        <v>164</v>
      </c>
      <c r="B170" s="99">
        <v>1</v>
      </c>
      <c r="C170" s="100" t="s">
        <v>196</v>
      </c>
      <c r="D170" s="100"/>
      <c r="E170" s="100" t="s">
        <v>320</v>
      </c>
      <c r="F170" s="100" t="s">
        <v>410</v>
      </c>
      <c r="G170" s="100" t="s">
        <v>37</v>
      </c>
      <c r="H170" s="100" t="s">
        <v>289</v>
      </c>
      <c r="I170" s="101">
        <v>28.71</v>
      </c>
      <c r="J170" s="144"/>
      <c r="K170" s="184" t="s">
        <v>31</v>
      </c>
      <c r="L170" s="138" t="s">
        <v>740</v>
      </c>
      <c r="M170" s="102">
        <v>49.4</v>
      </c>
      <c r="N170" s="139">
        <f t="shared" si="17"/>
        <v>17.98</v>
      </c>
      <c r="O170" s="140" t="str">
        <f t="shared" si="18"/>
        <v/>
      </c>
      <c r="P170" s="189">
        <f t="shared" si="19"/>
        <v>1418.2740000000001</v>
      </c>
      <c r="Q170" s="189" t="e">
        <f t="shared" si="22"/>
        <v>#VALUE!</v>
      </c>
      <c r="R170" s="189" t="e">
        <f t="shared" si="23"/>
        <v>#VALUE!</v>
      </c>
      <c r="S170" s="43" t="str">
        <f t="shared" si="20"/>
        <v>A</v>
      </c>
      <c r="T170" s="43">
        <f t="shared" si="24"/>
        <v>17.98</v>
      </c>
      <c r="U170" s="43">
        <f t="shared" si="21"/>
        <v>0</v>
      </c>
      <c r="V170" s="43">
        <f>IF(N170&lt;&gt;0,IF(N170=SVS,0,IF(N170=SVSg,0,IF(N170=Stundenverrechnungssatz!G210,0,IF(N170=Stundenverrechnungssatz!I210,0,IF(N170=Stundenverrechnungssatz!K210,0,IF(N170=Stundenverrechnungssatz!M210,0,1)))))))</f>
        <v>0</v>
      </c>
      <c r="W170" s="44"/>
    </row>
    <row r="171" spans="1:23" s="45" customFormat="1" ht="15" customHeight="1" x14ac:dyDescent="0.2">
      <c r="A171" s="99">
        <v>165</v>
      </c>
      <c r="B171" s="99">
        <v>1</v>
      </c>
      <c r="C171" s="100" t="s">
        <v>196</v>
      </c>
      <c r="D171" s="100"/>
      <c r="E171" s="100" t="s">
        <v>320</v>
      </c>
      <c r="F171" s="100" t="s">
        <v>411</v>
      </c>
      <c r="G171" s="100" t="s">
        <v>412</v>
      </c>
      <c r="H171" s="100" t="s">
        <v>289</v>
      </c>
      <c r="I171" s="101">
        <v>24.04</v>
      </c>
      <c r="J171" s="144"/>
      <c r="K171" s="184" t="s">
        <v>55</v>
      </c>
      <c r="L171" s="138"/>
      <c r="M171" s="102">
        <v>49.4</v>
      </c>
      <c r="N171" s="139">
        <f t="shared" si="17"/>
        <v>17.98</v>
      </c>
      <c r="O171" s="140" t="str">
        <f t="shared" si="18"/>
        <v/>
      </c>
      <c r="P171" s="189">
        <f t="shared" si="19"/>
        <v>1187.576</v>
      </c>
      <c r="Q171" s="189" t="e">
        <f t="shared" si="22"/>
        <v>#VALUE!</v>
      </c>
      <c r="R171" s="189" t="e">
        <f t="shared" si="23"/>
        <v>#VALUE!</v>
      </c>
      <c r="S171" s="43" t="str">
        <f t="shared" si="20"/>
        <v>T</v>
      </c>
      <c r="T171" s="43">
        <f t="shared" si="24"/>
        <v>17.98</v>
      </c>
      <c r="U171" s="43">
        <f t="shared" si="21"/>
        <v>0</v>
      </c>
      <c r="V171" s="43">
        <f>IF(N171&lt;&gt;0,IF(N171=SVS,0,IF(N171=SVSg,0,IF(N171=Stundenverrechnungssatz!G211,0,IF(N171=Stundenverrechnungssatz!I211,0,IF(N171=Stundenverrechnungssatz!K211,0,IF(N171=Stundenverrechnungssatz!M211,0,1)))))))</f>
        <v>0</v>
      </c>
      <c r="W171" s="44"/>
    </row>
    <row r="172" spans="1:23" s="44" customFormat="1" ht="15" customHeight="1" x14ac:dyDescent="0.2">
      <c r="A172" s="51">
        <v>166</v>
      </c>
      <c r="B172" s="99">
        <v>1</v>
      </c>
      <c r="C172" s="100" t="s">
        <v>196</v>
      </c>
      <c r="D172" s="100"/>
      <c r="E172" s="100" t="s">
        <v>320</v>
      </c>
      <c r="F172" s="100" t="s">
        <v>413</v>
      </c>
      <c r="G172" s="100" t="s">
        <v>414</v>
      </c>
      <c r="H172" s="100" t="s">
        <v>289</v>
      </c>
      <c r="I172" s="101">
        <v>61.11</v>
      </c>
      <c r="J172" s="144"/>
      <c r="K172" s="184" t="s">
        <v>33</v>
      </c>
      <c r="L172" s="138"/>
      <c r="M172" s="102">
        <v>0</v>
      </c>
      <c r="N172" s="139">
        <f t="shared" si="17"/>
        <v>17.98</v>
      </c>
      <c r="O172" s="140">
        <f t="shared" si="18"/>
        <v>1.0000000000000001E-5</v>
      </c>
      <c r="P172" s="189">
        <f t="shared" si="19"/>
        <v>0</v>
      </c>
      <c r="Q172" s="189">
        <f t="shared" si="22"/>
        <v>0</v>
      </c>
      <c r="R172" s="189">
        <f t="shared" si="23"/>
        <v>0</v>
      </c>
      <c r="S172" s="43" t="str">
        <f t="shared" si="20"/>
        <v>N</v>
      </c>
      <c r="T172" s="43">
        <f t="shared" si="24"/>
        <v>17.98</v>
      </c>
      <c r="U172" s="43">
        <f t="shared" si="21"/>
        <v>0</v>
      </c>
      <c r="V172" s="43">
        <f>IF(N172&lt;&gt;0,IF(N172=SVS,0,IF(N172=SVSg,0,IF(N172=Stundenverrechnungssatz!G212,0,IF(N172=Stundenverrechnungssatz!I212,0,IF(N172=Stundenverrechnungssatz!K212,0,IF(N172=Stundenverrechnungssatz!M212,0,1)))))))</f>
        <v>0</v>
      </c>
    </row>
    <row r="173" spans="1:23" s="44" customFormat="1" ht="15" customHeight="1" x14ac:dyDescent="0.2">
      <c r="A173" s="99">
        <v>167</v>
      </c>
      <c r="B173" s="99">
        <v>1</v>
      </c>
      <c r="C173" s="100" t="s">
        <v>196</v>
      </c>
      <c r="D173" s="100"/>
      <c r="E173" s="100" t="s">
        <v>320</v>
      </c>
      <c r="F173" s="100" t="s">
        <v>415</v>
      </c>
      <c r="G173" s="100" t="s">
        <v>414</v>
      </c>
      <c r="H173" s="100" t="s">
        <v>289</v>
      </c>
      <c r="I173" s="101">
        <v>113.09</v>
      </c>
      <c r="J173" s="144"/>
      <c r="K173" s="184" t="s">
        <v>33</v>
      </c>
      <c r="L173" s="138"/>
      <c r="M173" s="102">
        <v>0</v>
      </c>
      <c r="N173" s="139">
        <f t="shared" si="17"/>
        <v>17.98</v>
      </c>
      <c r="O173" s="140">
        <f t="shared" si="18"/>
        <v>1.0000000000000001E-5</v>
      </c>
      <c r="P173" s="189">
        <f t="shared" si="19"/>
        <v>0</v>
      </c>
      <c r="Q173" s="189">
        <f t="shared" si="22"/>
        <v>0</v>
      </c>
      <c r="R173" s="189">
        <f t="shared" si="23"/>
        <v>0</v>
      </c>
      <c r="S173" s="43" t="str">
        <f t="shared" si="20"/>
        <v>N</v>
      </c>
      <c r="T173" s="43">
        <f t="shared" si="24"/>
        <v>17.98</v>
      </c>
      <c r="U173" s="43">
        <f t="shared" si="21"/>
        <v>0</v>
      </c>
      <c r="V173" s="43">
        <f>IF(N173&lt;&gt;0,IF(N173=SVS,0,IF(N173=SVSg,0,IF(N173=Stundenverrechnungssatz!G213,0,IF(N173=Stundenverrechnungssatz!I213,0,IF(N173=Stundenverrechnungssatz!K213,0,IF(N173=Stundenverrechnungssatz!M213,0,1)))))))</f>
        <v>0</v>
      </c>
    </row>
    <row r="174" spans="1:23" s="45" customFormat="1" ht="15" customHeight="1" x14ac:dyDescent="0.2">
      <c r="A174" s="51">
        <v>168</v>
      </c>
      <c r="B174" s="99">
        <v>1</v>
      </c>
      <c r="C174" s="100" t="s">
        <v>196</v>
      </c>
      <c r="D174" s="100"/>
      <c r="E174" s="100" t="s">
        <v>320</v>
      </c>
      <c r="F174" s="100" t="s">
        <v>416</v>
      </c>
      <c r="G174" s="100" t="s">
        <v>374</v>
      </c>
      <c r="H174" s="100" t="s">
        <v>289</v>
      </c>
      <c r="I174" s="101">
        <v>5.47</v>
      </c>
      <c r="J174" s="144"/>
      <c r="K174" s="184" t="s">
        <v>52</v>
      </c>
      <c r="L174" s="138"/>
      <c r="M174" s="102">
        <v>247.01</v>
      </c>
      <c r="N174" s="139">
        <f t="shared" si="17"/>
        <v>17.98</v>
      </c>
      <c r="O174" s="140" t="str">
        <f t="shared" si="18"/>
        <v/>
      </c>
      <c r="P174" s="189">
        <f t="shared" si="19"/>
        <v>1351.1446999999998</v>
      </c>
      <c r="Q174" s="189" t="e">
        <f t="shared" si="22"/>
        <v>#VALUE!</v>
      </c>
      <c r="R174" s="189" t="e">
        <f t="shared" si="23"/>
        <v>#VALUE!</v>
      </c>
      <c r="S174" s="43" t="str">
        <f t="shared" si="20"/>
        <v>K</v>
      </c>
      <c r="T174" s="43">
        <f t="shared" si="24"/>
        <v>17.98</v>
      </c>
      <c r="U174" s="43">
        <f t="shared" si="21"/>
        <v>0</v>
      </c>
      <c r="V174" s="43">
        <f>IF(N174&lt;&gt;0,IF(N174=SVS,0,IF(N174=SVSg,0,IF(N174=Stundenverrechnungssatz!G214,0,IF(N174=Stundenverrechnungssatz!I214,0,IF(N174=Stundenverrechnungssatz!K214,0,IF(N174=Stundenverrechnungssatz!M214,0,1)))))))</f>
        <v>0</v>
      </c>
      <c r="W174" s="44"/>
    </row>
    <row r="175" spans="1:23" s="45" customFormat="1" ht="15" customHeight="1" x14ac:dyDescent="0.2">
      <c r="A175" s="99">
        <v>169</v>
      </c>
      <c r="B175" s="99">
        <v>1</v>
      </c>
      <c r="C175" s="100" t="s">
        <v>196</v>
      </c>
      <c r="D175" s="100"/>
      <c r="E175" s="100" t="s">
        <v>320</v>
      </c>
      <c r="F175" s="100" t="s">
        <v>417</v>
      </c>
      <c r="G175" s="100" t="s">
        <v>372</v>
      </c>
      <c r="H175" s="100" t="s">
        <v>205</v>
      </c>
      <c r="I175" s="101">
        <v>11.65</v>
      </c>
      <c r="J175" s="144"/>
      <c r="K175" s="184" t="s">
        <v>32</v>
      </c>
      <c r="L175" s="138"/>
      <c r="M175" s="102">
        <v>247.01</v>
      </c>
      <c r="N175" s="139">
        <f t="shared" si="17"/>
        <v>17.98</v>
      </c>
      <c r="O175" s="140" t="str">
        <f t="shared" si="18"/>
        <v/>
      </c>
      <c r="P175" s="189">
        <f t="shared" si="19"/>
        <v>2877.6664999999998</v>
      </c>
      <c r="Q175" s="189" t="e">
        <f t="shared" si="22"/>
        <v>#VALUE!</v>
      </c>
      <c r="R175" s="189" t="e">
        <f t="shared" si="23"/>
        <v>#VALUE!</v>
      </c>
      <c r="S175" s="43" t="str">
        <f t="shared" si="20"/>
        <v>C</v>
      </c>
      <c r="T175" s="43">
        <f t="shared" si="24"/>
        <v>17.98</v>
      </c>
      <c r="U175" s="43">
        <f t="shared" si="21"/>
        <v>0</v>
      </c>
      <c r="V175" s="43">
        <f>IF(N175&lt;&gt;0,IF(N175=SVS,0,IF(N175=SVSg,0,IF(N175=Stundenverrechnungssatz!G215,0,IF(N175=Stundenverrechnungssatz!I215,0,IF(N175=Stundenverrechnungssatz!K215,0,IF(N175=Stundenverrechnungssatz!M215,0,1)))))))</f>
        <v>0</v>
      </c>
      <c r="W175" s="44"/>
    </row>
    <row r="176" spans="1:23" s="45" customFormat="1" ht="15" customHeight="1" x14ac:dyDescent="0.2">
      <c r="A176" s="51">
        <v>170</v>
      </c>
      <c r="B176" s="99">
        <v>1</v>
      </c>
      <c r="C176" s="100" t="s">
        <v>196</v>
      </c>
      <c r="D176" s="100"/>
      <c r="E176" s="100" t="s">
        <v>320</v>
      </c>
      <c r="F176" s="100" t="s">
        <v>417</v>
      </c>
      <c r="G176" s="100" t="s">
        <v>371</v>
      </c>
      <c r="H176" s="100" t="s">
        <v>205</v>
      </c>
      <c r="I176" s="101">
        <v>10.8</v>
      </c>
      <c r="J176" s="144"/>
      <c r="K176" s="184" t="s">
        <v>32</v>
      </c>
      <c r="L176" s="138"/>
      <c r="M176" s="102">
        <v>247.01</v>
      </c>
      <c r="N176" s="139">
        <f t="shared" si="17"/>
        <v>17.98</v>
      </c>
      <c r="O176" s="140" t="str">
        <f t="shared" si="18"/>
        <v/>
      </c>
      <c r="P176" s="189">
        <f t="shared" si="19"/>
        <v>2667.7080000000001</v>
      </c>
      <c r="Q176" s="189" t="e">
        <f t="shared" si="22"/>
        <v>#VALUE!</v>
      </c>
      <c r="R176" s="189" t="e">
        <f t="shared" si="23"/>
        <v>#VALUE!</v>
      </c>
      <c r="S176" s="43" t="str">
        <f t="shared" si="20"/>
        <v>C</v>
      </c>
      <c r="T176" s="43">
        <f t="shared" si="24"/>
        <v>17.98</v>
      </c>
      <c r="U176" s="43">
        <f t="shared" si="21"/>
        <v>0</v>
      </c>
      <c r="V176" s="43">
        <f>IF(N176&lt;&gt;0,IF(N176=SVS,0,IF(N176=SVSg,0,IF(N176=Stundenverrechnungssatz!G216,0,IF(N176=Stundenverrechnungssatz!I216,0,IF(N176=Stundenverrechnungssatz!K216,0,IF(N176=Stundenverrechnungssatz!M216,0,1)))))))</f>
        <v>0</v>
      </c>
      <c r="W176" s="44"/>
    </row>
    <row r="177" spans="1:23" s="45" customFormat="1" ht="15" customHeight="1" x14ac:dyDescent="0.2">
      <c r="A177" s="99">
        <v>171</v>
      </c>
      <c r="B177" s="99">
        <v>1</v>
      </c>
      <c r="C177" s="100" t="s">
        <v>196</v>
      </c>
      <c r="D177" s="100"/>
      <c r="E177" s="100" t="s">
        <v>320</v>
      </c>
      <c r="F177" s="100"/>
      <c r="G177" s="100" t="s">
        <v>292</v>
      </c>
      <c r="H177" s="100" t="s">
        <v>289</v>
      </c>
      <c r="I177" s="101">
        <v>40.36</v>
      </c>
      <c r="J177" s="144"/>
      <c r="K177" s="184" t="s">
        <v>51</v>
      </c>
      <c r="L177" s="138"/>
      <c r="M177" s="102">
        <v>98.8</v>
      </c>
      <c r="N177" s="139">
        <f t="shared" si="17"/>
        <v>17.98</v>
      </c>
      <c r="O177" s="140" t="str">
        <f t="shared" si="18"/>
        <v/>
      </c>
      <c r="P177" s="189">
        <f t="shared" si="19"/>
        <v>3987.5679999999998</v>
      </c>
      <c r="Q177" s="189" t="e">
        <f t="shared" si="22"/>
        <v>#VALUE!</v>
      </c>
      <c r="R177" s="189" t="e">
        <f t="shared" si="23"/>
        <v>#VALUE!</v>
      </c>
      <c r="S177" s="43" t="str">
        <f t="shared" si="20"/>
        <v>F</v>
      </c>
      <c r="T177" s="43">
        <f t="shared" si="24"/>
        <v>17.98</v>
      </c>
      <c r="U177" s="43">
        <f t="shared" si="21"/>
        <v>0</v>
      </c>
      <c r="V177" s="43">
        <f>IF(N177&lt;&gt;0,IF(N177=SVS,0,IF(N177=SVSg,0,IF(N177=Stundenverrechnungssatz!G217,0,IF(N177=Stundenverrechnungssatz!I217,0,IF(N177=Stundenverrechnungssatz!K217,0,IF(N177=Stundenverrechnungssatz!M217,0,1)))))))</f>
        <v>0</v>
      </c>
      <c r="W177" s="44"/>
    </row>
    <row r="178" spans="1:23" s="45" customFormat="1" ht="15" customHeight="1" x14ac:dyDescent="0.2">
      <c r="A178" s="51">
        <v>172</v>
      </c>
      <c r="B178" s="99">
        <v>1</v>
      </c>
      <c r="C178" s="100" t="s">
        <v>196</v>
      </c>
      <c r="D178" s="100"/>
      <c r="E178" s="100" t="s">
        <v>320</v>
      </c>
      <c r="F178" s="100"/>
      <c r="G178" s="100" t="s">
        <v>294</v>
      </c>
      <c r="H178" s="100" t="s">
        <v>289</v>
      </c>
      <c r="I178" s="101">
        <v>97.03</v>
      </c>
      <c r="J178" s="144"/>
      <c r="K178" s="184" t="s">
        <v>51</v>
      </c>
      <c r="L178" s="138"/>
      <c r="M178" s="102">
        <v>98.8</v>
      </c>
      <c r="N178" s="139">
        <f t="shared" si="17"/>
        <v>17.98</v>
      </c>
      <c r="O178" s="140" t="str">
        <f t="shared" si="18"/>
        <v/>
      </c>
      <c r="P178" s="189">
        <f t="shared" si="19"/>
        <v>9586.5640000000003</v>
      </c>
      <c r="Q178" s="189" t="e">
        <f t="shared" si="22"/>
        <v>#VALUE!</v>
      </c>
      <c r="R178" s="189" t="e">
        <f t="shared" si="23"/>
        <v>#VALUE!</v>
      </c>
      <c r="S178" s="43" t="str">
        <f t="shared" si="20"/>
        <v>F</v>
      </c>
      <c r="T178" s="43">
        <f t="shared" si="24"/>
        <v>17.98</v>
      </c>
      <c r="U178" s="43">
        <f t="shared" si="21"/>
        <v>0</v>
      </c>
      <c r="V178" s="43">
        <f>IF(N178&lt;&gt;0,IF(N178=SVS,0,IF(N178=SVSg,0,IF(N178=Stundenverrechnungssatz!G218,0,IF(N178=Stundenverrechnungssatz!I218,0,IF(N178=Stundenverrechnungssatz!K218,0,IF(N178=Stundenverrechnungssatz!M218,0,1)))))))</f>
        <v>0</v>
      </c>
      <c r="W178" s="44"/>
    </row>
    <row r="179" spans="1:23" s="44" customFormat="1" ht="15" customHeight="1" x14ac:dyDescent="0.2">
      <c r="A179" s="99">
        <v>173</v>
      </c>
      <c r="B179" s="99">
        <v>1</v>
      </c>
      <c r="C179" s="100" t="s">
        <v>196</v>
      </c>
      <c r="D179" s="100"/>
      <c r="E179" s="100" t="s">
        <v>320</v>
      </c>
      <c r="F179" s="100"/>
      <c r="G179" s="100" t="s">
        <v>418</v>
      </c>
      <c r="H179" s="100" t="s">
        <v>419</v>
      </c>
      <c r="I179" s="101">
        <v>4.13</v>
      </c>
      <c r="J179" s="144"/>
      <c r="K179" s="184" t="s">
        <v>34</v>
      </c>
      <c r="L179" s="138"/>
      <c r="M179" s="102">
        <v>247.01</v>
      </c>
      <c r="N179" s="139">
        <f t="shared" si="17"/>
        <v>17.98</v>
      </c>
      <c r="O179" s="140" t="str">
        <f t="shared" si="18"/>
        <v/>
      </c>
      <c r="P179" s="189">
        <f t="shared" si="19"/>
        <v>1020.1513</v>
      </c>
      <c r="Q179" s="189" t="e">
        <f t="shared" si="22"/>
        <v>#VALUE!</v>
      </c>
      <c r="R179" s="189" t="e">
        <f t="shared" si="23"/>
        <v>#VALUE!</v>
      </c>
      <c r="S179" s="43" t="str">
        <f t="shared" si="20"/>
        <v>F</v>
      </c>
      <c r="T179" s="43">
        <f t="shared" si="24"/>
        <v>17.98</v>
      </c>
      <c r="U179" s="43">
        <f t="shared" si="21"/>
        <v>0</v>
      </c>
      <c r="V179" s="43">
        <f>IF(N179&lt;&gt;0,IF(N179=SVS,0,IF(N179=SVSg,0,IF(N179=Stundenverrechnungssatz!G219,0,IF(N179=Stundenverrechnungssatz!I219,0,IF(N179=Stundenverrechnungssatz!K219,0,IF(N179=Stundenverrechnungssatz!M219,0,1)))))))</f>
        <v>0</v>
      </c>
    </row>
    <row r="180" spans="1:23" s="44" customFormat="1" ht="15" customHeight="1" x14ac:dyDescent="0.2">
      <c r="A180" s="51">
        <v>174</v>
      </c>
      <c r="B180" s="99">
        <v>1</v>
      </c>
      <c r="C180" s="100" t="s">
        <v>196</v>
      </c>
      <c r="D180" s="100"/>
      <c r="E180" s="100" t="s">
        <v>320</v>
      </c>
      <c r="F180" s="100" t="s">
        <v>44</v>
      </c>
      <c r="G180" s="100" t="s">
        <v>420</v>
      </c>
      <c r="H180" s="100" t="s">
        <v>289</v>
      </c>
      <c r="I180" s="101">
        <v>1.04</v>
      </c>
      <c r="J180" s="144"/>
      <c r="K180" s="184" t="s">
        <v>49</v>
      </c>
      <c r="L180" s="138"/>
      <c r="M180" s="102">
        <v>247.01</v>
      </c>
      <c r="N180" s="139">
        <f t="shared" si="17"/>
        <v>17.98</v>
      </c>
      <c r="O180" s="140" t="str">
        <f t="shared" si="18"/>
        <v/>
      </c>
      <c r="P180" s="189">
        <f t="shared" si="19"/>
        <v>256.8904</v>
      </c>
      <c r="Q180" s="189" t="e">
        <f t="shared" si="22"/>
        <v>#VALUE!</v>
      </c>
      <c r="R180" s="189" t="e">
        <f t="shared" si="23"/>
        <v>#VALUE!</v>
      </c>
      <c r="S180" s="43" t="str">
        <f t="shared" si="20"/>
        <v>E</v>
      </c>
      <c r="T180" s="43">
        <f t="shared" si="24"/>
        <v>17.98</v>
      </c>
      <c r="U180" s="43">
        <f t="shared" si="21"/>
        <v>0</v>
      </c>
      <c r="V180" s="43">
        <f>IF(N180&lt;&gt;0,IF(N180=SVS,0,IF(N180=SVSg,0,IF(N180=Stundenverrechnungssatz!G220,0,IF(N180=Stundenverrechnungssatz!I220,0,IF(N180=Stundenverrechnungssatz!K220,0,IF(N180=Stundenverrechnungssatz!M220,0,1)))))))</f>
        <v>0</v>
      </c>
    </row>
    <row r="181" spans="1:23" s="44" customFormat="1" ht="15" customHeight="1" x14ac:dyDescent="0.2">
      <c r="A181" s="99">
        <v>175</v>
      </c>
      <c r="B181" s="99">
        <v>1</v>
      </c>
      <c r="C181" s="100" t="s">
        <v>196</v>
      </c>
      <c r="D181" s="100"/>
      <c r="E181" s="100" t="s">
        <v>421</v>
      </c>
      <c r="F181" s="100">
        <v>101</v>
      </c>
      <c r="G181" s="100" t="s">
        <v>331</v>
      </c>
      <c r="H181" s="100" t="s">
        <v>249</v>
      </c>
      <c r="I181" s="101">
        <v>48.98</v>
      </c>
      <c r="J181" s="144"/>
      <c r="K181" s="184" t="s">
        <v>47</v>
      </c>
      <c r="L181" s="138"/>
      <c r="M181" s="102">
        <v>247.01</v>
      </c>
      <c r="N181" s="139">
        <f t="shared" si="17"/>
        <v>17.98</v>
      </c>
      <c r="O181" s="140" t="str">
        <f t="shared" si="18"/>
        <v/>
      </c>
      <c r="P181" s="189">
        <f t="shared" si="19"/>
        <v>12098.549799999999</v>
      </c>
      <c r="Q181" s="189" t="e">
        <f t="shared" si="22"/>
        <v>#VALUE!</v>
      </c>
      <c r="R181" s="189" t="e">
        <f t="shared" si="23"/>
        <v>#VALUE!</v>
      </c>
      <c r="S181" s="43" t="str">
        <f t="shared" si="20"/>
        <v>D</v>
      </c>
      <c r="T181" s="43">
        <f t="shared" si="24"/>
        <v>17.98</v>
      </c>
      <c r="U181" s="43">
        <f t="shared" si="21"/>
        <v>0</v>
      </c>
      <c r="V181" s="43">
        <f>IF(N181&lt;&gt;0,IF(N181=SVS,0,IF(N181=SVSg,0,IF(N181=Stundenverrechnungssatz!G221,0,IF(N181=Stundenverrechnungssatz!I221,0,IF(N181=Stundenverrechnungssatz!K221,0,IF(N181=Stundenverrechnungssatz!M221,0,1)))))))</f>
        <v>0</v>
      </c>
    </row>
    <row r="182" spans="1:23" s="44" customFormat="1" ht="15" customHeight="1" x14ac:dyDescent="0.2">
      <c r="A182" s="51">
        <v>176</v>
      </c>
      <c r="B182" s="99">
        <v>1</v>
      </c>
      <c r="C182" s="100" t="s">
        <v>196</v>
      </c>
      <c r="D182" s="100"/>
      <c r="E182" s="100" t="s">
        <v>421</v>
      </c>
      <c r="F182" s="100">
        <v>102</v>
      </c>
      <c r="G182" s="100" t="s">
        <v>331</v>
      </c>
      <c r="H182" s="100" t="s">
        <v>249</v>
      </c>
      <c r="I182" s="101">
        <v>142.37</v>
      </c>
      <c r="J182" s="144"/>
      <c r="K182" s="184" t="s">
        <v>47</v>
      </c>
      <c r="L182" s="138"/>
      <c r="M182" s="102">
        <v>247.01</v>
      </c>
      <c r="N182" s="139">
        <f t="shared" si="17"/>
        <v>17.98</v>
      </c>
      <c r="O182" s="140" t="str">
        <f t="shared" si="18"/>
        <v/>
      </c>
      <c r="P182" s="189">
        <f t="shared" si="19"/>
        <v>35166.813699999999</v>
      </c>
      <c r="Q182" s="189" t="e">
        <f t="shared" si="22"/>
        <v>#VALUE!</v>
      </c>
      <c r="R182" s="189" t="e">
        <f t="shared" si="23"/>
        <v>#VALUE!</v>
      </c>
      <c r="S182" s="43" t="str">
        <f t="shared" si="20"/>
        <v>D</v>
      </c>
      <c r="T182" s="43">
        <f t="shared" si="24"/>
        <v>17.98</v>
      </c>
      <c r="U182" s="43">
        <f t="shared" si="21"/>
        <v>0</v>
      </c>
      <c r="V182" s="43">
        <f>IF(N182&lt;&gt;0,IF(N182=SVS,0,IF(N182=SVSg,0,IF(N182=Stundenverrechnungssatz!G222,0,IF(N182=Stundenverrechnungssatz!I222,0,IF(N182=Stundenverrechnungssatz!K222,0,IF(N182=Stundenverrechnungssatz!M222,0,1)))))))</f>
        <v>0</v>
      </c>
    </row>
    <row r="183" spans="1:23" s="45" customFormat="1" ht="15" customHeight="1" x14ac:dyDescent="0.2">
      <c r="A183" s="99">
        <v>177</v>
      </c>
      <c r="B183" s="99">
        <v>1</v>
      </c>
      <c r="C183" s="100" t="s">
        <v>196</v>
      </c>
      <c r="D183" s="100"/>
      <c r="E183" s="100" t="s">
        <v>421</v>
      </c>
      <c r="F183" s="100"/>
      <c r="G183" s="100" t="s">
        <v>422</v>
      </c>
      <c r="H183" s="100" t="s">
        <v>249</v>
      </c>
      <c r="I183" s="101">
        <v>51.29</v>
      </c>
      <c r="J183" s="144"/>
      <c r="K183" s="184" t="s">
        <v>51</v>
      </c>
      <c r="L183" s="138"/>
      <c r="M183" s="102">
        <v>98.8</v>
      </c>
      <c r="N183" s="139">
        <f t="shared" si="17"/>
        <v>17.98</v>
      </c>
      <c r="O183" s="140" t="str">
        <f t="shared" si="18"/>
        <v/>
      </c>
      <c r="P183" s="189">
        <f t="shared" si="19"/>
        <v>5067.4519999999993</v>
      </c>
      <c r="Q183" s="189" t="e">
        <f t="shared" si="22"/>
        <v>#VALUE!</v>
      </c>
      <c r="R183" s="189" t="e">
        <f t="shared" si="23"/>
        <v>#VALUE!</v>
      </c>
      <c r="S183" s="43" t="str">
        <f t="shared" si="20"/>
        <v>F</v>
      </c>
      <c r="T183" s="43">
        <f t="shared" si="24"/>
        <v>17.98</v>
      </c>
      <c r="U183" s="43">
        <f t="shared" si="21"/>
        <v>0</v>
      </c>
      <c r="V183" s="43">
        <f>IF(N183&lt;&gt;0,IF(N183=SVS,0,IF(N183=SVSg,0,IF(N183=Stundenverrechnungssatz!G223,0,IF(N183=Stundenverrechnungssatz!I223,0,IF(N183=Stundenverrechnungssatz!K223,0,IF(N183=Stundenverrechnungssatz!M223,0,1)))))))</f>
        <v>0</v>
      </c>
      <c r="W183" s="44"/>
    </row>
    <row r="184" spans="1:23" s="44" customFormat="1" ht="15" customHeight="1" x14ac:dyDescent="0.2">
      <c r="A184" s="51">
        <v>178</v>
      </c>
      <c r="B184" s="99">
        <v>1</v>
      </c>
      <c r="C184" s="100" t="s">
        <v>196</v>
      </c>
      <c r="D184" s="100"/>
      <c r="E184" s="100" t="s">
        <v>421</v>
      </c>
      <c r="F184" s="100">
        <v>110</v>
      </c>
      <c r="G184" s="100" t="s">
        <v>37</v>
      </c>
      <c r="H184" s="100" t="s">
        <v>289</v>
      </c>
      <c r="I184" s="101">
        <v>23.55</v>
      </c>
      <c r="J184" s="144"/>
      <c r="K184" s="184" t="s">
        <v>31</v>
      </c>
      <c r="L184" s="138" t="s">
        <v>740</v>
      </c>
      <c r="M184" s="102">
        <v>49.4</v>
      </c>
      <c r="N184" s="139">
        <f t="shared" si="17"/>
        <v>17.98</v>
      </c>
      <c r="O184" s="140" t="str">
        <f t="shared" si="18"/>
        <v/>
      </c>
      <c r="P184" s="189">
        <f t="shared" si="19"/>
        <v>1163.3699999999999</v>
      </c>
      <c r="Q184" s="189" t="e">
        <f t="shared" si="22"/>
        <v>#VALUE!</v>
      </c>
      <c r="R184" s="189" t="e">
        <f t="shared" si="23"/>
        <v>#VALUE!</v>
      </c>
      <c r="S184" s="43" t="str">
        <f t="shared" si="20"/>
        <v>A</v>
      </c>
      <c r="T184" s="43">
        <f t="shared" si="24"/>
        <v>17.98</v>
      </c>
      <c r="U184" s="43">
        <f t="shared" si="21"/>
        <v>0</v>
      </c>
      <c r="V184" s="43">
        <f>IF(N184&lt;&gt;0,IF(N184=SVS,0,IF(N184=SVSg,0,IF(N184=Stundenverrechnungssatz!G224,0,IF(N184=Stundenverrechnungssatz!I224,0,IF(N184=Stundenverrechnungssatz!K224,0,IF(N184=Stundenverrechnungssatz!M224,0,1)))))))</f>
        <v>0</v>
      </c>
    </row>
    <row r="185" spans="1:23" s="45" customFormat="1" ht="15" customHeight="1" x14ac:dyDescent="0.2">
      <c r="A185" s="99">
        <v>179</v>
      </c>
      <c r="B185" s="99">
        <v>1</v>
      </c>
      <c r="C185" s="100" t="s">
        <v>196</v>
      </c>
      <c r="D185" s="100"/>
      <c r="E185" s="100" t="s">
        <v>421</v>
      </c>
      <c r="F185" s="100">
        <v>112</v>
      </c>
      <c r="G185" s="100" t="s">
        <v>37</v>
      </c>
      <c r="H185" s="100" t="s">
        <v>289</v>
      </c>
      <c r="I185" s="101">
        <v>41.93</v>
      </c>
      <c r="J185" s="144"/>
      <c r="K185" s="184" t="s">
        <v>31</v>
      </c>
      <c r="L185" s="138" t="s">
        <v>740</v>
      </c>
      <c r="M185" s="102">
        <v>49.4</v>
      </c>
      <c r="N185" s="139">
        <f t="shared" si="17"/>
        <v>17.98</v>
      </c>
      <c r="O185" s="140" t="str">
        <f t="shared" si="18"/>
        <v/>
      </c>
      <c r="P185" s="189">
        <f t="shared" si="19"/>
        <v>2071.3420000000001</v>
      </c>
      <c r="Q185" s="189" t="e">
        <f t="shared" si="22"/>
        <v>#VALUE!</v>
      </c>
      <c r="R185" s="189" t="e">
        <f t="shared" si="23"/>
        <v>#VALUE!</v>
      </c>
      <c r="S185" s="43" t="str">
        <f t="shared" si="20"/>
        <v>A</v>
      </c>
      <c r="T185" s="43">
        <f t="shared" si="24"/>
        <v>17.98</v>
      </c>
      <c r="U185" s="43">
        <f t="shared" si="21"/>
        <v>0</v>
      </c>
      <c r="V185" s="43">
        <f>IF(N185&lt;&gt;0,IF(N185=SVS,0,IF(N185=SVSg,0,IF(N185=Stundenverrechnungssatz!G225,0,IF(N185=Stundenverrechnungssatz!I225,0,IF(N185=Stundenverrechnungssatz!K225,0,IF(N185=Stundenverrechnungssatz!M225,0,1)))))))</f>
        <v>0</v>
      </c>
      <c r="W185" s="44"/>
    </row>
    <row r="186" spans="1:23" s="45" customFormat="1" ht="15" customHeight="1" x14ac:dyDescent="0.2">
      <c r="A186" s="51">
        <v>180</v>
      </c>
      <c r="B186" s="99">
        <v>1</v>
      </c>
      <c r="C186" s="100" t="s">
        <v>196</v>
      </c>
      <c r="D186" s="100"/>
      <c r="E186" s="100" t="s">
        <v>421</v>
      </c>
      <c r="F186" s="100">
        <v>113</v>
      </c>
      <c r="G186" s="100" t="s">
        <v>37</v>
      </c>
      <c r="H186" s="100" t="s">
        <v>289</v>
      </c>
      <c r="I186" s="101">
        <v>20.65</v>
      </c>
      <c r="J186" s="144"/>
      <c r="K186" s="184" t="s">
        <v>31</v>
      </c>
      <c r="L186" s="138" t="s">
        <v>740</v>
      </c>
      <c r="M186" s="102">
        <v>49.4</v>
      </c>
      <c r="N186" s="139">
        <f t="shared" si="17"/>
        <v>17.98</v>
      </c>
      <c r="O186" s="140" t="str">
        <f t="shared" si="18"/>
        <v/>
      </c>
      <c r="P186" s="189">
        <f t="shared" si="19"/>
        <v>1020.1099999999999</v>
      </c>
      <c r="Q186" s="189" t="e">
        <f t="shared" si="22"/>
        <v>#VALUE!</v>
      </c>
      <c r="R186" s="189" t="e">
        <f t="shared" si="23"/>
        <v>#VALUE!</v>
      </c>
      <c r="S186" s="43" t="str">
        <f t="shared" si="20"/>
        <v>A</v>
      </c>
      <c r="T186" s="43">
        <f t="shared" si="24"/>
        <v>17.98</v>
      </c>
      <c r="U186" s="43">
        <f t="shared" si="21"/>
        <v>0</v>
      </c>
      <c r="V186" s="43">
        <f>IF(N186&lt;&gt;0,IF(N186=SVS,0,IF(N186=SVSg,0,IF(N186=Stundenverrechnungssatz!G226,0,IF(N186=Stundenverrechnungssatz!I226,0,IF(N186=Stundenverrechnungssatz!K226,0,IF(N186=Stundenverrechnungssatz!M226,0,1)))))))</f>
        <v>0</v>
      </c>
      <c r="W186" s="44"/>
    </row>
    <row r="187" spans="1:23" s="45" customFormat="1" ht="15" customHeight="1" x14ac:dyDescent="0.2">
      <c r="A187" s="99">
        <v>181</v>
      </c>
      <c r="B187" s="99">
        <v>1</v>
      </c>
      <c r="C187" s="100" t="s">
        <v>196</v>
      </c>
      <c r="D187" s="100"/>
      <c r="E187" s="100" t="s">
        <v>421</v>
      </c>
      <c r="F187" s="100">
        <v>115</v>
      </c>
      <c r="G187" s="100" t="s">
        <v>37</v>
      </c>
      <c r="H187" s="100" t="s">
        <v>289</v>
      </c>
      <c r="I187" s="101">
        <v>16.84</v>
      </c>
      <c r="J187" s="144"/>
      <c r="K187" s="184" t="s">
        <v>31</v>
      </c>
      <c r="L187" s="138" t="s">
        <v>740</v>
      </c>
      <c r="M187" s="102">
        <v>49.4</v>
      </c>
      <c r="N187" s="139">
        <f t="shared" si="17"/>
        <v>17.98</v>
      </c>
      <c r="O187" s="140" t="str">
        <f t="shared" si="18"/>
        <v/>
      </c>
      <c r="P187" s="189">
        <f t="shared" si="19"/>
        <v>831.89599999999996</v>
      </c>
      <c r="Q187" s="189" t="e">
        <f t="shared" si="22"/>
        <v>#VALUE!</v>
      </c>
      <c r="R187" s="189" t="e">
        <f t="shared" si="23"/>
        <v>#VALUE!</v>
      </c>
      <c r="S187" s="43" t="str">
        <f t="shared" si="20"/>
        <v>A</v>
      </c>
      <c r="T187" s="43">
        <f t="shared" si="24"/>
        <v>17.98</v>
      </c>
      <c r="U187" s="43">
        <f t="shared" si="21"/>
        <v>0</v>
      </c>
      <c r="V187" s="43">
        <f>IF(N187&lt;&gt;0,IF(N187=SVS,0,IF(N187=SVSg,0,IF(N187=Stundenverrechnungssatz!G227,0,IF(N187=Stundenverrechnungssatz!I227,0,IF(N187=Stundenverrechnungssatz!K227,0,IF(N187=Stundenverrechnungssatz!M227,0,1)))))))</f>
        <v>0</v>
      </c>
      <c r="W187" s="44"/>
    </row>
    <row r="188" spans="1:23" s="44" customFormat="1" ht="15" customHeight="1" x14ac:dyDescent="0.2">
      <c r="A188" s="51">
        <v>182</v>
      </c>
      <c r="B188" s="99">
        <v>1</v>
      </c>
      <c r="C188" s="100" t="s">
        <v>196</v>
      </c>
      <c r="D188" s="100"/>
      <c r="E188" s="100" t="s">
        <v>421</v>
      </c>
      <c r="F188" s="100">
        <v>114</v>
      </c>
      <c r="G188" s="100" t="s">
        <v>37</v>
      </c>
      <c r="H188" s="100" t="s">
        <v>289</v>
      </c>
      <c r="I188" s="101">
        <v>18.760000000000002</v>
      </c>
      <c r="J188" s="144"/>
      <c r="K188" s="184" t="s">
        <v>31</v>
      </c>
      <c r="L188" s="138" t="s">
        <v>740</v>
      </c>
      <c r="M188" s="102">
        <v>49.4</v>
      </c>
      <c r="N188" s="139">
        <f t="shared" si="17"/>
        <v>17.98</v>
      </c>
      <c r="O188" s="140" t="str">
        <f t="shared" si="18"/>
        <v/>
      </c>
      <c r="P188" s="189">
        <f t="shared" si="19"/>
        <v>926.74400000000003</v>
      </c>
      <c r="Q188" s="189" t="e">
        <f t="shared" si="22"/>
        <v>#VALUE!</v>
      </c>
      <c r="R188" s="189" t="e">
        <f t="shared" si="23"/>
        <v>#VALUE!</v>
      </c>
      <c r="S188" s="43" t="str">
        <f t="shared" si="20"/>
        <v>A</v>
      </c>
      <c r="T188" s="43">
        <f t="shared" si="24"/>
        <v>17.98</v>
      </c>
      <c r="U188" s="43">
        <f t="shared" si="21"/>
        <v>0</v>
      </c>
      <c r="V188" s="43">
        <f>IF(N188&lt;&gt;0,IF(N188=SVS,0,IF(N188=SVSg,0,IF(N188=Stundenverrechnungssatz!G228,0,IF(N188=Stundenverrechnungssatz!I228,0,IF(N188=Stundenverrechnungssatz!K228,0,IF(N188=Stundenverrechnungssatz!M228,0,1)))))))</f>
        <v>0</v>
      </c>
    </row>
    <row r="189" spans="1:23" s="45" customFormat="1" ht="15" customHeight="1" x14ac:dyDescent="0.2">
      <c r="A189" s="99">
        <v>183</v>
      </c>
      <c r="B189" s="99">
        <v>1</v>
      </c>
      <c r="C189" s="100" t="s">
        <v>196</v>
      </c>
      <c r="D189" s="100"/>
      <c r="E189" s="100" t="s">
        <v>421</v>
      </c>
      <c r="F189" s="100">
        <v>116</v>
      </c>
      <c r="G189" s="100" t="s">
        <v>37</v>
      </c>
      <c r="H189" s="100" t="s">
        <v>289</v>
      </c>
      <c r="I189" s="101">
        <v>14.12</v>
      </c>
      <c r="J189" s="144"/>
      <c r="K189" s="184" t="s">
        <v>31</v>
      </c>
      <c r="L189" s="138" t="s">
        <v>740</v>
      </c>
      <c r="M189" s="102">
        <v>49.4</v>
      </c>
      <c r="N189" s="139">
        <f t="shared" si="17"/>
        <v>17.98</v>
      </c>
      <c r="O189" s="140" t="str">
        <f t="shared" si="18"/>
        <v/>
      </c>
      <c r="P189" s="189">
        <f t="shared" si="19"/>
        <v>697.52799999999991</v>
      </c>
      <c r="Q189" s="189" t="e">
        <f t="shared" si="22"/>
        <v>#VALUE!</v>
      </c>
      <c r="R189" s="189" t="e">
        <f t="shared" si="23"/>
        <v>#VALUE!</v>
      </c>
      <c r="S189" s="43" t="str">
        <f t="shared" si="20"/>
        <v>A</v>
      </c>
      <c r="T189" s="43">
        <f t="shared" si="24"/>
        <v>17.98</v>
      </c>
      <c r="U189" s="43">
        <f t="shared" si="21"/>
        <v>0</v>
      </c>
      <c r="V189" s="43">
        <f>IF(N189&lt;&gt;0,IF(N189=SVS,0,IF(N189=SVSg,0,IF(N189=Stundenverrechnungssatz!G229,0,IF(N189=Stundenverrechnungssatz!I229,0,IF(N189=Stundenverrechnungssatz!K229,0,IF(N189=Stundenverrechnungssatz!M229,0,1)))))))</f>
        <v>0</v>
      </c>
      <c r="W189" s="44"/>
    </row>
    <row r="190" spans="1:23" s="45" customFormat="1" ht="15" customHeight="1" x14ac:dyDescent="0.2">
      <c r="A190" s="51">
        <v>184</v>
      </c>
      <c r="B190" s="99">
        <v>1</v>
      </c>
      <c r="C190" s="100" t="s">
        <v>196</v>
      </c>
      <c r="D190" s="100"/>
      <c r="E190" s="100" t="s">
        <v>421</v>
      </c>
      <c r="F190" s="100">
        <v>117</v>
      </c>
      <c r="G190" s="100" t="s">
        <v>37</v>
      </c>
      <c r="H190" s="100" t="s">
        <v>289</v>
      </c>
      <c r="I190" s="101">
        <v>31.15</v>
      </c>
      <c r="J190" s="144"/>
      <c r="K190" s="184" t="s">
        <v>31</v>
      </c>
      <c r="L190" s="138" t="s">
        <v>740</v>
      </c>
      <c r="M190" s="102">
        <v>49.4</v>
      </c>
      <c r="N190" s="139">
        <f t="shared" si="17"/>
        <v>17.98</v>
      </c>
      <c r="O190" s="140" t="str">
        <f t="shared" si="18"/>
        <v/>
      </c>
      <c r="P190" s="189">
        <f t="shared" si="19"/>
        <v>1538.81</v>
      </c>
      <c r="Q190" s="189" t="e">
        <f t="shared" si="22"/>
        <v>#VALUE!</v>
      </c>
      <c r="R190" s="189" t="e">
        <f t="shared" si="23"/>
        <v>#VALUE!</v>
      </c>
      <c r="S190" s="43" t="str">
        <f t="shared" si="20"/>
        <v>A</v>
      </c>
      <c r="T190" s="43">
        <f t="shared" si="24"/>
        <v>17.98</v>
      </c>
      <c r="U190" s="43">
        <f t="shared" si="21"/>
        <v>0</v>
      </c>
      <c r="V190" s="43">
        <f>IF(N190&lt;&gt;0,IF(N190=SVS,0,IF(N190=SVSg,0,IF(N190=Stundenverrechnungssatz!G230,0,IF(N190=Stundenverrechnungssatz!I230,0,IF(N190=Stundenverrechnungssatz!K230,0,IF(N190=Stundenverrechnungssatz!M230,0,1)))))))</f>
        <v>0</v>
      </c>
      <c r="W190" s="44"/>
    </row>
    <row r="191" spans="1:23" s="44" customFormat="1" ht="15" customHeight="1" x14ac:dyDescent="0.2">
      <c r="A191" s="99">
        <v>185</v>
      </c>
      <c r="B191" s="99">
        <v>1</v>
      </c>
      <c r="C191" s="100" t="s">
        <v>196</v>
      </c>
      <c r="D191" s="100"/>
      <c r="E191" s="100" t="s">
        <v>421</v>
      </c>
      <c r="F191" s="100" t="s">
        <v>423</v>
      </c>
      <c r="G191" s="100" t="s">
        <v>372</v>
      </c>
      <c r="H191" s="100" t="s">
        <v>205</v>
      </c>
      <c r="I191" s="101">
        <v>9.16</v>
      </c>
      <c r="J191" s="144"/>
      <c r="K191" s="184" t="s">
        <v>32</v>
      </c>
      <c r="L191" s="138"/>
      <c r="M191" s="102">
        <v>247.01</v>
      </c>
      <c r="N191" s="139">
        <f t="shared" si="17"/>
        <v>17.98</v>
      </c>
      <c r="O191" s="140" t="str">
        <f t="shared" si="18"/>
        <v/>
      </c>
      <c r="P191" s="189">
        <f t="shared" si="19"/>
        <v>2262.6115999999997</v>
      </c>
      <c r="Q191" s="189" t="e">
        <f t="shared" si="22"/>
        <v>#VALUE!</v>
      </c>
      <c r="R191" s="189" t="e">
        <f t="shared" si="23"/>
        <v>#VALUE!</v>
      </c>
      <c r="S191" s="43" t="str">
        <f t="shared" si="20"/>
        <v>C</v>
      </c>
      <c r="T191" s="43">
        <f t="shared" si="24"/>
        <v>17.98</v>
      </c>
      <c r="U191" s="43">
        <f t="shared" si="21"/>
        <v>0</v>
      </c>
      <c r="V191" s="43">
        <f>IF(N191&lt;&gt;0,IF(N191=SVS,0,IF(N191=SVSg,0,IF(N191=Stundenverrechnungssatz!G231,0,IF(N191=Stundenverrechnungssatz!I231,0,IF(N191=Stundenverrechnungssatz!K231,0,IF(N191=Stundenverrechnungssatz!M231,0,1)))))))</f>
        <v>0</v>
      </c>
    </row>
    <row r="192" spans="1:23" s="44" customFormat="1" ht="15" customHeight="1" x14ac:dyDescent="0.2">
      <c r="A192" s="51">
        <v>186</v>
      </c>
      <c r="B192" s="99">
        <v>1</v>
      </c>
      <c r="C192" s="100" t="s">
        <v>196</v>
      </c>
      <c r="D192" s="100"/>
      <c r="E192" s="100" t="s">
        <v>421</v>
      </c>
      <c r="F192" s="100" t="s">
        <v>423</v>
      </c>
      <c r="G192" s="100" t="s">
        <v>371</v>
      </c>
      <c r="H192" s="100" t="s">
        <v>205</v>
      </c>
      <c r="I192" s="101">
        <v>12.02</v>
      </c>
      <c r="J192" s="144"/>
      <c r="K192" s="184" t="s">
        <v>32</v>
      </c>
      <c r="L192" s="138"/>
      <c r="M192" s="102">
        <v>247.01</v>
      </c>
      <c r="N192" s="139">
        <f t="shared" si="17"/>
        <v>17.98</v>
      </c>
      <c r="O192" s="140" t="str">
        <f t="shared" si="18"/>
        <v/>
      </c>
      <c r="P192" s="189">
        <f t="shared" si="19"/>
        <v>2969.0601999999999</v>
      </c>
      <c r="Q192" s="189" t="e">
        <f t="shared" si="22"/>
        <v>#VALUE!</v>
      </c>
      <c r="R192" s="189" t="e">
        <f t="shared" si="23"/>
        <v>#VALUE!</v>
      </c>
      <c r="S192" s="43" t="str">
        <f t="shared" si="20"/>
        <v>C</v>
      </c>
      <c r="T192" s="43">
        <f t="shared" si="24"/>
        <v>17.98</v>
      </c>
      <c r="U192" s="43">
        <f t="shared" si="21"/>
        <v>0</v>
      </c>
      <c r="V192" s="43">
        <f>IF(N192&lt;&gt;0,IF(N192=SVS,0,IF(N192=SVSg,0,IF(N192=Stundenverrechnungssatz!G232,0,IF(N192=Stundenverrechnungssatz!I232,0,IF(N192=Stundenverrechnungssatz!K232,0,IF(N192=Stundenverrechnungssatz!M232,0,1)))))))</f>
        <v>0</v>
      </c>
    </row>
    <row r="193" spans="1:23" s="44" customFormat="1" ht="15" customHeight="1" x14ac:dyDescent="0.2">
      <c r="A193" s="99">
        <v>187</v>
      </c>
      <c r="B193" s="99">
        <v>1</v>
      </c>
      <c r="C193" s="100" t="s">
        <v>196</v>
      </c>
      <c r="D193" s="100"/>
      <c r="E193" s="100" t="s">
        <v>421</v>
      </c>
      <c r="F193" s="100"/>
      <c r="G193" s="100" t="s">
        <v>204</v>
      </c>
      <c r="H193" s="100" t="s">
        <v>289</v>
      </c>
      <c r="I193" s="101">
        <v>70.150000000000006</v>
      </c>
      <c r="J193" s="144"/>
      <c r="K193" s="184" t="s">
        <v>51</v>
      </c>
      <c r="L193" s="138"/>
      <c r="M193" s="102">
        <v>98.8</v>
      </c>
      <c r="N193" s="139">
        <f t="shared" si="17"/>
        <v>17.98</v>
      </c>
      <c r="O193" s="140" t="str">
        <f t="shared" si="18"/>
        <v/>
      </c>
      <c r="P193" s="189">
        <f t="shared" si="19"/>
        <v>6930.8200000000006</v>
      </c>
      <c r="Q193" s="189" t="e">
        <f t="shared" si="22"/>
        <v>#VALUE!</v>
      </c>
      <c r="R193" s="189" t="e">
        <f t="shared" si="23"/>
        <v>#VALUE!</v>
      </c>
      <c r="S193" s="43" t="str">
        <f t="shared" si="20"/>
        <v>F</v>
      </c>
      <c r="T193" s="43">
        <f t="shared" si="24"/>
        <v>17.98</v>
      </c>
      <c r="U193" s="43">
        <f t="shared" si="21"/>
        <v>0</v>
      </c>
      <c r="V193" s="43">
        <f>IF(N193&lt;&gt;0,IF(N193=SVS,0,IF(N193=SVSg,0,IF(N193=Stundenverrechnungssatz!G233,0,IF(N193=Stundenverrechnungssatz!I233,0,IF(N193=Stundenverrechnungssatz!K233,0,IF(N193=Stundenverrechnungssatz!M233,0,1)))))))</f>
        <v>0</v>
      </c>
    </row>
    <row r="194" spans="1:23" s="44" customFormat="1" ht="15" customHeight="1" x14ac:dyDescent="0.2">
      <c r="A194" s="51">
        <v>188</v>
      </c>
      <c r="B194" s="99">
        <v>1</v>
      </c>
      <c r="C194" s="100" t="s">
        <v>196</v>
      </c>
      <c r="D194" s="100"/>
      <c r="E194" s="100" t="s">
        <v>421</v>
      </c>
      <c r="F194" s="100">
        <v>118</v>
      </c>
      <c r="G194" s="100" t="s">
        <v>424</v>
      </c>
      <c r="H194" s="100" t="s">
        <v>289</v>
      </c>
      <c r="I194" s="101">
        <v>31.76</v>
      </c>
      <c r="J194" s="144"/>
      <c r="K194" s="184" t="s">
        <v>31</v>
      </c>
      <c r="L194" s="138" t="s">
        <v>740</v>
      </c>
      <c r="M194" s="102">
        <v>49.4</v>
      </c>
      <c r="N194" s="139">
        <f t="shared" si="17"/>
        <v>17.98</v>
      </c>
      <c r="O194" s="140" t="str">
        <f t="shared" si="18"/>
        <v/>
      </c>
      <c r="P194" s="189">
        <f t="shared" si="19"/>
        <v>1568.944</v>
      </c>
      <c r="Q194" s="189" t="e">
        <f t="shared" si="22"/>
        <v>#VALUE!</v>
      </c>
      <c r="R194" s="189" t="e">
        <f t="shared" si="23"/>
        <v>#VALUE!</v>
      </c>
      <c r="S194" s="43" t="str">
        <f t="shared" si="20"/>
        <v>A</v>
      </c>
      <c r="T194" s="43">
        <f t="shared" si="24"/>
        <v>17.98</v>
      </c>
      <c r="U194" s="43">
        <f t="shared" si="21"/>
        <v>0</v>
      </c>
      <c r="V194" s="43">
        <f>IF(N194&lt;&gt;0,IF(N194=SVS,0,IF(N194=SVSg,0,IF(N194=Stundenverrechnungssatz!G234,0,IF(N194=Stundenverrechnungssatz!I234,0,IF(N194=Stundenverrechnungssatz!K234,0,IF(N194=Stundenverrechnungssatz!M234,0,1)))))))</f>
        <v>0</v>
      </c>
    </row>
    <row r="195" spans="1:23" s="44" customFormat="1" ht="15" customHeight="1" x14ac:dyDescent="0.2">
      <c r="A195" s="99">
        <v>189</v>
      </c>
      <c r="B195" s="99">
        <v>1</v>
      </c>
      <c r="C195" s="100" t="s">
        <v>196</v>
      </c>
      <c r="D195" s="100"/>
      <c r="E195" s="100" t="s">
        <v>421</v>
      </c>
      <c r="F195" s="100">
        <v>119</v>
      </c>
      <c r="G195" s="100" t="s">
        <v>424</v>
      </c>
      <c r="H195" s="100" t="s">
        <v>289</v>
      </c>
      <c r="I195" s="101">
        <v>25.12</v>
      </c>
      <c r="J195" s="144"/>
      <c r="K195" s="184" t="s">
        <v>31</v>
      </c>
      <c r="L195" s="138" t="s">
        <v>740</v>
      </c>
      <c r="M195" s="102">
        <v>49.4</v>
      </c>
      <c r="N195" s="139">
        <f t="shared" si="17"/>
        <v>17.98</v>
      </c>
      <c r="O195" s="140" t="str">
        <f t="shared" si="18"/>
        <v/>
      </c>
      <c r="P195" s="189">
        <f t="shared" si="19"/>
        <v>1240.9280000000001</v>
      </c>
      <c r="Q195" s="189" t="e">
        <f t="shared" si="22"/>
        <v>#VALUE!</v>
      </c>
      <c r="R195" s="189" t="e">
        <f t="shared" si="23"/>
        <v>#VALUE!</v>
      </c>
      <c r="S195" s="43" t="str">
        <f t="shared" si="20"/>
        <v>A</v>
      </c>
      <c r="T195" s="43">
        <f t="shared" si="24"/>
        <v>17.98</v>
      </c>
      <c r="U195" s="43">
        <f t="shared" si="21"/>
        <v>0</v>
      </c>
      <c r="V195" s="43">
        <f>IF(N195&lt;&gt;0,IF(N195=SVS,0,IF(N195=SVSg,0,IF(N195=Stundenverrechnungssatz!G235,0,IF(N195=Stundenverrechnungssatz!I235,0,IF(N195=Stundenverrechnungssatz!K235,0,IF(N195=Stundenverrechnungssatz!M235,0,1)))))))</f>
        <v>0</v>
      </c>
    </row>
    <row r="196" spans="1:23" s="44" customFormat="1" ht="15" customHeight="1" x14ac:dyDescent="0.2">
      <c r="A196" s="51">
        <v>190</v>
      </c>
      <c r="B196" s="99">
        <v>1</v>
      </c>
      <c r="C196" s="100" t="s">
        <v>196</v>
      </c>
      <c r="D196" s="100"/>
      <c r="E196" s="100" t="s">
        <v>421</v>
      </c>
      <c r="F196" s="100">
        <v>120</v>
      </c>
      <c r="G196" s="100" t="s">
        <v>37</v>
      </c>
      <c r="H196" s="100" t="s">
        <v>289</v>
      </c>
      <c r="I196" s="101">
        <v>16.93</v>
      </c>
      <c r="J196" s="144"/>
      <c r="K196" s="184" t="s">
        <v>31</v>
      </c>
      <c r="L196" s="138" t="s">
        <v>740</v>
      </c>
      <c r="M196" s="102">
        <v>49.4</v>
      </c>
      <c r="N196" s="139">
        <f t="shared" si="17"/>
        <v>17.98</v>
      </c>
      <c r="O196" s="140" t="str">
        <f t="shared" si="18"/>
        <v/>
      </c>
      <c r="P196" s="189">
        <f t="shared" si="19"/>
        <v>836.34199999999998</v>
      </c>
      <c r="Q196" s="189" t="e">
        <f t="shared" si="22"/>
        <v>#VALUE!</v>
      </c>
      <c r="R196" s="189" t="e">
        <f t="shared" si="23"/>
        <v>#VALUE!</v>
      </c>
      <c r="S196" s="43" t="str">
        <f t="shared" si="20"/>
        <v>A</v>
      </c>
      <c r="T196" s="43">
        <f t="shared" si="24"/>
        <v>17.98</v>
      </c>
      <c r="U196" s="43">
        <f t="shared" si="21"/>
        <v>0</v>
      </c>
      <c r="V196" s="43">
        <f>IF(N196&lt;&gt;0,IF(N196=SVS,0,IF(N196=SVSg,0,IF(N196=Stundenverrechnungssatz!G236,0,IF(N196=Stundenverrechnungssatz!I236,0,IF(N196=Stundenverrechnungssatz!K236,0,IF(N196=Stundenverrechnungssatz!M236,0,1)))))))</f>
        <v>0</v>
      </c>
    </row>
    <row r="197" spans="1:23" s="44" customFormat="1" ht="15" customHeight="1" x14ac:dyDescent="0.2">
      <c r="A197" s="99">
        <v>191</v>
      </c>
      <c r="B197" s="99">
        <v>1</v>
      </c>
      <c r="C197" s="100" t="s">
        <v>196</v>
      </c>
      <c r="D197" s="100"/>
      <c r="E197" s="100" t="s">
        <v>421</v>
      </c>
      <c r="F197" s="100">
        <v>121</v>
      </c>
      <c r="G197" s="100" t="s">
        <v>424</v>
      </c>
      <c r="H197" s="100" t="s">
        <v>289</v>
      </c>
      <c r="I197" s="101">
        <v>28.78</v>
      </c>
      <c r="J197" s="144"/>
      <c r="K197" s="184" t="s">
        <v>31</v>
      </c>
      <c r="L197" s="138" t="s">
        <v>740</v>
      </c>
      <c r="M197" s="102">
        <v>49.4</v>
      </c>
      <c r="N197" s="139">
        <f t="shared" si="17"/>
        <v>17.98</v>
      </c>
      <c r="O197" s="140" t="str">
        <f t="shared" si="18"/>
        <v/>
      </c>
      <c r="P197" s="189">
        <f t="shared" si="19"/>
        <v>1421.732</v>
      </c>
      <c r="Q197" s="189" t="e">
        <f t="shared" si="22"/>
        <v>#VALUE!</v>
      </c>
      <c r="R197" s="189" t="e">
        <f t="shared" si="23"/>
        <v>#VALUE!</v>
      </c>
      <c r="S197" s="43" t="str">
        <f t="shared" si="20"/>
        <v>A</v>
      </c>
      <c r="T197" s="43">
        <f t="shared" si="24"/>
        <v>17.98</v>
      </c>
      <c r="U197" s="43">
        <f t="shared" si="21"/>
        <v>0</v>
      </c>
      <c r="V197" s="43">
        <f>IF(N197&lt;&gt;0,IF(N197=SVS,0,IF(N197=SVSg,0,IF(N197=Stundenverrechnungssatz!G237,0,IF(N197=Stundenverrechnungssatz!I237,0,IF(N197=Stundenverrechnungssatz!K237,0,IF(N197=Stundenverrechnungssatz!M237,0,1)))))))</f>
        <v>0</v>
      </c>
    </row>
    <row r="198" spans="1:23" s="45" customFormat="1" ht="15" customHeight="1" x14ac:dyDescent="0.2">
      <c r="A198" s="51">
        <v>192</v>
      </c>
      <c r="B198" s="99">
        <v>1</v>
      </c>
      <c r="C198" s="100" t="s">
        <v>196</v>
      </c>
      <c r="D198" s="100"/>
      <c r="E198" s="100" t="s">
        <v>421</v>
      </c>
      <c r="F198" s="100">
        <v>122</v>
      </c>
      <c r="G198" s="100" t="s">
        <v>424</v>
      </c>
      <c r="H198" s="100" t="s">
        <v>289</v>
      </c>
      <c r="I198" s="101">
        <v>17.149999999999999</v>
      </c>
      <c r="J198" s="144"/>
      <c r="K198" s="184" t="s">
        <v>31</v>
      </c>
      <c r="L198" s="138" t="s">
        <v>740</v>
      </c>
      <c r="M198" s="102">
        <v>49.4</v>
      </c>
      <c r="N198" s="139">
        <f t="shared" si="17"/>
        <v>17.98</v>
      </c>
      <c r="O198" s="140" t="str">
        <f t="shared" si="18"/>
        <v/>
      </c>
      <c r="P198" s="189">
        <f t="shared" si="19"/>
        <v>847.20999999999992</v>
      </c>
      <c r="Q198" s="189" t="e">
        <f t="shared" si="22"/>
        <v>#VALUE!</v>
      </c>
      <c r="R198" s="189" t="e">
        <f t="shared" si="23"/>
        <v>#VALUE!</v>
      </c>
      <c r="S198" s="43" t="str">
        <f t="shared" si="20"/>
        <v>A</v>
      </c>
      <c r="T198" s="43">
        <f t="shared" si="24"/>
        <v>17.98</v>
      </c>
      <c r="U198" s="43">
        <f t="shared" si="21"/>
        <v>0</v>
      </c>
      <c r="V198" s="43">
        <f>IF(N198&lt;&gt;0,IF(N198=SVS,0,IF(N198=SVSg,0,IF(N198=Stundenverrechnungssatz!G238,0,IF(N198=Stundenverrechnungssatz!I238,0,IF(N198=Stundenverrechnungssatz!K238,0,IF(N198=Stundenverrechnungssatz!M238,0,1)))))))</f>
        <v>0</v>
      </c>
      <c r="W198" s="44"/>
    </row>
    <row r="199" spans="1:23" s="45" customFormat="1" ht="15" customHeight="1" x14ac:dyDescent="0.2">
      <c r="A199" s="99">
        <v>193</v>
      </c>
      <c r="B199" s="99">
        <v>1</v>
      </c>
      <c r="C199" s="100" t="s">
        <v>196</v>
      </c>
      <c r="D199" s="100"/>
      <c r="E199" s="100" t="s">
        <v>421</v>
      </c>
      <c r="F199" s="100">
        <v>123</v>
      </c>
      <c r="G199" s="100" t="s">
        <v>424</v>
      </c>
      <c r="H199" s="100" t="s">
        <v>289</v>
      </c>
      <c r="I199" s="101">
        <v>22.68</v>
      </c>
      <c r="J199" s="144"/>
      <c r="K199" s="184" t="s">
        <v>31</v>
      </c>
      <c r="L199" s="138" t="s">
        <v>740</v>
      </c>
      <c r="M199" s="102">
        <v>49.4</v>
      </c>
      <c r="N199" s="139">
        <f t="shared" ref="N199:N262" si="25">SVS</f>
        <v>17.98</v>
      </c>
      <c r="O199" s="140" t="str">
        <f t="shared" ref="O199:O262" si="26">IF(VLOOKUP(K199,Vorgaben,4,FALSE)=0,"",VLOOKUP(K199,Vorgaben,4,FALSE))</f>
        <v/>
      </c>
      <c r="P199" s="189">
        <f t="shared" ref="P199:P262" si="27">I199*M199</f>
        <v>1120.3920000000001</v>
      </c>
      <c r="Q199" s="189" t="e">
        <f t="shared" si="22"/>
        <v>#VALUE!</v>
      </c>
      <c r="R199" s="189" t="e">
        <f t="shared" si="23"/>
        <v>#VALUE!</v>
      </c>
      <c r="S199" s="43" t="str">
        <f t="shared" ref="S199:S262" si="28">LEFT(K199,1)</f>
        <v>A</v>
      </c>
      <c r="T199" s="43">
        <f t="shared" si="24"/>
        <v>17.98</v>
      </c>
      <c r="U199" s="43">
        <f t="shared" ref="U199:U262" si="29">IF(J199="x",I199,0)</f>
        <v>0</v>
      </c>
      <c r="V199" s="43">
        <f>IF(N199&lt;&gt;0,IF(N199=SVS,0,IF(N199=SVSg,0,IF(N199=Stundenverrechnungssatz!G239,0,IF(N199=Stundenverrechnungssatz!I239,0,IF(N199=Stundenverrechnungssatz!K239,0,IF(N199=Stundenverrechnungssatz!M239,0,1)))))))</f>
        <v>0</v>
      </c>
      <c r="W199" s="44"/>
    </row>
    <row r="200" spans="1:23" s="44" customFormat="1" ht="15" customHeight="1" x14ac:dyDescent="0.2">
      <c r="A200" s="51">
        <v>194</v>
      </c>
      <c r="B200" s="99">
        <v>1</v>
      </c>
      <c r="C200" s="100" t="s">
        <v>196</v>
      </c>
      <c r="D200" s="100"/>
      <c r="E200" s="100" t="s">
        <v>421</v>
      </c>
      <c r="F200" s="100">
        <v>124</v>
      </c>
      <c r="G200" s="100" t="s">
        <v>424</v>
      </c>
      <c r="H200" s="100" t="s">
        <v>289</v>
      </c>
      <c r="I200" s="101">
        <v>22.81</v>
      </c>
      <c r="J200" s="144"/>
      <c r="K200" s="184" t="s">
        <v>31</v>
      </c>
      <c r="L200" s="138" t="s">
        <v>740</v>
      </c>
      <c r="M200" s="102">
        <v>49.4</v>
      </c>
      <c r="N200" s="139">
        <f t="shared" si="25"/>
        <v>17.98</v>
      </c>
      <c r="O200" s="140" t="str">
        <f t="shared" si="26"/>
        <v/>
      </c>
      <c r="P200" s="189">
        <f t="shared" si="27"/>
        <v>1126.8139999999999</v>
      </c>
      <c r="Q200" s="189" t="e">
        <f t="shared" ref="Q200:Q263" si="30">P200/O200</f>
        <v>#VALUE!</v>
      </c>
      <c r="R200" s="189" t="e">
        <f t="shared" ref="R200:R263" si="31">Q200*N200</f>
        <v>#VALUE!</v>
      </c>
      <c r="S200" s="43" t="str">
        <f t="shared" si="28"/>
        <v>A</v>
      </c>
      <c r="T200" s="43">
        <f t="shared" ref="T200:T263" si="32">IF(N200=SVS,N200,"")</f>
        <v>17.98</v>
      </c>
      <c r="U200" s="43">
        <f t="shared" si="29"/>
        <v>0</v>
      </c>
      <c r="V200" s="43">
        <f>IF(N200&lt;&gt;0,IF(N200=SVS,0,IF(N200=SVSg,0,IF(N200=Stundenverrechnungssatz!G240,0,IF(N200=Stundenverrechnungssatz!I240,0,IF(N200=Stundenverrechnungssatz!K240,0,IF(N200=Stundenverrechnungssatz!M240,0,1)))))))</f>
        <v>0</v>
      </c>
    </row>
    <row r="201" spans="1:23" s="45" customFormat="1" ht="15" customHeight="1" x14ac:dyDescent="0.2">
      <c r="A201" s="99">
        <v>195</v>
      </c>
      <c r="B201" s="99">
        <v>1</v>
      </c>
      <c r="C201" s="100" t="s">
        <v>196</v>
      </c>
      <c r="D201" s="100"/>
      <c r="E201" s="100" t="s">
        <v>421</v>
      </c>
      <c r="F201" s="100">
        <v>125</v>
      </c>
      <c r="G201" s="100" t="s">
        <v>412</v>
      </c>
      <c r="H201" s="100" t="s">
        <v>289</v>
      </c>
      <c r="I201" s="101">
        <v>6.08</v>
      </c>
      <c r="J201" s="144"/>
      <c r="K201" s="184" t="s">
        <v>55</v>
      </c>
      <c r="L201" s="138"/>
      <c r="M201" s="102">
        <v>49.4</v>
      </c>
      <c r="N201" s="139">
        <f t="shared" si="25"/>
        <v>17.98</v>
      </c>
      <c r="O201" s="140" t="str">
        <f t="shared" si="26"/>
        <v/>
      </c>
      <c r="P201" s="189">
        <f t="shared" si="27"/>
        <v>300.35199999999998</v>
      </c>
      <c r="Q201" s="189" t="e">
        <f t="shared" si="30"/>
        <v>#VALUE!</v>
      </c>
      <c r="R201" s="189" t="e">
        <f t="shared" si="31"/>
        <v>#VALUE!</v>
      </c>
      <c r="S201" s="43" t="str">
        <f t="shared" si="28"/>
        <v>T</v>
      </c>
      <c r="T201" s="43">
        <f t="shared" si="32"/>
        <v>17.98</v>
      </c>
      <c r="U201" s="43">
        <f t="shared" si="29"/>
        <v>0</v>
      </c>
      <c r="V201" s="43">
        <f>IF(N201&lt;&gt;0,IF(N201=SVS,0,IF(N201=SVSg,0,IF(N201=Stundenverrechnungssatz!G241,0,IF(N201=Stundenverrechnungssatz!I241,0,IF(N201=Stundenverrechnungssatz!K241,0,IF(N201=Stundenverrechnungssatz!M241,0,1)))))))</f>
        <v>0</v>
      </c>
      <c r="W201" s="44"/>
    </row>
    <row r="202" spans="1:23" s="45" customFormat="1" ht="15" customHeight="1" x14ac:dyDescent="0.2">
      <c r="A202" s="51">
        <v>196</v>
      </c>
      <c r="B202" s="99">
        <v>1</v>
      </c>
      <c r="C202" s="100" t="s">
        <v>196</v>
      </c>
      <c r="D202" s="100"/>
      <c r="E202" s="100" t="s">
        <v>421</v>
      </c>
      <c r="F202" s="100">
        <v>126</v>
      </c>
      <c r="G202" s="100" t="s">
        <v>424</v>
      </c>
      <c r="H202" s="100" t="s">
        <v>289</v>
      </c>
      <c r="I202" s="101">
        <v>22.81</v>
      </c>
      <c r="J202" s="144"/>
      <c r="K202" s="184" t="s">
        <v>31</v>
      </c>
      <c r="L202" s="138" t="s">
        <v>740</v>
      </c>
      <c r="M202" s="102">
        <v>49.4</v>
      </c>
      <c r="N202" s="139">
        <f t="shared" si="25"/>
        <v>17.98</v>
      </c>
      <c r="O202" s="140" t="str">
        <f t="shared" si="26"/>
        <v/>
      </c>
      <c r="P202" s="189">
        <f t="shared" si="27"/>
        <v>1126.8139999999999</v>
      </c>
      <c r="Q202" s="189" t="e">
        <f t="shared" si="30"/>
        <v>#VALUE!</v>
      </c>
      <c r="R202" s="189" t="e">
        <f t="shared" si="31"/>
        <v>#VALUE!</v>
      </c>
      <c r="S202" s="43" t="str">
        <f t="shared" si="28"/>
        <v>A</v>
      </c>
      <c r="T202" s="43">
        <f t="shared" si="32"/>
        <v>17.98</v>
      </c>
      <c r="U202" s="43">
        <f t="shared" si="29"/>
        <v>0</v>
      </c>
      <c r="V202" s="43">
        <f>IF(N202&lt;&gt;0,IF(N202=SVS,0,IF(N202=SVSg,0,IF(N202=Stundenverrechnungssatz!G242,0,IF(N202=Stundenverrechnungssatz!I242,0,IF(N202=Stundenverrechnungssatz!K242,0,IF(N202=Stundenverrechnungssatz!M242,0,1)))))))</f>
        <v>0</v>
      </c>
      <c r="W202" s="44"/>
    </row>
    <row r="203" spans="1:23" s="45" customFormat="1" ht="15" customHeight="1" x14ac:dyDescent="0.2">
      <c r="A203" s="99">
        <v>197</v>
      </c>
      <c r="B203" s="99">
        <v>1</v>
      </c>
      <c r="C203" s="100" t="s">
        <v>196</v>
      </c>
      <c r="D203" s="100"/>
      <c r="E203" s="100" t="s">
        <v>421</v>
      </c>
      <c r="F203" s="100">
        <v>127</v>
      </c>
      <c r="G203" s="100" t="s">
        <v>265</v>
      </c>
      <c r="H203" s="100" t="s">
        <v>205</v>
      </c>
      <c r="I203" s="101">
        <v>2.2400000000000002</v>
      </c>
      <c r="J203" s="144"/>
      <c r="K203" s="184" t="s">
        <v>33</v>
      </c>
      <c r="L203" s="138"/>
      <c r="M203" s="102">
        <v>0</v>
      </c>
      <c r="N203" s="139">
        <f t="shared" si="25"/>
        <v>17.98</v>
      </c>
      <c r="O203" s="140">
        <f t="shared" si="26"/>
        <v>1.0000000000000001E-5</v>
      </c>
      <c r="P203" s="189">
        <f t="shared" si="27"/>
        <v>0</v>
      </c>
      <c r="Q203" s="189">
        <f t="shared" si="30"/>
        <v>0</v>
      </c>
      <c r="R203" s="189">
        <f t="shared" si="31"/>
        <v>0</v>
      </c>
      <c r="S203" s="43" t="str">
        <f t="shared" si="28"/>
        <v>N</v>
      </c>
      <c r="T203" s="43">
        <f t="shared" si="32"/>
        <v>17.98</v>
      </c>
      <c r="U203" s="43">
        <f t="shared" si="29"/>
        <v>0</v>
      </c>
      <c r="V203" s="43">
        <f>IF(N203&lt;&gt;0,IF(N203=SVS,0,IF(N203=SVSg,0,IF(N203=Stundenverrechnungssatz!G243,0,IF(N203=Stundenverrechnungssatz!I243,0,IF(N203=Stundenverrechnungssatz!K243,0,IF(N203=Stundenverrechnungssatz!M243,0,1)))))))</f>
        <v>0</v>
      </c>
      <c r="W203" s="44"/>
    </row>
    <row r="204" spans="1:23" s="44" customFormat="1" ht="15" customHeight="1" x14ac:dyDescent="0.2">
      <c r="A204" s="51">
        <v>198</v>
      </c>
      <c r="B204" s="99">
        <v>1</v>
      </c>
      <c r="C204" s="100" t="s">
        <v>196</v>
      </c>
      <c r="D204" s="100"/>
      <c r="E204" s="100" t="s">
        <v>421</v>
      </c>
      <c r="F204" s="100">
        <v>128</v>
      </c>
      <c r="G204" s="100" t="s">
        <v>424</v>
      </c>
      <c r="H204" s="100" t="s">
        <v>289</v>
      </c>
      <c r="I204" s="101">
        <v>24.33</v>
      </c>
      <c r="J204" s="144"/>
      <c r="K204" s="184" t="s">
        <v>31</v>
      </c>
      <c r="L204" s="138" t="s">
        <v>740</v>
      </c>
      <c r="M204" s="102">
        <v>49.4</v>
      </c>
      <c r="N204" s="139">
        <f t="shared" si="25"/>
        <v>17.98</v>
      </c>
      <c r="O204" s="140" t="str">
        <f t="shared" si="26"/>
        <v/>
      </c>
      <c r="P204" s="189">
        <f t="shared" si="27"/>
        <v>1201.9019999999998</v>
      </c>
      <c r="Q204" s="189" t="e">
        <f t="shared" si="30"/>
        <v>#VALUE!</v>
      </c>
      <c r="R204" s="189" t="e">
        <f t="shared" si="31"/>
        <v>#VALUE!</v>
      </c>
      <c r="S204" s="43" t="str">
        <f t="shared" si="28"/>
        <v>A</v>
      </c>
      <c r="T204" s="43">
        <f t="shared" si="32"/>
        <v>17.98</v>
      </c>
      <c r="U204" s="43">
        <f t="shared" si="29"/>
        <v>0</v>
      </c>
      <c r="V204" s="43">
        <f>IF(N204&lt;&gt;0,IF(N204=SVS,0,IF(N204=SVSg,0,IF(N204=Stundenverrechnungssatz!G244,0,IF(N204=Stundenverrechnungssatz!I244,0,IF(N204=Stundenverrechnungssatz!K244,0,IF(N204=Stundenverrechnungssatz!M244,0,1)))))))</f>
        <v>0</v>
      </c>
    </row>
    <row r="205" spans="1:23" s="44" customFormat="1" ht="15" customHeight="1" x14ac:dyDescent="0.2">
      <c r="A205" s="99">
        <v>199</v>
      </c>
      <c r="B205" s="99">
        <v>1</v>
      </c>
      <c r="C205" s="100" t="s">
        <v>196</v>
      </c>
      <c r="D205" s="100"/>
      <c r="E205" s="100" t="s">
        <v>421</v>
      </c>
      <c r="F205" s="100">
        <v>131</v>
      </c>
      <c r="G205" s="100" t="s">
        <v>37</v>
      </c>
      <c r="H205" s="100" t="s">
        <v>289</v>
      </c>
      <c r="I205" s="101">
        <v>31.56</v>
      </c>
      <c r="J205" s="144"/>
      <c r="K205" s="184" t="s">
        <v>31</v>
      </c>
      <c r="L205" s="138" t="s">
        <v>740</v>
      </c>
      <c r="M205" s="102">
        <v>49.4</v>
      </c>
      <c r="N205" s="139">
        <f t="shared" si="25"/>
        <v>17.98</v>
      </c>
      <c r="O205" s="140" t="str">
        <f t="shared" si="26"/>
        <v/>
      </c>
      <c r="P205" s="189">
        <f t="shared" si="27"/>
        <v>1559.0639999999999</v>
      </c>
      <c r="Q205" s="189" t="e">
        <f t="shared" si="30"/>
        <v>#VALUE!</v>
      </c>
      <c r="R205" s="189" t="e">
        <f t="shared" si="31"/>
        <v>#VALUE!</v>
      </c>
      <c r="S205" s="43" t="str">
        <f t="shared" si="28"/>
        <v>A</v>
      </c>
      <c r="T205" s="43">
        <f t="shared" si="32"/>
        <v>17.98</v>
      </c>
      <c r="U205" s="43">
        <f t="shared" si="29"/>
        <v>0</v>
      </c>
      <c r="V205" s="43">
        <f>IF(N205&lt;&gt;0,IF(N205=SVS,0,IF(N205=SVSg,0,IF(N205=Stundenverrechnungssatz!G245,0,IF(N205=Stundenverrechnungssatz!I245,0,IF(N205=Stundenverrechnungssatz!K245,0,IF(N205=Stundenverrechnungssatz!M245,0,1)))))))</f>
        <v>0</v>
      </c>
    </row>
    <row r="206" spans="1:23" s="44" customFormat="1" ht="15" customHeight="1" x14ac:dyDescent="0.2">
      <c r="A206" s="51">
        <v>200</v>
      </c>
      <c r="B206" s="99">
        <v>1</v>
      </c>
      <c r="C206" s="100" t="s">
        <v>196</v>
      </c>
      <c r="D206" s="100"/>
      <c r="E206" s="100" t="s">
        <v>421</v>
      </c>
      <c r="F206" s="100">
        <v>132</v>
      </c>
      <c r="G206" s="100" t="s">
        <v>37</v>
      </c>
      <c r="H206" s="100" t="s">
        <v>289</v>
      </c>
      <c r="I206" s="101">
        <v>21.39</v>
      </c>
      <c r="J206" s="144"/>
      <c r="K206" s="184" t="s">
        <v>31</v>
      </c>
      <c r="L206" s="138" t="s">
        <v>740</v>
      </c>
      <c r="M206" s="102">
        <v>49.4</v>
      </c>
      <c r="N206" s="139">
        <f t="shared" si="25"/>
        <v>17.98</v>
      </c>
      <c r="O206" s="140" t="str">
        <f t="shared" si="26"/>
        <v/>
      </c>
      <c r="P206" s="189">
        <f t="shared" si="27"/>
        <v>1056.6659999999999</v>
      </c>
      <c r="Q206" s="189" t="e">
        <f t="shared" si="30"/>
        <v>#VALUE!</v>
      </c>
      <c r="R206" s="189" t="e">
        <f t="shared" si="31"/>
        <v>#VALUE!</v>
      </c>
      <c r="S206" s="43" t="str">
        <f t="shared" si="28"/>
        <v>A</v>
      </c>
      <c r="T206" s="43">
        <f t="shared" si="32"/>
        <v>17.98</v>
      </c>
      <c r="U206" s="43">
        <f t="shared" si="29"/>
        <v>0</v>
      </c>
      <c r="V206" s="43">
        <f>IF(N206&lt;&gt;0,IF(N206=SVS,0,IF(N206=SVSg,0,IF(N206=Stundenverrechnungssatz!G246,0,IF(N206=Stundenverrechnungssatz!I246,0,IF(N206=Stundenverrechnungssatz!K246,0,IF(N206=Stundenverrechnungssatz!M246,0,1)))))))</f>
        <v>0</v>
      </c>
    </row>
    <row r="207" spans="1:23" s="45" customFormat="1" ht="15" customHeight="1" x14ac:dyDescent="0.2">
      <c r="A207" s="99">
        <v>201</v>
      </c>
      <c r="B207" s="99">
        <v>1</v>
      </c>
      <c r="C207" s="100" t="s">
        <v>196</v>
      </c>
      <c r="D207" s="100"/>
      <c r="E207" s="100" t="s">
        <v>421</v>
      </c>
      <c r="F207" s="100">
        <v>133</v>
      </c>
      <c r="G207" s="100" t="s">
        <v>331</v>
      </c>
      <c r="H207" s="100" t="s">
        <v>289</v>
      </c>
      <c r="I207" s="101">
        <v>40.53</v>
      </c>
      <c r="J207" s="144"/>
      <c r="K207" s="184" t="s">
        <v>47</v>
      </c>
      <c r="L207" s="138"/>
      <c r="M207" s="102">
        <v>247.01</v>
      </c>
      <c r="N207" s="139">
        <f t="shared" si="25"/>
        <v>17.98</v>
      </c>
      <c r="O207" s="140" t="str">
        <f t="shared" si="26"/>
        <v/>
      </c>
      <c r="P207" s="189">
        <f t="shared" si="27"/>
        <v>10011.3153</v>
      </c>
      <c r="Q207" s="189" t="e">
        <f t="shared" si="30"/>
        <v>#VALUE!</v>
      </c>
      <c r="R207" s="189" t="e">
        <f t="shared" si="31"/>
        <v>#VALUE!</v>
      </c>
      <c r="S207" s="43" t="str">
        <f t="shared" si="28"/>
        <v>D</v>
      </c>
      <c r="T207" s="43">
        <f t="shared" si="32"/>
        <v>17.98</v>
      </c>
      <c r="U207" s="43">
        <f t="shared" si="29"/>
        <v>0</v>
      </c>
      <c r="V207" s="43">
        <f>IF(N207&lt;&gt;0,IF(N207=SVS,0,IF(N207=SVSg,0,IF(N207=Stundenverrechnungssatz!G247,0,IF(N207=Stundenverrechnungssatz!I247,0,IF(N207=Stundenverrechnungssatz!K247,0,IF(N207=Stundenverrechnungssatz!M247,0,1)))))))</f>
        <v>0</v>
      </c>
      <c r="W207" s="44"/>
    </row>
    <row r="208" spans="1:23" s="45" customFormat="1" ht="15" customHeight="1" x14ac:dyDescent="0.2">
      <c r="A208" s="51">
        <v>202</v>
      </c>
      <c r="B208" s="99">
        <v>1</v>
      </c>
      <c r="C208" s="100" t="s">
        <v>196</v>
      </c>
      <c r="D208" s="100"/>
      <c r="E208" s="100" t="s">
        <v>421</v>
      </c>
      <c r="F208" s="100">
        <v>135</v>
      </c>
      <c r="G208" s="100" t="s">
        <v>331</v>
      </c>
      <c r="H208" s="100" t="s">
        <v>289</v>
      </c>
      <c r="I208" s="101">
        <v>26.66</v>
      </c>
      <c r="J208" s="144"/>
      <c r="K208" s="184" t="s">
        <v>47</v>
      </c>
      <c r="L208" s="138"/>
      <c r="M208" s="102">
        <v>247.01</v>
      </c>
      <c r="N208" s="139">
        <f t="shared" si="25"/>
        <v>17.98</v>
      </c>
      <c r="O208" s="140" t="str">
        <f t="shared" si="26"/>
        <v/>
      </c>
      <c r="P208" s="189">
        <f t="shared" si="27"/>
        <v>6585.2865999999995</v>
      </c>
      <c r="Q208" s="189" t="e">
        <f t="shared" si="30"/>
        <v>#VALUE!</v>
      </c>
      <c r="R208" s="189" t="e">
        <f t="shared" si="31"/>
        <v>#VALUE!</v>
      </c>
      <c r="S208" s="43" t="str">
        <f t="shared" si="28"/>
        <v>D</v>
      </c>
      <c r="T208" s="43">
        <f t="shared" si="32"/>
        <v>17.98</v>
      </c>
      <c r="U208" s="43">
        <f t="shared" si="29"/>
        <v>0</v>
      </c>
      <c r="V208" s="43">
        <f>IF(N208&lt;&gt;0,IF(N208=SVS,0,IF(N208=SVSg,0,IF(N208=Stundenverrechnungssatz!G248,0,IF(N208=Stundenverrechnungssatz!I248,0,IF(N208=Stundenverrechnungssatz!K248,0,IF(N208=Stundenverrechnungssatz!M248,0,1)))))))</f>
        <v>0</v>
      </c>
      <c r="W208" s="44"/>
    </row>
    <row r="209" spans="1:23" s="45" customFormat="1" ht="15" customHeight="1" x14ac:dyDescent="0.2">
      <c r="A209" s="99">
        <v>203</v>
      </c>
      <c r="B209" s="99">
        <v>1</v>
      </c>
      <c r="C209" s="100" t="s">
        <v>196</v>
      </c>
      <c r="D209" s="100"/>
      <c r="E209" s="100" t="s">
        <v>421</v>
      </c>
      <c r="F209" s="100">
        <v>137</v>
      </c>
      <c r="G209" s="100" t="s">
        <v>331</v>
      </c>
      <c r="H209" s="100" t="s">
        <v>289</v>
      </c>
      <c r="I209" s="101">
        <v>40.25</v>
      </c>
      <c r="J209" s="144"/>
      <c r="K209" s="184" t="s">
        <v>47</v>
      </c>
      <c r="L209" s="138"/>
      <c r="M209" s="102">
        <v>247.01</v>
      </c>
      <c r="N209" s="139">
        <f t="shared" si="25"/>
        <v>17.98</v>
      </c>
      <c r="O209" s="140" t="str">
        <f t="shared" si="26"/>
        <v/>
      </c>
      <c r="P209" s="189">
        <f t="shared" si="27"/>
        <v>9942.1525000000001</v>
      </c>
      <c r="Q209" s="189" t="e">
        <f t="shared" si="30"/>
        <v>#VALUE!</v>
      </c>
      <c r="R209" s="189" t="e">
        <f t="shared" si="31"/>
        <v>#VALUE!</v>
      </c>
      <c r="S209" s="43" t="str">
        <f t="shared" si="28"/>
        <v>D</v>
      </c>
      <c r="T209" s="43">
        <f t="shared" si="32"/>
        <v>17.98</v>
      </c>
      <c r="U209" s="43">
        <f t="shared" si="29"/>
        <v>0</v>
      </c>
      <c r="V209" s="43">
        <f>IF(N209&lt;&gt;0,IF(N209=SVS,0,IF(N209=SVSg,0,IF(N209=Stundenverrechnungssatz!G249,0,IF(N209=Stundenverrechnungssatz!I249,0,IF(N209=Stundenverrechnungssatz!K249,0,IF(N209=Stundenverrechnungssatz!M249,0,1)))))))</f>
        <v>0</v>
      </c>
      <c r="W209" s="44"/>
    </row>
    <row r="210" spans="1:23" s="45" customFormat="1" ht="15" customHeight="1" x14ac:dyDescent="0.2">
      <c r="A210" s="51">
        <v>204</v>
      </c>
      <c r="B210" s="99">
        <v>1</v>
      </c>
      <c r="C210" s="100" t="s">
        <v>196</v>
      </c>
      <c r="D210" s="100"/>
      <c r="E210" s="100" t="s">
        <v>421</v>
      </c>
      <c r="F210" s="100">
        <v>138</v>
      </c>
      <c r="G210" s="100" t="s">
        <v>424</v>
      </c>
      <c r="H210" s="100" t="s">
        <v>289</v>
      </c>
      <c r="I210" s="101">
        <v>22.43</v>
      </c>
      <c r="J210" s="144"/>
      <c r="K210" s="184" t="s">
        <v>31</v>
      </c>
      <c r="L210" s="138" t="s">
        <v>740</v>
      </c>
      <c r="M210" s="102">
        <v>49.4</v>
      </c>
      <c r="N210" s="139">
        <f t="shared" si="25"/>
        <v>17.98</v>
      </c>
      <c r="O210" s="140" t="str">
        <f t="shared" si="26"/>
        <v/>
      </c>
      <c r="P210" s="189">
        <f t="shared" si="27"/>
        <v>1108.0419999999999</v>
      </c>
      <c r="Q210" s="189" t="e">
        <f t="shared" si="30"/>
        <v>#VALUE!</v>
      </c>
      <c r="R210" s="189" t="e">
        <f t="shared" si="31"/>
        <v>#VALUE!</v>
      </c>
      <c r="S210" s="43" t="str">
        <f t="shared" si="28"/>
        <v>A</v>
      </c>
      <c r="T210" s="43">
        <f t="shared" si="32"/>
        <v>17.98</v>
      </c>
      <c r="U210" s="43">
        <f t="shared" si="29"/>
        <v>0</v>
      </c>
      <c r="V210" s="43">
        <f>IF(N210&lt;&gt;0,IF(N210=SVS,0,IF(N210=SVSg,0,IF(N210=Stundenverrechnungssatz!G250,0,IF(N210=Stundenverrechnungssatz!I250,0,IF(N210=Stundenverrechnungssatz!K250,0,IF(N210=Stundenverrechnungssatz!M250,0,1)))))))</f>
        <v>0</v>
      </c>
      <c r="W210" s="44"/>
    </row>
    <row r="211" spans="1:23" s="45" customFormat="1" ht="15" customHeight="1" x14ac:dyDescent="0.2">
      <c r="A211" s="99">
        <v>205</v>
      </c>
      <c r="B211" s="99">
        <v>1</v>
      </c>
      <c r="C211" s="100" t="s">
        <v>196</v>
      </c>
      <c r="D211" s="100"/>
      <c r="E211" s="100" t="s">
        <v>421</v>
      </c>
      <c r="F211" s="100">
        <v>140</v>
      </c>
      <c r="G211" s="100" t="s">
        <v>424</v>
      </c>
      <c r="H211" s="100" t="s">
        <v>289</v>
      </c>
      <c r="I211" s="101">
        <v>17.14</v>
      </c>
      <c r="J211" s="144"/>
      <c r="K211" s="184" t="s">
        <v>31</v>
      </c>
      <c r="L211" s="138" t="s">
        <v>740</v>
      </c>
      <c r="M211" s="102">
        <v>49.4</v>
      </c>
      <c r="N211" s="139">
        <f t="shared" si="25"/>
        <v>17.98</v>
      </c>
      <c r="O211" s="140" t="str">
        <f t="shared" si="26"/>
        <v/>
      </c>
      <c r="P211" s="189">
        <f t="shared" si="27"/>
        <v>846.71600000000001</v>
      </c>
      <c r="Q211" s="189" t="e">
        <f t="shared" si="30"/>
        <v>#VALUE!</v>
      </c>
      <c r="R211" s="189" t="e">
        <f t="shared" si="31"/>
        <v>#VALUE!</v>
      </c>
      <c r="S211" s="43" t="str">
        <f t="shared" si="28"/>
        <v>A</v>
      </c>
      <c r="T211" s="43">
        <f t="shared" si="32"/>
        <v>17.98</v>
      </c>
      <c r="U211" s="43">
        <f t="shared" si="29"/>
        <v>0</v>
      </c>
      <c r="V211" s="43">
        <f>IF(N211&lt;&gt;0,IF(N211=SVS,0,IF(N211=SVSg,0,IF(N211=Stundenverrechnungssatz!G251,0,IF(N211=Stundenverrechnungssatz!I251,0,IF(N211=Stundenverrechnungssatz!K251,0,IF(N211=Stundenverrechnungssatz!M251,0,1)))))))</f>
        <v>0</v>
      </c>
      <c r="W211" s="44"/>
    </row>
    <row r="212" spans="1:23" s="44" customFormat="1" ht="15" customHeight="1" x14ac:dyDescent="0.2">
      <c r="A212" s="51">
        <v>206</v>
      </c>
      <c r="B212" s="99">
        <v>1</v>
      </c>
      <c r="C212" s="100" t="s">
        <v>196</v>
      </c>
      <c r="D212" s="100"/>
      <c r="E212" s="100" t="s">
        <v>421</v>
      </c>
      <c r="F212" s="100">
        <v>141</v>
      </c>
      <c r="G212" s="100" t="s">
        <v>412</v>
      </c>
      <c r="H212" s="100" t="s">
        <v>289</v>
      </c>
      <c r="I212" s="101">
        <v>7.87</v>
      </c>
      <c r="J212" s="144"/>
      <c r="K212" s="184" t="s">
        <v>54</v>
      </c>
      <c r="L212" s="138"/>
      <c r="M212" s="102">
        <v>247.01</v>
      </c>
      <c r="N212" s="139">
        <f t="shared" si="25"/>
        <v>17.98</v>
      </c>
      <c r="O212" s="140" t="str">
        <f t="shared" si="26"/>
        <v/>
      </c>
      <c r="P212" s="189">
        <f t="shared" si="27"/>
        <v>1943.9686999999999</v>
      </c>
      <c r="Q212" s="189" t="e">
        <f t="shared" si="30"/>
        <v>#VALUE!</v>
      </c>
      <c r="R212" s="189" t="e">
        <f t="shared" si="31"/>
        <v>#VALUE!</v>
      </c>
      <c r="S212" s="43" t="str">
        <f t="shared" si="28"/>
        <v>T</v>
      </c>
      <c r="T212" s="43">
        <f t="shared" si="32"/>
        <v>17.98</v>
      </c>
      <c r="U212" s="43">
        <f t="shared" si="29"/>
        <v>0</v>
      </c>
      <c r="V212" s="43">
        <f>IF(N212&lt;&gt;0,IF(N212=SVS,0,IF(N212=SVSg,0,IF(N212=Stundenverrechnungssatz!G252,0,IF(N212=Stundenverrechnungssatz!I252,0,IF(N212=Stundenverrechnungssatz!K252,0,IF(N212=Stundenverrechnungssatz!M252,0,1)))))))</f>
        <v>0</v>
      </c>
    </row>
    <row r="213" spans="1:23" s="44" customFormat="1" ht="15" customHeight="1" x14ac:dyDescent="0.2">
      <c r="A213" s="99">
        <v>207</v>
      </c>
      <c r="B213" s="99">
        <v>1</v>
      </c>
      <c r="C213" s="100" t="s">
        <v>196</v>
      </c>
      <c r="D213" s="100"/>
      <c r="E213" s="100" t="s">
        <v>421</v>
      </c>
      <c r="F213" s="100">
        <v>142</v>
      </c>
      <c r="G213" s="100" t="s">
        <v>424</v>
      </c>
      <c r="H213" s="100" t="s">
        <v>289</v>
      </c>
      <c r="I213" s="101">
        <v>16.920000000000002</v>
      </c>
      <c r="J213" s="144"/>
      <c r="K213" s="184" t="s">
        <v>31</v>
      </c>
      <c r="L213" s="138" t="s">
        <v>740</v>
      </c>
      <c r="M213" s="102">
        <v>49.4</v>
      </c>
      <c r="N213" s="139">
        <f t="shared" si="25"/>
        <v>17.98</v>
      </c>
      <c r="O213" s="140" t="str">
        <f t="shared" si="26"/>
        <v/>
      </c>
      <c r="P213" s="189">
        <f t="shared" si="27"/>
        <v>835.84800000000007</v>
      </c>
      <c r="Q213" s="189" t="e">
        <f t="shared" si="30"/>
        <v>#VALUE!</v>
      </c>
      <c r="R213" s="189" t="e">
        <f t="shared" si="31"/>
        <v>#VALUE!</v>
      </c>
      <c r="S213" s="43" t="str">
        <f t="shared" si="28"/>
        <v>A</v>
      </c>
      <c r="T213" s="43">
        <f t="shared" si="32"/>
        <v>17.98</v>
      </c>
      <c r="U213" s="43">
        <f t="shared" si="29"/>
        <v>0</v>
      </c>
      <c r="V213" s="43">
        <f>IF(N213&lt;&gt;0,IF(N213=SVS,0,IF(N213=SVSg,0,IF(N213=Stundenverrechnungssatz!G253,0,IF(N213=Stundenverrechnungssatz!I253,0,IF(N213=Stundenverrechnungssatz!K253,0,IF(N213=Stundenverrechnungssatz!M253,0,1)))))))</f>
        <v>0</v>
      </c>
    </row>
    <row r="214" spans="1:23" s="44" customFormat="1" ht="15" customHeight="1" x14ac:dyDescent="0.2">
      <c r="A214" s="51">
        <v>208</v>
      </c>
      <c r="B214" s="99">
        <v>1</v>
      </c>
      <c r="C214" s="100" t="s">
        <v>196</v>
      </c>
      <c r="D214" s="100"/>
      <c r="E214" s="100" t="s">
        <v>421</v>
      </c>
      <c r="F214" s="100">
        <v>143</v>
      </c>
      <c r="G214" s="100" t="s">
        <v>425</v>
      </c>
      <c r="H214" s="100" t="s">
        <v>289</v>
      </c>
      <c r="I214" s="101">
        <v>5.03</v>
      </c>
      <c r="J214" s="144"/>
      <c r="K214" s="184" t="s">
        <v>33</v>
      </c>
      <c r="L214" s="138"/>
      <c r="M214" s="102">
        <v>0</v>
      </c>
      <c r="N214" s="139">
        <f t="shared" si="25"/>
        <v>17.98</v>
      </c>
      <c r="O214" s="140">
        <f t="shared" si="26"/>
        <v>1.0000000000000001E-5</v>
      </c>
      <c r="P214" s="189">
        <f t="shared" si="27"/>
        <v>0</v>
      </c>
      <c r="Q214" s="189">
        <f t="shared" si="30"/>
        <v>0</v>
      </c>
      <c r="R214" s="189">
        <f t="shared" si="31"/>
        <v>0</v>
      </c>
      <c r="S214" s="43" t="str">
        <f t="shared" si="28"/>
        <v>N</v>
      </c>
      <c r="T214" s="43">
        <f t="shared" si="32"/>
        <v>17.98</v>
      </c>
      <c r="U214" s="43">
        <f t="shared" si="29"/>
        <v>0</v>
      </c>
      <c r="V214" s="43">
        <f>IF(N214&lt;&gt;0,IF(N214=SVS,0,IF(N214=SVSg,0,IF(N214=Stundenverrechnungssatz!G254,0,IF(N214=Stundenverrechnungssatz!I254,0,IF(N214=Stundenverrechnungssatz!K254,0,IF(N214=Stundenverrechnungssatz!M254,0,1)))))))</f>
        <v>0</v>
      </c>
    </row>
    <row r="215" spans="1:23" s="44" customFormat="1" ht="15" customHeight="1" x14ac:dyDescent="0.2">
      <c r="A215" s="99">
        <v>209</v>
      </c>
      <c r="B215" s="99">
        <v>1</v>
      </c>
      <c r="C215" s="100" t="s">
        <v>196</v>
      </c>
      <c r="D215" s="100"/>
      <c r="E215" s="100" t="s">
        <v>421</v>
      </c>
      <c r="F215" s="100">
        <v>144</v>
      </c>
      <c r="G215" s="100" t="s">
        <v>424</v>
      </c>
      <c r="H215" s="100" t="s">
        <v>289</v>
      </c>
      <c r="I215" s="101">
        <v>17.14</v>
      </c>
      <c r="J215" s="144"/>
      <c r="K215" s="184" t="s">
        <v>31</v>
      </c>
      <c r="L215" s="138" t="s">
        <v>740</v>
      </c>
      <c r="M215" s="102">
        <v>49.4</v>
      </c>
      <c r="N215" s="139">
        <f t="shared" si="25"/>
        <v>17.98</v>
      </c>
      <c r="O215" s="140" t="str">
        <f t="shared" si="26"/>
        <v/>
      </c>
      <c r="P215" s="189">
        <f t="shared" si="27"/>
        <v>846.71600000000001</v>
      </c>
      <c r="Q215" s="189" t="e">
        <f t="shared" si="30"/>
        <v>#VALUE!</v>
      </c>
      <c r="R215" s="189" t="e">
        <f t="shared" si="31"/>
        <v>#VALUE!</v>
      </c>
      <c r="S215" s="43" t="str">
        <f t="shared" si="28"/>
        <v>A</v>
      </c>
      <c r="T215" s="43">
        <f t="shared" si="32"/>
        <v>17.98</v>
      </c>
      <c r="U215" s="43">
        <f t="shared" si="29"/>
        <v>0</v>
      </c>
      <c r="V215" s="43">
        <f>IF(N215&lt;&gt;0,IF(N215=SVS,0,IF(N215=SVSg,0,IF(N215=Stundenverrechnungssatz!G255,0,IF(N215=Stundenverrechnungssatz!I255,0,IF(N215=Stundenverrechnungssatz!K255,0,IF(N215=Stundenverrechnungssatz!M255,0,1)))))))</f>
        <v>0</v>
      </c>
    </row>
    <row r="216" spans="1:23" s="44" customFormat="1" ht="15" customHeight="1" x14ac:dyDescent="0.2">
      <c r="A216" s="51">
        <v>210</v>
      </c>
      <c r="B216" s="99">
        <v>1</v>
      </c>
      <c r="C216" s="100" t="s">
        <v>196</v>
      </c>
      <c r="D216" s="100"/>
      <c r="E216" s="100" t="s">
        <v>421</v>
      </c>
      <c r="F216" s="100">
        <v>145</v>
      </c>
      <c r="G216" s="100" t="s">
        <v>203</v>
      </c>
      <c r="H216" s="100" t="s">
        <v>289</v>
      </c>
      <c r="I216" s="101">
        <v>6.48</v>
      </c>
      <c r="J216" s="144"/>
      <c r="K216" s="184" t="s">
        <v>33</v>
      </c>
      <c r="L216" s="138"/>
      <c r="M216" s="102">
        <v>0</v>
      </c>
      <c r="N216" s="139">
        <f t="shared" si="25"/>
        <v>17.98</v>
      </c>
      <c r="O216" s="140">
        <f t="shared" si="26"/>
        <v>1.0000000000000001E-5</v>
      </c>
      <c r="P216" s="189">
        <f t="shared" si="27"/>
        <v>0</v>
      </c>
      <c r="Q216" s="189">
        <f t="shared" si="30"/>
        <v>0</v>
      </c>
      <c r="R216" s="189">
        <f t="shared" si="31"/>
        <v>0</v>
      </c>
      <c r="S216" s="43" t="str">
        <f t="shared" si="28"/>
        <v>N</v>
      </c>
      <c r="T216" s="43">
        <f t="shared" si="32"/>
        <v>17.98</v>
      </c>
      <c r="U216" s="43">
        <f t="shared" si="29"/>
        <v>0</v>
      </c>
      <c r="V216" s="43">
        <f>IF(N216&lt;&gt;0,IF(N216=SVS,0,IF(N216=SVSg,0,IF(N216=Stundenverrechnungssatz!G256,0,IF(N216=Stundenverrechnungssatz!I256,0,IF(N216=Stundenverrechnungssatz!K256,0,IF(N216=Stundenverrechnungssatz!M256,0,1)))))))</f>
        <v>0</v>
      </c>
    </row>
    <row r="217" spans="1:23" s="44" customFormat="1" ht="15" customHeight="1" x14ac:dyDescent="0.2">
      <c r="A217" s="99">
        <v>211</v>
      </c>
      <c r="B217" s="99">
        <v>1</v>
      </c>
      <c r="C217" s="100" t="s">
        <v>196</v>
      </c>
      <c r="D217" s="100"/>
      <c r="E217" s="100" t="s">
        <v>421</v>
      </c>
      <c r="F217" s="100">
        <v>146</v>
      </c>
      <c r="G217" s="100" t="s">
        <v>424</v>
      </c>
      <c r="H217" s="100" t="s">
        <v>289</v>
      </c>
      <c r="I217" s="101">
        <v>16.920000000000002</v>
      </c>
      <c r="J217" s="144"/>
      <c r="K217" s="184" t="s">
        <v>31</v>
      </c>
      <c r="L217" s="138" t="s">
        <v>740</v>
      </c>
      <c r="M217" s="102">
        <v>49.4</v>
      </c>
      <c r="N217" s="139">
        <f t="shared" si="25"/>
        <v>17.98</v>
      </c>
      <c r="O217" s="140" t="str">
        <f t="shared" si="26"/>
        <v/>
      </c>
      <c r="P217" s="189">
        <f t="shared" si="27"/>
        <v>835.84800000000007</v>
      </c>
      <c r="Q217" s="189" t="e">
        <f t="shared" si="30"/>
        <v>#VALUE!</v>
      </c>
      <c r="R217" s="189" t="e">
        <f t="shared" si="31"/>
        <v>#VALUE!</v>
      </c>
      <c r="S217" s="43" t="str">
        <f t="shared" si="28"/>
        <v>A</v>
      </c>
      <c r="T217" s="43">
        <f t="shared" si="32"/>
        <v>17.98</v>
      </c>
      <c r="U217" s="43">
        <f t="shared" si="29"/>
        <v>0</v>
      </c>
      <c r="V217" s="43">
        <f>IF(N217&lt;&gt;0,IF(N217=SVS,0,IF(N217=SVSg,0,IF(N217=Stundenverrechnungssatz!G257,0,IF(N217=Stundenverrechnungssatz!I257,0,IF(N217=Stundenverrechnungssatz!K257,0,IF(N217=Stundenverrechnungssatz!M257,0,1)))))))</f>
        <v>0</v>
      </c>
    </row>
    <row r="218" spans="1:23" s="44" customFormat="1" ht="15" customHeight="1" x14ac:dyDescent="0.2">
      <c r="A218" s="51">
        <v>212</v>
      </c>
      <c r="B218" s="99">
        <v>1</v>
      </c>
      <c r="C218" s="100" t="s">
        <v>196</v>
      </c>
      <c r="D218" s="100"/>
      <c r="E218" s="100" t="s">
        <v>421</v>
      </c>
      <c r="F218" s="100">
        <v>147</v>
      </c>
      <c r="G218" s="100" t="s">
        <v>424</v>
      </c>
      <c r="H218" s="100" t="s">
        <v>289</v>
      </c>
      <c r="I218" s="101">
        <v>22.43</v>
      </c>
      <c r="J218" s="144"/>
      <c r="K218" s="184" t="s">
        <v>31</v>
      </c>
      <c r="L218" s="138" t="s">
        <v>740</v>
      </c>
      <c r="M218" s="102">
        <v>49.4</v>
      </c>
      <c r="N218" s="139">
        <f t="shared" si="25"/>
        <v>17.98</v>
      </c>
      <c r="O218" s="140" t="str">
        <f t="shared" si="26"/>
        <v/>
      </c>
      <c r="P218" s="189">
        <f t="shared" si="27"/>
        <v>1108.0419999999999</v>
      </c>
      <c r="Q218" s="189" t="e">
        <f t="shared" si="30"/>
        <v>#VALUE!</v>
      </c>
      <c r="R218" s="189" t="e">
        <f t="shared" si="31"/>
        <v>#VALUE!</v>
      </c>
      <c r="S218" s="43" t="str">
        <f t="shared" si="28"/>
        <v>A</v>
      </c>
      <c r="T218" s="43">
        <f t="shared" si="32"/>
        <v>17.98</v>
      </c>
      <c r="U218" s="43">
        <f t="shared" si="29"/>
        <v>0</v>
      </c>
      <c r="V218" s="43">
        <f>IF(N218&lt;&gt;0,IF(N218=SVS,0,IF(N218=SVSg,0,IF(N218=Stundenverrechnungssatz!G258,0,IF(N218=Stundenverrechnungssatz!I258,0,IF(N218=Stundenverrechnungssatz!K258,0,IF(N218=Stundenverrechnungssatz!M258,0,1)))))))</f>
        <v>0</v>
      </c>
    </row>
    <row r="219" spans="1:23" s="44" customFormat="1" ht="15" customHeight="1" x14ac:dyDescent="0.2">
      <c r="A219" s="99">
        <v>213</v>
      </c>
      <c r="B219" s="99">
        <v>1</v>
      </c>
      <c r="C219" s="100" t="s">
        <v>196</v>
      </c>
      <c r="D219" s="100"/>
      <c r="E219" s="100" t="s">
        <v>421</v>
      </c>
      <c r="F219" s="100">
        <v>148</v>
      </c>
      <c r="G219" s="100" t="s">
        <v>424</v>
      </c>
      <c r="H219" s="100" t="s">
        <v>289</v>
      </c>
      <c r="I219" s="101">
        <v>28.28</v>
      </c>
      <c r="J219" s="144"/>
      <c r="K219" s="184" t="s">
        <v>31</v>
      </c>
      <c r="L219" s="138" t="s">
        <v>740</v>
      </c>
      <c r="M219" s="102">
        <v>49.4</v>
      </c>
      <c r="N219" s="139">
        <f t="shared" si="25"/>
        <v>17.98</v>
      </c>
      <c r="O219" s="140" t="str">
        <f t="shared" si="26"/>
        <v/>
      </c>
      <c r="P219" s="189">
        <f t="shared" si="27"/>
        <v>1397.0319999999999</v>
      </c>
      <c r="Q219" s="189" t="e">
        <f t="shared" si="30"/>
        <v>#VALUE!</v>
      </c>
      <c r="R219" s="189" t="e">
        <f t="shared" si="31"/>
        <v>#VALUE!</v>
      </c>
      <c r="S219" s="43" t="str">
        <f t="shared" si="28"/>
        <v>A</v>
      </c>
      <c r="T219" s="43">
        <f t="shared" si="32"/>
        <v>17.98</v>
      </c>
      <c r="U219" s="43">
        <f t="shared" si="29"/>
        <v>0</v>
      </c>
      <c r="V219" s="43">
        <f>IF(N219&lt;&gt;0,IF(N219=SVS,0,IF(N219=SVSg,0,IF(N219=Stundenverrechnungssatz!G259,0,IF(N219=Stundenverrechnungssatz!I259,0,IF(N219=Stundenverrechnungssatz!K259,0,IF(N219=Stundenverrechnungssatz!M259,0,1)))))))</f>
        <v>0</v>
      </c>
    </row>
    <row r="220" spans="1:23" s="44" customFormat="1" ht="15" customHeight="1" x14ac:dyDescent="0.2">
      <c r="A220" s="51">
        <v>214</v>
      </c>
      <c r="B220" s="99">
        <v>1</v>
      </c>
      <c r="C220" s="100" t="s">
        <v>196</v>
      </c>
      <c r="D220" s="100"/>
      <c r="E220" s="100" t="s">
        <v>421</v>
      </c>
      <c r="F220" s="100">
        <v>149</v>
      </c>
      <c r="G220" s="100" t="s">
        <v>424</v>
      </c>
      <c r="H220" s="100" t="s">
        <v>289</v>
      </c>
      <c r="I220" s="101">
        <v>22.67</v>
      </c>
      <c r="J220" s="144"/>
      <c r="K220" s="184" t="s">
        <v>31</v>
      </c>
      <c r="L220" s="138" t="s">
        <v>740</v>
      </c>
      <c r="M220" s="102">
        <v>49.4</v>
      </c>
      <c r="N220" s="139">
        <f t="shared" si="25"/>
        <v>17.98</v>
      </c>
      <c r="O220" s="140" t="str">
        <f t="shared" si="26"/>
        <v/>
      </c>
      <c r="P220" s="189">
        <f t="shared" si="27"/>
        <v>1119.8980000000001</v>
      </c>
      <c r="Q220" s="189" t="e">
        <f t="shared" si="30"/>
        <v>#VALUE!</v>
      </c>
      <c r="R220" s="189" t="e">
        <f t="shared" si="31"/>
        <v>#VALUE!</v>
      </c>
      <c r="S220" s="43" t="str">
        <f t="shared" si="28"/>
        <v>A</v>
      </c>
      <c r="T220" s="43">
        <f t="shared" si="32"/>
        <v>17.98</v>
      </c>
      <c r="U220" s="43">
        <f t="shared" si="29"/>
        <v>0</v>
      </c>
      <c r="V220" s="43">
        <f>IF(N220&lt;&gt;0,IF(N220=SVS,0,IF(N220=SVSg,0,IF(N220=Stundenverrechnungssatz!G260,0,IF(N220=Stundenverrechnungssatz!I260,0,IF(N220=Stundenverrechnungssatz!K260,0,IF(N220=Stundenverrechnungssatz!M260,0,1)))))))</f>
        <v>0</v>
      </c>
    </row>
    <row r="221" spans="1:23" s="44" customFormat="1" ht="15" customHeight="1" x14ac:dyDescent="0.2">
      <c r="A221" s="99">
        <v>215</v>
      </c>
      <c r="B221" s="99">
        <v>1</v>
      </c>
      <c r="C221" s="100" t="s">
        <v>196</v>
      </c>
      <c r="D221" s="100"/>
      <c r="E221" s="100" t="s">
        <v>421</v>
      </c>
      <c r="F221" s="100">
        <v>151</v>
      </c>
      <c r="G221" s="100" t="s">
        <v>424</v>
      </c>
      <c r="H221" s="100" t="s">
        <v>289</v>
      </c>
      <c r="I221" s="101">
        <v>31.27</v>
      </c>
      <c r="J221" s="144"/>
      <c r="K221" s="184" t="s">
        <v>31</v>
      </c>
      <c r="L221" s="138" t="s">
        <v>740</v>
      </c>
      <c r="M221" s="102">
        <v>49.4</v>
      </c>
      <c r="N221" s="139">
        <f t="shared" si="25"/>
        <v>17.98</v>
      </c>
      <c r="O221" s="140" t="str">
        <f t="shared" si="26"/>
        <v/>
      </c>
      <c r="P221" s="189">
        <f t="shared" si="27"/>
        <v>1544.7379999999998</v>
      </c>
      <c r="Q221" s="189" t="e">
        <f t="shared" si="30"/>
        <v>#VALUE!</v>
      </c>
      <c r="R221" s="189" t="e">
        <f t="shared" si="31"/>
        <v>#VALUE!</v>
      </c>
      <c r="S221" s="43" t="str">
        <f t="shared" si="28"/>
        <v>A</v>
      </c>
      <c r="T221" s="43">
        <f t="shared" si="32"/>
        <v>17.98</v>
      </c>
      <c r="U221" s="43">
        <f t="shared" si="29"/>
        <v>0</v>
      </c>
      <c r="V221" s="43">
        <f>IF(N221&lt;&gt;0,IF(N221=SVS,0,IF(N221=SVSg,0,IF(N221=Stundenverrechnungssatz!G261,0,IF(N221=Stundenverrechnungssatz!I261,0,IF(N221=Stundenverrechnungssatz!K261,0,IF(N221=Stundenverrechnungssatz!M261,0,1)))))))</f>
        <v>0</v>
      </c>
    </row>
    <row r="222" spans="1:23" s="44" customFormat="1" ht="15" customHeight="1" x14ac:dyDescent="0.2">
      <c r="A222" s="51">
        <v>216</v>
      </c>
      <c r="B222" s="99">
        <v>1</v>
      </c>
      <c r="C222" s="100" t="s">
        <v>196</v>
      </c>
      <c r="D222" s="100"/>
      <c r="E222" s="100" t="s">
        <v>421</v>
      </c>
      <c r="F222" s="100" t="s">
        <v>426</v>
      </c>
      <c r="G222" s="100" t="s">
        <v>372</v>
      </c>
      <c r="H222" s="100" t="s">
        <v>205</v>
      </c>
      <c r="I222" s="101">
        <v>9.26</v>
      </c>
      <c r="J222" s="144"/>
      <c r="K222" s="184" t="s">
        <v>32</v>
      </c>
      <c r="L222" s="138"/>
      <c r="M222" s="102">
        <v>247.01</v>
      </c>
      <c r="N222" s="139">
        <f t="shared" si="25"/>
        <v>17.98</v>
      </c>
      <c r="O222" s="140" t="str">
        <f t="shared" si="26"/>
        <v/>
      </c>
      <c r="P222" s="189">
        <f t="shared" si="27"/>
        <v>2287.3125999999997</v>
      </c>
      <c r="Q222" s="189" t="e">
        <f t="shared" si="30"/>
        <v>#VALUE!</v>
      </c>
      <c r="R222" s="189" t="e">
        <f t="shared" si="31"/>
        <v>#VALUE!</v>
      </c>
      <c r="S222" s="43" t="str">
        <f t="shared" si="28"/>
        <v>C</v>
      </c>
      <c r="T222" s="43">
        <f t="shared" si="32"/>
        <v>17.98</v>
      </c>
      <c r="U222" s="43">
        <f t="shared" si="29"/>
        <v>0</v>
      </c>
      <c r="V222" s="43">
        <f>IF(N222&lt;&gt;0,IF(N222=SVS,0,IF(N222=SVSg,0,IF(N222=Stundenverrechnungssatz!G262,0,IF(N222=Stundenverrechnungssatz!I262,0,IF(N222=Stundenverrechnungssatz!K262,0,IF(N222=Stundenverrechnungssatz!M262,0,1)))))))</f>
        <v>0</v>
      </c>
    </row>
    <row r="223" spans="1:23" s="44" customFormat="1" ht="15" customHeight="1" x14ac:dyDescent="0.2">
      <c r="A223" s="99">
        <v>217</v>
      </c>
      <c r="B223" s="99">
        <v>1</v>
      </c>
      <c r="C223" s="100" t="s">
        <v>196</v>
      </c>
      <c r="D223" s="100"/>
      <c r="E223" s="100" t="s">
        <v>421</v>
      </c>
      <c r="F223" s="100" t="s">
        <v>426</v>
      </c>
      <c r="G223" s="100" t="s">
        <v>371</v>
      </c>
      <c r="H223" s="100" t="s">
        <v>205</v>
      </c>
      <c r="I223" s="101">
        <v>11.97</v>
      </c>
      <c r="J223" s="144"/>
      <c r="K223" s="184" t="s">
        <v>32</v>
      </c>
      <c r="L223" s="138"/>
      <c r="M223" s="102">
        <v>247.01</v>
      </c>
      <c r="N223" s="139">
        <f t="shared" si="25"/>
        <v>17.98</v>
      </c>
      <c r="O223" s="140" t="str">
        <f t="shared" si="26"/>
        <v/>
      </c>
      <c r="P223" s="189">
        <f t="shared" si="27"/>
        <v>2956.7096999999999</v>
      </c>
      <c r="Q223" s="189" t="e">
        <f t="shared" si="30"/>
        <v>#VALUE!</v>
      </c>
      <c r="R223" s="189" t="e">
        <f t="shared" si="31"/>
        <v>#VALUE!</v>
      </c>
      <c r="S223" s="43" t="str">
        <f t="shared" si="28"/>
        <v>C</v>
      </c>
      <c r="T223" s="43">
        <f t="shared" si="32"/>
        <v>17.98</v>
      </c>
      <c r="U223" s="43">
        <f t="shared" si="29"/>
        <v>0</v>
      </c>
      <c r="V223" s="43">
        <f>IF(N223&lt;&gt;0,IF(N223=SVS,0,IF(N223=SVSg,0,IF(N223=Stundenverrechnungssatz!G263,0,IF(N223=Stundenverrechnungssatz!I263,0,IF(N223=Stundenverrechnungssatz!K263,0,IF(N223=Stundenverrechnungssatz!M263,0,1)))))))</f>
        <v>0</v>
      </c>
    </row>
    <row r="224" spans="1:23" s="44" customFormat="1" ht="15" customHeight="1" x14ac:dyDescent="0.2">
      <c r="A224" s="51">
        <v>218</v>
      </c>
      <c r="B224" s="99">
        <v>1</v>
      </c>
      <c r="C224" s="100" t="s">
        <v>196</v>
      </c>
      <c r="D224" s="100"/>
      <c r="E224" s="100" t="s">
        <v>421</v>
      </c>
      <c r="F224" s="100" t="s">
        <v>427</v>
      </c>
      <c r="G224" s="100" t="s">
        <v>374</v>
      </c>
      <c r="H224" s="100" t="s">
        <v>205</v>
      </c>
      <c r="I224" s="101">
        <v>5.99</v>
      </c>
      <c r="J224" s="144"/>
      <c r="K224" s="184" t="s">
        <v>52</v>
      </c>
      <c r="L224" s="138"/>
      <c r="M224" s="102">
        <v>247.01</v>
      </c>
      <c r="N224" s="139">
        <f t="shared" si="25"/>
        <v>17.98</v>
      </c>
      <c r="O224" s="140" t="str">
        <f t="shared" si="26"/>
        <v/>
      </c>
      <c r="P224" s="189">
        <f t="shared" si="27"/>
        <v>1479.5898999999999</v>
      </c>
      <c r="Q224" s="189" t="e">
        <f t="shared" si="30"/>
        <v>#VALUE!</v>
      </c>
      <c r="R224" s="189" t="e">
        <f t="shared" si="31"/>
        <v>#VALUE!</v>
      </c>
      <c r="S224" s="43" t="str">
        <f t="shared" si="28"/>
        <v>K</v>
      </c>
      <c r="T224" s="43">
        <f t="shared" si="32"/>
        <v>17.98</v>
      </c>
      <c r="U224" s="43">
        <f t="shared" si="29"/>
        <v>0</v>
      </c>
      <c r="V224" s="43">
        <f>IF(N224&lt;&gt;0,IF(N224=SVS,0,IF(N224=SVSg,0,IF(N224=Stundenverrechnungssatz!G264,0,IF(N224=Stundenverrechnungssatz!I264,0,IF(N224=Stundenverrechnungssatz!K264,0,IF(N224=Stundenverrechnungssatz!M264,0,1)))))))</f>
        <v>0</v>
      </c>
    </row>
    <row r="225" spans="1:23" s="44" customFormat="1" ht="15" customHeight="1" x14ac:dyDescent="0.2">
      <c r="A225" s="99">
        <v>219</v>
      </c>
      <c r="B225" s="99">
        <v>1</v>
      </c>
      <c r="C225" s="100" t="s">
        <v>196</v>
      </c>
      <c r="D225" s="100"/>
      <c r="E225" s="100" t="s">
        <v>421</v>
      </c>
      <c r="F225" s="100" t="s">
        <v>428</v>
      </c>
      <c r="G225" s="100" t="s">
        <v>203</v>
      </c>
      <c r="H225" s="100" t="s">
        <v>205</v>
      </c>
      <c r="I225" s="101">
        <v>5.03</v>
      </c>
      <c r="J225" s="144"/>
      <c r="K225" s="184" t="s">
        <v>33</v>
      </c>
      <c r="L225" s="138"/>
      <c r="M225" s="102">
        <v>0</v>
      </c>
      <c r="N225" s="139">
        <f t="shared" si="25"/>
        <v>17.98</v>
      </c>
      <c r="O225" s="140">
        <f t="shared" si="26"/>
        <v>1.0000000000000001E-5</v>
      </c>
      <c r="P225" s="189">
        <f t="shared" si="27"/>
        <v>0</v>
      </c>
      <c r="Q225" s="189">
        <f t="shared" si="30"/>
        <v>0</v>
      </c>
      <c r="R225" s="189">
        <f t="shared" si="31"/>
        <v>0</v>
      </c>
      <c r="S225" s="43" t="str">
        <f t="shared" si="28"/>
        <v>N</v>
      </c>
      <c r="T225" s="43">
        <f t="shared" si="32"/>
        <v>17.98</v>
      </c>
      <c r="U225" s="43">
        <f t="shared" si="29"/>
        <v>0</v>
      </c>
      <c r="V225" s="43">
        <f>IF(N225&lt;&gt;0,IF(N225=SVS,0,IF(N225=SVSg,0,IF(N225=Stundenverrechnungssatz!G265,0,IF(N225=Stundenverrechnungssatz!I265,0,IF(N225=Stundenverrechnungssatz!K265,0,IF(N225=Stundenverrechnungssatz!M265,0,1)))))))</f>
        <v>0</v>
      </c>
    </row>
    <row r="226" spans="1:23" s="44" customFormat="1" ht="15" customHeight="1" x14ac:dyDescent="0.2">
      <c r="A226" s="51">
        <v>220</v>
      </c>
      <c r="B226" s="99">
        <v>1</v>
      </c>
      <c r="C226" s="100" t="s">
        <v>196</v>
      </c>
      <c r="D226" s="100"/>
      <c r="E226" s="100" t="s">
        <v>421</v>
      </c>
      <c r="F226" s="100" t="s">
        <v>429</v>
      </c>
      <c r="G226" s="100" t="s">
        <v>371</v>
      </c>
      <c r="H226" s="100" t="s">
        <v>205</v>
      </c>
      <c r="I226" s="101">
        <v>3.41</v>
      </c>
      <c r="J226" s="144"/>
      <c r="K226" s="184" t="s">
        <v>32</v>
      </c>
      <c r="L226" s="138"/>
      <c r="M226" s="102">
        <v>247.01</v>
      </c>
      <c r="N226" s="139">
        <f t="shared" si="25"/>
        <v>17.98</v>
      </c>
      <c r="O226" s="140" t="str">
        <f t="shared" si="26"/>
        <v/>
      </c>
      <c r="P226" s="189">
        <f t="shared" si="27"/>
        <v>842.30409999999995</v>
      </c>
      <c r="Q226" s="189" t="e">
        <f t="shared" si="30"/>
        <v>#VALUE!</v>
      </c>
      <c r="R226" s="189" t="e">
        <f t="shared" si="31"/>
        <v>#VALUE!</v>
      </c>
      <c r="S226" s="43" t="str">
        <f t="shared" si="28"/>
        <v>C</v>
      </c>
      <c r="T226" s="43">
        <f t="shared" si="32"/>
        <v>17.98</v>
      </c>
      <c r="U226" s="43">
        <f t="shared" si="29"/>
        <v>0</v>
      </c>
      <c r="V226" s="43">
        <f>IF(N226&lt;&gt;0,IF(N226=SVS,0,IF(N226=SVSg,0,IF(N226=Stundenverrechnungssatz!G266,0,IF(N226=Stundenverrechnungssatz!I266,0,IF(N226=Stundenverrechnungssatz!K266,0,IF(N226=Stundenverrechnungssatz!M266,0,1)))))))</f>
        <v>0</v>
      </c>
    </row>
    <row r="227" spans="1:23" s="44" customFormat="1" ht="15" customHeight="1" x14ac:dyDescent="0.2">
      <c r="A227" s="99">
        <v>221</v>
      </c>
      <c r="B227" s="99">
        <v>1</v>
      </c>
      <c r="C227" s="100" t="s">
        <v>196</v>
      </c>
      <c r="D227" s="100"/>
      <c r="E227" s="100" t="s">
        <v>421</v>
      </c>
      <c r="F227" s="100" t="s">
        <v>429</v>
      </c>
      <c r="G227" s="100" t="s">
        <v>372</v>
      </c>
      <c r="H227" s="100" t="s">
        <v>205</v>
      </c>
      <c r="I227" s="101">
        <v>5.99</v>
      </c>
      <c r="J227" s="144"/>
      <c r="K227" s="184" t="s">
        <v>32</v>
      </c>
      <c r="L227" s="138"/>
      <c r="M227" s="102">
        <v>247.01</v>
      </c>
      <c r="N227" s="139">
        <f t="shared" si="25"/>
        <v>17.98</v>
      </c>
      <c r="O227" s="140" t="str">
        <f t="shared" si="26"/>
        <v/>
      </c>
      <c r="P227" s="189">
        <f t="shared" si="27"/>
        <v>1479.5898999999999</v>
      </c>
      <c r="Q227" s="189" t="e">
        <f t="shared" si="30"/>
        <v>#VALUE!</v>
      </c>
      <c r="R227" s="189" t="e">
        <f t="shared" si="31"/>
        <v>#VALUE!</v>
      </c>
      <c r="S227" s="43" t="str">
        <f t="shared" si="28"/>
        <v>C</v>
      </c>
      <c r="T227" s="43">
        <f t="shared" si="32"/>
        <v>17.98</v>
      </c>
      <c r="U227" s="43">
        <f t="shared" si="29"/>
        <v>0</v>
      </c>
      <c r="V227" s="43">
        <f>IF(N227&lt;&gt;0,IF(N227=SVS,0,IF(N227=SVSg,0,IF(N227=Stundenverrechnungssatz!G267,0,IF(N227=Stundenverrechnungssatz!I267,0,IF(N227=Stundenverrechnungssatz!K267,0,IF(N227=Stundenverrechnungssatz!M267,0,1)))))))</f>
        <v>0</v>
      </c>
    </row>
    <row r="228" spans="1:23" s="44" customFormat="1" ht="15" customHeight="1" x14ac:dyDescent="0.2">
      <c r="A228" s="51">
        <v>222</v>
      </c>
      <c r="B228" s="99">
        <v>1</v>
      </c>
      <c r="C228" s="100" t="s">
        <v>196</v>
      </c>
      <c r="D228" s="100"/>
      <c r="E228" s="100" t="s">
        <v>421</v>
      </c>
      <c r="F228" s="100" t="s">
        <v>430</v>
      </c>
      <c r="G228" s="100" t="s">
        <v>374</v>
      </c>
      <c r="H228" s="100" t="s">
        <v>205</v>
      </c>
      <c r="I228" s="101">
        <v>6.15</v>
      </c>
      <c r="J228" s="144"/>
      <c r="K228" s="184" t="s">
        <v>52</v>
      </c>
      <c r="L228" s="138"/>
      <c r="M228" s="102">
        <v>247.01</v>
      </c>
      <c r="N228" s="139">
        <f t="shared" si="25"/>
        <v>17.98</v>
      </c>
      <c r="O228" s="140" t="str">
        <f t="shared" si="26"/>
        <v/>
      </c>
      <c r="P228" s="189">
        <f t="shared" si="27"/>
        <v>1519.1115</v>
      </c>
      <c r="Q228" s="189" t="e">
        <f t="shared" si="30"/>
        <v>#VALUE!</v>
      </c>
      <c r="R228" s="189" t="e">
        <f t="shared" si="31"/>
        <v>#VALUE!</v>
      </c>
      <c r="S228" s="43" t="str">
        <f t="shared" si="28"/>
        <v>K</v>
      </c>
      <c r="T228" s="43">
        <f t="shared" si="32"/>
        <v>17.98</v>
      </c>
      <c r="U228" s="43">
        <f t="shared" si="29"/>
        <v>0</v>
      </c>
      <c r="V228" s="43">
        <f>IF(N228&lt;&gt;0,IF(N228=SVS,0,IF(N228=SVSg,0,IF(N228=Stundenverrechnungssatz!G268,0,IF(N228=Stundenverrechnungssatz!I268,0,IF(N228=Stundenverrechnungssatz!K268,0,IF(N228=Stundenverrechnungssatz!M268,0,1)))))))</f>
        <v>0</v>
      </c>
    </row>
    <row r="229" spans="1:23" s="44" customFormat="1" ht="15" customHeight="1" x14ac:dyDescent="0.2">
      <c r="A229" s="99">
        <v>223</v>
      </c>
      <c r="B229" s="99">
        <v>1</v>
      </c>
      <c r="C229" s="100" t="s">
        <v>196</v>
      </c>
      <c r="D229" s="100"/>
      <c r="E229" s="100" t="s">
        <v>421</v>
      </c>
      <c r="F229" s="100" t="s">
        <v>431</v>
      </c>
      <c r="G229" s="100" t="s">
        <v>374</v>
      </c>
      <c r="H229" s="100" t="s">
        <v>205</v>
      </c>
      <c r="I229" s="101">
        <v>7.26</v>
      </c>
      <c r="J229" s="144"/>
      <c r="K229" s="184" t="s">
        <v>33</v>
      </c>
      <c r="L229" s="138"/>
      <c r="M229" s="102">
        <v>0</v>
      </c>
      <c r="N229" s="139">
        <f t="shared" si="25"/>
        <v>17.98</v>
      </c>
      <c r="O229" s="140">
        <f t="shared" si="26"/>
        <v>1.0000000000000001E-5</v>
      </c>
      <c r="P229" s="189">
        <f t="shared" si="27"/>
        <v>0</v>
      </c>
      <c r="Q229" s="189">
        <f t="shared" si="30"/>
        <v>0</v>
      </c>
      <c r="R229" s="189">
        <f t="shared" si="31"/>
        <v>0</v>
      </c>
      <c r="S229" s="43" t="str">
        <f t="shared" si="28"/>
        <v>N</v>
      </c>
      <c r="T229" s="43">
        <f t="shared" si="32"/>
        <v>17.98</v>
      </c>
      <c r="U229" s="43">
        <f t="shared" si="29"/>
        <v>0</v>
      </c>
      <c r="V229" s="43">
        <f>IF(N229&lt;&gt;0,IF(N229=SVS,0,IF(N229=SVSg,0,IF(N229=Stundenverrechnungssatz!G269,0,IF(N229=Stundenverrechnungssatz!I269,0,IF(N229=Stundenverrechnungssatz!K269,0,IF(N229=Stundenverrechnungssatz!M269,0,1)))))))</f>
        <v>0</v>
      </c>
    </row>
    <row r="230" spans="1:23" s="44" customFormat="1" ht="15" customHeight="1" x14ac:dyDescent="0.2">
      <c r="A230" s="51">
        <v>224</v>
      </c>
      <c r="B230" s="99">
        <v>1</v>
      </c>
      <c r="C230" s="100" t="s">
        <v>196</v>
      </c>
      <c r="D230" s="100"/>
      <c r="E230" s="100" t="s">
        <v>421</v>
      </c>
      <c r="F230" s="100"/>
      <c r="G230" s="100" t="s">
        <v>207</v>
      </c>
      <c r="H230" s="100" t="s">
        <v>289</v>
      </c>
      <c r="I230" s="101">
        <v>46.18</v>
      </c>
      <c r="J230" s="144"/>
      <c r="K230" s="184" t="s">
        <v>51</v>
      </c>
      <c r="L230" s="138"/>
      <c r="M230" s="102">
        <v>98.8</v>
      </c>
      <c r="N230" s="139">
        <f t="shared" si="25"/>
        <v>17.98</v>
      </c>
      <c r="O230" s="140" t="str">
        <f t="shared" si="26"/>
        <v/>
      </c>
      <c r="P230" s="189">
        <f t="shared" si="27"/>
        <v>4562.5839999999998</v>
      </c>
      <c r="Q230" s="189" t="e">
        <f t="shared" si="30"/>
        <v>#VALUE!</v>
      </c>
      <c r="R230" s="189" t="e">
        <f t="shared" si="31"/>
        <v>#VALUE!</v>
      </c>
      <c r="S230" s="43" t="str">
        <f t="shared" si="28"/>
        <v>F</v>
      </c>
      <c r="T230" s="43">
        <f t="shared" si="32"/>
        <v>17.98</v>
      </c>
      <c r="U230" s="43">
        <f t="shared" si="29"/>
        <v>0</v>
      </c>
      <c r="V230" s="43">
        <f>IF(N230&lt;&gt;0,IF(N230=SVS,0,IF(N230=SVSg,0,IF(N230=Stundenverrechnungssatz!G270,0,IF(N230=Stundenverrechnungssatz!I270,0,IF(N230=Stundenverrechnungssatz!K270,0,IF(N230=Stundenverrechnungssatz!M270,0,1)))))))</f>
        <v>0</v>
      </c>
    </row>
    <row r="231" spans="1:23" s="44" customFormat="1" ht="15" customHeight="1" x14ac:dyDescent="0.2">
      <c r="A231" s="99">
        <v>225</v>
      </c>
      <c r="B231" s="99">
        <v>1</v>
      </c>
      <c r="C231" s="100" t="s">
        <v>196</v>
      </c>
      <c r="D231" s="100"/>
      <c r="E231" s="100" t="s">
        <v>421</v>
      </c>
      <c r="F231" s="100"/>
      <c r="G231" s="100" t="s">
        <v>220</v>
      </c>
      <c r="H231" s="100" t="s">
        <v>289</v>
      </c>
      <c r="I231" s="101">
        <v>34.82</v>
      </c>
      <c r="J231" s="144"/>
      <c r="K231" s="184" t="s">
        <v>51</v>
      </c>
      <c r="L231" s="138"/>
      <c r="M231" s="102">
        <v>98.8</v>
      </c>
      <c r="N231" s="139">
        <f t="shared" si="25"/>
        <v>17.98</v>
      </c>
      <c r="O231" s="140" t="str">
        <f t="shared" si="26"/>
        <v/>
      </c>
      <c r="P231" s="189">
        <f t="shared" si="27"/>
        <v>3440.2159999999999</v>
      </c>
      <c r="Q231" s="189" t="e">
        <f t="shared" si="30"/>
        <v>#VALUE!</v>
      </c>
      <c r="R231" s="189" t="e">
        <f t="shared" si="31"/>
        <v>#VALUE!</v>
      </c>
      <c r="S231" s="43" t="str">
        <f t="shared" si="28"/>
        <v>F</v>
      </c>
      <c r="T231" s="43">
        <f t="shared" si="32"/>
        <v>17.98</v>
      </c>
      <c r="U231" s="43">
        <f t="shared" si="29"/>
        <v>0</v>
      </c>
      <c r="V231" s="43">
        <f>IF(N231&lt;&gt;0,IF(N231=SVS,0,IF(N231=SVSg,0,IF(N231=Stundenverrechnungssatz!G271,0,IF(N231=Stundenverrechnungssatz!I271,0,IF(N231=Stundenverrechnungssatz!K271,0,IF(N231=Stundenverrechnungssatz!M271,0,1)))))))</f>
        <v>0</v>
      </c>
    </row>
    <row r="232" spans="1:23" s="44" customFormat="1" ht="15" customHeight="1" x14ac:dyDescent="0.2">
      <c r="A232" s="51">
        <v>226</v>
      </c>
      <c r="B232" s="99">
        <v>1</v>
      </c>
      <c r="C232" s="100" t="s">
        <v>196</v>
      </c>
      <c r="D232" s="100"/>
      <c r="E232" s="100" t="s">
        <v>421</v>
      </c>
      <c r="F232" s="100"/>
      <c r="G232" s="100" t="s">
        <v>231</v>
      </c>
      <c r="H232" s="100" t="s">
        <v>289</v>
      </c>
      <c r="I232" s="101">
        <v>17.989999999999998</v>
      </c>
      <c r="J232" s="144"/>
      <c r="K232" s="184" t="s">
        <v>51</v>
      </c>
      <c r="L232" s="138"/>
      <c r="M232" s="102">
        <v>98.8</v>
      </c>
      <c r="N232" s="139">
        <f t="shared" si="25"/>
        <v>17.98</v>
      </c>
      <c r="O232" s="140" t="str">
        <f t="shared" si="26"/>
        <v/>
      </c>
      <c r="P232" s="189">
        <f t="shared" si="27"/>
        <v>1777.4119999999998</v>
      </c>
      <c r="Q232" s="189" t="e">
        <f t="shared" si="30"/>
        <v>#VALUE!</v>
      </c>
      <c r="R232" s="189" t="e">
        <f t="shared" si="31"/>
        <v>#VALUE!</v>
      </c>
      <c r="S232" s="43" t="str">
        <f t="shared" si="28"/>
        <v>F</v>
      </c>
      <c r="T232" s="43">
        <f t="shared" si="32"/>
        <v>17.98</v>
      </c>
      <c r="U232" s="43">
        <f t="shared" si="29"/>
        <v>0</v>
      </c>
      <c r="V232" s="43">
        <f>IF(N232&lt;&gt;0,IF(N232=SVS,0,IF(N232=SVSg,0,IF(N232=Stundenverrechnungssatz!G272,0,IF(N232=Stundenverrechnungssatz!I272,0,IF(N232=Stundenverrechnungssatz!K272,0,IF(N232=Stundenverrechnungssatz!M272,0,1)))))))</f>
        <v>0</v>
      </c>
    </row>
    <row r="233" spans="1:23" s="44" customFormat="1" ht="15" customHeight="1" x14ac:dyDescent="0.2">
      <c r="A233" s="99">
        <v>227</v>
      </c>
      <c r="B233" s="99">
        <v>1</v>
      </c>
      <c r="C233" s="100" t="s">
        <v>196</v>
      </c>
      <c r="D233" s="100"/>
      <c r="E233" s="100" t="s">
        <v>421</v>
      </c>
      <c r="F233" s="100"/>
      <c r="G233" s="100" t="s">
        <v>288</v>
      </c>
      <c r="H233" s="100" t="s">
        <v>289</v>
      </c>
      <c r="I233" s="101">
        <v>40.799999999999997</v>
      </c>
      <c r="J233" s="144"/>
      <c r="K233" s="184" t="s">
        <v>51</v>
      </c>
      <c r="L233" s="138"/>
      <c r="M233" s="102">
        <v>98.8</v>
      </c>
      <c r="N233" s="139">
        <f t="shared" si="25"/>
        <v>17.98</v>
      </c>
      <c r="O233" s="140" t="str">
        <f t="shared" si="26"/>
        <v/>
      </c>
      <c r="P233" s="189">
        <f t="shared" si="27"/>
        <v>4031.0399999999995</v>
      </c>
      <c r="Q233" s="189" t="e">
        <f t="shared" si="30"/>
        <v>#VALUE!</v>
      </c>
      <c r="R233" s="189" t="e">
        <f t="shared" si="31"/>
        <v>#VALUE!</v>
      </c>
      <c r="S233" s="43" t="str">
        <f t="shared" si="28"/>
        <v>F</v>
      </c>
      <c r="T233" s="43">
        <f t="shared" si="32"/>
        <v>17.98</v>
      </c>
      <c r="U233" s="43">
        <f t="shared" si="29"/>
        <v>0</v>
      </c>
      <c r="V233" s="43">
        <f>IF(N233&lt;&gt;0,IF(N233=SVS,0,IF(N233=SVSg,0,IF(N233=Stundenverrechnungssatz!G273,0,IF(N233=Stundenverrechnungssatz!I273,0,IF(N233=Stundenverrechnungssatz!K273,0,IF(N233=Stundenverrechnungssatz!M273,0,1)))))))</f>
        <v>0</v>
      </c>
    </row>
    <row r="234" spans="1:23" s="44" customFormat="1" ht="15" customHeight="1" x14ac:dyDescent="0.2">
      <c r="A234" s="51">
        <v>228</v>
      </c>
      <c r="B234" s="99">
        <v>1</v>
      </c>
      <c r="C234" s="100" t="s">
        <v>196</v>
      </c>
      <c r="D234" s="100"/>
      <c r="E234" s="100" t="s">
        <v>421</v>
      </c>
      <c r="F234" s="100">
        <v>152</v>
      </c>
      <c r="G234" s="100" t="s">
        <v>37</v>
      </c>
      <c r="H234" s="100" t="s">
        <v>289</v>
      </c>
      <c r="I234" s="101">
        <v>27.27</v>
      </c>
      <c r="J234" s="144"/>
      <c r="K234" s="184" t="s">
        <v>31</v>
      </c>
      <c r="L234" s="138" t="s">
        <v>740</v>
      </c>
      <c r="M234" s="102">
        <v>49.4</v>
      </c>
      <c r="N234" s="139">
        <f t="shared" si="25"/>
        <v>17.98</v>
      </c>
      <c r="O234" s="140" t="str">
        <f t="shared" si="26"/>
        <v/>
      </c>
      <c r="P234" s="189">
        <f t="shared" si="27"/>
        <v>1347.1379999999999</v>
      </c>
      <c r="Q234" s="189" t="e">
        <f t="shared" si="30"/>
        <v>#VALUE!</v>
      </c>
      <c r="R234" s="189" t="e">
        <f t="shared" si="31"/>
        <v>#VALUE!</v>
      </c>
      <c r="S234" s="43" t="str">
        <f t="shared" si="28"/>
        <v>A</v>
      </c>
      <c r="T234" s="43">
        <f t="shared" si="32"/>
        <v>17.98</v>
      </c>
      <c r="U234" s="43">
        <f t="shared" si="29"/>
        <v>0</v>
      </c>
      <c r="V234" s="43">
        <f>IF(N234&lt;&gt;0,IF(N234=SVS,0,IF(N234=SVSg,0,IF(N234=Stundenverrechnungssatz!G274,0,IF(N234=Stundenverrechnungssatz!I274,0,IF(N234=Stundenverrechnungssatz!K274,0,IF(N234=Stundenverrechnungssatz!M274,0,1)))))))</f>
        <v>0</v>
      </c>
    </row>
    <row r="235" spans="1:23" s="44" customFormat="1" ht="15" customHeight="1" x14ac:dyDescent="0.2">
      <c r="A235" s="99">
        <v>229</v>
      </c>
      <c r="B235" s="99">
        <v>1</v>
      </c>
      <c r="C235" s="100" t="s">
        <v>196</v>
      </c>
      <c r="D235" s="100"/>
      <c r="E235" s="100" t="s">
        <v>421</v>
      </c>
      <c r="F235" s="100">
        <v>153</v>
      </c>
      <c r="G235" s="100" t="s">
        <v>37</v>
      </c>
      <c r="H235" s="100" t="s">
        <v>289</v>
      </c>
      <c r="I235" s="101">
        <v>13.39</v>
      </c>
      <c r="J235" s="144"/>
      <c r="K235" s="184" t="s">
        <v>31</v>
      </c>
      <c r="L235" s="138" t="s">
        <v>740</v>
      </c>
      <c r="M235" s="102">
        <v>49.4</v>
      </c>
      <c r="N235" s="139">
        <f t="shared" si="25"/>
        <v>17.98</v>
      </c>
      <c r="O235" s="140" t="str">
        <f t="shared" si="26"/>
        <v/>
      </c>
      <c r="P235" s="189">
        <f t="shared" si="27"/>
        <v>661.46600000000001</v>
      </c>
      <c r="Q235" s="189" t="e">
        <f t="shared" si="30"/>
        <v>#VALUE!</v>
      </c>
      <c r="R235" s="189" t="e">
        <f t="shared" si="31"/>
        <v>#VALUE!</v>
      </c>
      <c r="S235" s="43" t="str">
        <f t="shared" si="28"/>
        <v>A</v>
      </c>
      <c r="T235" s="43">
        <f t="shared" si="32"/>
        <v>17.98</v>
      </c>
      <c r="U235" s="43">
        <f t="shared" si="29"/>
        <v>0</v>
      </c>
      <c r="V235" s="43">
        <f>IF(N235&lt;&gt;0,IF(N235=SVS,0,IF(N235=SVSg,0,IF(N235=Stundenverrechnungssatz!G275,0,IF(N235=Stundenverrechnungssatz!I275,0,IF(N235=Stundenverrechnungssatz!K275,0,IF(N235=Stundenverrechnungssatz!M275,0,1)))))))</f>
        <v>0</v>
      </c>
    </row>
    <row r="236" spans="1:23" s="45" customFormat="1" ht="15" customHeight="1" x14ac:dyDescent="0.2">
      <c r="A236" s="51">
        <v>230</v>
      </c>
      <c r="B236" s="99">
        <v>1</v>
      </c>
      <c r="C236" s="100" t="s">
        <v>196</v>
      </c>
      <c r="D236" s="100"/>
      <c r="E236" s="100" t="s">
        <v>421</v>
      </c>
      <c r="F236" s="100">
        <v>154</v>
      </c>
      <c r="G236" s="100" t="s">
        <v>412</v>
      </c>
      <c r="H236" s="100" t="s">
        <v>289</v>
      </c>
      <c r="I236" s="101">
        <v>13.46</v>
      </c>
      <c r="J236" s="144"/>
      <c r="K236" s="184" t="s">
        <v>54</v>
      </c>
      <c r="L236" s="138"/>
      <c r="M236" s="102">
        <v>247.01</v>
      </c>
      <c r="N236" s="139">
        <f t="shared" si="25"/>
        <v>17.98</v>
      </c>
      <c r="O236" s="140" t="str">
        <f t="shared" si="26"/>
        <v/>
      </c>
      <c r="P236" s="189">
        <f t="shared" si="27"/>
        <v>3324.7546000000002</v>
      </c>
      <c r="Q236" s="189" t="e">
        <f t="shared" si="30"/>
        <v>#VALUE!</v>
      </c>
      <c r="R236" s="189" t="e">
        <f t="shared" si="31"/>
        <v>#VALUE!</v>
      </c>
      <c r="S236" s="43" t="str">
        <f t="shared" si="28"/>
        <v>T</v>
      </c>
      <c r="T236" s="43">
        <f t="shared" si="32"/>
        <v>17.98</v>
      </c>
      <c r="U236" s="43">
        <f t="shared" si="29"/>
        <v>0</v>
      </c>
      <c r="V236" s="43">
        <f>IF(N236&lt;&gt;0,IF(N236=SVS,0,IF(N236=SVSg,0,IF(N236=Stundenverrechnungssatz!G276,0,IF(N236=Stundenverrechnungssatz!I276,0,IF(N236=Stundenverrechnungssatz!K276,0,IF(N236=Stundenverrechnungssatz!M276,0,1)))))))</f>
        <v>0</v>
      </c>
      <c r="W236" s="44"/>
    </row>
    <row r="237" spans="1:23" s="44" customFormat="1" ht="15" customHeight="1" x14ac:dyDescent="0.2">
      <c r="A237" s="99">
        <v>231</v>
      </c>
      <c r="B237" s="99">
        <v>1</v>
      </c>
      <c r="C237" s="100" t="s">
        <v>196</v>
      </c>
      <c r="D237" s="100"/>
      <c r="E237" s="100" t="s">
        <v>421</v>
      </c>
      <c r="F237" s="100">
        <v>155</v>
      </c>
      <c r="G237" s="100" t="s">
        <v>37</v>
      </c>
      <c r="H237" s="100" t="s">
        <v>289</v>
      </c>
      <c r="I237" s="101">
        <v>25.75</v>
      </c>
      <c r="J237" s="144"/>
      <c r="K237" s="184" t="s">
        <v>31</v>
      </c>
      <c r="L237" s="138" t="s">
        <v>740</v>
      </c>
      <c r="M237" s="102">
        <v>49.4</v>
      </c>
      <c r="N237" s="139">
        <f t="shared" si="25"/>
        <v>17.98</v>
      </c>
      <c r="O237" s="140" t="str">
        <f t="shared" si="26"/>
        <v/>
      </c>
      <c r="P237" s="189">
        <f t="shared" si="27"/>
        <v>1272.05</v>
      </c>
      <c r="Q237" s="189" t="e">
        <f t="shared" si="30"/>
        <v>#VALUE!</v>
      </c>
      <c r="R237" s="189" t="e">
        <f t="shared" si="31"/>
        <v>#VALUE!</v>
      </c>
      <c r="S237" s="43" t="str">
        <f t="shared" si="28"/>
        <v>A</v>
      </c>
      <c r="T237" s="43">
        <f t="shared" si="32"/>
        <v>17.98</v>
      </c>
      <c r="U237" s="43">
        <f t="shared" si="29"/>
        <v>0</v>
      </c>
      <c r="V237" s="43">
        <f>IF(N237&lt;&gt;0,IF(N237=SVS,0,IF(N237=SVSg,0,IF(N237=Stundenverrechnungssatz!G277,0,IF(N237=Stundenverrechnungssatz!I277,0,IF(N237=Stundenverrechnungssatz!K277,0,IF(N237=Stundenverrechnungssatz!M277,0,1)))))))</f>
        <v>0</v>
      </c>
    </row>
    <row r="238" spans="1:23" s="44" customFormat="1" ht="15" customHeight="1" x14ac:dyDescent="0.2">
      <c r="A238" s="51">
        <v>232</v>
      </c>
      <c r="B238" s="99">
        <v>1</v>
      </c>
      <c r="C238" s="100" t="s">
        <v>196</v>
      </c>
      <c r="D238" s="100"/>
      <c r="E238" s="100" t="s">
        <v>421</v>
      </c>
      <c r="F238" s="100">
        <v>156</v>
      </c>
      <c r="G238" s="100" t="s">
        <v>37</v>
      </c>
      <c r="H238" s="100" t="s">
        <v>249</v>
      </c>
      <c r="I238" s="101">
        <v>27.41</v>
      </c>
      <c r="J238" s="144"/>
      <c r="K238" s="184" t="s">
        <v>31</v>
      </c>
      <c r="L238" s="138" t="s">
        <v>740</v>
      </c>
      <c r="M238" s="102">
        <v>49.4</v>
      </c>
      <c r="N238" s="139">
        <f t="shared" si="25"/>
        <v>17.98</v>
      </c>
      <c r="O238" s="140" t="str">
        <f t="shared" si="26"/>
        <v/>
      </c>
      <c r="P238" s="189">
        <f t="shared" si="27"/>
        <v>1354.0539999999999</v>
      </c>
      <c r="Q238" s="189" t="e">
        <f t="shared" si="30"/>
        <v>#VALUE!</v>
      </c>
      <c r="R238" s="189" t="e">
        <f t="shared" si="31"/>
        <v>#VALUE!</v>
      </c>
      <c r="S238" s="43" t="str">
        <f t="shared" si="28"/>
        <v>A</v>
      </c>
      <c r="T238" s="43">
        <f t="shared" si="32"/>
        <v>17.98</v>
      </c>
      <c r="U238" s="43">
        <f t="shared" si="29"/>
        <v>0</v>
      </c>
      <c r="V238" s="43">
        <f>IF(N238&lt;&gt;0,IF(N238=SVS,0,IF(N238=SVSg,0,IF(N238=Stundenverrechnungssatz!G278,0,IF(N238=Stundenverrechnungssatz!I278,0,IF(N238=Stundenverrechnungssatz!K278,0,IF(N238=Stundenverrechnungssatz!M278,0,1)))))))</f>
        <v>0</v>
      </c>
    </row>
    <row r="239" spans="1:23" s="44" customFormat="1" ht="15" customHeight="1" x14ac:dyDescent="0.2">
      <c r="A239" s="99">
        <v>233</v>
      </c>
      <c r="B239" s="99">
        <v>1</v>
      </c>
      <c r="C239" s="100" t="s">
        <v>196</v>
      </c>
      <c r="D239" s="100"/>
      <c r="E239" s="100" t="s">
        <v>421</v>
      </c>
      <c r="F239" s="100">
        <v>157</v>
      </c>
      <c r="G239" s="100" t="s">
        <v>331</v>
      </c>
      <c r="H239" s="100" t="s">
        <v>249</v>
      </c>
      <c r="I239" s="101">
        <v>31.15</v>
      </c>
      <c r="J239" s="144"/>
      <c r="K239" s="184" t="s">
        <v>47</v>
      </c>
      <c r="L239" s="138"/>
      <c r="M239" s="102">
        <v>247.01</v>
      </c>
      <c r="N239" s="139">
        <f t="shared" si="25"/>
        <v>17.98</v>
      </c>
      <c r="O239" s="140" t="str">
        <f t="shared" si="26"/>
        <v/>
      </c>
      <c r="P239" s="189">
        <f t="shared" si="27"/>
        <v>7694.3614999999991</v>
      </c>
      <c r="Q239" s="189" t="e">
        <f t="shared" si="30"/>
        <v>#VALUE!</v>
      </c>
      <c r="R239" s="189" t="e">
        <f t="shared" si="31"/>
        <v>#VALUE!</v>
      </c>
      <c r="S239" s="43" t="str">
        <f t="shared" si="28"/>
        <v>D</v>
      </c>
      <c r="T239" s="43">
        <f t="shared" si="32"/>
        <v>17.98</v>
      </c>
      <c r="U239" s="43">
        <f t="shared" si="29"/>
        <v>0</v>
      </c>
      <c r="V239" s="43">
        <f>IF(N239&lt;&gt;0,IF(N239=SVS,0,IF(N239=SVSg,0,IF(N239=Stundenverrechnungssatz!G279,0,IF(N239=Stundenverrechnungssatz!I279,0,IF(N239=Stundenverrechnungssatz!K279,0,IF(N239=Stundenverrechnungssatz!M279,0,1)))))))</f>
        <v>0</v>
      </c>
    </row>
    <row r="240" spans="1:23" s="44" customFormat="1" ht="15" customHeight="1" x14ac:dyDescent="0.2">
      <c r="A240" s="51">
        <v>234</v>
      </c>
      <c r="B240" s="99">
        <v>1</v>
      </c>
      <c r="C240" s="100" t="s">
        <v>196</v>
      </c>
      <c r="D240" s="100"/>
      <c r="E240" s="100" t="s">
        <v>421</v>
      </c>
      <c r="F240" s="100">
        <v>158</v>
      </c>
      <c r="G240" s="100" t="s">
        <v>37</v>
      </c>
      <c r="H240" s="100" t="s">
        <v>289</v>
      </c>
      <c r="I240" s="101">
        <v>14.12</v>
      </c>
      <c r="J240" s="144"/>
      <c r="K240" s="184" t="s">
        <v>31</v>
      </c>
      <c r="L240" s="138" t="s">
        <v>740</v>
      </c>
      <c r="M240" s="102">
        <v>49.4</v>
      </c>
      <c r="N240" s="139">
        <f t="shared" si="25"/>
        <v>17.98</v>
      </c>
      <c r="O240" s="140" t="str">
        <f t="shared" si="26"/>
        <v/>
      </c>
      <c r="P240" s="189">
        <f t="shared" si="27"/>
        <v>697.52799999999991</v>
      </c>
      <c r="Q240" s="189" t="e">
        <f t="shared" si="30"/>
        <v>#VALUE!</v>
      </c>
      <c r="R240" s="189" t="e">
        <f t="shared" si="31"/>
        <v>#VALUE!</v>
      </c>
      <c r="S240" s="43" t="str">
        <f t="shared" si="28"/>
        <v>A</v>
      </c>
      <c r="T240" s="43">
        <f t="shared" si="32"/>
        <v>17.98</v>
      </c>
      <c r="U240" s="43">
        <f t="shared" si="29"/>
        <v>0</v>
      </c>
      <c r="V240" s="43">
        <f>IF(N240&lt;&gt;0,IF(N240=SVS,0,IF(N240=SVSg,0,IF(N240=Stundenverrechnungssatz!G280,0,IF(N240=Stundenverrechnungssatz!I280,0,IF(N240=Stundenverrechnungssatz!K280,0,IF(N240=Stundenverrechnungssatz!M280,0,1)))))))</f>
        <v>0</v>
      </c>
    </row>
    <row r="241" spans="1:22" s="44" customFormat="1" ht="15" customHeight="1" x14ac:dyDescent="0.2">
      <c r="A241" s="99">
        <v>235</v>
      </c>
      <c r="B241" s="99">
        <v>1</v>
      </c>
      <c r="C241" s="100" t="s">
        <v>196</v>
      </c>
      <c r="D241" s="100"/>
      <c r="E241" s="100" t="s">
        <v>421</v>
      </c>
      <c r="F241" s="100">
        <v>159</v>
      </c>
      <c r="G241" s="100" t="s">
        <v>37</v>
      </c>
      <c r="H241" s="100" t="s">
        <v>289</v>
      </c>
      <c r="I241" s="101">
        <v>13.46</v>
      </c>
      <c r="J241" s="144"/>
      <c r="K241" s="184" t="s">
        <v>31</v>
      </c>
      <c r="L241" s="138" t="s">
        <v>740</v>
      </c>
      <c r="M241" s="102">
        <v>49.4</v>
      </c>
      <c r="N241" s="139">
        <f t="shared" si="25"/>
        <v>17.98</v>
      </c>
      <c r="O241" s="140" t="str">
        <f t="shared" si="26"/>
        <v/>
      </c>
      <c r="P241" s="189">
        <f t="shared" si="27"/>
        <v>664.92399999999998</v>
      </c>
      <c r="Q241" s="189" t="e">
        <f t="shared" si="30"/>
        <v>#VALUE!</v>
      </c>
      <c r="R241" s="189" t="e">
        <f t="shared" si="31"/>
        <v>#VALUE!</v>
      </c>
      <c r="S241" s="43" t="str">
        <f t="shared" si="28"/>
        <v>A</v>
      </c>
      <c r="T241" s="43">
        <f t="shared" si="32"/>
        <v>17.98</v>
      </c>
      <c r="U241" s="43">
        <f t="shared" si="29"/>
        <v>0</v>
      </c>
      <c r="V241" s="43">
        <f>IF(N241&lt;&gt;0,IF(N241=SVS,0,IF(N241=SVSg,0,IF(N241=Stundenverrechnungssatz!G281,0,IF(N241=Stundenverrechnungssatz!I281,0,IF(N241=Stundenverrechnungssatz!K281,0,IF(N241=Stundenverrechnungssatz!M281,0,1)))))))</f>
        <v>0</v>
      </c>
    </row>
    <row r="242" spans="1:22" s="44" customFormat="1" ht="15" customHeight="1" x14ac:dyDescent="0.2">
      <c r="A242" s="51">
        <v>236</v>
      </c>
      <c r="B242" s="99">
        <v>1</v>
      </c>
      <c r="C242" s="100" t="s">
        <v>196</v>
      </c>
      <c r="D242" s="100"/>
      <c r="E242" s="100" t="s">
        <v>421</v>
      </c>
      <c r="F242" s="100">
        <v>160</v>
      </c>
      <c r="G242" s="100" t="s">
        <v>37</v>
      </c>
      <c r="H242" s="100" t="s">
        <v>289</v>
      </c>
      <c r="I242" s="101">
        <v>20.49</v>
      </c>
      <c r="J242" s="144"/>
      <c r="K242" s="184" t="s">
        <v>31</v>
      </c>
      <c r="L242" s="138" t="s">
        <v>740</v>
      </c>
      <c r="M242" s="102">
        <v>49.4</v>
      </c>
      <c r="N242" s="139">
        <f t="shared" si="25"/>
        <v>17.98</v>
      </c>
      <c r="O242" s="140" t="str">
        <f t="shared" si="26"/>
        <v/>
      </c>
      <c r="P242" s="189">
        <f t="shared" si="27"/>
        <v>1012.2059999999999</v>
      </c>
      <c r="Q242" s="189" t="e">
        <f t="shared" si="30"/>
        <v>#VALUE!</v>
      </c>
      <c r="R242" s="189" t="e">
        <f t="shared" si="31"/>
        <v>#VALUE!</v>
      </c>
      <c r="S242" s="43" t="str">
        <f t="shared" si="28"/>
        <v>A</v>
      </c>
      <c r="T242" s="43">
        <f t="shared" si="32"/>
        <v>17.98</v>
      </c>
      <c r="U242" s="43">
        <f t="shared" si="29"/>
        <v>0</v>
      </c>
      <c r="V242" s="43">
        <f>IF(N242&lt;&gt;0,IF(N242=SVS,0,IF(N242=SVSg,0,IF(N242=Stundenverrechnungssatz!G282,0,IF(N242=Stundenverrechnungssatz!I282,0,IF(N242=Stundenverrechnungssatz!K282,0,IF(N242=Stundenverrechnungssatz!M282,0,1)))))))</f>
        <v>0</v>
      </c>
    </row>
    <row r="243" spans="1:22" s="44" customFormat="1" ht="15" customHeight="1" x14ac:dyDescent="0.2">
      <c r="A243" s="99">
        <v>237</v>
      </c>
      <c r="B243" s="99">
        <v>1</v>
      </c>
      <c r="C243" s="100" t="s">
        <v>196</v>
      </c>
      <c r="D243" s="100"/>
      <c r="E243" s="100" t="s">
        <v>421</v>
      </c>
      <c r="F243" s="100">
        <v>161</v>
      </c>
      <c r="G243" s="100" t="s">
        <v>37</v>
      </c>
      <c r="H243" s="100" t="s">
        <v>289</v>
      </c>
      <c r="I243" s="101">
        <v>13.55</v>
      </c>
      <c r="J243" s="144"/>
      <c r="K243" s="184" t="s">
        <v>31</v>
      </c>
      <c r="L243" s="138" t="s">
        <v>740</v>
      </c>
      <c r="M243" s="102">
        <v>49.4</v>
      </c>
      <c r="N243" s="139">
        <f t="shared" si="25"/>
        <v>17.98</v>
      </c>
      <c r="O243" s="140" t="str">
        <f t="shared" si="26"/>
        <v/>
      </c>
      <c r="P243" s="189">
        <f t="shared" si="27"/>
        <v>669.37</v>
      </c>
      <c r="Q243" s="189" t="e">
        <f t="shared" si="30"/>
        <v>#VALUE!</v>
      </c>
      <c r="R243" s="189" t="e">
        <f t="shared" si="31"/>
        <v>#VALUE!</v>
      </c>
      <c r="S243" s="43" t="str">
        <f t="shared" si="28"/>
        <v>A</v>
      </c>
      <c r="T243" s="43">
        <f t="shared" si="32"/>
        <v>17.98</v>
      </c>
      <c r="U243" s="43">
        <f t="shared" si="29"/>
        <v>0</v>
      </c>
      <c r="V243" s="43">
        <f>IF(N243&lt;&gt;0,IF(N243=SVS,0,IF(N243=SVSg,0,IF(N243=Stundenverrechnungssatz!G283,0,IF(N243=Stundenverrechnungssatz!I283,0,IF(N243=Stundenverrechnungssatz!K283,0,IF(N243=Stundenverrechnungssatz!M283,0,1)))))))</f>
        <v>0</v>
      </c>
    </row>
    <row r="244" spans="1:22" s="44" customFormat="1" ht="15" customHeight="1" x14ac:dyDescent="0.2">
      <c r="A244" s="51">
        <v>238</v>
      </c>
      <c r="B244" s="99">
        <v>1</v>
      </c>
      <c r="C244" s="100" t="s">
        <v>196</v>
      </c>
      <c r="D244" s="100"/>
      <c r="E244" s="100" t="s">
        <v>421</v>
      </c>
      <c r="F244" s="100">
        <v>162</v>
      </c>
      <c r="G244" s="100" t="s">
        <v>37</v>
      </c>
      <c r="H244" s="100" t="s">
        <v>289</v>
      </c>
      <c r="I244" s="101">
        <v>13.46</v>
      </c>
      <c r="J244" s="144"/>
      <c r="K244" s="184" t="s">
        <v>31</v>
      </c>
      <c r="L244" s="138" t="s">
        <v>740</v>
      </c>
      <c r="M244" s="102">
        <v>49.4</v>
      </c>
      <c r="N244" s="139">
        <f t="shared" si="25"/>
        <v>17.98</v>
      </c>
      <c r="O244" s="140" t="str">
        <f t="shared" si="26"/>
        <v/>
      </c>
      <c r="P244" s="189">
        <f t="shared" si="27"/>
        <v>664.92399999999998</v>
      </c>
      <c r="Q244" s="189" t="e">
        <f t="shared" si="30"/>
        <v>#VALUE!</v>
      </c>
      <c r="R244" s="189" t="e">
        <f t="shared" si="31"/>
        <v>#VALUE!</v>
      </c>
      <c r="S244" s="43" t="str">
        <f t="shared" si="28"/>
        <v>A</v>
      </c>
      <c r="T244" s="43">
        <f t="shared" si="32"/>
        <v>17.98</v>
      </c>
      <c r="U244" s="43">
        <f t="shared" si="29"/>
        <v>0</v>
      </c>
      <c r="V244" s="43">
        <f>IF(N244&lt;&gt;0,IF(N244=SVS,0,IF(N244=SVSg,0,IF(N244=Stundenverrechnungssatz!G284,0,IF(N244=Stundenverrechnungssatz!I284,0,IF(N244=Stundenverrechnungssatz!K284,0,IF(N244=Stundenverrechnungssatz!M284,0,1)))))))</f>
        <v>0</v>
      </c>
    </row>
    <row r="245" spans="1:22" s="44" customFormat="1" ht="15" customHeight="1" x14ac:dyDescent="0.2">
      <c r="A245" s="99">
        <v>239</v>
      </c>
      <c r="B245" s="99">
        <v>1</v>
      </c>
      <c r="C245" s="100" t="s">
        <v>196</v>
      </c>
      <c r="D245" s="100"/>
      <c r="E245" s="100" t="s">
        <v>421</v>
      </c>
      <c r="F245" s="100">
        <v>163</v>
      </c>
      <c r="G245" s="100" t="s">
        <v>37</v>
      </c>
      <c r="H245" s="100" t="s">
        <v>289</v>
      </c>
      <c r="I245" s="101">
        <v>13.11</v>
      </c>
      <c r="J245" s="144"/>
      <c r="K245" s="184" t="s">
        <v>31</v>
      </c>
      <c r="L245" s="138" t="s">
        <v>740</v>
      </c>
      <c r="M245" s="102">
        <v>49.4</v>
      </c>
      <c r="N245" s="139">
        <f t="shared" si="25"/>
        <v>17.98</v>
      </c>
      <c r="O245" s="140" t="str">
        <f t="shared" si="26"/>
        <v/>
      </c>
      <c r="P245" s="189">
        <f t="shared" si="27"/>
        <v>647.6339999999999</v>
      </c>
      <c r="Q245" s="189" t="e">
        <f t="shared" si="30"/>
        <v>#VALUE!</v>
      </c>
      <c r="R245" s="189" t="e">
        <f t="shared" si="31"/>
        <v>#VALUE!</v>
      </c>
      <c r="S245" s="43" t="str">
        <f t="shared" si="28"/>
        <v>A</v>
      </c>
      <c r="T245" s="43">
        <f t="shared" si="32"/>
        <v>17.98</v>
      </c>
      <c r="U245" s="43">
        <f t="shared" si="29"/>
        <v>0</v>
      </c>
      <c r="V245" s="43">
        <f>IF(N245&lt;&gt;0,IF(N245=SVS,0,IF(N245=SVSg,0,IF(N245=Stundenverrechnungssatz!G285,0,IF(N245=Stundenverrechnungssatz!I285,0,IF(N245=Stundenverrechnungssatz!K285,0,IF(N245=Stundenverrechnungssatz!M285,0,1)))))))</f>
        <v>0</v>
      </c>
    </row>
    <row r="246" spans="1:22" s="44" customFormat="1" ht="15" customHeight="1" x14ac:dyDescent="0.2">
      <c r="A246" s="51">
        <v>240</v>
      </c>
      <c r="B246" s="99">
        <v>1</v>
      </c>
      <c r="C246" s="100" t="s">
        <v>196</v>
      </c>
      <c r="D246" s="100"/>
      <c r="E246" s="100" t="s">
        <v>421</v>
      </c>
      <c r="F246" s="100">
        <v>164</v>
      </c>
      <c r="G246" s="100" t="s">
        <v>37</v>
      </c>
      <c r="H246" s="100" t="s">
        <v>289</v>
      </c>
      <c r="I246" s="101">
        <v>13.72</v>
      </c>
      <c r="J246" s="144"/>
      <c r="K246" s="184" t="s">
        <v>31</v>
      </c>
      <c r="L246" s="138" t="s">
        <v>740</v>
      </c>
      <c r="M246" s="102">
        <v>49.4</v>
      </c>
      <c r="N246" s="139">
        <f t="shared" si="25"/>
        <v>17.98</v>
      </c>
      <c r="O246" s="140" t="str">
        <f t="shared" si="26"/>
        <v/>
      </c>
      <c r="P246" s="189">
        <f t="shared" si="27"/>
        <v>677.76800000000003</v>
      </c>
      <c r="Q246" s="189" t="e">
        <f t="shared" si="30"/>
        <v>#VALUE!</v>
      </c>
      <c r="R246" s="189" t="e">
        <f t="shared" si="31"/>
        <v>#VALUE!</v>
      </c>
      <c r="S246" s="43" t="str">
        <f t="shared" si="28"/>
        <v>A</v>
      </c>
      <c r="T246" s="43">
        <f t="shared" si="32"/>
        <v>17.98</v>
      </c>
      <c r="U246" s="43">
        <f t="shared" si="29"/>
        <v>0</v>
      </c>
      <c r="V246" s="43">
        <f>IF(N246&lt;&gt;0,IF(N246=SVS,0,IF(N246=SVSg,0,IF(N246=Stundenverrechnungssatz!G286,0,IF(N246=Stundenverrechnungssatz!I286,0,IF(N246=Stundenverrechnungssatz!K286,0,IF(N246=Stundenverrechnungssatz!M286,0,1)))))))</f>
        <v>0</v>
      </c>
    </row>
    <row r="247" spans="1:22" s="44" customFormat="1" ht="15" customHeight="1" x14ac:dyDescent="0.2">
      <c r="A247" s="99">
        <v>241</v>
      </c>
      <c r="B247" s="99">
        <v>1</v>
      </c>
      <c r="C247" s="100" t="s">
        <v>196</v>
      </c>
      <c r="D247" s="100"/>
      <c r="E247" s="100" t="s">
        <v>421</v>
      </c>
      <c r="F247" s="100">
        <v>165</v>
      </c>
      <c r="G247" s="100" t="s">
        <v>37</v>
      </c>
      <c r="H247" s="100" t="s">
        <v>289</v>
      </c>
      <c r="I247" s="101">
        <v>13.54</v>
      </c>
      <c r="J247" s="144"/>
      <c r="K247" s="184" t="s">
        <v>31</v>
      </c>
      <c r="L247" s="138" t="s">
        <v>740</v>
      </c>
      <c r="M247" s="102">
        <v>49.4</v>
      </c>
      <c r="N247" s="139">
        <f t="shared" si="25"/>
        <v>17.98</v>
      </c>
      <c r="O247" s="140" t="str">
        <f t="shared" si="26"/>
        <v/>
      </c>
      <c r="P247" s="189">
        <f t="shared" si="27"/>
        <v>668.87599999999998</v>
      </c>
      <c r="Q247" s="189" t="e">
        <f t="shared" si="30"/>
        <v>#VALUE!</v>
      </c>
      <c r="R247" s="189" t="e">
        <f t="shared" si="31"/>
        <v>#VALUE!</v>
      </c>
      <c r="S247" s="43" t="str">
        <f t="shared" si="28"/>
        <v>A</v>
      </c>
      <c r="T247" s="43">
        <f t="shared" si="32"/>
        <v>17.98</v>
      </c>
      <c r="U247" s="43">
        <f t="shared" si="29"/>
        <v>0</v>
      </c>
      <c r="V247" s="43">
        <f>IF(N247&lt;&gt;0,IF(N247=SVS,0,IF(N247=SVSg,0,IF(N247=Stundenverrechnungssatz!G287,0,IF(N247=Stundenverrechnungssatz!I287,0,IF(N247=Stundenverrechnungssatz!K287,0,IF(N247=Stundenverrechnungssatz!M287,0,1)))))))</f>
        <v>0</v>
      </c>
    </row>
    <row r="248" spans="1:22" s="44" customFormat="1" ht="15" customHeight="1" x14ac:dyDescent="0.2">
      <c r="A248" s="51">
        <v>242</v>
      </c>
      <c r="B248" s="99">
        <v>1</v>
      </c>
      <c r="C248" s="100" t="s">
        <v>196</v>
      </c>
      <c r="D248" s="100"/>
      <c r="E248" s="100" t="s">
        <v>421</v>
      </c>
      <c r="F248" s="100">
        <v>166</v>
      </c>
      <c r="G248" s="100" t="s">
        <v>37</v>
      </c>
      <c r="H248" s="100" t="s">
        <v>289</v>
      </c>
      <c r="I248" s="101">
        <v>13.12</v>
      </c>
      <c r="J248" s="144"/>
      <c r="K248" s="184" t="s">
        <v>31</v>
      </c>
      <c r="L248" s="138" t="s">
        <v>740</v>
      </c>
      <c r="M248" s="102">
        <v>49.4</v>
      </c>
      <c r="N248" s="139">
        <f t="shared" si="25"/>
        <v>17.98</v>
      </c>
      <c r="O248" s="140" t="str">
        <f t="shared" si="26"/>
        <v/>
      </c>
      <c r="P248" s="189">
        <f t="shared" si="27"/>
        <v>648.12799999999993</v>
      </c>
      <c r="Q248" s="189" t="e">
        <f t="shared" si="30"/>
        <v>#VALUE!</v>
      </c>
      <c r="R248" s="189" t="e">
        <f t="shared" si="31"/>
        <v>#VALUE!</v>
      </c>
      <c r="S248" s="43" t="str">
        <f t="shared" si="28"/>
        <v>A</v>
      </c>
      <c r="T248" s="43">
        <f t="shared" si="32"/>
        <v>17.98</v>
      </c>
      <c r="U248" s="43">
        <f t="shared" si="29"/>
        <v>0</v>
      </c>
      <c r="V248" s="43">
        <f>IF(N248&lt;&gt;0,IF(N248=SVS,0,IF(N248=SVSg,0,IF(N248=Stundenverrechnungssatz!G288,0,IF(N248=Stundenverrechnungssatz!I288,0,IF(N248=Stundenverrechnungssatz!K288,0,IF(N248=Stundenverrechnungssatz!M288,0,1)))))))</f>
        <v>0</v>
      </c>
    </row>
    <row r="249" spans="1:22" s="44" customFormat="1" ht="15" customHeight="1" x14ac:dyDescent="0.2">
      <c r="A249" s="99">
        <v>243</v>
      </c>
      <c r="B249" s="99">
        <v>1</v>
      </c>
      <c r="C249" s="100" t="s">
        <v>196</v>
      </c>
      <c r="D249" s="100"/>
      <c r="E249" s="100" t="s">
        <v>421</v>
      </c>
      <c r="F249" s="100">
        <v>167</v>
      </c>
      <c r="G249" s="100" t="s">
        <v>37</v>
      </c>
      <c r="H249" s="100" t="s">
        <v>289</v>
      </c>
      <c r="I249" s="101">
        <v>20.329999999999998</v>
      </c>
      <c r="J249" s="144"/>
      <c r="K249" s="184" t="s">
        <v>31</v>
      </c>
      <c r="L249" s="138" t="s">
        <v>740</v>
      </c>
      <c r="M249" s="102">
        <v>49.4</v>
      </c>
      <c r="N249" s="139">
        <f t="shared" si="25"/>
        <v>17.98</v>
      </c>
      <c r="O249" s="140" t="str">
        <f t="shared" si="26"/>
        <v/>
      </c>
      <c r="P249" s="189">
        <f t="shared" si="27"/>
        <v>1004.3019999999999</v>
      </c>
      <c r="Q249" s="189" t="e">
        <f t="shared" si="30"/>
        <v>#VALUE!</v>
      </c>
      <c r="R249" s="189" t="e">
        <f t="shared" si="31"/>
        <v>#VALUE!</v>
      </c>
      <c r="S249" s="43" t="str">
        <f t="shared" si="28"/>
        <v>A</v>
      </c>
      <c r="T249" s="43">
        <f t="shared" si="32"/>
        <v>17.98</v>
      </c>
      <c r="U249" s="43">
        <f t="shared" si="29"/>
        <v>0</v>
      </c>
      <c r="V249" s="43">
        <f>IF(N249&lt;&gt;0,IF(N249=SVS,0,IF(N249=SVSg,0,IF(N249=Stundenverrechnungssatz!G289,0,IF(N249=Stundenverrechnungssatz!I289,0,IF(N249=Stundenverrechnungssatz!K289,0,IF(N249=Stundenverrechnungssatz!M289,0,1)))))))</f>
        <v>0</v>
      </c>
    </row>
    <row r="250" spans="1:22" s="44" customFormat="1" ht="15" customHeight="1" x14ac:dyDescent="0.2">
      <c r="A250" s="51">
        <v>244</v>
      </c>
      <c r="B250" s="99">
        <v>1</v>
      </c>
      <c r="C250" s="100" t="s">
        <v>196</v>
      </c>
      <c r="D250" s="100"/>
      <c r="E250" s="100" t="s">
        <v>421</v>
      </c>
      <c r="F250" s="100">
        <v>168</v>
      </c>
      <c r="G250" s="100" t="s">
        <v>37</v>
      </c>
      <c r="H250" s="100" t="s">
        <v>289</v>
      </c>
      <c r="I250" s="101">
        <v>14</v>
      </c>
      <c r="J250" s="144"/>
      <c r="K250" s="184" t="s">
        <v>31</v>
      </c>
      <c r="L250" s="138" t="s">
        <v>740</v>
      </c>
      <c r="M250" s="102">
        <v>49.4</v>
      </c>
      <c r="N250" s="139">
        <f t="shared" si="25"/>
        <v>17.98</v>
      </c>
      <c r="O250" s="140" t="str">
        <f t="shared" si="26"/>
        <v/>
      </c>
      <c r="P250" s="189">
        <f t="shared" si="27"/>
        <v>691.6</v>
      </c>
      <c r="Q250" s="189" t="e">
        <f t="shared" si="30"/>
        <v>#VALUE!</v>
      </c>
      <c r="R250" s="189" t="e">
        <f t="shared" si="31"/>
        <v>#VALUE!</v>
      </c>
      <c r="S250" s="43" t="str">
        <f t="shared" si="28"/>
        <v>A</v>
      </c>
      <c r="T250" s="43">
        <f t="shared" si="32"/>
        <v>17.98</v>
      </c>
      <c r="U250" s="43">
        <f t="shared" si="29"/>
        <v>0</v>
      </c>
      <c r="V250" s="43">
        <f>IF(N250&lt;&gt;0,IF(N250=SVS,0,IF(N250=SVSg,0,IF(N250=Stundenverrechnungssatz!G290,0,IF(N250=Stundenverrechnungssatz!I290,0,IF(N250=Stundenverrechnungssatz!K290,0,IF(N250=Stundenverrechnungssatz!M290,0,1)))))))</f>
        <v>0</v>
      </c>
    </row>
    <row r="251" spans="1:22" s="44" customFormat="1" ht="15" customHeight="1" x14ac:dyDescent="0.2">
      <c r="A251" s="99">
        <v>245</v>
      </c>
      <c r="B251" s="99">
        <v>1</v>
      </c>
      <c r="C251" s="100" t="s">
        <v>196</v>
      </c>
      <c r="D251" s="100"/>
      <c r="E251" s="100" t="s">
        <v>421</v>
      </c>
      <c r="F251" s="100" t="s">
        <v>432</v>
      </c>
      <c r="G251" s="100" t="s">
        <v>372</v>
      </c>
      <c r="H251" s="100" t="s">
        <v>205</v>
      </c>
      <c r="I251" s="101">
        <v>15.43</v>
      </c>
      <c r="J251" s="144"/>
      <c r="K251" s="184" t="s">
        <v>32</v>
      </c>
      <c r="L251" s="138"/>
      <c r="M251" s="102">
        <v>247.01</v>
      </c>
      <c r="N251" s="139">
        <f t="shared" si="25"/>
        <v>17.98</v>
      </c>
      <c r="O251" s="140" t="str">
        <f t="shared" si="26"/>
        <v/>
      </c>
      <c r="P251" s="189">
        <f t="shared" si="27"/>
        <v>3811.3642999999997</v>
      </c>
      <c r="Q251" s="189" t="e">
        <f t="shared" si="30"/>
        <v>#VALUE!</v>
      </c>
      <c r="R251" s="189" t="e">
        <f t="shared" si="31"/>
        <v>#VALUE!</v>
      </c>
      <c r="S251" s="43" t="str">
        <f t="shared" si="28"/>
        <v>C</v>
      </c>
      <c r="T251" s="43">
        <f t="shared" si="32"/>
        <v>17.98</v>
      </c>
      <c r="U251" s="43">
        <f t="shared" si="29"/>
        <v>0</v>
      </c>
      <c r="V251" s="43">
        <f>IF(N251&lt;&gt;0,IF(N251=SVS,0,IF(N251=SVSg,0,IF(N251=Stundenverrechnungssatz!G291,0,IF(N251=Stundenverrechnungssatz!I291,0,IF(N251=Stundenverrechnungssatz!K291,0,IF(N251=Stundenverrechnungssatz!M291,0,1)))))))</f>
        <v>0</v>
      </c>
    </row>
    <row r="252" spans="1:22" s="44" customFormat="1" ht="15" customHeight="1" x14ac:dyDescent="0.2">
      <c r="A252" s="51">
        <v>246</v>
      </c>
      <c r="B252" s="99">
        <v>1</v>
      </c>
      <c r="C252" s="100" t="s">
        <v>196</v>
      </c>
      <c r="D252" s="100"/>
      <c r="E252" s="100" t="s">
        <v>421</v>
      </c>
      <c r="F252" s="100" t="s">
        <v>432</v>
      </c>
      <c r="G252" s="100" t="s">
        <v>371</v>
      </c>
      <c r="H252" s="100" t="s">
        <v>205</v>
      </c>
      <c r="I252" s="101">
        <v>12.09</v>
      </c>
      <c r="J252" s="144"/>
      <c r="K252" s="184" t="s">
        <v>32</v>
      </c>
      <c r="L252" s="138"/>
      <c r="M252" s="102">
        <v>247.01</v>
      </c>
      <c r="N252" s="139">
        <f t="shared" si="25"/>
        <v>17.98</v>
      </c>
      <c r="O252" s="140" t="str">
        <f t="shared" si="26"/>
        <v/>
      </c>
      <c r="P252" s="189">
        <f t="shared" si="27"/>
        <v>2986.3508999999999</v>
      </c>
      <c r="Q252" s="189" t="e">
        <f t="shared" si="30"/>
        <v>#VALUE!</v>
      </c>
      <c r="R252" s="189" t="e">
        <f t="shared" si="31"/>
        <v>#VALUE!</v>
      </c>
      <c r="S252" s="43" t="str">
        <f t="shared" si="28"/>
        <v>C</v>
      </c>
      <c r="T252" s="43">
        <f t="shared" si="32"/>
        <v>17.98</v>
      </c>
      <c r="U252" s="43">
        <f t="shared" si="29"/>
        <v>0</v>
      </c>
      <c r="V252" s="43">
        <f>IF(N252&lt;&gt;0,IF(N252=SVS,0,IF(N252=SVSg,0,IF(N252=Stundenverrechnungssatz!G292,0,IF(N252=Stundenverrechnungssatz!I292,0,IF(N252=Stundenverrechnungssatz!K292,0,IF(N252=Stundenverrechnungssatz!M292,0,1)))))))</f>
        <v>0</v>
      </c>
    </row>
    <row r="253" spans="1:22" s="44" customFormat="1" ht="15" customHeight="1" x14ac:dyDescent="0.2">
      <c r="A253" s="99">
        <v>247</v>
      </c>
      <c r="B253" s="99">
        <v>1</v>
      </c>
      <c r="C253" s="100" t="s">
        <v>196</v>
      </c>
      <c r="D253" s="100"/>
      <c r="E253" s="100" t="s">
        <v>421</v>
      </c>
      <c r="F253" s="100">
        <v>169</v>
      </c>
      <c r="G253" s="100" t="s">
        <v>433</v>
      </c>
      <c r="H253" s="100" t="s">
        <v>221</v>
      </c>
      <c r="I253" s="101">
        <v>21.41</v>
      </c>
      <c r="J253" s="144"/>
      <c r="K253" s="184" t="s">
        <v>33</v>
      </c>
      <c r="L253" s="138"/>
      <c r="M253" s="102">
        <v>0</v>
      </c>
      <c r="N253" s="139">
        <f t="shared" si="25"/>
        <v>17.98</v>
      </c>
      <c r="O253" s="140">
        <f t="shared" si="26"/>
        <v>1.0000000000000001E-5</v>
      </c>
      <c r="P253" s="189">
        <f t="shared" si="27"/>
        <v>0</v>
      </c>
      <c r="Q253" s="189">
        <f t="shared" si="30"/>
        <v>0</v>
      </c>
      <c r="R253" s="189">
        <f t="shared" si="31"/>
        <v>0</v>
      </c>
      <c r="S253" s="43" t="str">
        <f t="shared" si="28"/>
        <v>N</v>
      </c>
      <c r="T253" s="43">
        <f t="shared" si="32"/>
        <v>17.98</v>
      </c>
      <c r="U253" s="43">
        <f t="shared" si="29"/>
        <v>0</v>
      </c>
      <c r="V253" s="43">
        <f>IF(N253&lt;&gt;0,IF(N253=SVS,0,IF(N253=SVSg,0,IF(N253=Stundenverrechnungssatz!G293,0,IF(N253=Stundenverrechnungssatz!I293,0,IF(N253=Stundenverrechnungssatz!K293,0,IF(N253=Stundenverrechnungssatz!M293,0,1)))))))</f>
        <v>0</v>
      </c>
    </row>
    <row r="254" spans="1:22" s="44" customFormat="1" ht="15" customHeight="1" x14ac:dyDescent="0.2">
      <c r="A254" s="51">
        <v>248</v>
      </c>
      <c r="B254" s="99">
        <v>1</v>
      </c>
      <c r="C254" s="100" t="s">
        <v>196</v>
      </c>
      <c r="D254" s="100"/>
      <c r="E254" s="100" t="s">
        <v>421</v>
      </c>
      <c r="F254" s="100" t="s">
        <v>434</v>
      </c>
      <c r="G254" s="100" t="s">
        <v>203</v>
      </c>
      <c r="H254" s="100" t="s">
        <v>391</v>
      </c>
      <c r="I254" s="101">
        <v>1.24</v>
      </c>
      <c r="J254" s="144"/>
      <c r="K254" s="184" t="s">
        <v>33</v>
      </c>
      <c r="L254" s="138"/>
      <c r="M254" s="102">
        <v>0</v>
      </c>
      <c r="N254" s="139">
        <f t="shared" si="25"/>
        <v>17.98</v>
      </c>
      <c r="O254" s="140">
        <f t="shared" si="26"/>
        <v>1.0000000000000001E-5</v>
      </c>
      <c r="P254" s="189">
        <f t="shared" si="27"/>
        <v>0</v>
      </c>
      <c r="Q254" s="189">
        <f t="shared" si="30"/>
        <v>0</v>
      </c>
      <c r="R254" s="189">
        <f t="shared" si="31"/>
        <v>0</v>
      </c>
      <c r="S254" s="43" t="str">
        <f t="shared" si="28"/>
        <v>N</v>
      </c>
      <c r="T254" s="43">
        <f t="shared" si="32"/>
        <v>17.98</v>
      </c>
      <c r="U254" s="43">
        <f t="shared" si="29"/>
        <v>0</v>
      </c>
      <c r="V254" s="43">
        <f>IF(N254&lt;&gt;0,IF(N254=SVS,0,IF(N254=SVSg,0,IF(N254=Stundenverrechnungssatz!G294,0,IF(N254=Stundenverrechnungssatz!I294,0,IF(N254=Stundenverrechnungssatz!K294,0,IF(N254=Stundenverrechnungssatz!M294,0,1)))))))</f>
        <v>0</v>
      </c>
    </row>
    <row r="255" spans="1:22" s="44" customFormat="1" ht="15" customHeight="1" x14ac:dyDescent="0.2">
      <c r="A255" s="99">
        <v>249</v>
      </c>
      <c r="B255" s="99">
        <v>1</v>
      </c>
      <c r="C255" s="100" t="s">
        <v>196</v>
      </c>
      <c r="D255" s="100"/>
      <c r="E255" s="100" t="s">
        <v>421</v>
      </c>
      <c r="F255" s="100"/>
      <c r="G255" s="100" t="s">
        <v>291</v>
      </c>
      <c r="H255" s="100" t="s">
        <v>391</v>
      </c>
      <c r="I255" s="101">
        <v>66.709999999999994</v>
      </c>
      <c r="J255" s="144"/>
      <c r="K255" s="184" t="s">
        <v>51</v>
      </c>
      <c r="L255" s="138"/>
      <c r="M255" s="102">
        <v>98.8</v>
      </c>
      <c r="N255" s="139">
        <f t="shared" si="25"/>
        <v>17.98</v>
      </c>
      <c r="O255" s="140" t="str">
        <f t="shared" si="26"/>
        <v/>
      </c>
      <c r="P255" s="189">
        <f t="shared" si="27"/>
        <v>6590.9479999999994</v>
      </c>
      <c r="Q255" s="189" t="e">
        <f t="shared" si="30"/>
        <v>#VALUE!</v>
      </c>
      <c r="R255" s="189" t="e">
        <f t="shared" si="31"/>
        <v>#VALUE!</v>
      </c>
      <c r="S255" s="43" t="str">
        <f t="shared" si="28"/>
        <v>F</v>
      </c>
      <c r="T255" s="43">
        <f t="shared" si="32"/>
        <v>17.98</v>
      </c>
      <c r="U255" s="43">
        <f t="shared" si="29"/>
        <v>0</v>
      </c>
      <c r="V255" s="43">
        <f>IF(N255&lt;&gt;0,IF(N255=SVS,0,IF(N255=SVSg,0,IF(N255=Stundenverrechnungssatz!G295,0,IF(N255=Stundenverrechnungssatz!I295,0,IF(N255=Stundenverrechnungssatz!K295,0,IF(N255=Stundenverrechnungssatz!M295,0,1)))))))</f>
        <v>0</v>
      </c>
    </row>
    <row r="256" spans="1:22" s="44" customFormat="1" ht="15" customHeight="1" x14ac:dyDescent="0.2">
      <c r="A256" s="51">
        <v>250</v>
      </c>
      <c r="B256" s="99">
        <v>1</v>
      </c>
      <c r="C256" s="100" t="s">
        <v>196</v>
      </c>
      <c r="D256" s="100"/>
      <c r="E256" s="100" t="s">
        <v>421</v>
      </c>
      <c r="F256" s="100"/>
      <c r="G256" s="100" t="s">
        <v>292</v>
      </c>
      <c r="H256" s="100" t="s">
        <v>289</v>
      </c>
      <c r="I256" s="101">
        <v>29.83</v>
      </c>
      <c r="J256" s="144"/>
      <c r="K256" s="184" t="s">
        <v>51</v>
      </c>
      <c r="L256" s="138"/>
      <c r="M256" s="102">
        <v>98.8</v>
      </c>
      <c r="N256" s="139">
        <f t="shared" si="25"/>
        <v>17.98</v>
      </c>
      <c r="O256" s="140" t="str">
        <f t="shared" si="26"/>
        <v/>
      </c>
      <c r="P256" s="189">
        <f t="shared" si="27"/>
        <v>2947.2039999999997</v>
      </c>
      <c r="Q256" s="189" t="e">
        <f t="shared" si="30"/>
        <v>#VALUE!</v>
      </c>
      <c r="R256" s="189" t="e">
        <f t="shared" si="31"/>
        <v>#VALUE!</v>
      </c>
      <c r="S256" s="43" t="str">
        <f t="shared" si="28"/>
        <v>F</v>
      </c>
      <c r="T256" s="43">
        <f t="shared" si="32"/>
        <v>17.98</v>
      </c>
      <c r="U256" s="43">
        <f t="shared" si="29"/>
        <v>0</v>
      </c>
      <c r="V256" s="43">
        <f>IF(N256&lt;&gt;0,IF(N256=SVS,0,IF(N256=SVSg,0,IF(N256=Stundenverrechnungssatz!G296,0,IF(N256=Stundenverrechnungssatz!I296,0,IF(N256=Stundenverrechnungssatz!K296,0,IF(N256=Stundenverrechnungssatz!M296,0,1)))))))</f>
        <v>0</v>
      </c>
    </row>
    <row r="257" spans="1:23" s="44" customFormat="1" ht="15" customHeight="1" x14ac:dyDescent="0.2">
      <c r="A257" s="99">
        <v>251</v>
      </c>
      <c r="B257" s="99">
        <v>1</v>
      </c>
      <c r="C257" s="100" t="s">
        <v>196</v>
      </c>
      <c r="D257" s="100"/>
      <c r="E257" s="100" t="s">
        <v>421</v>
      </c>
      <c r="F257" s="100"/>
      <c r="G257" s="100" t="s">
        <v>294</v>
      </c>
      <c r="H257" s="100" t="s">
        <v>289</v>
      </c>
      <c r="I257" s="101">
        <v>30.62</v>
      </c>
      <c r="J257" s="144"/>
      <c r="K257" s="184" t="s">
        <v>51</v>
      </c>
      <c r="L257" s="138"/>
      <c r="M257" s="102">
        <v>98.8</v>
      </c>
      <c r="N257" s="139">
        <f t="shared" si="25"/>
        <v>17.98</v>
      </c>
      <c r="O257" s="140" t="str">
        <f t="shared" si="26"/>
        <v/>
      </c>
      <c r="P257" s="189">
        <f t="shared" si="27"/>
        <v>3025.2559999999999</v>
      </c>
      <c r="Q257" s="189" t="e">
        <f t="shared" si="30"/>
        <v>#VALUE!</v>
      </c>
      <c r="R257" s="189" t="e">
        <f t="shared" si="31"/>
        <v>#VALUE!</v>
      </c>
      <c r="S257" s="43" t="str">
        <f t="shared" si="28"/>
        <v>F</v>
      </c>
      <c r="T257" s="43">
        <f t="shared" si="32"/>
        <v>17.98</v>
      </c>
      <c r="U257" s="43">
        <f t="shared" si="29"/>
        <v>0</v>
      </c>
      <c r="V257" s="43">
        <f>IF(N257&lt;&gt;0,IF(N257=SVS,0,IF(N257=SVSg,0,IF(N257=Stundenverrechnungssatz!G297,0,IF(N257=Stundenverrechnungssatz!I297,0,IF(N257=Stundenverrechnungssatz!K297,0,IF(N257=Stundenverrechnungssatz!M297,0,1)))))))</f>
        <v>0</v>
      </c>
    </row>
    <row r="258" spans="1:23" s="44" customFormat="1" ht="15" customHeight="1" x14ac:dyDescent="0.2">
      <c r="A258" s="51">
        <v>252</v>
      </c>
      <c r="B258" s="99">
        <v>1</v>
      </c>
      <c r="C258" s="100" t="s">
        <v>196</v>
      </c>
      <c r="D258" s="100"/>
      <c r="E258" s="100" t="s">
        <v>421</v>
      </c>
      <c r="F258" s="100"/>
      <c r="G258" s="100" t="s">
        <v>295</v>
      </c>
      <c r="H258" s="100" t="s">
        <v>289</v>
      </c>
      <c r="I258" s="101">
        <v>21.7</v>
      </c>
      <c r="J258" s="144"/>
      <c r="K258" s="184" t="s">
        <v>51</v>
      </c>
      <c r="L258" s="138"/>
      <c r="M258" s="102">
        <v>98.8</v>
      </c>
      <c r="N258" s="139">
        <f t="shared" si="25"/>
        <v>17.98</v>
      </c>
      <c r="O258" s="140" t="str">
        <f t="shared" si="26"/>
        <v/>
      </c>
      <c r="P258" s="189">
        <f t="shared" si="27"/>
        <v>2143.96</v>
      </c>
      <c r="Q258" s="189" t="e">
        <f t="shared" si="30"/>
        <v>#VALUE!</v>
      </c>
      <c r="R258" s="189" t="e">
        <f t="shared" si="31"/>
        <v>#VALUE!</v>
      </c>
      <c r="S258" s="43" t="str">
        <f t="shared" si="28"/>
        <v>F</v>
      </c>
      <c r="T258" s="43">
        <f t="shared" si="32"/>
        <v>17.98</v>
      </c>
      <c r="U258" s="43">
        <f t="shared" si="29"/>
        <v>0</v>
      </c>
      <c r="V258" s="43">
        <f>IF(N258&lt;&gt;0,IF(N258=SVS,0,IF(N258=SVSg,0,IF(N258=Stundenverrechnungssatz!G298,0,IF(N258=Stundenverrechnungssatz!I298,0,IF(N258=Stundenverrechnungssatz!K298,0,IF(N258=Stundenverrechnungssatz!M298,0,1)))))))</f>
        <v>0</v>
      </c>
    </row>
    <row r="259" spans="1:23" s="44" customFormat="1" ht="15" customHeight="1" x14ac:dyDescent="0.2">
      <c r="A259" s="99">
        <v>253</v>
      </c>
      <c r="B259" s="99">
        <v>1</v>
      </c>
      <c r="C259" s="100" t="s">
        <v>196</v>
      </c>
      <c r="D259" s="100"/>
      <c r="E259" s="100" t="s">
        <v>421</v>
      </c>
      <c r="F259" s="100">
        <v>170</v>
      </c>
      <c r="G259" s="100" t="s">
        <v>37</v>
      </c>
      <c r="H259" s="100" t="s">
        <v>289</v>
      </c>
      <c r="I259" s="101">
        <v>16.07</v>
      </c>
      <c r="J259" s="144"/>
      <c r="K259" s="184" t="s">
        <v>31</v>
      </c>
      <c r="L259" s="138" t="s">
        <v>740</v>
      </c>
      <c r="M259" s="102">
        <v>49.4</v>
      </c>
      <c r="N259" s="139">
        <f t="shared" si="25"/>
        <v>17.98</v>
      </c>
      <c r="O259" s="140" t="str">
        <f t="shared" si="26"/>
        <v/>
      </c>
      <c r="P259" s="189">
        <f t="shared" si="27"/>
        <v>793.85799999999995</v>
      </c>
      <c r="Q259" s="189" t="e">
        <f t="shared" si="30"/>
        <v>#VALUE!</v>
      </c>
      <c r="R259" s="189" t="e">
        <f t="shared" si="31"/>
        <v>#VALUE!</v>
      </c>
      <c r="S259" s="43" t="str">
        <f t="shared" si="28"/>
        <v>A</v>
      </c>
      <c r="T259" s="43">
        <f t="shared" si="32"/>
        <v>17.98</v>
      </c>
      <c r="U259" s="43">
        <f t="shared" si="29"/>
        <v>0</v>
      </c>
      <c r="V259" s="43">
        <f>IF(N259&lt;&gt;0,IF(N259=SVS,0,IF(N259=SVSg,0,IF(N259=Stundenverrechnungssatz!G299,0,IF(N259=Stundenverrechnungssatz!I299,0,IF(N259=Stundenverrechnungssatz!K299,0,IF(N259=Stundenverrechnungssatz!M299,0,1)))))))</f>
        <v>0</v>
      </c>
    </row>
    <row r="260" spans="1:23" s="44" customFormat="1" ht="15" customHeight="1" x14ac:dyDescent="0.2">
      <c r="A260" s="51">
        <v>254</v>
      </c>
      <c r="B260" s="99">
        <v>1</v>
      </c>
      <c r="C260" s="100" t="s">
        <v>196</v>
      </c>
      <c r="D260" s="100"/>
      <c r="E260" s="100" t="s">
        <v>421</v>
      </c>
      <c r="F260" s="100">
        <v>171</v>
      </c>
      <c r="G260" s="100" t="s">
        <v>37</v>
      </c>
      <c r="H260" s="100" t="s">
        <v>289</v>
      </c>
      <c r="I260" s="101">
        <v>23.24</v>
      </c>
      <c r="J260" s="144"/>
      <c r="K260" s="184" t="s">
        <v>31</v>
      </c>
      <c r="L260" s="138" t="s">
        <v>740</v>
      </c>
      <c r="M260" s="102">
        <v>49.4</v>
      </c>
      <c r="N260" s="139">
        <f t="shared" si="25"/>
        <v>17.98</v>
      </c>
      <c r="O260" s="140" t="str">
        <f t="shared" si="26"/>
        <v/>
      </c>
      <c r="P260" s="189">
        <f t="shared" si="27"/>
        <v>1148.0559999999998</v>
      </c>
      <c r="Q260" s="189" t="e">
        <f t="shared" si="30"/>
        <v>#VALUE!</v>
      </c>
      <c r="R260" s="189" t="e">
        <f t="shared" si="31"/>
        <v>#VALUE!</v>
      </c>
      <c r="S260" s="43" t="str">
        <f t="shared" si="28"/>
        <v>A</v>
      </c>
      <c r="T260" s="43">
        <f t="shared" si="32"/>
        <v>17.98</v>
      </c>
      <c r="U260" s="43">
        <f t="shared" si="29"/>
        <v>0</v>
      </c>
      <c r="V260" s="43">
        <f>IF(N260&lt;&gt;0,IF(N260=SVS,0,IF(N260=SVSg,0,IF(N260=Stundenverrechnungssatz!G300,0,IF(N260=Stundenverrechnungssatz!I300,0,IF(N260=Stundenverrechnungssatz!K300,0,IF(N260=Stundenverrechnungssatz!M300,0,1)))))))</f>
        <v>0</v>
      </c>
    </row>
    <row r="261" spans="1:23" s="44" customFormat="1" ht="15" customHeight="1" x14ac:dyDescent="0.2">
      <c r="A261" s="99">
        <v>255</v>
      </c>
      <c r="B261" s="99">
        <v>1</v>
      </c>
      <c r="C261" s="100" t="s">
        <v>196</v>
      </c>
      <c r="D261" s="100"/>
      <c r="E261" s="100" t="s">
        <v>421</v>
      </c>
      <c r="F261" s="100">
        <v>172</v>
      </c>
      <c r="G261" s="100" t="s">
        <v>37</v>
      </c>
      <c r="H261" s="100" t="s">
        <v>289</v>
      </c>
      <c r="I261" s="101">
        <v>32.950000000000003</v>
      </c>
      <c r="J261" s="144"/>
      <c r="K261" s="184" t="s">
        <v>31</v>
      </c>
      <c r="L261" s="138" t="s">
        <v>740</v>
      </c>
      <c r="M261" s="102">
        <v>49.4</v>
      </c>
      <c r="N261" s="139">
        <f t="shared" si="25"/>
        <v>17.98</v>
      </c>
      <c r="O261" s="140" t="str">
        <f t="shared" si="26"/>
        <v/>
      </c>
      <c r="P261" s="189">
        <f t="shared" si="27"/>
        <v>1627.73</v>
      </c>
      <c r="Q261" s="189" t="e">
        <f t="shared" si="30"/>
        <v>#VALUE!</v>
      </c>
      <c r="R261" s="189" t="e">
        <f t="shared" si="31"/>
        <v>#VALUE!</v>
      </c>
      <c r="S261" s="43" t="str">
        <f t="shared" si="28"/>
        <v>A</v>
      </c>
      <c r="T261" s="43">
        <f t="shared" si="32"/>
        <v>17.98</v>
      </c>
      <c r="U261" s="43">
        <f t="shared" si="29"/>
        <v>0</v>
      </c>
      <c r="V261" s="43">
        <f>IF(N261&lt;&gt;0,IF(N261=SVS,0,IF(N261=SVSg,0,IF(N261=Stundenverrechnungssatz!G301,0,IF(N261=Stundenverrechnungssatz!I301,0,IF(N261=Stundenverrechnungssatz!K301,0,IF(N261=Stundenverrechnungssatz!M301,0,1)))))))</f>
        <v>0</v>
      </c>
    </row>
    <row r="262" spans="1:23" s="44" customFormat="1" ht="15" customHeight="1" x14ac:dyDescent="0.2">
      <c r="A262" s="51">
        <v>256</v>
      </c>
      <c r="B262" s="99">
        <v>1</v>
      </c>
      <c r="C262" s="100" t="s">
        <v>196</v>
      </c>
      <c r="D262" s="100"/>
      <c r="E262" s="100" t="s">
        <v>421</v>
      </c>
      <c r="F262" s="100">
        <v>173</v>
      </c>
      <c r="G262" s="100" t="s">
        <v>37</v>
      </c>
      <c r="H262" s="100" t="s">
        <v>289</v>
      </c>
      <c r="I262" s="101">
        <v>22.46</v>
      </c>
      <c r="J262" s="144"/>
      <c r="K262" s="184" t="s">
        <v>31</v>
      </c>
      <c r="L262" s="138" t="s">
        <v>740</v>
      </c>
      <c r="M262" s="102">
        <v>49.4</v>
      </c>
      <c r="N262" s="139">
        <f t="shared" si="25"/>
        <v>17.98</v>
      </c>
      <c r="O262" s="140" t="str">
        <f t="shared" si="26"/>
        <v/>
      </c>
      <c r="P262" s="189">
        <f t="shared" si="27"/>
        <v>1109.5240000000001</v>
      </c>
      <c r="Q262" s="189" t="e">
        <f t="shared" si="30"/>
        <v>#VALUE!</v>
      </c>
      <c r="R262" s="189" t="e">
        <f t="shared" si="31"/>
        <v>#VALUE!</v>
      </c>
      <c r="S262" s="43" t="str">
        <f t="shared" si="28"/>
        <v>A</v>
      </c>
      <c r="T262" s="43">
        <f t="shared" si="32"/>
        <v>17.98</v>
      </c>
      <c r="U262" s="43">
        <f t="shared" si="29"/>
        <v>0</v>
      </c>
      <c r="V262" s="43">
        <f>IF(N262&lt;&gt;0,IF(N262=SVS,0,IF(N262=SVSg,0,IF(N262=Stundenverrechnungssatz!G302,0,IF(N262=Stundenverrechnungssatz!I302,0,IF(N262=Stundenverrechnungssatz!K302,0,IF(N262=Stundenverrechnungssatz!M302,0,1)))))))</f>
        <v>0</v>
      </c>
    </row>
    <row r="263" spans="1:23" s="44" customFormat="1" ht="15" customHeight="1" x14ac:dyDescent="0.2">
      <c r="A263" s="99">
        <v>257</v>
      </c>
      <c r="B263" s="99">
        <v>1</v>
      </c>
      <c r="C263" s="100" t="s">
        <v>196</v>
      </c>
      <c r="D263" s="100"/>
      <c r="E263" s="100" t="s">
        <v>421</v>
      </c>
      <c r="F263" s="100">
        <v>174</v>
      </c>
      <c r="G263" s="100" t="s">
        <v>37</v>
      </c>
      <c r="H263" s="100" t="s">
        <v>289</v>
      </c>
      <c r="I263" s="101">
        <v>15.85</v>
      </c>
      <c r="J263" s="144"/>
      <c r="K263" s="184" t="s">
        <v>31</v>
      </c>
      <c r="L263" s="138" t="s">
        <v>740</v>
      </c>
      <c r="M263" s="102">
        <v>49.4</v>
      </c>
      <c r="N263" s="139">
        <f t="shared" ref="N263:N326" si="33">SVS</f>
        <v>17.98</v>
      </c>
      <c r="O263" s="140" t="str">
        <f t="shared" ref="O263:O326" si="34">IF(VLOOKUP(K263,Vorgaben,4,FALSE)=0,"",VLOOKUP(K263,Vorgaben,4,FALSE))</f>
        <v/>
      </c>
      <c r="P263" s="189">
        <f t="shared" ref="P263:P326" si="35">I263*M263</f>
        <v>782.99</v>
      </c>
      <c r="Q263" s="189" t="e">
        <f t="shared" si="30"/>
        <v>#VALUE!</v>
      </c>
      <c r="R263" s="189" t="e">
        <f t="shared" si="31"/>
        <v>#VALUE!</v>
      </c>
      <c r="S263" s="43" t="str">
        <f t="shared" ref="S263:S326" si="36">LEFT(K263,1)</f>
        <v>A</v>
      </c>
      <c r="T263" s="43">
        <f t="shared" si="32"/>
        <v>17.98</v>
      </c>
      <c r="U263" s="43">
        <f t="shared" ref="U263:U326" si="37">IF(J263="x",I263,0)</f>
        <v>0</v>
      </c>
      <c r="V263" s="43">
        <f>IF(N263&lt;&gt;0,IF(N263=SVS,0,IF(N263=SVSg,0,IF(N263=Stundenverrechnungssatz!G303,0,IF(N263=Stundenverrechnungssatz!I303,0,IF(N263=Stundenverrechnungssatz!K303,0,IF(N263=Stundenverrechnungssatz!M303,0,1)))))))</f>
        <v>0</v>
      </c>
    </row>
    <row r="264" spans="1:23" s="44" customFormat="1" ht="15" customHeight="1" x14ac:dyDescent="0.2">
      <c r="A264" s="51">
        <v>258</v>
      </c>
      <c r="B264" s="99">
        <v>1</v>
      </c>
      <c r="C264" s="100" t="s">
        <v>196</v>
      </c>
      <c r="D264" s="100"/>
      <c r="E264" s="100" t="s">
        <v>421</v>
      </c>
      <c r="F264" s="100">
        <v>175</v>
      </c>
      <c r="G264" s="100" t="s">
        <v>37</v>
      </c>
      <c r="H264" s="100" t="s">
        <v>289</v>
      </c>
      <c r="I264" s="101">
        <v>24.71</v>
      </c>
      <c r="J264" s="144"/>
      <c r="K264" s="184" t="s">
        <v>31</v>
      </c>
      <c r="L264" s="138" t="s">
        <v>740</v>
      </c>
      <c r="M264" s="102">
        <v>49.4</v>
      </c>
      <c r="N264" s="139">
        <f t="shared" si="33"/>
        <v>17.98</v>
      </c>
      <c r="O264" s="140" t="str">
        <f t="shared" si="34"/>
        <v/>
      </c>
      <c r="P264" s="189">
        <f t="shared" si="35"/>
        <v>1220.674</v>
      </c>
      <c r="Q264" s="189" t="e">
        <f t="shared" ref="Q264:Q327" si="38">P264/O264</f>
        <v>#VALUE!</v>
      </c>
      <c r="R264" s="189" t="e">
        <f t="shared" ref="R264:R327" si="39">Q264*N264</f>
        <v>#VALUE!</v>
      </c>
      <c r="S264" s="43" t="str">
        <f t="shared" si="36"/>
        <v>A</v>
      </c>
      <c r="T264" s="43">
        <f t="shared" ref="T264:T327" si="40">IF(N264=SVS,N264,"")</f>
        <v>17.98</v>
      </c>
      <c r="U264" s="43">
        <f t="shared" si="37"/>
        <v>0</v>
      </c>
      <c r="V264" s="43">
        <f>IF(N264&lt;&gt;0,IF(N264=SVS,0,IF(N264=SVSg,0,IF(N264=Stundenverrechnungssatz!G304,0,IF(N264=Stundenverrechnungssatz!I304,0,IF(N264=Stundenverrechnungssatz!K304,0,IF(N264=Stundenverrechnungssatz!M304,0,1)))))))</f>
        <v>0</v>
      </c>
    </row>
    <row r="265" spans="1:23" s="44" customFormat="1" ht="15" customHeight="1" x14ac:dyDescent="0.2">
      <c r="A265" s="99">
        <v>259</v>
      </c>
      <c r="B265" s="99">
        <v>1</v>
      </c>
      <c r="C265" s="100" t="s">
        <v>196</v>
      </c>
      <c r="D265" s="100"/>
      <c r="E265" s="100" t="s">
        <v>421</v>
      </c>
      <c r="F265" s="100">
        <v>176</v>
      </c>
      <c r="G265" s="100" t="s">
        <v>37</v>
      </c>
      <c r="H265" s="100" t="s">
        <v>289</v>
      </c>
      <c r="I265" s="101">
        <v>30.71</v>
      </c>
      <c r="J265" s="144"/>
      <c r="K265" s="184" t="s">
        <v>31</v>
      </c>
      <c r="L265" s="138" t="s">
        <v>740</v>
      </c>
      <c r="M265" s="102">
        <v>49.4</v>
      </c>
      <c r="N265" s="139">
        <f t="shared" si="33"/>
        <v>17.98</v>
      </c>
      <c r="O265" s="140" t="str">
        <f t="shared" si="34"/>
        <v/>
      </c>
      <c r="P265" s="189">
        <f t="shared" si="35"/>
        <v>1517.0740000000001</v>
      </c>
      <c r="Q265" s="189" t="e">
        <f t="shared" si="38"/>
        <v>#VALUE!</v>
      </c>
      <c r="R265" s="189" t="e">
        <f t="shared" si="39"/>
        <v>#VALUE!</v>
      </c>
      <c r="S265" s="43" t="str">
        <f t="shared" si="36"/>
        <v>A</v>
      </c>
      <c r="T265" s="43">
        <f t="shared" si="40"/>
        <v>17.98</v>
      </c>
      <c r="U265" s="43">
        <f t="shared" si="37"/>
        <v>0</v>
      </c>
      <c r="V265" s="43">
        <f>IF(N265&lt;&gt;0,IF(N265=SVS,0,IF(N265=SVSg,0,IF(N265=Stundenverrechnungssatz!G305,0,IF(N265=Stundenverrechnungssatz!I305,0,IF(N265=Stundenverrechnungssatz!K305,0,IF(N265=Stundenverrechnungssatz!M305,0,1)))))))</f>
        <v>0</v>
      </c>
    </row>
    <row r="266" spans="1:23" s="44" customFormat="1" ht="15" customHeight="1" x14ac:dyDescent="0.2">
      <c r="A266" s="51">
        <v>260</v>
      </c>
      <c r="B266" s="99">
        <v>1</v>
      </c>
      <c r="C266" s="100" t="s">
        <v>196</v>
      </c>
      <c r="D266" s="100"/>
      <c r="E266" s="100" t="s">
        <v>421</v>
      </c>
      <c r="F266" s="100">
        <v>177</v>
      </c>
      <c r="G266" s="100" t="s">
        <v>37</v>
      </c>
      <c r="H266" s="100" t="s">
        <v>289</v>
      </c>
      <c r="I266" s="101">
        <v>24.36</v>
      </c>
      <c r="J266" s="144"/>
      <c r="K266" s="184" t="s">
        <v>31</v>
      </c>
      <c r="L266" s="138" t="s">
        <v>740</v>
      </c>
      <c r="M266" s="102">
        <v>49.4</v>
      </c>
      <c r="N266" s="139">
        <f t="shared" si="33"/>
        <v>17.98</v>
      </c>
      <c r="O266" s="140" t="str">
        <f t="shared" si="34"/>
        <v/>
      </c>
      <c r="P266" s="189">
        <f t="shared" si="35"/>
        <v>1203.384</v>
      </c>
      <c r="Q266" s="189" t="e">
        <f t="shared" si="38"/>
        <v>#VALUE!</v>
      </c>
      <c r="R266" s="189" t="e">
        <f t="shared" si="39"/>
        <v>#VALUE!</v>
      </c>
      <c r="S266" s="43" t="str">
        <f t="shared" si="36"/>
        <v>A</v>
      </c>
      <c r="T266" s="43">
        <f t="shared" si="40"/>
        <v>17.98</v>
      </c>
      <c r="U266" s="43">
        <f t="shared" si="37"/>
        <v>0</v>
      </c>
      <c r="V266" s="43">
        <f>IF(N266&lt;&gt;0,IF(N266=SVS,0,IF(N266=SVSg,0,IF(N266=Stundenverrechnungssatz!G306,0,IF(N266=Stundenverrechnungssatz!I306,0,IF(N266=Stundenverrechnungssatz!K306,0,IF(N266=Stundenverrechnungssatz!M306,0,1)))))))</f>
        <v>0</v>
      </c>
    </row>
    <row r="267" spans="1:23" s="44" customFormat="1" ht="15" customHeight="1" x14ac:dyDescent="0.2">
      <c r="A267" s="99">
        <v>261</v>
      </c>
      <c r="B267" s="99">
        <v>1</v>
      </c>
      <c r="C267" s="100" t="s">
        <v>196</v>
      </c>
      <c r="D267" s="100"/>
      <c r="E267" s="100" t="s">
        <v>421</v>
      </c>
      <c r="F267" s="100" t="s">
        <v>435</v>
      </c>
      <c r="G267" s="100" t="s">
        <v>374</v>
      </c>
      <c r="H267" s="100" t="s">
        <v>205</v>
      </c>
      <c r="I267" s="101">
        <v>12.22</v>
      </c>
      <c r="J267" s="144"/>
      <c r="K267" s="184" t="s">
        <v>52</v>
      </c>
      <c r="L267" s="138"/>
      <c r="M267" s="102">
        <v>247.01</v>
      </c>
      <c r="N267" s="139">
        <f t="shared" si="33"/>
        <v>17.98</v>
      </c>
      <c r="O267" s="140" t="str">
        <f t="shared" si="34"/>
        <v/>
      </c>
      <c r="P267" s="189">
        <f t="shared" si="35"/>
        <v>3018.4621999999999</v>
      </c>
      <c r="Q267" s="189" t="e">
        <f t="shared" si="38"/>
        <v>#VALUE!</v>
      </c>
      <c r="R267" s="189" t="e">
        <f t="shared" si="39"/>
        <v>#VALUE!</v>
      </c>
      <c r="S267" s="43" t="str">
        <f t="shared" si="36"/>
        <v>K</v>
      </c>
      <c r="T267" s="43">
        <f t="shared" si="40"/>
        <v>17.98</v>
      </c>
      <c r="U267" s="43">
        <f t="shared" si="37"/>
        <v>0</v>
      </c>
      <c r="V267" s="43">
        <f>IF(N267&lt;&gt;0,IF(N267=SVS,0,IF(N267=SVSg,0,IF(N267=Stundenverrechnungssatz!G307,0,IF(N267=Stundenverrechnungssatz!I307,0,IF(N267=Stundenverrechnungssatz!K307,0,IF(N267=Stundenverrechnungssatz!M307,0,1)))))))</f>
        <v>0</v>
      </c>
    </row>
    <row r="268" spans="1:23" s="44" customFormat="1" ht="15" customHeight="1" x14ac:dyDescent="0.2">
      <c r="A268" s="51">
        <v>262</v>
      </c>
      <c r="B268" s="99">
        <v>1</v>
      </c>
      <c r="C268" s="100" t="s">
        <v>196</v>
      </c>
      <c r="D268" s="100"/>
      <c r="E268" s="100" t="s">
        <v>421</v>
      </c>
      <c r="F268" s="100" t="s">
        <v>436</v>
      </c>
      <c r="G268" s="100" t="s">
        <v>371</v>
      </c>
      <c r="H268" s="100" t="s">
        <v>205</v>
      </c>
      <c r="I268" s="101">
        <v>11.33</v>
      </c>
      <c r="J268" s="144"/>
      <c r="K268" s="184" t="s">
        <v>32</v>
      </c>
      <c r="L268" s="138"/>
      <c r="M268" s="102">
        <v>247.01</v>
      </c>
      <c r="N268" s="139">
        <f t="shared" si="33"/>
        <v>17.98</v>
      </c>
      <c r="O268" s="140" t="str">
        <f t="shared" si="34"/>
        <v/>
      </c>
      <c r="P268" s="189">
        <f t="shared" si="35"/>
        <v>2798.6232999999997</v>
      </c>
      <c r="Q268" s="189" t="e">
        <f t="shared" si="38"/>
        <v>#VALUE!</v>
      </c>
      <c r="R268" s="189" t="e">
        <f t="shared" si="39"/>
        <v>#VALUE!</v>
      </c>
      <c r="S268" s="43" t="str">
        <f t="shared" si="36"/>
        <v>C</v>
      </c>
      <c r="T268" s="43">
        <f t="shared" si="40"/>
        <v>17.98</v>
      </c>
      <c r="U268" s="43">
        <f t="shared" si="37"/>
        <v>0</v>
      </c>
      <c r="V268" s="43">
        <f>IF(N268&lt;&gt;0,IF(N268=SVS,0,IF(N268=SVSg,0,IF(N268=Stundenverrechnungssatz!G308,0,IF(N268=Stundenverrechnungssatz!I308,0,IF(N268=Stundenverrechnungssatz!K308,0,IF(N268=Stundenverrechnungssatz!M308,0,1)))))))</f>
        <v>0</v>
      </c>
    </row>
    <row r="269" spans="1:23" s="44" customFormat="1" ht="15" customHeight="1" x14ac:dyDescent="0.2">
      <c r="A269" s="99">
        <v>263</v>
      </c>
      <c r="B269" s="99">
        <v>1</v>
      </c>
      <c r="C269" s="100" t="s">
        <v>196</v>
      </c>
      <c r="D269" s="100"/>
      <c r="E269" s="100" t="s">
        <v>421</v>
      </c>
      <c r="F269" s="100"/>
      <c r="G269" s="100" t="s">
        <v>437</v>
      </c>
      <c r="H269" s="100" t="s">
        <v>289</v>
      </c>
      <c r="I269" s="101">
        <v>34.35</v>
      </c>
      <c r="J269" s="144"/>
      <c r="K269" s="184" t="s">
        <v>51</v>
      </c>
      <c r="L269" s="138"/>
      <c r="M269" s="102">
        <v>98.8</v>
      </c>
      <c r="N269" s="139">
        <f t="shared" si="33"/>
        <v>17.98</v>
      </c>
      <c r="O269" s="140" t="str">
        <f t="shared" si="34"/>
        <v/>
      </c>
      <c r="P269" s="189">
        <f t="shared" si="35"/>
        <v>3393.78</v>
      </c>
      <c r="Q269" s="189" t="e">
        <f t="shared" si="38"/>
        <v>#VALUE!</v>
      </c>
      <c r="R269" s="189" t="e">
        <f t="shared" si="39"/>
        <v>#VALUE!</v>
      </c>
      <c r="S269" s="43" t="str">
        <f t="shared" si="36"/>
        <v>F</v>
      </c>
      <c r="T269" s="43">
        <f t="shared" si="40"/>
        <v>17.98</v>
      </c>
      <c r="U269" s="43">
        <f t="shared" si="37"/>
        <v>0</v>
      </c>
      <c r="V269" s="43">
        <f>IF(N269&lt;&gt;0,IF(N269=SVS,0,IF(N269=SVSg,0,IF(N269=Stundenverrechnungssatz!G309,0,IF(N269=Stundenverrechnungssatz!I309,0,IF(N269=Stundenverrechnungssatz!K309,0,IF(N269=Stundenverrechnungssatz!M309,0,1)))))))</f>
        <v>0</v>
      </c>
    </row>
    <row r="270" spans="1:23" s="44" customFormat="1" ht="15" customHeight="1" x14ac:dyDescent="0.2">
      <c r="A270" s="51">
        <v>264</v>
      </c>
      <c r="B270" s="99">
        <v>1</v>
      </c>
      <c r="C270" s="100" t="s">
        <v>196</v>
      </c>
      <c r="D270" s="100"/>
      <c r="E270" s="100" t="s">
        <v>438</v>
      </c>
      <c r="F270" s="100">
        <v>208</v>
      </c>
      <c r="G270" s="100" t="s">
        <v>37</v>
      </c>
      <c r="H270" s="100" t="s">
        <v>322</v>
      </c>
      <c r="I270" s="101">
        <v>17.690000000000001</v>
      </c>
      <c r="J270" s="144"/>
      <c r="K270" s="184" t="s">
        <v>31</v>
      </c>
      <c r="L270" s="138" t="s">
        <v>740</v>
      </c>
      <c r="M270" s="102">
        <v>49.4</v>
      </c>
      <c r="N270" s="139">
        <f t="shared" si="33"/>
        <v>17.98</v>
      </c>
      <c r="O270" s="140" t="str">
        <f t="shared" si="34"/>
        <v/>
      </c>
      <c r="P270" s="189">
        <f t="shared" si="35"/>
        <v>873.88600000000008</v>
      </c>
      <c r="Q270" s="189" t="e">
        <f t="shared" si="38"/>
        <v>#VALUE!</v>
      </c>
      <c r="R270" s="189" t="e">
        <f t="shared" si="39"/>
        <v>#VALUE!</v>
      </c>
      <c r="S270" s="43" t="str">
        <f t="shared" si="36"/>
        <v>A</v>
      </c>
      <c r="T270" s="43">
        <f t="shared" si="40"/>
        <v>17.98</v>
      </c>
      <c r="U270" s="43">
        <f t="shared" si="37"/>
        <v>0</v>
      </c>
      <c r="V270" s="43">
        <f>IF(N270&lt;&gt;0,IF(N270=SVS,0,IF(N270=SVSg,0,IF(N270=Stundenverrechnungssatz!G310,0,IF(N270=Stundenverrechnungssatz!I310,0,IF(N270=Stundenverrechnungssatz!K310,0,IF(N270=Stundenverrechnungssatz!M310,0,1)))))))</f>
        <v>0</v>
      </c>
    </row>
    <row r="271" spans="1:23" s="44" customFormat="1" ht="15" customHeight="1" x14ac:dyDescent="0.2">
      <c r="A271" s="99">
        <v>265</v>
      </c>
      <c r="B271" s="99">
        <v>1</v>
      </c>
      <c r="C271" s="100" t="s">
        <v>196</v>
      </c>
      <c r="D271" s="100"/>
      <c r="E271" s="100" t="s">
        <v>438</v>
      </c>
      <c r="F271" s="100">
        <v>210</v>
      </c>
      <c r="G271" s="100" t="s">
        <v>37</v>
      </c>
      <c r="H271" s="100" t="s">
        <v>322</v>
      </c>
      <c r="I271" s="101">
        <v>16.87</v>
      </c>
      <c r="J271" s="144"/>
      <c r="K271" s="184" t="s">
        <v>31</v>
      </c>
      <c r="L271" s="138" t="s">
        <v>740</v>
      </c>
      <c r="M271" s="102">
        <v>49.4</v>
      </c>
      <c r="N271" s="139">
        <f t="shared" si="33"/>
        <v>17.98</v>
      </c>
      <c r="O271" s="140" t="str">
        <f t="shared" si="34"/>
        <v/>
      </c>
      <c r="P271" s="189">
        <f t="shared" si="35"/>
        <v>833.37800000000004</v>
      </c>
      <c r="Q271" s="189" t="e">
        <f t="shared" si="38"/>
        <v>#VALUE!</v>
      </c>
      <c r="R271" s="189" t="e">
        <f t="shared" si="39"/>
        <v>#VALUE!</v>
      </c>
      <c r="S271" s="43" t="str">
        <f t="shared" si="36"/>
        <v>A</v>
      </c>
      <c r="T271" s="43">
        <f t="shared" si="40"/>
        <v>17.98</v>
      </c>
      <c r="U271" s="43">
        <f t="shared" si="37"/>
        <v>0</v>
      </c>
      <c r="V271" s="43">
        <f>IF(N271&lt;&gt;0,IF(N271=SVS,0,IF(N271=SVSg,0,IF(N271=Stundenverrechnungssatz!G311,0,IF(N271=Stundenverrechnungssatz!I311,0,IF(N271=Stundenverrechnungssatz!K311,0,IF(N271=Stundenverrechnungssatz!M311,0,1)))))))</f>
        <v>0</v>
      </c>
    </row>
    <row r="272" spans="1:23" s="45" customFormat="1" ht="15" customHeight="1" x14ac:dyDescent="0.2">
      <c r="A272" s="51">
        <v>266</v>
      </c>
      <c r="B272" s="99">
        <v>1</v>
      </c>
      <c r="C272" s="100" t="s">
        <v>196</v>
      </c>
      <c r="D272" s="100"/>
      <c r="E272" s="100" t="s">
        <v>438</v>
      </c>
      <c r="F272" s="100">
        <v>211</v>
      </c>
      <c r="G272" s="100" t="s">
        <v>37</v>
      </c>
      <c r="H272" s="100" t="s">
        <v>322</v>
      </c>
      <c r="I272" s="101">
        <v>26.53</v>
      </c>
      <c r="J272" s="144"/>
      <c r="K272" s="184" t="s">
        <v>31</v>
      </c>
      <c r="L272" s="138" t="s">
        <v>740</v>
      </c>
      <c r="M272" s="102">
        <v>49.4</v>
      </c>
      <c r="N272" s="139">
        <f t="shared" si="33"/>
        <v>17.98</v>
      </c>
      <c r="O272" s="140" t="str">
        <f t="shared" si="34"/>
        <v/>
      </c>
      <c r="P272" s="189">
        <f t="shared" si="35"/>
        <v>1310.5820000000001</v>
      </c>
      <c r="Q272" s="189" t="e">
        <f t="shared" si="38"/>
        <v>#VALUE!</v>
      </c>
      <c r="R272" s="189" t="e">
        <f t="shared" si="39"/>
        <v>#VALUE!</v>
      </c>
      <c r="S272" s="43" t="str">
        <f t="shared" si="36"/>
        <v>A</v>
      </c>
      <c r="T272" s="43">
        <f t="shared" si="40"/>
        <v>17.98</v>
      </c>
      <c r="U272" s="43">
        <f t="shared" si="37"/>
        <v>0</v>
      </c>
      <c r="V272" s="43">
        <f>IF(N272&lt;&gt;0,IF(N272=SVS,0,IF(N272=SVSg,0,IF(N272=Stundenverrechnungssatz!G312,0,IF(N272=Stundenverrechnungssatz!I312,0,IF(N272=Stundenverrechnungssatz!K312,0,IF(N272=Stundenverrechnungssatz!M312,0,1)))))))</f>
        <v>0</v>
      </c>
      <c r="W272" s="44"/>
    </row>
    <row r="273" spans="1:22" s="44" customFormat="1" ht="15" customHeight="1" x14ac:dyDescent="0.2">
      <c r="A273" s="99">
        <v>267</v>
      </c>
      <c r="B273" s="99">
        <v>1</v>
      </c>
      <c r="C273" s="100" t="s">
        <v>196</v>
      </c>
      <c r="D273" s="100"/>
      <c r="E273" s="100" t="s">
        <v>438</v>
      </c>
      <c r="F273" s="100">
        <v>212</v>
      </c>
      <c r="G273" s="100" t="s">
        <v>37</v>
      </c>
      <c r="H273" s="100" t="s">
        <v>322</v>
      </c>
      <c r="I273" s="101">
        <v>22.94</v>
      </c>
      <c r="J273" s="144"/>
      <c r="K273" s="184" t="s">
        <v>31</v>
      </c>
      <c r="L273" s="138" t="s">
        <v>740</v>
      </c>
      <c r="M273" s="102">
        <v>49.4</v>
      </c>
      <c r="N273" s="139">
        <f t="shared" si="33"/>
        <v>17.98</v>
      </c>
      <c r="O273" s="140" t="str">
        <f t="shared" si="34"/>
        <v/>
      </c>
      <c r="P273" s="189">
        <f t="shared" si="35"/>
        <v>1133.2360000000001</v>
      </c>
      <c r="Q273" s="189" t="e">
        <f t="shared" si="38"/>
        <v>#VALUE!</v>
      </c>
      <c r="R273" s="189" t="e">
        <f t="shared" si="39"/>
        <v>#VALUE!</v>
      </c>
      <c r="S273" s="43" t="str">
        <f t="shared" si="36"/>
        <v>A</v>
      </c>
      <c r="T273" s="43">
        <f t="shared" si="40"/>
        <v>17.98</v>
      </c>
      <c r="U273" s="43">
        <f t="shared" si="37"/>
        <v>0</v>
      </c>
      <c r="V273" s="43">
        <f>IF(N273&lt;&gt;0,IF(N273=SVS,0,IF(N273=SVSg,0,IF(N273=Stundenverrechnungssatz!G313,0,IF(N273=Stundenverrechnungssatz!I313,0,IF(N273=Stundenverrechnungssatz!K313,0,IF(N273=Stundenverrechnungssatz!M313,0,1)))))))</f>
        <v>0</v>
      </c>
    </row>
    <row r="274" spans="1:22" s="44" customFormat="1" ht="15" customHeight="1" x14ac:dyDescent="0.2">
      <c r="A274" s="51">
        <v>268</v>
      </c>
      <c r="B274" s="99">
        <v>1</v>
      </c>
      <c r="C274" s="100" t="s">
        <v>196</v>
      </c>
      <c r="D274" s="100"/>
      <c r="E274" s="100" t="s">
        <v>438</v>
      </c>
      <c r="F274" s="100">
        <v>213</v>
      </c>
      <c r="G274" s="100" t="s">
        <v>37</v>
      </c>
      <c r="H274" s="100" t="s">
        <v>289</v>
      </c>
      <c r="I274" s="101">
        <v>16.77</v>
      </c>
      <c r="J274" s="144"/>
      <c r="K274" s="184" t="s">
        <v>31</v>
      </c>
      <c r="L274" s="138" t="s">
        <v>740</v>
      </c>
      <c r="M274" s="102">
        <v>49.4</v>
      </c>
      <c r="N274" s="139">
        <f t="shared" si="33"/>
        <v>17.98</v>
      </c>
      <c r="O274" s="140" t="str">
        <f t="shared" si="34"/>
        <v/>
      </c>
      <c r="P274" s="189">
        <f t="shared" si="35"/>
        <v>828.43799999999999</v>
      </c>
      <c r="Q274" s="189" t="e">
        <f t="shared" si="38"/>
        <v>#VALUE!</v>
      </c>
      <c r="R274" s="189" t="e">
        <f t="shared" si="39"/>
        <v>#VALUE!</v>
      </c>
      <c r="S274" s="43" t="str">
        <f t="shared" si="36"/>
        <v>A</v>
      </c>
      <c r="T274" s="43">
        <f t="shared" si="40"/>
        <v>17.98</v>
      </c>
      <c r="U274" s="43">
        <f t="shared" si="37"/>
        <v>0</v>
      </c>
      <c r="V274" s="43">
        <f>IF(N274&lt;&gt;0,IF(N274=SVS,0,IF(N274=SVSg,0,IF(N274=Stundenverrechnungssatz!G314,0,IF(N274=Stundenverrechnungssatz!I314,0,IF(N274=Stundenverrechnungssatz!K314,0,IF(N274=Stundenverrechnungssatz!M314,0,1)))))))</f>
        <v>0</v>
      </c>
    </row>
    <row r="275" spans="1:22" s="44" customFormat="1" ht="15" customHeight="1" x14ac:dyDescent="0.2">
      <c r="A275" s="99">
        <v>269</v>
      </c>
      <c r="B275" s="99">
        <v>1</v>
      </c>
      <c r="C275" s="100" t="s">
        <v>196</v>
      </c>
      <c r="D275" s="100"/>
      <c r="E275" s="100" t="s">
        <v>438</v>
      </c>
      <c r="F275" s="100">
        <v>214</v>
      </c>
      <c r="G275" s="100" t="s">
        <v>37</v>
      </c>
      <c r="H275" s="100" t="s">
        <v>322</v>
      </c>
      <c r="I275" s="101">
        <v>31.28</v>
      </c>
      <c r="J275" s="144"/>
      <c r="K275" s="184" t="s">
        <v>31</v>
      </c>
      <c r="L275" s="138" t="s">
        <v>740</v>
      </c>
      <c r="M275" s="102">
        <v>49.4</v>
      </c>
      <c r="N275" s="139">
        <f t="shared" si="33"/>
        <v>17.98</v>
      </c>
      <c r="O275" s="140" t="str">
        <f t="shared" si="34"/>
        <v/>
      </c>
      <c r="P275" s="189">
        <f t="shared" si="35"/>
        <v>1545.232</v>
      </c>
      <c r="Q275" s="189" t="e">
        <f t="shared" si="38"/>
        <v>#VALUE!</v>
      </c>
      <c r="R275" s="189" t="e">
        <f t="shared" si="39"/>
        <v>#VALUE!</v>
      </c>
      <c r="S275" s="43" t="str">
        <f t="shared" si="36"/>
        <v>A</v>
      </c>
      <c r="T275" s="43">
        <f t="shared" si="40"/>
        <v>17.98</v>
      </c>
      <c r="U275" s="43">
        <f t="shared" si="37"/>
        <v>0</v>
      </c>
      <c r="V275" s="43">
        <f>IF(N275&lt;&gt;0,IF(N275=SVS,0,IF(N275=SVSg,0,IF(N275=Stundenverrechnungssatz!G315,0,IF(N275=Stundenverrechnungssatz!I315,0,IF(N275=Stundenverrechnungssatz!K315,0,IF(N275=Stundenverrechnungssatz!M315,0,1)))))))</f>
        <v>0</v>
      </c>
    </row>
    <row r="276" spans="1:22" s="44" customFormat="1" ht="15" customHeight="1" x14ac:dyDescent="0.2">
      <c r="A276" s="51">
        <v>270</v>
      </c>
      <c r="B276" s="99">
        <v>1</v>
      </c>
      <c r="C276" s="100" t="s">
        <v>196</v>
      </c>
      <c r="D276" s="100"/>
      <c r="E276" s="100" t="s">
        <v>438</v>
      </c>
      <c r="F276" s="100">
        <v>215</v>
      </c>
      <c r="G276" s="100" t="s">
        <v>37</v>
      </c>
      <c r="H276" s="100" t="s">
        <v>289</v>
      </c>
      <c r="I276" s="101">
        <v>25.81</v>
      </c>
      <c r="J276" s="144"/>
      <c r="K276" s="184" t="s">
        <v>31</v>
      </c>
      <c r="L276" s="138" t="s">
        <v>740</v>
      </c>
      <c r="M276" s="102">
        <v>49.4</v>
      </c>
      <c r="N276" s="139">
        <f t="shared" si="33"/>
        <v>17.98</v>
      </c>
      <c r="O276" s="140" t="str">
        <f t="shared" si="34"/>
        <v/>
      </c>
      <c r="P276" s="189">
        <f t="shared" si="35"/>
        <v>1275.0139999999999</v>
      </c>
      <c r="Q276" s="189" t="e">
        <f t="shared" si="38"/>
        <v>#VALUE!</v>
      </c>
      <c r="R276" s="189" t="e">
        <f t="shared" si="39"/>
        <v>#VALUE!</v>
      </c>
      <c r="S276" s="43" t="str">
        <f t="shared" si="36"/>
        <v>A</v>
      </c>
      <c r="T276" s="43">
        <f t="shared" si="40"/>
        <v>17.98</v>
      </c>
      <c r="U276" s="43">
        <f t="shared" si="37"/>
        <v>0</v>
      </c>
      <c r="V276" s="43">
        <f>IF(N276&lt;&gt;0,IF(N276=SVS,0,IF(N276=SVSg,0,IF(N276=Stundenverrechnungssatz!G316,0,IF(N276=Stundenverrechnungssatz!I316,0,IF(N276=Stundenverrechnungssatz!K316,0,IF(N276=Stundenverrechnungssatz!M316,0,1)))))))</f>
        <v>0</v>
      </c>
    </row>
    <row r="277" spans="1:22" s="44" customFormat="1" ht="15" customHeight="1" x14ac:dyDescent="0.2">
      <c r="A277" s="99">
        <v>271</v>
      </c>
      <c r="B277" s="99">
        <v>1</v>
      </c>
      <c r="C277" s="100" t="s">
        <v>196</v>
      </c>
      <c r="D277" s="100"/>
      <c r="E277" s="100" t="s">
        <v>438</v>
      </c>
      <c r="F277" s="100">
        <v>216</v>
      </c>
      <c r="G277" s="100" t="s">
        <v>37</v>
      </c>
      <c r="H277" s="100" t="s">
        <v>322</v>
      </c>
      <c r="I277" s="101">
        <v>18.96</v>
      </c>
      <c r="J277" s="144"/>
      <c r="K277" s="184" t="s">
        <v>31</v>
      </c>
      <c r="L277" s="138" t="s">
        <v>740</v>
      </c>
      <c r="M277" s="102">
        <v>49.4</v>
      </c>
      <c r="N277" s="139">
        <f t="shared" si="33"/>
        <v>17.98</v>
      </c>
      <c r="O277" s="140" t="str">
        <f t="shared" si="34"/>
        <v/>
      </c>
      <c r="P277" s="189">
        <f t="shared" si="35"/>
        <v>936.62400000000002</v>
      </c>
      <c r="Q277" s="189" t="e">
        <f t="shared" si="38"/>
        <v>#VALUE!</v>
      </c>
      <c r="R277" s="189" t="e">
        <f t="shared" si="39"/>
        <v>#VALUE!</v>
      </c>
      <c r="S277" s="43" t="str">
        <f t="shared" si="36"/>
        <v>A</v>
      </c>
      <c r="T277" s="43">
        <f t="shared" si="40"/>
        <v>17.98</v>
      </c>
      <c r="U277" s="43">
        <f t="shared" si="37"/>
        <v>0</v>
      </c>
      <c r="V277" s="43">
        <f>IF(N277&lt;&gt;0,IF(N277=SVS,0,IF(N277=SVSg,0,IF(N277=Stundenverrechnungssatz!G317,0,IF(N277=Stundenverrechnungssatz!I317,0,IF(N277=Stundenverrechnungssatz!K317,0,IF(N277=Stundenverrechnungssatz!M317,0,1)))))))</f>
        <v>0</v>
      </c>
    </row>
    <row r="278" spans="1:22" s="44" customFormat="1" ht="15" customHeight="1" x14ac:dyDescent="0.2">
      <c r="A278" s="51">
        <v>272</v>
      </c>
      <c r="B278" s="99">
        <v>1</v>
      </c>
      <c r="C278" s="100" t="s">
        <v>196</v>
      </c>
      <c r="D278" s="100"/>
      <c r="E278" s="100" t="s">
        <v>438</v>
      </c>
      <c r="F278" s="100">
        <v>217</v>
      </c>
      <c r="G278" s="100" t="s">
        <v>37</v>
      </c>
      <c r="H278" s="100" t="s">
        <v>322</v>
      </c>
      <c r="I278" s="101">
        <v>22.87</v>
      </c>
      <c r="J278" s="144"/>
      <c r="K278" s="184" t="s">
        <v>31</v>
      </c>
      <c r="L278" s="138" t="s">
        <v>740</v>
      </c>
      <c r="M278" s="102">
        <v>49.4</v>
      </c>
      <c r="N278" s="139">
        <f t="shared" si="33"/>
        <v>17.98</v>
      </c>
      <c r="O278" s="140" t="str">
        <f t="shared" si="34"/>
        <v/>
      </c>
      <c r="P278" s="189">
        <f t="shared" si="35"/>
        <v>1129.778</v>
      </c>
      <c r="Q278" s="189" t="e">
        <f t="shared" si="38"/>
        <v>#VALUE!</v>
      </c>
      <c r="R278" s="189" t="e">
        <f t="shared" si="39"/>
        <v>#VALUE!</v>
      </c>
      <c r="S278" s="43" t="str">
        <f t="shared" si="36"/>
        <v>A</v>
      </c>
      <c r="T278" s="43">
        <f t="shared" si="40"/>
        <v>17.98</v>
      </c>
      <c r="U278" s="43">
        <f t="shared" si="37"/>
        <v>0</v>
      </c>
      <c r="V278" s="43">
        <f>IF(N278&lt;&gt;0,IF(N278=SVS,0,IF(N278=SVSg,0,IF(N278=Stundenverrechnungssatz!G318,0,IF(N278=Stundenverrechnungssatz!I318,0,IF(N278=Stundenverrechnungssatz!K318,0,IF(N278=Stundenverrechnungssatz!M318,0,1)))))))</f>
        <v>0</v>
      </c>
    </row>
    <row r="279" spans="1:22" s="44" customFormat="1" ht="15" customHeight="1" x14ac:dyDescent="0.2">
      <c r="A279" s="99">
        <v>273</v>
      </c>
      <c r="B279" s="99">
        <v>1</v>
      </c>
      <c r="C279" s="100" t="s">
        <v>196</v>
      </c>
      <c r="D279" s="100"/>
      <c r="E279" s="100" t="s">
        <v>438</v>
      </c>
      <c r="F279" s="100">
        <v>218</v>
      </c>
      <c r="G279" s="100" t="s">
        <v>37</v>
      </c>
      <c r="H279" s="100" t="s">
        <v>322</v>
      </c>
      <c r="I279" s="101">
        <v>22.81</v>
      </c>
      <c r="J279" s="144"/>
      <c r="K279" s="184" t="s">
        <v>31</v>
      </c>
      <c r="L279" s="138" t="s">
        <v>740</v>
      </c>
      <c r="M279" s="102">
        <v>49.4</v>
      </c>
      <c r="N279" s="139">
        <f t="shared" si="33"/>
        <v>17.98</v>
      </c>
      <c r="O279" s="140" t="str">
        <f t="shared" si="34"/>
        <v/>
      </c>
      <c r="P279" s="189">
        <f t="shared" si="35"/>
        <v>1126.8139999999999</v>
      </c>
      <c r="Q279" s="189" t="e">
        <f t="shared" si="38"/>
        <v>#VALUE!</v>
      </c>
      <c r="R279" s="189" t="e">
        <f t="shared" si="39"/>
        <v>#VALUE!</v>
      </c>
      <c r="S279" s="43" t="str">
        <f t="shared" si="36"/>
        <v>A</v>
      </c>
      <c r="T279" s="43">
        <f t="shared" si="40"/>
        <v>17.98</v>
      </c>
      <c r="U279" s="43">
        <f t="shared" si="37"/>
        <v>0</v>
      </c>
      <c r="V279" s="43">
        <f>IF(N279&lt;&gt;0,IF(N279=SVS,0,IF(N279=SVSg,0,IF(N279=Stundenverrechnungssatz!G319,0,IF(N279=Stundenverrechnungssatz!I319,0,IF(N279=Stundenverrechnungssatz!K319,0,IF(N279=Stundenverrechnungssatz!M319,0,1)))))))</f>
        <v>0</v>
      </c>
    </row>
    <row r="280" spans="1:22" s="44" customFormat="1" ht="15" customHeight="1" x14ac:dyDescent="0.2">
      <c r="A280" s="51">
        <v>274</v>
      </c>
      <c r="B280" s="99">
        <v>1</v>
      </c>
      <c r="C280" s="100" t="s">
        <v>196</v>
      </c>
      <c r="D280" s="100"/>
      <c r="E280" s="100" t="s">
        <v>438</v>
      </c>
      <c r="F280" s="100">
        <v>219</v>
      </c>
      <c r="G280" s="100" t="s">
        <v>37</v>
      </c>
      <c r="H280" s="100" t="s">
        <v>289</v>
      </c>
      <c r="I280" s="101">
        <v>23.43</v>
      </c>
      <c r="J280" s="144"/>
      <c r="K280" s="184" t="s">
        <v>31</v>
      </c>
      <c r="L280" s="138" t="s">
        <v>740</v>
      </c>
      <c r="M280" s="102">
        <v>49.4</v>
      </c>
      <c r="N280" s="139">
        <f t="shared" si="33"/>
        <v>17.98</v>
      </c>
      <c r="O280" s="140" t="str">
        <f t="shared" si="34"/>
        <v/>
      </c>
      <c r="P280" s="189">
        <f t="shared" si="35"/>
        <v>1157.442</v>
      </c>
      <c r="Q280" s="189" t="e">
        <f t="shared" si="38"/>
        <v>#VALUE!</v>
      </c>
      <c r="R280" s="189" t="e">
        <f t="shared" si="39"/>
        <v>#VALUE!</v>
      </c>
      <c r="S280" s="43" t="str">
        <f t="shared" si="36"/>
        <v>A</v>
      </c>
      <c r="T280" s="43">
        <f t="shared" si="40"/>
        <v>17.98</v>
      </c>
      <c r="U280" s="43">
        <f t="shared" si="37"/>
        <v>0</v>
      </c>
      <c r="V280" s="43">
        <f>IF(N280&lt;&gt;0,IF(N280=SVS,0,IF(N280=SVSg,0,IF(N280=Stundenverrechnungssatz!G320,0,IF(N280=Stundenverrechnungssatz!I320,0,IF(N280=Stundenverrechnungssatz!K320,0,IF(N280=Stundenverrechnungssatz!M320,0,1)))))))</f>
        <v>0</v>
      </c>
    </row>
    <row r="281" spans="1:22" s="44" customFormat="1" ht="15" customHeight="1" x14ac:dyDescent="0.2">
      <c r="A281" s="99">
        <v>275</v>
      </c>
      <c r="B281" s="99">
        <v>1</v>
      </c>
      <c r="C281" s="100" t="s">
        <v>196</v>
      </c>
      <c r="D281" s="100"/>
      <c r="E281" s="100" t="s">
        <v>438</v>
      </c>
      <c r="F281" s="100">
        <v>220</v>
      </c>
      <c r="G281" s="100" t="s">
        <v>37</v>
      </c>
      <c r="H281" s="100" t="s">
        <v>322</v>
      </c>
      <c r="I281" s="101">
        <v>17.149999999999999</v>
      </c>
      <c r="J281" s="144"/>
      <c r="K281" s="184" t="s">
        <v>31</v>
      </c>
      <c r="L281" s="138" t="s">
        <v>740</v>
      </c>
      <c r="M281" s="102">
        <v>49.4</v>
      </c>
      <c r="N281" s="139">
        <f t="shared" si="33"/>
        <v>17.98</v>
      </c>
      <c r="O281" s="140" t="str">
        <f t="shared" si="34"/>
        <v/>
      </c>
      <c r="P281" s="189">
        <f t="shared" si="35"/>
        <v>847.20999999999992</v>
      </c>
      <c r="Q281" s="189" t="e">
        <f t="shared" si="38"/>
        <v>#VALUE!</v>
      </c>
      <c r="R281" s="189" t="e">
        <f t="shared" si="39"/>
        <v>#VALUE!</v>
      </c>
      <c r="S281" s="43" t="str">
        <f t="shared" si="36"/>
        <v>A</v>
      </c>
      <c r="T281" s="43">
        <f t="shared" si="40"/>
        <v>17.98</v>
      </c>
      <c r="U281" s="43">
        <f t="shared" si="37"/>
        <v>0</v>
      </c>
      <c r="V281" s="43">
        <f>IF(N281&lt;&gt;0,IF(N281=SVS,0,IF(N281=SVSg,0,IF(N281=Stundenverrechnungssatz!G321,0,IF(N281=Stundenverrechnungssatz!I321,0,IF(N281=Stundenverrechnungssatz!K321,0,IF(N281=Stundenverrechnungssatz!M321,0,1)))))))</f>
        <v>0</v>
      </c>
    </row>
    <row r="282" spans="1:22" s="44" customFormat="1" ht="15" customHeight="1" x14ac:dyDescent="0.2">
      <c r="A282" s="51">
        <v>276</v>
      </c>
      <c r="B282" s="99">
        <v>1</v>
      </c>
      <c r="C282" s="100" t="s">
        <v>196</v>
      </c>
      <c r="D282" s="100"/>
      <c r="E282" s="100" t="s">
        <v>438</v>
      </c>
      <c r="F282" s="100">
        <v>221</v>
      </c>
      <c r="G282" s="100" t="s">
        <v>37</v>
      </c>
      <c r="H282" s="100" t="s">
        <v>322</v>
      </c>
      <c r="I282" s="101">
        <v>16.82</v>
      </c>
      <c r="J282" s="144"/>
      <c r="K282" s="184" t="s">
        <v>31</v>
      </c>
      <c r="L282" s="138" t="s">
        <v>740</v>
      </c>
      <c r="M282" s="102">
        <v>49.4</v>
      </c>
      <c r="N282" s="139">
        <f t="shared" si="33"/>
        <v>17.98</v>
      </c>
      <c r="O282" s="140" t="str">
        <f t="shared" si="34"/>
        <v/>
      </c>
      <c r="P282" s="189">
        <f t="shared" si="35"/>
        <v>830.90800000000002</v>
      </c>
      <c r="Q282" s="189" t="e">
        <f t="shared" si="38"/>
        <v>#VALUE!</v>
      </c>
      <c r="R282" s="189" t="e">
        <f t="shared" si="39"/>
        <v>#VALUE!</v>
      </c>
      <c r="S282" s="43" t="str">
        <f t="shared" si="36"/>
        <v>A</v>
      </c>
      <c r="T282" s="43">
        <f t="shared" si="40"/>
        <v>17.98</v>
      </c>
      <c r="U282" s="43">
        <f t="shared" si="37"/>
        <v>0</v>
      </c>
      <c r="V282" s="43">
        <f>IF(N282&lt;&gt;0,IF(N282=SVS,0,IF(N282=SVSg,0,IF(N282=Stundenverrechnungssatz!G322,0,IF(N282=Stundenverrechnungssatz!I322,0,IF(N282=Stundenverrechnungssatz!K322,0,IF(N282=Stundenverrechnungssatz!M322,0,1)))))))</f>
        <v>0</v>
      </c>
    </row>
    <row r="283" spans="1:22" s="44" customFormat="1" ht="15" customHeight="1" x14ac:dyDescent="0.2">
      <c r="A283" s="99">
        <v>277</v>
      </c>
      <c r="B283" s="99">
        <v>1</v>
      </c>
      <c r="C283" s="100" t="s">
        <v>196</v>
      </c>
      <c r="D283" s="100"/>
      <c r="E283" s="100" t="s">
        <v>438</v>
      </c>
      <c r="F283" s="100">
        <v>222</v>
      </c>
      <c r="G283" s="100" t="s">
        <v>37</v>
      </c>
      <c r="H283" s="100" t="s">
        <v>289</v>
      </c>
      <c r="I283" s="101">
        <v>16.93</v>
      </c>
      <c r="J283" s="144"/>
      <c r="K283" s="184" t="s">
        <v>31</v>
      </c>
      <c r="L283" s="138" t="s">
        <v>740</v>
      </c>
      <c r="M283" s="102">
        <v>49.4</v>
      </c>
      <c r="N283" s="139">
        <f t="shared" si="33"/>
        <v>17.98</v>
      </c>
      <c r="O283" s="140" t="str">
        <f t="shared" si="34"/>
        <v/>
      </c>
      <c r="P283" s="189">
        <f t="shared" si="35"/>
        <v>836.34199999999998</v>
      </c>
      <c r="Q283" s="189" t="e">
        <f t="shared" si="38"/>
        <v>#VALUE!</v>
      </c>
      <c r="R283" s="189" t="e">
        <f t="shared" si="39"/>
        <v>#VALUE!</v>
      </c>
      <c r="S283" s="43" t="str">
        <f t="shared" si="36"/>
        <v>A</v>
      </c>
      <c r="T283" s="43">
        <f t="shared" si="40"/>
        <v>17.98</v>
      </c>
      <c r="U283" s="43">
        <f t="shared" si="37"/>
        <v>0</v>
      </c>
      <c r="V283" s="43">
        <f>IF(N283&lt;&gt;0,IF(N283=SVS,0,IF(N283=SVSg,0,IF(N283=Stundenverrechnungssatz!G323,0,IF(N283=Stundenverrechnungssatz!I323,0,IF(N283=Stundenverrechnungssatz!K323,0,IF(N283=Stundenverrechnungssatz!M323,0,1)))))))</f>
        <v>0</v>
      </c>
    </row>
    <row r="284" spans="1:22" s="44" customFormat="1" ht="15" customHeight="1" x14ac:dyDescent="0.2">
      <c r="A284" s="51">
        <v>278</v>
      </c>
      <c r="B284" s="99">
        <v>1</v>
      </c>
      <c r="C284" s="100" t="s">
        <v>196</v>
      </c>
      <c r="D284" s="100"/>
      <c r="E284" s="100" t="s">
        <v>438</v>
      </c>
      <c r="F284" s="100">
        <v>223</v>
      </c>
      <c r="G284" s="100" t="s">
        <v>37</v>
      </c>
      <c r="H284" s="100" t="s">
        <v>322</v>
      </c>
      <c r="I284" s="101">
        <v>17.11</v>
      </c>
      <c r="J284" s="144"/>
      <c r="K284" s="184" t="s">
        <v>31</v>
      </c>
      <c r="L284" s="138" t="s">
        <v>740</v>
      </c>
      <c r="M284" s="102">
        <v>49.4</v>
      </c>
      <c r="N284" s="139">
        <f t="shared" si="33"/>
        <v>17.98</v>
      </c>
      <c r="O284" s="140" t="str">
        <f t="shared" si="34"/>
        <v/>
      </c>
      <c r="P284" s="189">
        <f t="shared" si="35"/>
        <v>845.23399999999992</v>
      </c>
      <c r="Q284" s="189" t="e">
        <f t="shared" si="38"/>
        <v>#VALUE!</v>
      </c>
      <c r="R284" s="189" t="e">
        <f t="shared" si="39"/>
        <v>#VALUE!</v>
      </c>
      <c r="S284" s="43" t="str">
        <f t="shared" si="36"/>
        <v>A</v>
      </c>
      <c r="T284" s="43">
        <f t="shared" si="40"/>
        <v>17.98</v>
      </c>
      <c r="U284" s="43">
        <f t="shared" si="37"/>
        <v>0</v>
      </c>
      <c r="V284" s="43">
        <f>IF(N284&lt;&gt;0,IF(N284=SVS,0,IF(N284=SVSg,0,IF(N284=Stundenverrechnungssatz!G324,0,IF(N284=Stundenverrechnungssatz!I324,0,IF(N284=Stundenverrechnungssatz!K324,0,IF(N284=Stundenverrechnungssatz!M324,0,1)))))))</f>
        <v>0</v>
      </c>
    </row>
    <row r="285" spans="1:22" s="44" customFormat="1" ht="15" customHeight="1" x14ac:dyDescent="0.2">
      <c r="A285" s="99">
        <v>279</v>
      </c>
      <c r="B285" s="99">
        <v>1</v>
      </c>
      <c r="C285" s="100" t="s">
        <v>196</v>
      </c>
      <c r="D285" s="100"/>
      <c r="E285" s="100" t="s">
        <v>438</v>
      </c>
      <c r="F285" s="100">
        <v>224</v>
      </c>
      <c r="G285" s="100" t="s">
        <v>37</v>
      </c>
      <c r="H285" s="100" t="s">
        <v>289</v>
      </c>
      <c r="I285" s="101">
        <v>17.149999999999999</v>
      </c>
      <c r="J285" s="144"/>
      <c r="K285" s="184" t="s">
        <v>31</v>
      </c>
      <c r="L285" s="138" t="s">
        <v>740</v>
      </c>
      <c r="M285" s="102">
        <v>49.4</v>
      </c>
      <c r="N285" s="139">
        <f t="shared" si="33"/>
        <v>17.98</v>
      </c>
      <c r="O285" s="140" t="str">
        <f t="shared" si="34"/>
        <v/>
      </c>
      <c r="P285" s="189">
        <f t="shared" si="35"/>
        <v>847.20999999999992</v>
      </c>
      <c r="Q285" s="189" t="e">
        <f t="shared" si="38"/>
        <v>#VALUE!</v>
      </c>
      <c r="R285" s="189" t="e">
        <f t="shared" si="39"/>
        <v>#VALUE!</v>
      </c>
      <c r="S285" s="43" t="str">
        <f t="shared" si="36"/>
        <v>A</v>
      </c>
      <c r="T285" s="43">
        <f t="shared" si="40"/>
        <v>17.98</v>
      </c>
      <c r="U285" s="43">
        <f t="shared" si="37"/>
        <v>0</v>
      </c>
      <c r="V285" s="43">
        <f>IF(N285&lt;&gt;0,IF(N285=SVS,0,IF(N285=SVSg,0,IF(N285=Stundenverrechnungssatz!G325,0,IF(N285=Stundenverrechnungssatz!I325,0,IF(N285=Stundenverrechnungssatz!K325,0,IF(N285=Stundenverrechnungssatz!M325,0,1)))))))</f>
        <v>0</v>
      </c>
    </row>
    <row r="286" spans="1:22" s="44" customFormat="1" ht="15" customHeight="1" x14ac:dyDescent="0.2">
      <c r="A286" s="51">
        <v>280</v>
      </c>
      <c r="B286" s="99">
        <v>1</v>
      </c>
      <c r="C286" s="100" t="s">
        <v>196</v>
      </c>
      <c r="D286" s="100"/>
      <c r="E286" s="100" t="s">
        <v>438</v>
      </c>
      <c r="F286" s="100">
        <v>225</v>
      </c>
      <c r="G286" s="100" t="s">
        <v>439</v>
      </c>
      <c r="H286" s="100" t="s">
        <v>322</v>
      </c>
      <c r="I286" s="101">
        <v>27.59</v>
      </c>
      <c r="J286" s="144"/>
      <c r="K286" s="184" t="s">
        <v>54</v>
      </c>
      <c r="L286" s="138"/>
      <c r="M286" s="102">
        <v>247.01</v>
      </c>
      <c r="N286" s="139">
        <f t="shared" si="33"/>
        <v>17.98</v>
      </c>
      <c r="O286" s="140" t="str">
        <f t="shared" si="34"/>
        <v/>
      </c>
      <c r="P286" s="189">
        <f t="shared" si="35"/>
        <v>6815.0059000000001</v>
      </c>
      <c r="Q286" s="189" t="e">
        <f t="shared" si="38"/>
        <v>#VALUE!</v>
      </c>
      <c r="R286" s="189" t="e">
        <f t="shared" si="39"/>
        <v>#VALUE!</v>
      </c>
      <c r="S286" s="43" t="str">
        <f t="shared" si="36"/>
        <v>T</v>
      </c>
      <c r="T286" s="43">
        <f t="shared" si="40"/>
        <v>17.98</v>
      </c>
      <c r="U286" s="43">
        <f t="shared" si="37"/>
        <v>0</v>
      </c>
      <c r="V286" s="43">
        <f>IF(N286&lt;&gt;0,IF(N286=SVS,0,IF(N286=SVSg,0,IF(N286=Stundenverrechnungssatz!G326,0,IF(N286=Stundenverrechnungssatz!I326,0,IF(N286=Stundenverrechnungssatz!K326,0,IF(N286=Stundenverrechnungssatz!M326,0,1)))))))</f>
        <v>0</v>
      </c>
    </row>
    <row r="287" spans="1:22" s="44" customFormat="1" ht="15" customHeight="1" x14ac:dyDescent="0.2">
      <c r="A287" s="99">
        <v>281</v>
      </c>
      <c r="B287" s="99">
        <v>1</v>
      </c>
      <c r="C287" s="100" t="s">
        <v>196</v>
      </c>
      <c r="D287" s="100"/>
      <c r="E287" s="100" t="s">
        <v>438</v>
      </c>
      <c r="F287" s="100">
        <v>226</v>
      </c>
      <c r="G287" s="100" t="s">
        <v>37</v>
      </c>
      <c r="H287" s="100" t="s">
        <v>322</v>
      </c>
      <c r="I287" s="101">
        <v>22.81</v>
      </c>
      <c r="J287" s="144"/>
      <c r="K287" s="184" t="s">
        <v>31</v>
      </c>
      <c r="L287" s="138" t="s">
        <v>740</v>
      </c>
      <c r="M287" s="102">
        <v>49.4</v>
      </c>
      <c r="N287" s="139">
        <f t="shared" si="33"/>
        <v>17.98</v>
      </c>
      <c r="O287" s="140" t="str">
        <f t="shared" si="34"/>
        <v/>
      </c>
      <c r="P287" s="189">
        <f t="shared" si="35"/>
        <v>1126.8139999999999</v>
      </c>
      <c r="Q287" s="189" t="e">
        <f t="shared" si="38"/>
        <v>#VALUE!</v>
      </c>
      <c r="R287" s="189" t="e">
        <f t="shared" si="39"/>
        <v>#VALUE!</v>
      </c>
      <c r="S287" s="43" t="str">
        <f t="shared" si="36"/>
        <v>A</v>
      </c>
      <c r="T287" s="43">
        <f t="shared" si="40"/>
        <v>17.98</v>
      </c>
      <c r="U287" s="43">
        <f t="shared" si="37"/>
        <v>0</v>
      </c>
      <c r="V287" s="43">
        <f>IF(N287&lt;&gt;0,IF(N287=SVS,0,IF(N287=SVSg,0,IF(N287=Stundenverrechnungssatz!G327,0,IF(N287=Stundenverrechnungssatz!I327,0,IF(N287=Stundenverrechnungssatz!K327,0,IF(N287=Stundenverrechnungssatz!M327,0,1)))))))</f>
        <v>0</v>
      </c>
    </row>
    <row r="288" spans="1:22" s="44" customFormat="1" ht="15" customHeight="1" x14ac:dyDescent="0.2">
      <c r="A288" s="51">
        <v>282</v>
      </c>
      <c r="B288" s="99">
        <v>1</v>
      </c>
      <c r="C288" s="100" t="s">
        <v>196</v>
      </c>
      <c r="D288" s="100"/>
      <c r="E288" s="100" t="s">
        <v>438</v>
      </c>
      <c r="F288" s="100">
        <v>228</v>
      </c>
      <c r="G288" s="100" t="s">
        <v>37</v>
      </c>
      <c r="H288" s="100" t="s">
        <v>322</v>
      </c>
      <c r="I288" s="101">
        <v>22.81</v>
      </c>
      <c r="J288" s="144"/>
      <c r="K288" s="184" t="s">
        <v>31</v>
      </c>
      <c r="L288" s="138" t="s">
        <v>740</v>
      </c>
      <c r="M288" s="102">
        <v>49.4</v>
      </c>
      <c r="N288" s="139">
        <f t="shared" si="33"/>
        <v>17.98</v>
      </c>
      <c r="O288" s="140" t="str">
        <f t="shared" si="34"/>
        <v/>
      </c>
      <c r="P288" s="189">
        <f t="shared" si="35"/>
        <v>1126.8139999999999</v>
      </c>
      <c r="Q288" s="189" t="e">
        <f t="shared" si="38"/>
        <v>#VALUE!</v>
      </c>
      <c r="R288" s="189" t="e">
        <f t="shared" si="39"/>
        <v>#VALUE!</v>
      </c>
      <c r="S288" s="43" t="str">
        <f t="shared" si="36"/>
        <v>A</v>
      </c>
      <c r="T288" s="43">
        <f t="shared" si="40"/>
        <v>17.98</v>
      </c>
      <c r="U288" s="43">
        <f t="shared" si="37"/>
        <v>0</v>
      </c>
      <c r="V288" s="43">
        <f>IF(N288&lt;&gt;0,IF(N288=SVS,0,IF(N288=SVSg,0,IF(N288=Stundenverrechnungssatz!G328,0,IF(N288=Stundenverrechnungssatz!I328,0,IF(N288=Stundenverrechnungssatz!K328,0,IF(N288=Stundenverrechnungssatz!M328,0,1)))))))</f>
        <v>0</v>
      </c>
    </row>
    <row r="289" spans="1:22" s="44" customFormat="1" ht="15" customHeight="1" x14ac:dyDescent="0.2">
      <c r="A289" s="99">
        <v>283</v>
      </c>
      <c r="B289" s="99">
        <v>1</v>
      </c>
      <c r="C289" s="100" t="s">
        <v>196</v>
      </c>
      <c r="D289" s="100"/>
      <c r="E289" s="100" t="s">
        <v>438</v>
      </c>
      <c r="F289" s="100">
        <v>230</v>
      </c>
      <c r="G289" s="100" t="s">
        <v>37</v>
      </c>
      <c r="H289" s="100" t="s">
        <v>322</v>
      </c>
      <c r="I289" s="101">
        <v>30.21</v>
      </c>
      <c r="J289" s="144"/>
      <c r="K289" s="184" t="s">
        <v>31</v>
      </c>
      <c r="L289" s="138" t="s">
        <v>740</v>
      </c>
      <c r="M289" s="102">
        <v>49.4</v>
      </c>
      <c r="N289" s="139">
        <f t="shared" si="33"/>
        <v>17.98</v>
      </c>
      <c r="O289" s="140" t="str">
        <f t="shared" si="34"/>
        <v/>
      </c>
      <c r="P289" s="189">
        <f t="shared" si="35"/>
        <v>1492.374</v>
      </c>
      <c r="Q289" s="189" t="e">
        <f t="shared" si="38"/>
        <v>#VALUE!</v>
      </c>
      <c r="R289" s="189" t="e">
        <f t="shared" si="39"/>
        <v>#VALUE!</v>
      </c>
      <c r="S289" s="43" t="str">
        <f t="shared" si="36"/>
        <v>A</v>
      </c>
      <c r="T289" s="43">
        <f t="shared" si="40"/>
        <v>17.98</v>
      </c>
      <c r="U289" s="43">
        <f t="shared" si="37"/>
        <v>0</v>
      </c>
      <c r="V289" s="43">
        <f>IF(N289&lt;&gt;0,IF(N289=SVS,0,IF(N289=SVSg,0,IF(N289=Stundenverrechnungssatz!G329,0,IF(N289=Stundenverrechnungssatz!I329,0,IF(N289=Stundenverrechnungssatz!K329,0,IF(N289=Stundenverrechnungssatz!M329,0,1)))))))</f>
        <v>0</v>
      </c>
    </row>
    <row r="290" spans="1:22" s="44" customFormat="1" ht="15" customHeight="1" x14ac:dyDescent="0.2">
      <c r="A290" s="51">
        <v>284</v>
      </c>
      <c r="B290" s="99">
        <v>1</v>
      </c>
      <c r="C290" s="100" t="s">
        <v>196</v>
      </c>
      <c r="D290" s="100"/>
      <c r="E290" s="100" t="s">
        <v>438</v>
      </c>
      <c r="F290" s="100">
        <v>231</v>
      </c>
      <c r="G290" s="100" t="s">
        <v>37</v>
      </c>
      <c r="H290" s="100" t="s">
        <v>322</v>
      </c>
      <c r="I290" s="101">
        <v>31.56</v>
      </c>
      <c r="J290" s="144"/>
      <c r="K290" s="184" t="s">
        <v>31</v>
      </c>
      <c r="L290" s="138" t="s">
        <v>740</v>
      </c>
      <c r="M290" s="102">
        <v>49.4</v>
      </c>
      <c r="N290" s="139">
        <f t="shared" si="33"/>
        <v>17.98</v>
      </c>
      <c r="O290" s="140" t="str">
        <f t="shared" si="34"/>
        <v/>
      </c>
      <c r="P290" s="189">
        <f t="shared" si="35"/>
        <v>1559.0639999999999</v>
      </c>
      <c r="Q290" s="189" t="e">
        <f t="shared" si="38"/>
        <v>#VALUE!</v>
      </c>
      <c r="R290" s="189" t="e">
        <f t="shared" si="39"/>
        <v>#VALUE!</v>
      </c>
      <c r="S290" s="43" t="str">
        <f t="shared" si="36"/>
        <v>A</v>
      </c>
      <c r="T290" s="43">
        <f t="shared" si="40"/>
        <v>17.98</v>
      </c>
      <c r="U290" s="43">
        <f t="shared" si="37"/>
        <v>0</v>
      </c>
      <c r="V290" s="43">
        <f>IF(N290&lt;&gt;0,IF(N290=SVS,0,IF(N290=SVSg,0,IF(N290=Stundenverrechnungssatz!G330,0,IF(N290=Stundenverrechnungssatz!I330,0,IF(N290=Stundenverrechnungssatz!K330,0,IF(N290=Stundenverrechnungssatz!M330,0,1)))))))</f>
        <v>0</v>
      </c>
    </row>
    <row r="291" spans="1:22" s="44" customFormat="1" ht="15" customHeight="1" x14ac:dyDescent="0.2">
      <c r="A291" s="99">
        <v>285</v>
      </c>
      <c r="B291" s="99">
        <v>1</v>
      </c>
      <c r="C291" s="100" t="s">
        <v>196</v>
      </c>
      <c r="D291" s="100"/>
      <c r="E291" s="100" t="s">
        <v>438</v>
      </c>
      <c r="F291" s="100">
        <v>232</v>
      </c>
      <c r="G291" s="100" t="s">
        <v>37</v>
      </c>
      <c r="H291" s="100" t="s">
        <v>322</v>
      </c>
      <c r="I291" s="101">
        <v>21.39</v>
      </c>
      <c r="J291" s="144"/>
      <c r="K291" s="184" t="s">
        <v>31</v>
      </c>
      <c r="L291" s="138" t="s">
        <v>740</v>
      </c>
      <c r="M291" s="102">
        <v>49.4</v>
      </c>
      <c r="N291" s="139">
        <f t="shared" si="33"/>
        <v>17.98</v>
      </c>
      <c r="O291" s="140" t="str">
        <f t="shared" si="34"/>
        <v/>
      </c>
      <c r="P291" s="189">
        <f t="shared" si="35"/>
        <v>1056.6659999999999</v>
      </c>
      <c r="Q291" s="189" t="e">
        <f t="shared" si="38"/>
        <v>#VALUE!</v>
      </c>
      <c r="R291" s="189" t="e">
        <f t="shared" si="39"/>
        <v>#VALUE!</v>
      </c>
      <c r="S291" s="43" t="str">
        <f t="shared" si="36"/>
        <v>A</v>
      </c>
      <c r="T291" s="43">
        <f t="shared" si="40"/>
        <v>17.98</v>
      </c>
      <c r="U291" s="43">
        <f t="shared" si="37"/>
        <v>0</v>
      </c>
      <c r="V291" s="43">
        <f>IF(N291&lt;&gt;0,IF(N291=SVS,0,IF(N291=SVSg,0,IF(N291=Stundenverrechnungssatz!G331,0,IF(N291=Stundenverrechnungssatz!I331,0,IF(N291=Stundenverrechnungssatz!K331,0,IF(N291=Stundenverrechnungssatz!M331,0,1)))))))</f>
        <v>0</v>
      </c>
    </row>
    <row r="292" spans="1:22" s="44" customFormat="1" ht="15" customHeight="1" x14ac:dyDescent="0.2">
      <c r="A292" s="51">
        <v>286</v>
      </c>
      <c r="B292" s="99">
        <v>1</v>
      </c>
      <c r="C292" s="100" t="s">
        <v>196</v>
      </c>
      <c r="D292" s="100"/>
      <c r="E292" s="100" t="s">
        <v>438</v>
      </c>
      <c r="F292" s="100">
        <v>235</v>
      </c>
      <c r="G292" s="100" t="s">
        <v>37</v>
      </c>
      <c r="H292" s="100" t="s">
        <v>322</v>
      </c>
      <c r="I292" s="101">
        <v>41.41</v>
      </c>
      <c r="J292" s="144"/>
      <c r="K292" s="184" t="s">
        <v>31</v>
      </c>
      <c r="L292" s="138" t="s">
        <v>740</v>
      </c>
      <c r="M292" s="102">
        <v>49.4</v>
      </c>
      <c r="N292" s="139">
        <f t="shared" si="33"/>
        <v>17.98</v>
      </c>
      <c r="O292" s="140" t="str">
        <f t="shared" si="34"/>
        <v/>
      </c>
      <c r="P292" s="189">
        <f t="shared" si="35"/>
        <v>2045.6539999999998</v>
      </c>
      <c r="Q292" s="189" t="e">
        <f t="shared" si="38"/>
        <v>#VALUE!</v>
      </c>
      <c r="R292" s="189" t="e">
        <f t="shared" si="39"/>
        <v>#VALUE!</v>
      </c>
      <c r="S292" s="43" t="str">
        <f t="shared" si="36"/>
        <v>A</v>
      </c>
      <c r="T292" s="43">
        <f t="shared" si="40"/>
        <v>17.98</v>
      </c>
      <c r="U292" s="43">
        <f t="shared" si="37"/>
        <v>0</v>
      </c>
      <c r="V292" s="43">
        <f>IF(N292&lt;&gt;0,IF(N292=SVS,0,IF(N292=SVSg,0,IF(N292=Stundenverrechnungssatz!G332,0,IF(N292=Stundenverrechnungssatz!I332,0,IF(N292=Stundenverrechnungssatz!K332,0,IF(N292=Stundenverrechnungssatz!M332,0,1)))))))</f>
        <v>0</v>
      </c>
    </row>
    <row r="293" spans="1:22" s="44" customFormat="1" ht="15" customHeight="1" x14ac:dyDescent="0.2">
      <c r="A293" s="99">
        <v>287</v>
      </c>
      <c r="B293" s="99">
        <v>1</v>
      </c>
      <c r="C293" s="100" t="s">
        <v>196</v>
      </c>
      <c r="D293" s="100"/>
      <c r="E293" s="100" t="s">
        <v>438</v>
      </c>
      <c r="F293" s="100">
        <v>238</v>
      </c>
      <c r="G293" s="100" t="s">
        <v>37</v>
      </c>
      <c r="H293" s="100" t="s">
        <v>322</v>
      </c>
      <c r="I293" s="101">
        <v>16.55</v>
      </c>
      <c r="J293" s="144"/>
      <c r="K293" s="184" t="s">
        <v>31</v>
      </c>
      <c r="L293" s="138" t="s">
        <v>740</v>
      </c>
      <c r="M293" s="102">
        <v>49.4</v>
      </c>
      <c r="N293" s="139">
        <f t="shared" si="33"/>
        <v>17.98</v>
      </c>
      <c r="O293" s="140" t="str">
        <f t="shared" si="34"/>
        <v/>
      </c>
      <c r="P293" s="189">
        <f t="shared" si="35"/>
        <v>817.57</v>
      </c>
      <c r="Q293" s="189" t="e">
        <f t="shared" si="38"/>
        <v>#VALUE!</v>
      </c>
      <c r="R293" s="189" t="e">
        <f t="shared" si="39"/>
        <v>#VALUE!</v>
      </c>
      <c r="S293" s="43" t="str">
        <f t="shared" si="36"/>
        <v>A</v>
      </c>
      <c r="T293" s="43">
        <f t="shared" si="40"/>
        <v>17.98</v>
      </c>
      <c r="U293" s="43">
        <f t="shared" si="37"/>
        <v>0</v>
      </c>
      <c r="V293" s="43">
        <f>IF(N293&lt;&gt;0,IF(N293=SVS,0,IF(N293=SVSg,0,IF(N293=Stundenverrechnungssatz!G333,0,IF(N293=Stundenverrechnungssatz!I333,0,IF(N293=Stundenverrechnungssatz!K333,0,IF(N293=Stundenverrechnungssatz!M333,0,1)))))))</f>
        <v>0</v>
      </c>
    </row>
    <row r="294" spans="1:22" s="44" customFormat="1" ht="15" customHeight="1" x14ac:dyDescent="0.2">
      <c r="A294" s="51">
        <v>288</v>
      </c>
      <c r="B294" s="99">
        <v>1</v>
      </c>
      <c r="C294" s="100" t="s">
        <v>196</v>
      </c>
      <c r="D294" s="100"/>
      <c r="E294" s="100" t="s">
        <v>438</v>
      </c>
      <c r="F294" s="100">
        <v>240</v>
      </c>
      <c r="G294" s="100" t="s">
        <v>37</v>
      </c>
      <c r="H294" s="100" t="s">
        <v>322</v>
      </c>
      <c r="I294" s="101">
        <v>16.920000000000002</v>
      </c>
      <c r="J294" s="144"/>
      <c r="K294" s="184" t="s">
        <v>31</v>
      </c>
      <c r="L294" s="138" t="s">
        <v>740</v>
      </c>
      <c r="M294" s="102">
        <v>49.4</v>
      </c>
      <c r="N294" s="139">
        <f t="shared" si="33"/>
        <v>17.98</v>
      </c>
      <c r="O294" s="140" t="str">
        <f t="shared" si="34"/>
        <v/>
      </c>
      <c r="P294" s="189">
        <f t="shared" si="35"/>
        <v>835.84800000000007</v>
      </c>
      <c r="Q294" s="189" t="e">
        <f t="shared" si="38"/>
        <v>#VALUE!</v>
      </c>
      <c r="R294" s="189" t="e">
        <f t="shared" si="39"/>
        <v>#VALUE!</v>
      </c>
      <c r="S294" s="43" t="str">
        <f t="shared" si="36"/>
        <v>A</v>
      </c>
      <c r="T294" s="43">
        <f t="shared" si="40"/>
        <v>17.98</v>
      </c>
      <c r="U294" s="43">
        <f t="shared" si="37"/>
        <v>0</v>
      </c>
      <c r="V294" s="43">
        <f>IF(N294&lt;&gt;0,IF(N294=SVS,0,IF(N294=SVSg,0,IF(N294=Stundenverrechnungssatz!G334,0,IF(N294=Stundenverrechnungssatz!I334,0,IF(N294=Stundenverrechnungssatz!K334,0,IF(N294=Stundenverrechnungssatz!M334,0,1)))))))</f>
        <v>0</v>
      </c>
    </row>
    <row r="295" spans="1:22" s="44" customFormat="1" ht="15" customHeight="1" x14ac:dyDescent="0.2">
      <c r="A295" s="99">
        <v>289</v>
      </c>
      <c r="B295" s="99">
        <v>1</v>
      </c>
      <c r="C295" s="100" t="s">
        <v>196</v>
      </c>
      <c r="D295" s="100"/>
      <c r="E295" s="100" t="s">
        <v>438</v>
      </c>
      <c r="F295" s="100">
        <v>241</v>
      </c>
      <c r="G295" s="100" t="s">
        <v>37</v>
      </c>
      <c r="H295" s="100" t="s">
        <v>322</v>
      </c>
      <c r="I295" s="101">
        <v>42.78</v>
      </c>
      <c r="J295" s="144"/>
      <c r="K295" s="184" t="s">
        <v>31</v>
      </c>
      <c r="L295" s="138" t="s">
        <v>740</v>
      </c>
      <c r="M295" s="102">
        <v>49.4</v>
      </c>
      <c r="N295" s="139">
        <f t="shared" si="33"/>
        <v>17.98</v>
      </c>
      <c r="O295" s="140" t="str">
        <f t="shared" si="34"/>
        <v/>
      </c>
      <c r="P295" s="189">
        <f t="shared" si="35"/>
        <v>2113.3319999999999</v>
      </c>
      <c r="Q295" s="189" t="e">
        <f t="shared" si="38"/>
        <v>#VALUE!</v>
      </c>
      <c r="R295" s="189" t="e">
        <f t="shared" si="39"/>
        <v>#VALUE!</v>
      </c>
      <c r="S295" s="43" t="str">
        <f t="shared" si="36"/>
        <v>A</v>
      </c>
      <c r="T295" s="43">
        <f t="shared" si="40"/>
        <v>17.98</v>
      </c>
      <c r="U295" s="43">
        <f t="shared" si="37"/>
        <v>0</v>
      </c>
      <c r="V295" s="43">
        <f>IF(N295&lt;&gt;0,IF(N295=SVS,0,IF(N295=SVSg,0,IF(N295=Stundenverrechnungssatz!G335,0,IF(N295=Stundenverrechnungssatz!I335,0,IF(N295=Stundenverrechnungssatz!K335,0,IF(N295=Stundenverrechnungssatz!M335,0,1)))))))</f>
        <v>0</v>
      </c>
    </row>
    <row r="296" spans="1:22" s="44" customFormat="1" ht="15" customHeight="1" x14ac:dyDescent="0.2">
      <c r="A296" s="51">
        <v>290</v>
      </c>
      <c r="B296" s="99">
        <v>1</v>
      </c>
      <c r="C296" s="100" t="s">
        <v>196</v>
      </c>
      <c r="D296" s="100"/>
      <c r="E296" s="100" t="s">
        <v>438</v>
      </c>
      <c r="F296" s="100">
        <v>242</v>
      </c>
      <c r="G296" s="100" t="s">
        <v>37</v>
      </c>
      <c r="H296" s="100" t="s">
        <v>322</v>
      </c>
      <c r="I296" s="101">
        <v>17.14</v>
      </c>
      <c r="J296" s="144"/>
      <c r="K296" s="184" t="s">
        <v>31</v>
      </c>
      <c r="L296" s="138" t="s">
        <v>740</v>
      </c>
      <c r="M296" s="102">
        <v>49.4</v>
      </c>
      <c r="N296" s="139">
        <f t="shared" si="33"/>
        <v>17.98</v>
      </c>
      <c r="O296" s="140" t="str">
        <f t="shared" si="34"/>
        <v/>
      </c>
      <c r="P296" s="189">
        <f t="shared" si="35"/>
        <v>846.71600000000001</v>
      </c>
      <c r="Q296" s="189" t="e">
        <f t="shared" si="38"/>
        <v>#VALUE!</v>
      </c>
      <c r="R296" s="189" t="e">
        <f t="shared" si="39"/>
        <v>#VALUE!</v>
      </c>
      <c r="S296" s="43" t="str">
        <f t="shared" si="36"/>
        <v>A</v>
      </c>
      <c r="T296" s="43">
        <f t="shared" si="40"/>
        <v>17.98</v>
      </c>
      <c r="U296" s="43">
        <f t="shared" si="37"/>
        <v>0</v>
      </c>
      <c r="V296" s="43">
        <f>IF(N296&lt;&gt;0,IF(N296=SVS,0,IF(N296=SVSg,0,IF(N296=Stundenverrechnungssatz!G336,0,IF(N296=Stundenverrechnungssatz!I336,0,IF(N296=Stundenverrechnungssatz!K336,0,IF(N296=Stundenverrechnungssatz!M336,0,1)))))))</f>
        <v>0</v>
      </c>
    </row>
    <row r="297" spans="1:22" s="44" customFormat="1" ht="15" customHeight="1" x14ac:dyDescent="0.2">
      <c r="A297" s="99">
        <v>291</v>
      </c>
      <c r="B297" s="99">
        <v>1</v>
      </c>
      <c r="C297" s="100" t="s">
        <v>196</v>
      </c>
      <c r="D297" s="100"/>
      <c r="E297" s="100" t="s">
        <v>438</v>
      </c>
      <c r="F297" s="100">
        <v>243</v>
      </c>
      <c r="G297" s="100" t="s">
        <v>37</v>
      </c>
      <c r="H297" s="100" t="s">
        <v>322</v>
      </c>
      <c r="I297" s="101">
        <v>28.32</v>
      </c>
      <c r="J297" s="144"/>
      <c r="K297" s="184" t="s">
        <v>31</v>
      </c>
      <c r="L297" s="138" t="s">
        <v>740</v>
      </c>
      <c r="M297" s="102">
        <v>49.4</v>
      </c>
      <c r="N297" s="139">
        <f t="shared" si="33"/>
        <v>17.98</v>
      </c>
      <c r="O297" s="140" t="str">
        <f t="shared" si="34"/>
        <v/>
      </c>
      <c r="P297" s="189">
        <f t="shared" si="35"/>
        <v>1399.008</v>
      </c>
      <c r="Q297" s="189" t="e">
        <f t="shared" si="38"/>
        <v>#VALUE!</v>
      </c>
      <c r="R297" s="189" t="e">
        <f t="shared" si="39"/>
        <v>#VALUE!</v>
      </c>
      <c r="S297" s="43" t="str">
        <f t="shared" si="36"/>
        <v>A</v>
      </c>
      <c r="T297" s="43">
        <f t="shared" si="40"/>
        <v>17.98</v>
      </c>
      <c r="U297" s="43">
        <f t="shared" si="37"/>
        <v>0</v>
      </c>
      <c r="V297" s="43">
        <f>IF(N297&lt;&gt;0,IF(N297=SVS,0,IF(N297=SVSg,0,IF(N297=Stundenverrechnungssatz!G337,0,IF(N297=Stundenverrechnungssatz!I337,0,IF(N297=Stundenverrechnungssatz!K337,0,IF(N297=Stundenverrechnungssatz!M337,0,1)))))))</f>
        <v>0</v>
      </c>
    </row>
    <row r="298" spans="1:22" s="44" customFormat="1" ht="15" customHeight="1" x14ac:dyDescent="0.2">
      <c r="A298" s="51">
        <v>292</v>
      </c>
      <c r="B298" s="99">
        <v>1</v>
      </c>
      <c r="C298" s="100" t="s">
        <v>196</v>
      </c>
      <c r="D298" s="100"/>
      <c r="E298" s="100" t="s">
        <v>438</v>
      </c>
      <c r="F298" s="100">
        <v>244</v>
      </c>
      <c r="G298" s="100" t="s">
        <v>37</v>
      </c>
      <c r="H298" s="100" t="s">
        <v>322</v>
      </c>
      <c r="I298" s="101">
        <v>16.920000000000002</v>
      </c>
      <c r="J298" s="144"/>
      <c r="K298" s="184" t="s">
        <v>31</v>
      </c>
      <c r="L298" s="138" t="s">
        <v>740</v>
      </c>
      <c r="M298" s="102">
        <v>49.4</v>
      </c>
      <c r="N298" s="139">
        <f t="shared" si="33"/>
        <v>17.98</v>
      </c>
      <c r="O298" s="140" t="str">
        <f t="shared" si="34"/>
        <v/>
      </c>
      <c r="P298" s="189">
        <f t="shared" si="35"/>
        <v>835.84800000000007</v>
      </c>
      <c r="Q298" s="189" t="e">
        <f t="shared" si="38"/>
        <v>#VALUE!</v>
      </c>
      <c r="R298" s="189" t="e">
        <f t="shared" si="39"/>
        <v>#VALUE!</v>
      </c>
      <c r="S298" s="43" t="str">
        <f t="shared" si="36"/>
        <v>A</v>
      </c>
      <c r="T298" s="43">
        <f t="shared" si="40"/>
        <v>17.98</v>
      </c>
      <c r="U298" s="43">
        <f t="shared" si="37"/>
        <v>0</v>
      </c>
      <c r="V298" s="43">
        <f>IF(N298&lt;&gt;0,IF(N298=SVS,0,IF(N298=SVSg,0,IF(N298=Stundenverrechnungssatz!G338,0,IF(N298=Stundenverrechnungssatz!I338,0,IF(N298=Stundenverrechnungssatz!K338,0,IF(N298=Stundenverrechnungssatz!M338,0,1)))))))</f>
        <v>0</v>
      </c>
    </row>
    <row r="299" spans="1:22" s="44" customFormat="1" ht="15" customHeight="1" x14ac:dyDescent="0.2">
      <c r="A299" s="99">
        <v>293</v>
      </c>
      <c r="B299" s="99">
        <v>1</v>
      </c>
      <c r="C299" s="100" t="s">
        <v>196</v>
      </c>
      <c r="D299" s="100"/>
      <c r="E299" s="100" t="s">
        <v>438</v>
      </c>
      <c r="F299" s="100">
        <v>245</v>
      </c>
      <c r="G299" s="100" t="s">
        <v>37</v>
      </c>
      <c r="H299" s="100" t="s">
        <v>289</v>
      </c>
      <c r="I299" s="101">
        <v>23.08</v>
      </c>
      <c r="J299" s="144"/>
      <c r="K299" s="184" t="s">
        <v>31</v>
      </c>
      <c r="L299" s="138" t="s">
        <v>740</v>
      </c>
      <c r="M299" s="102">
        <v>49.4</v>
      </c>
      <c r="N299" s="139">
        <f t="shared" si="33"/>
        <v>17.98</v>
      </c>
      <c r="O299" s="140" t="str">
        <f t="shared" si="34"/>
        <v/>
      </c>
      <c r="P299" s="189">
        <f t="shared" si="35"/>
        <v>1140.1519999999998</v>
      </c>
      <c r="Q299" s="189" t="e">
        <f t="shared" si="38"/>
        <v>#VALUE!</v>
      </c>
      <c r="R299" s="189" t="e">
        <f t="shared" si="39"/>
        <v>#VALUE!</v>
      </c>
      <c r="S299" s="43" t="str">
        <f t="shared" si="36"/>
        <v>A</v>
      </c>
      <c r="T299" s="43">
        <f t="shared" si="40"/>
        <v>17.98</v>
      </c>
      <c r="U299" s="43">
        <f t="shared" si="37"/>
        <v>0</v>
      </c>
      <c r="V299" s="43">
        <f>IF(N299&lt;&gt;0,IF(N299=SVS,0,IF(N299=SVSg,0,IF(N299=Stundenverrechnungssatz!G339,0,IF(N299=Stundenverrechnungssatz!I339,0,IF(N299=Stundenverrechnungssatz!K339,0,IF(N299=Stundenverrechnungssatz!M339,0,1)))))))</f>
        <v>0</v>
      </c>
    </row>
    <row r="300" spans="1:22" s="44" customFormat="1" ht="15" customHeight="1" x14ac:dyDescent="0.2">
      <c r="A300" s="51">
        <v>294</v>
      </c>
      <c r="B300" s="99">
        <v>1</v>
      </c>
      <c r="C300" s="100" t="s">
        <v>196</v>
      </c>
      <c r="D300" s="100"/>
      <c r="E300" s="100" t="s">
        <v>438</v>
      </c>
      <c r="F300" s="100">
        <v>246</v>
      </c>
      <c r="G300" s="100" t="s">
        <v>37</v>
      </c>
      <c r="H300" s="100" t="s">
        <v>322</v>
      </c>
      <c r="I300" s="101">
        <v>17.14</v>
      </c>
      <c r="J300" s="144"/>
      <c r="K300" s="184" t="s">
        <v>31</v>
      </c>
      <c r="L300" s="138" t="s">
        <v>740</v>
      </c>
      <c r="M300" s="102">
        <v>49.4</v>
      </c>
      <c r="N300" s="139">
        <f t="shared" si="33"/>
        <v>17.98</v>
      </c>
      <c r="O300" s="140" t="str">
        <f t="shared" si="34"/>
        <v/>
      </c>
      <c r="P300" s="189">
        <f t="shared" si="35"/>
        <v>846.71600000000001</v>
      </c>
      <c r="Q300" s="189" t="e">
        <f t="shared" si="38"/>
        <v>#VALUE!</v>
      </c>
      <c r="R300" s="189" t="e">
        <f t="shared" si="39"/>
        <v>#VALUE!</v>
      </c>
      <c r="S300" s="43" t="str">
        <f t="shared" si="36"/>
        <v>A</v>
      </c>
      <c r="T300" s="43">
        <f t="shared" si="40"/>
        <v>17.98</v>
      </c>
      <c r="U300" s="43">
        <f t="shared" si="37"/>
        <v>0</v>
      </c>
      <c r="V300" s="43">
        <f>IF(N300&lt;&gt;0,IF(N300=SVS,0,IF(N300=SVSg,0,IF(N300=Stundenverrechnungssatz!G340,0,IF(N300=Stundenverrechnungssatz!I340,0,IF(N300=Stundenverrechnungssatz!K340,0,IF(N300=Stundenverrechnungssatz!M340,0,1)))))))</f>
        <v>0</v>
      </c>
    </row>
    <row r="301" spans="1:22" s="44" customFormat="1" ht="15" customHeight="1" x14ac:dyDescent="0.2">
      <c r="A301" s="99">
        <v>295</v>
      </c>
      <c r="B301" s="99">
        <v>1</v>
      </c>
      <c r="C301" s="100" t="s">
        <v>196</v>
      </c>
      <c r="D301" s="100"/>
      <c r="E301" s="100" t="s">
        <v>438</v>
      </c>
      <c r="F301" s="100">
        <v>247</v>
      </c>
      <c r="G301" s="100" t="s">
        <v>37</v>
      </c>
      <c r="H301" s="100" t="s">
        <v>322</v>
      </c>
      <c r="I301" s="101">
        <v>16.78</v>
      </c>
      <c r="J301" s="144"/>
      <c r="K301" s="184" t="s">
        <v>31</v>
      </c>
      <c r="L301" s="138" t="s">
        <v>740</v>
      </c>
      <c r="M301" s="102">
        <v>49.4</v>
      </c>
      <c r="N301" s="139">
        <f t="shared" si="33"/>
        <v>17.98</v>
      </c>
      <c r="O301" s="140" t="str">
        <f t="shared" si="34"/>
        <v/>
      </c>
      <c r="P301" s="189">
        <f t="shared" si="35"/>
        <v>828.93200000000002</v>
      </c>
      <c r="Q301" s="189" t="e">
        <f t="shared" si="38"/>
        <v>#VALUE!</v>
      </c>
      <c r="R301" s="189" t="e">
        <f t="shared" si="39"/>
        <v>#VALUE!</v>
      </c>
      <c r="S301" s="43" t="str">
        <f t="shared" si="36"/>
        <v>A</v>
      </c>
      <c r="T301" s="43">
        <f t="shared" si="40"/>
        <v>17.98</v>
      </c>
      <c r="U301" s="43">
        <f t="shared" si="37"/>
        <v>0</v>
      </c>
      <c r="V301" s="43">
        <f>IF(N301&lt;&gt;0,IF(N301=SVS,0,IF(N301=SVSg,0,IF(N301=Stundenverrechnungssatz!G341,0,IF(N301=Stundenverrechnungssatz!I341,0,IF(N301=Stundenverrechnungssatz!K341,0,IF(N301=Stundenverrechnungssatz!M341,0,1)))))))</f>
        <v>0</v>
      </c>
    </row>
    <row r="302" spans="1:22" s="44" customFormat="1" ht="15" customHeight="1" x14ac:dyDescent="0.2">
      <c r="A302" s="51">
        <v>296</v>
      </c>
      <c r="B302" s="99">
        <v>1</v>
      </c>
      <c r="C302" s="100" t="s">
        <v>196</v>
      </c>
      <c r="D302" s="100"/>
      <c r="E302" s="100" t="s">
        <v>438</v>
      </c>
      <c r="F302" s="100">
        <v>248</v>
      </c>
      <c r="G302" s="100" t="s">
        <v>37</v>
      </c>
      <c r="H302" s="100" t="s">
        <v>322</v>
      </c>
      <c r="I302" s="101">
        <v>22.79</v>
      </c>
      <c r="J302" s="144"/>
      <c r="K302" s="184" t="s">
        <v>31</v>
      </c>
      <c r="L302" s="138" t="s">
        <v>740</v>
      </c>
      <c r="M302" s="102">
        <v>49.4</v>
      </c>
      <c r="N302" s="139">
        <f t="shared" si="33"/>
        <v>17.98</v>
      </c>
      <c r="O302" s="140" t="str">
        <f t="shared" si="34"/>
        <v/>
      </c>
      <c r="P302" s="189">
        <f t="shared" si="35"/>
        <v>1125.826</v>
      </c>
      <c r="Q302" s="189" t="e">
        <f t="shared" si="38"/>
        <v>#VALUE!</v>
      </c>
      <c r="R302" s="189" t="e">
        <f t="shared" si="39"/>
        <v>#VALUE!</v>
      </c>
      <c r="S302" s="43" t="str">
        <f t="shared" si="36"/>
        <v>A</v>
      </c>
      <c r="T302" s="43">
        <f t="shared" si="40"/>
        <v>17.98</v>
      </c>
      <c r="U302" s="43">
        <f t="shared" si="37"/>
        <v>0</v>
      </c>
      <c r="V302" s="43">
        <f>IF(N302&lt;&gt;0,IF(N302=SVS,0,IF(N302=SVSg,0,IF(N302=Stundenverrechnungssatz!G342,0,IF(N302=Stundenverrechnungssatz!I342,0,IF(N302=Stundenverrechnungssatz!K342,0,IF(N302=Stundenverrechnungssatz!M342,0,1)))))))</f>
        <v>0</v>
      </c>
    </row>
    <row r="303" spans="1:22" s="44" customFormat="1" ht="15" customHeight="1" x14ac:dyDescent="0.2">
      <c r="A303" s="99">
        <v>297</v>
      </c>
      <c r="B303" s="99">
        <v>1</v>
      </c>
      <c r="C303" s="100" t="s">
        <v>196</v>
      </c>
      <c r="D303" s="100"/>
      <c r="E303" s="100" t="s">
        <v>438</v>
      </c>
      <c r="F303" s="100">
        <v>249</v>
      </c>
      <c r="G303" s="100" t="s">
        <v>37</v>
      </c>
      <c r="H303" s="100" t="s">
        <v>289</v>
      </c>
      <c r="I303" s="101">
        <v>25.38</v>
      </c>
      <c r="J303" s="144"/>
      <c r="K303" s="184" t="s">
        <v>31</v>
      </c>
      <c r="L303" s="138" t="s">
        <v>740</v>
      </c>
      <c r="M303" s="102">
        <v>49.4</v>
      </c>
      <c r="N303" s="139">
        <f t="shared" si="33"/>
        <v>17.98</v>
      </c>
      <c r="O303" s="140" t="str">
        <f t="shared" si="34"/>
        <v/>
      </c>
      <c r="P303" s="189">
        <f t="shared" si="35"/>
        <v>1253.7719999999999</v>
      </c>
      <c r="Q303" s="189" t="e">
        <f t="shared" si="38"/>
        <v>#VALUE!</v>
      </c>
      <c r="R303" s="189" t="e">
        <f t="shared" si="39"/>
        <v>#VALUE!</v>
      </c>
      <c r="S303" s="43" t="str">
        <f t="shared" si="36"/>
        <v>A</v>
      </c>
      <c r="T303" s="43">
        <f t="shared" si="40"/>
        <v>17.98</v>
      </c>
      <c r="U303" s="43">
        <f t="shared" si="37"/>
        <v>0</v>
      </c>
      <c r="V303" s="43">
        <f>IF(N303&lt;&gt;0,IF(N303=SVS,0,IF(N303=SVSg,0,IF(N303=Stundenverrechnungssatz!G343,0,IF(N303=Stundenverrechnungssatz!I343,0,IF(N303=Stundenverrechnungssatz!K343,0,IF(N303=Stundenverrechnungssatz!M343,0,1)))))))</f>
        <v>0</v>
      </c>
    </row>
    <row r="304" spans="1:22" s="44" customFormat="1" ht="15" customHeight="1" x14ac:dyDescent="0.2">
      <c r="A304" s="51">
        <v>298</v>
      </c>
      <c r="B304" s="99">
        <v>1</v>
      </c>
      <c r="C304" s="100" t="s">
        <v>196</v>
      </c>
      <c r="D304" s="100"/>
      <c r="E304" s="100" t="s">
        <v>438</v>
      </c>
      <c r="F304" s="100">
        <v>250</v>
      </c>
      <c r="G304" s="100" t="s">
        <v>37</v>
      </c>
      <c r="H304" s="100" t="s">
        <v>322</v>
      </c>
      <c r="I304" s="101">
        <v>28.28</v>
      </c>
      <c r="J304" s="144"/>
      <c r="K304" s="184" t="s">
        <v>31</v>
      </c>
      <c r="L304" s="138" t="s">
        <v>740</v>
      </c>
      <c r="M304" s="102">
        <v>49.4</v>
      </c>
      <c r="N304" s="139">
        <f t="shared" si="33"/>
        <v>17.98</v>
      </c>
      <c r="O304" s="140" t="str">
        <f t="shared" si="34"/>
        <v/>
      </c>
      <c r="P304" s="189">
        <f t="shared" si="35"/>
        <v>1397.0319999999999</v>
      </c>
      <c r="Q304" s="189" t="e">
        <f t="shared" si="38"/>
        <v>#VALUE!</v>
      </c>
      <c r="R304" s="189" t="e">
        <f t="shared" si="39"/>
        <v>#VALUE!</v>
      </c>
      <c r="S304" s="43" t="str">
        <f t="shared" si="36"/>
        <v>A</v>
      </c>
      <c r="T304" s="43">
        <f t="shared" si="40"/>
        <v>17.98</v>
      </c>
      <c r="U304" s="43">
        <f t="shared" si="37"/>
        <v>0</v>
      </c>
      <c r="V304" s="43">
        <f>IF(N304&lt;&gt;0,IF(N304=SVS,0,IF(N304=SVSg,0,IF(N304=Stundenverrechnungssatz!G344,0,IF(N304=Stundenverrechnungssatz!I344,0,IF(N304=Stundenverrechnungssatz!K344,0,IF(N304=Stundenverrechnungssatz!M344,0,1)))))))</f>
        <v>0</v>
      </c>
    </row>
    <row r="305" spans="1:23" s="44" customFormat="1" ht="15" customHeight="1" x14ac:dyDescent="0.2">
      <c r="A305" s="99">
        <v>299</v>
      </c>
      <c r="B305" s="99">
        <v>1</v>
      </c>
      <c r="C305" s="100" t="s">
        <v>196</v>
      </c>
      <c r="D305" s="100"/>
      <c r="E305" s="100" t="s">
        <v>438</v>
      </c>
      <c r="F305" s="100" t="s">
        <v>440</v>
      </c>
      <c r="G305" s="100" t="s">
        <v>372</v>
      </c>
      <c r="H305" s="100" t="s">
        <v>205</v>
      </c>
      <c r="I305" s="101">
        <v>9.67</v>
      </c>
      <c r="J305" s="144"/>
      <c r="K305" s="184" t="s">
        <v>32</v>
      </c>
      <c r="L305" s="138"/>
      <c r="M305" s="102">
        <v>247.01</v>
      </c>
      <c r="N305" s="139">
        <f t="shared" si="33"/>
        <v>17.98</v>
      </c>
      <c r="O305" s="140" t="str">
        <f t="shared" si="34"/>
        <v/>
      </c>
      <c r="P305" s="189">
        <f t="shared" si="35"/>
        <v>2388.5866999999998</v>
      </c>
      <c r="Q305" s="189" t="e">
        <f t="shared" si="38"/>
        <v>#VALUE!</v>
      </c>
      <c r="R305" s="189" t="e">
        <f t="shared" si="39"/>
        <v>#VALUE!</v>
      </c>
      <c r="S305" s="43" t="str">
        <f t="shared" si="36"/>
        <v>C</v>
      </c>
      <c r="T305" s="43">
        <f t="shared" si="40"/>
        <v>17.98</v>
      </c>
      <c r="U305" s="43">
        <f t="shared" si="37"/>
        <v>0</v>
      </c>
      <c r="V305" s="43">
        <f>IF(N305&lt;&gt;0,IF(N305=SVS,0,IF(N305=SVSg,0,IF(N305=Stundenverrechnungssatz!G345,0,IF(N305=Stundenverrechnungssatz!I345,0,IF(N305=Stundenverrechnungssatz!K345,0,IF(N305=Stundenverrechnungssatz!M345,0,1)))))))</f>
        <v>0</v>
      </c>
    </row>
    <row r="306" spans="1:23" s="44" customFormat="1" ht="15" customHeight="1" x14ac:dyDescent="0.2">
      <c r="A306" s="51">
        <v>300</v>
      </c>
      <c r="B306" s="99">
        <v>1</v>
      </c>
      <c r="C306" s="100" t="s">
        <v>196</v>
      </c>
      <c r="D306" s="100"/>
      <c r="E306" s="100" t="s">
        <v>438</v>
      </c>
      <c r="F306" s="100" t="s">
        <v>441</v>
      </c>
      <c r="G306" s="100" t="s">
        <v>371</v>
      </c>
      <c r="H306" s="100" t="s">
        <v>205</v>
      </c>
      <c r="I306" s="101">
        <v>12.4</v>
      </c>
      <c r="J306" s="144"/>
      <c r="K306" s="184" t="s">
        <v>32</v>
      </c>
      <c r="L306" s="138"/>
      <c r="M306" s="102">
        <v>247.01</v>
      </c>
      <c r="N306" s="139">
        <f t="shared" si="33"/>
        <v>17.98</v>
      </c>
      <c r="O306" s="140" t="str">
        <f t="shared" si="34"/>
        <v/>
      </c>
      <c r="P306" s="189">
        <f t="shared" si="35"/>
        <v>3062.924</v>
      </c>
      <c r="Q306" s="189" t="e">
        <f t="shared" si="38"/>
        <v>#VALUE!</v>
      </c>
      <c r="R306" s="189" t="e">
        <f t="shared" si="39"/>
        <v>#VALUE!</v>
      </c>
      <c r="S306" s="43" t="str">
        <f t="shared" si="36"/>
        <v>C</v>
      </c>
      <c r="T306" s="43">
        <f t="shared" si="40"/>
        <v>17.98</v>
      </c>
      <c r="U306" s="43">
        <f t="shared" si="37"/>
        <v>0</v>
      </c>
      <c r="V306" s="43">
        <f>IF(N306&lt;&gt;0,IF(N306=SVS,0,IF(N306=SVSg,0,IF(N306=Stundenverrechnungssatz!G346,0,IF(N306=Stundenverrechnungssatz!I346,0,IF(N306=Stundenverrechnungssatz!K346,0,IF(N306=Stundenverrechnungssatz!M346,0,1)))))))</f>
        <v>0</v>
      </c>
    </row>
    <row r="307" spans="1:23" s="44" customFormat="1" ht="15" customHeight="1" x14ac:dyDescent="0.2">
      <c r="A307" s="99">
        <v>301</v>
      </c>
      <c r="B307" s="99">
        <v>1</v>
      </c>
      <c r="C307" s="100" t="s">
        <v>196</v>
      </c>
      <c r="D307" s="100"/>
      <c r="E307" s="100" t="s">
        <v>438</v>
      </c>
      <c r="F307" s="100" t="s">
        <v>442</v>
      </c>
      <c r="G307" s="100" t="s">
        <v>372</v>
      </c>
      <c r="H307" s="100" t="s">
        <v>205</v>
      </c>
      <c r="I307" s="101">
        <v>9.7899999999999991</v>
      </c>
      <c r="J307" s="144"/>
      <c r="K307" s="184" t="s">
        <v>32</v>
      </c>
      <c r="L307" s="138"/>
      <c r="M307" s="102">
        <v>247.01</v>
      </c>
      <c r="N307" s="139">
        <f t="shared" si="33"/>
        <v>17.98</v>
      </c>
      <c r="O307" s="140" t="str">
        <f t="shared" si="34"/>
        <v/>
      </c>
      <c r="P307" s="189">
        <f t="shared" si="35"/>
        <v>2418.2278999999999</v>
      </c>
      <c r="Q307" s="189" t="e">
        <f t="shared" si="38"/>
        <v>#VALUE!</v>
      </c>
      <c r="R307" s="189" t="e">
        <f t="shared" si="39"/>
        <v>#VALUE!</v>
      </c>
      <c r="S307" s="43" t="str">
        <f t="shared" si="36"/>
        <v>C</v>
      </c>
      <c r="T307" s="43">
        <f t="shared" si="40"/>
        <v>17.98</v>
      </c>
      <c r="U307" s="43">
        <f t="shared" si="37"/>
        <v>0</v>
      </c>
      <c r="V307" s="43">
        <f>IF(N307&lt;&gt;0,IF(N307=SVS,0,IF(N307=SVSg,0,IF(N307=Stundenverrechnungssatz!G347,0,IF(N307=Stundenverrechnungssatz!I347,0,IF(N307=Stundenverrechnungssatz!K347,0,IF(N307=Stundenverrechnungssatz!M347,0,1)))))))</f>
        <v>0</v>
      </c>
    </row>
    <row r="308" spans="1:23" s="44" customFormat="1" ht="15" customHeight="1" x14ac:dyDescent="0.2">
      <c r="A308" s="51">
        <v>302</v>
      </c>
      <c r="B308" s="99">
        <v>1</v>
      </c>
      <c r="C308" s="100" t="s">
        <v>196</v>
      </c>
      <c r="D308" s="100"/>
      <c r="E308" s="100" t="s">
        <v>438</v>
      </c>
      <c r="F308" s="100" t="s">
        <v>443</v>
      </c>
      <c r="G308" s="100" t="s">
        <v>371</v>
      </c>
      <c r="H308" s="100" t="s">
        <v>205</v>
      </c>
      <c r="I308" s="101">
        <v>12.34</v>
      </c>
      <c r="J308" s="144"/>
      <c r="K308" s="184" t="s">
        <v>32</v>
      </c>
      <c r="L308" s="138"/>
      <c r="M308" s="102">
        <v>247.01</v>
      </c>
      <c r="N308" s="139">
        <f t="shared" si="33"/>
        <v>17.98</v>
      </c>
      <c r="O308" s="140" t="str">
        <f t="shared" si="34"/>
        <v/>
      </c>
      <c r="P308" s="189">
        <f t="shared" si="35"/>
        <v>3048.1034</v>
      </c>
      <c r="Q308" s="189" t="e">
        <f t="shared" si="38"/>
        <v>#VALUE!</v>
      </c>
      <c r="R308" s="189" t="e">
        <f t="shared" si="39"/>
        <v>#VALUE!</v>
      </c>
      <c r="S308" s="43" t="str">
        <f t="shared" si="36"/>
        <v>C</v>
      </c>
      <c r="T308" s="43">
        <f t="shared" si="40"/>
        <v>17.98</v>
      </c>
      <c r="U308" s="43">
        <f t="shared" si="37"/>
        <v>0</v>
      </c>
      <c r="V308" s="43">
        <f>IF(N308&lt;&gt;0,IF(N308=SVS,0,IF(N308=SVSg,0,IF(N308=Stundenverrechnungssatz!G348,0,IF(N308=Stundenverrechnungssatz!I348,0,IF(N308=Stundenverrechnungssatz!K348,0,IF(N308=Stundenverrechnungssatz!M348,0,1)))))))</f>
        <v>0</v>
      </c>
    </row>
    <row r="309" spans="1:23" s="44" customFormat="1" ht="15" customHeight="1" x14ac:dyDescent="0.2">
      <c r="A309" s="99">
        <v>303</v>
      </c>
      <c r="B309" s="99">
        <v>1</v>
      </c>
      <c r="C309" s="100" t="s">
        <v>196</v>
      </c>
      <c r="D309" s="100"/>
      <c r="E309" s="100" t="s">
        <v>438</v>
      </c>
      <c r="F309" s="100" t="s">
        <v>444</v>
      </c>
      <c r="G309" s="100" t="s">
        <v>445</v>
      </c>
      <c r="H309" s="100" t="s">
        <v>205</v>
      </c>
      <c r="I309" s="101">
        <v>10.53</v>
      </c>
      <c r="J309" s="144"/>
      <c r="K309" s="184" t="s">
        <v>52</v>
      </c>
      <c r="L309" s="138"/>
      <c r="M309" s="102">
        <v>247.01</v>
      </c>
      <c r="N309" s="139">
        <f t="shared" si="33"/>
        <v>17.98</v>
      </c>
      <c r="O309" s="140" t="str">
        <f t="shared" si="34"/>
        <v/>
      </c>
      <c r="P309" s="189">
        <f t="shared" si="35"/>
        <v>2601.0152999999996</v>
      </c>
      <c r="Q309" s="189" t="e">
        <f t="shared" si="38"/>
        <v>#VALUE!</v>
      </c>
      <c r="R309" s="189" t="e">
        <f t="shared" si="39"/>
        <v>#VALUE!</v>
      </c>
      <c r="S309" s="43" t="str">
        <f t="shared" si="36"/>
        <v>K</v>
      </c>
      <c r="T309" s="43">
        <f t="shared" si="40"/>
        <v>17.98</v>
      </c>
      <c r="U309" s="43">
        <f t="shared" si="37"/>
        <v>0</v>
      </c>
      <c r="V309" s="43">
        <f>IF(N309&lt;&gt;0,IF(N309=SVS,0,IF(N309=SVSg,0,IF(N309=Stundenverrechnungssatz!G349,0,IF(N309=Stundenverrechnungssatz!I349,0,IF(N309=Stundenverrechnungssatz!K349,0,IF(N309=Stundenverrechnungssatz!M349,0,1)))))))</f>
        <v>0</v>
      </c>
    </row>
    <row r="310" spans="1:23" s="45" customFormat="1" ht="15" customHeight="1" x14ac:dyDescent="0.2">
      <c r="A310" s="51">
        <v>304</v>
      </c>
      <c r="B310" s="99">
        <v>1</v>
      </c>
      <c r="C310" s="100" t="s">
        <v>196</v>
      </c>
      <c r="D310" s="100"/>
      <c r="E310" s="100" t="s">
        <v>438</v>
      </c>
      <c r="F310" s="100" t="s">
        <v>446</v>
      </c>
      <c r="G310" s="100" t="s">
        <v>445</v>
      </c>
      <c r="H310" s="100" t="s">
        <v>205</v>
      </c>
      <c r="I310" s="101">
        <v>8.9</v>
      </c>
      <c r="J310" s="144"/>
      <c r="K310" s="184" t="s">
        <v>52</v>
      </c>
      <c r="L310" s="138"/>
      <c r="M310" s="102">
        <v>247.01</v>
      </c>
      <c r="N310" s="139">
        <f t="shared" si="33"/>
        <v>17.98</v>
      </c>
      <c r="O310" s="140" t="str">
        <f t="shared" si="34"/>
        <v/>
      </c>
      <c r="P310" s="189">
        <f t="shared" si="35"/>
        <v>2198.3890000000001</v>
      </c>
      <c r="Q310" s="189" t="e">
        <f t="shared" si="38"/>
        <v>#VALUE!</v>
      </c>
      <c r="R310" s="189" t="e">
        <f t="shared" si="39"/>
        <v>#VALUE!</v>
      </c>
      <c r="S310" s="43" t="str">
        <f t="shared" si="36"/>
        <v>K</v>
      </c>
      <c r="T310" s="43">
        <f t="shared" si="40"/>
        <v>17.98</v>
      </c>
      <c r="U310" s="43">
        <f t="shared" si="37"/>
        <v>0</v>
      </c>
      <c r="V310" s="43">
        <f>IF(N310&lt;&gt;0,IF(N310=SVS,0,IF(N310=SVSg,0,IF(N310=Stundenverrechnungssatz!G350,0,IF(N310=Stundenverrechnungssatz!I350,0,IF(N310=Stundenverrechnungssatz!K350,0,IF(N310=Stundenverrechnungssatz!M350,0,1)))))))</f>
        <v>0</v>
      </c>
      <c r="W310" s="44"/>
    </row>
    <row r="311" spans="1:23" s="44" customFormat="1" ht="15" customHeight="1" x14ac:dyDescent="0.2">
      <c r="A311" s="99">
        <v>305</v>
      </c>
      <c r="B311" s="99">
        <v>1</v>
      </c>
      <c r="C311" s="100" t="s">
        <v>196</v>
      </c>
      <c r="D311" s="100"/>
      <c r="E311" s="100" t="s">
        <v>438</v>
      </c>
      <c r="F311" s="100"/>
      <c r="G311" s="100" t="s">
        <v>265</v>
      </c>
      <c r="H311" s="100" t="s">
        <v>205</v>
      </c>
      <c r="I311" s="101">
        <v>4.05</v>
      </c>
      <c r="J311" s="144"/>
      <c r="K311" s="184" t="s">
        <v>33</v>
      </c>
      <c r="L311" s="138"/>
      <c r="M311" s="102">
        <v>0</v>
      </c>
      <c r="N311" s="139">
        <f t="shared" si="33"/>
        <v>17.98</v>
      </c>
      <c r="O311" s="140">
        <f t="shared" si="34"/>
        <v>1.0000000000000001E-5</v>
      </c>
      <c r="P311" s="189">
        <f t="shared" si="35"/>
        <v>0</v>
      </c>
      <c r="Q311" s="189">
        <f t="shared" si="38"/>
        <v>0</v>
      </c>
      <c r="R311" s="189">
        <f t="shared" si="39"/>
        <v>0</v>
      </c>
      <c r="S311" s="43" t="str">
        <f t="shared" si="36"/>
        <v>N</v>
      </c>
      <c r="T311" s="43">
        <f t="shared" si="40"/>
        <v>17.98</v>
      </c>
      <c r="U311" s="43">
        <f t="shared" si="37"/>
        <v>0</v>
      </c>
      <c r="V311" s="43">
        <f>IF(N311&lt;&gt;0,IF(N311=SVS,0,IF(N311=SVSg,0,IF(N311=Stundenverrechnungssatz!G351,0,IF(N311=Stundenverrechnungssatz!I351,0,IF(N311=Stundenverrechnungssatz!K351,0,IF(N311=Stundenverrechnungssatz!M351,0,1)))))))</f>
        <v>0</v>
      </c>
    </row>
    <row r="312" spans="1:23" s="44" customFormat="1" ht="15" customHeight="1" x14ac:dyDescent="0.2">
      <c r="A312" s="51">
        <v>306</v>
      </c>
      <c r="B312" s="99">
        <v>1</v>
      </c>
      <c r="C312" s="100" t="s">
        <v>196</v>
      </c>
      <c r="D312" s="100"/>
      <c r="E312" s="100" t="s">
        <v>438</v>
      </c>
      <c r="F312" s="100"/>
      <c r="G312" s="100" t="s">
        <v>204</v>
      </c>
      <c r="H312" s="100" t="s">
        <v>322</v>
      </c>
      <c r="I312" s="101">
        <v>72.05</v>
      </c>
      <c r="J312" s="144"/>
      <c r="K312" s="184" t="s">
        <v>51</v>
      </c>
      <c r="L312" s="138"/>
      <c r="M312" s="102">
        <v>98.8</v>
      </c>
      <c r="N312" s="139">
        <f t="shared" si="33"/>
        <v>17.98</v>
      </c>
      <c r="O312" s="140" t="str">
        <f t="shared" si="34"/>
        <v/>
      </c>
      <c r="P312" s="189">
        <f t="shared" si="35"/>
        <v>7118.54</v>
      </c>
      <c r="Q312" s="189" t="e">
        <f t="shared" si="38"/>
        <v>#VALUE!</v>
      </c>
      <c r="R312" s="189" t="e">
        <f t="shared" si="39"/>
        <v>#VALUE!</v>
      </c>
      <c r="S312" s="43" t="str">
        <f t="shared" si="36"/>
        <v>F</v>
      </c>
      <c r="T312" s="43">
        <f t="shared" si="40"/>
        <v>17.98</v>
      </c>
      <c r="U312" s="43">
        <f t="shared" si="37"/>
        <v>0</v>
      </c>
      <c r="V312" s="43">
        <f>IF(N312&lt;&gt;0,IF(N312=SVS,0,IF(N312=SVSg,0,IF(N312=Stundenverrechnungssatz!G352,0,IF(N312=Stundenverrechnungssatz!I352,0,IF(N312=Stundenverrechnungssatz!K352,0,IF(N312=Stundenverrechnungssatz!M352,0,1)))))))</f>
        <v>0</v>
      </c>
    </row>
    <row r="313" spans="1:23" s="44" customFormat="1" ht="15" customHeight="1" x14ac:dyDescent="0.2">
      <c r="A313" s="99">
        <v>307</v>
      </c>
      <c r="B313" s="99">
        <v>1</v>
      </c>
      <c r="C313" s="100" t="s">
        <v>196</v>
      </c>
      <c r="D313" s="100"/>
      <c r="E313" s="100" t="s">
        <v>438</v>
      </c>
      <c r="F313" s="100"/>
      <c r="G313" s="100" t="s">
        <v>207</v>
      </c>
      <c r="H313" s="100" t="s">
        <v>322</v>
      </c>
      <c r="I313" s="101">
        <v>34.64</v>
      </c>
      <c r="J313" s="144"/>
      <c r="K313" s="184" t="s">
        <v>51</v>
      </c>
      <c r="L313" s="138"/>
      <c r="M313" s="102">
        <v>98.8</v>
      </c>
      <c r="N313" s="139">
        <f t="shared" si="33"/>
        <v>17.98</v>
      </c>
      <c r="O313" s="140" t="str">
        <f t="shared" si="34"/>
        <v/>
      </c>
      <c r="P313" s="189">
        <f t="shared" si="35"/>
        <v>3422.4319999999998</v>
      </c>
      <c r="Q313" s="189" t="e">
        <f t="shared" si="38"/>
        <v>#VALUE!</v>
      </c>
      <c r="R313" s="189" t="e">
        <f t="shared" si="39"/>
        <v>#VALUE!</v>
      </c>
      <c r="S313" s="43" t="str">
        <f t="shared" si="36"/>
        <v>F</v>
      </c>
      <c r="T313" s="43">
        <f t="shared" si="40"/>
        <v>17.98</v>
      </c>
      <c r="U313" s="43">
        <f t="shared" si="37"/>
        <v>0</v>
      </c>
      <c r="V313" s="43">
        <f>IF(N313&lt;&gt;0,IF(N313=SVS,0,IF(N313=SVSg,0,IF(N313=Stundenverrechnungssatz!G353,0,IF(N313=Stundenverrechnungssatz!I353,0,IF(N313=Stundenverrechnungssatz!K353,0,IF(N313=Stundenverrechnungssatz!M353,0,1)))))))</f>
        <v>0</v>
      </c>
    </row>
    <row r="314" spans="1:23" s="44" customFormat="1" ht="15" customHeight="1" x14ac:dyDescent="0.2">
      <c r="A314" s="51">
        <v>308</v>
      </c>
      <c r="B314" s="99">
        <v>1</v>
      </c>
      <c r="C314" s="100" t="s">
        <v>196</v>
      </c>
      <c r="D314" s="100"/>
      <c r="E314" s="100" t="s">
        <v>438</v>
      </c>
      <c r="F314" s="100"/>
      <c r="G314" s="100" t="s">
        <v>220</v>
      </c>
      <c r="H314" s="100" t="s">
        <v>322</v>
      </c>
      <c r="I314" s="101">
        <v>18.329999999999998</v>
      </c>
      <c r="J314" s="144"/>
      <c r="K314" s="184" t="s">
        <v>51</v>
      </c>
      <c r="L314" s="138"/>
      <c r="M314" s="102">
        <v>98.8</v>
      </c>
      <c r="N314" s="139">
        <f t="shared" si="33"/>
        <v>17.98</v>
      </c>
      <c r="O314" s="140" t="str">
        <f t="shared" si="34"/>
        <v/>
      </c>
      <c r="P314" s="189">
        <f t="shared" si="35"/>
        <v>1811.0039999999997</v>
      </c>
      <c r="Q314" s="189" t="e">
        <f t="shared" si="38"/>
        <v>#VALUE!</v>
      </c>
      <c r="R314" s="189" t="e">
        <f t="shared" si="39"/>
        <v>#VALUE!</v>
      </c>
      <c r="S314" s="43" t="str">
        <f t="shared" si="36"/>
        <v>F</v>
      </c>
      <c r="T314" s="43">
        <f t="shared" si="40"/>
        <v>17.98</v>
      </c>
      <c r="U314" s="43">
        <f t="shared" si="37"/>
        <v>0</v>
      </c>
      <c r="V314" s="43">
        <f>IF(N314&lt;&gt;0,IF(N314=SVS,0,IF(N314=SVSg,0,IF(N314=Stundenverrechnungssatz!G354,0,IF(N314=Stundenverrechnungssatz!I354,0,IF(N314=Stundenverrechnungssatz!K354,0,IF(N314=Stundenverrechnungssatz!M354,0,1)))))))</f>
        <v>0</v>
      </c>
    </row>
    <row r="315" spans="1:23" s="44" customFormat="1" ht="15" customHeight="1" x14ac:dyDescent="0.2">
      <c r="A315" s="99">
        <v>309</v>
      </c>
      <c r="B315" s="99">
        <v>1</v>
      </c>
      <c r="C315" s="100" t="s">
        <v>196</v>
      </c>
      <c r="D315" s="100"/>
      <c r="E315" s="100" t="s">
        <v>438</v>
      </c>
      <c r="F315" s="100"/>
      <c r="G315" s="100" t="s">
        <v>231</v>
      </c>
      <c r="H315" s="100" t="s">
        <v>322</v>
      </c>
      <c r="I315" s="101">
        <v>40.78</v>
      </c>
      <c r="J315" s="144"/>
      <c r="K315" s="184" t="s">
        <v>51</v>
      </c>
      <c r="L315" s="138"/>
      <c r="M315" s="102">
        <v>98.8</v>
      </c>
      <c r="N315" s="139">
        <f t="shared" si="33"/>
        <v>17.98</v>
      </c>
      <c r="O315" s="140" t="str">
        <f t="shared" si="34"/>
        <v/>
      </c>
      <c r="P315" s="189">
        <f t="shared" si="35"/>
        <v>4029.0639999999999</v>
      </c>
      <c r="Q315" s="189" t="e">
        <f t="shared" si="38"/>
        <v>#VALUE!</v>
      </c>
      <c r="R315" s="189" t="e">
        <f t="shared" si="39"/>
        <v>#VALUE!</v>
      </c>
      <c r="S315" s="43" t="str">
        <f t="shared" si="36"/>
        <v>F</v>
      </c>
      <c r="T315" s="43">
        <f t="shared" si="40"/>
        <v>17.98</v>
      </c>
      <c r="U315" s="43">
        <f t="shared" si="37"/>
        <v>0</v>
      </c>
      <c r="V315" s="43">
        <f>IF(N315&lt;&gt;0,IF(N315=SVS,0,IF(N315=SVSg,0,IF(N315=Stundenverrechnungssatz!G355,0,IF(N315=Stundenverrechnungssatz!I355,0,IF(N315=Stundenverrechnungssatz!K355,0,IF(N315=Stundenverrechnungssatz!M355,0,1)))))))</f>
        <v>0</v>
      </c>
    </row>
    <row r="316" spans="1:23" s="44" customFormat="1" ht="15" customHeight="1" x14ac:dyDescent="0.2">
      <c r="A316" s="51">
        <v>310</v>
      </c>
      <c r="B316" s="99">
        <v>1</v>
      </c>
      <c r="C316" s="100" t="s">
        <v>196</v>
      </c>
      <c r="D316" s="100"/>
      <c r="E316" s="100" t="s">
        <v>438</v>
      </c>
      <c r="F316" s="100">
        <v>252</v>
      </c>
      <c r="G316" s="100" t="s">
        <v>37</v>
      </c>
      <c r="H316" s="100" t="s">
        <v>289</v>
      </c>
      <c r="I316" s="101">
        <v>13.53</v>
      </c>
      <c r="J316" s="144"/>
      <c r="K316" s="184" t="s">
        <v>31</v>
      </c>
      <c r="L316" s="138" t="s">
        <v>740</v>
      </c>
      <c r="M316" s="102">
        <v>49.4</v>
      </c>
      <c r="N316" s="139">
        <f t="shared" si="33"/>
        <v>17.98</v>
      </c>
      <c r="O316" s="140" t="str">
        <f t="shared" si="34"/>
        <v/>
      </c>
      <c r="P316" s="189">
        <f t="shared" si="35"/>
        <v>668.38199999999995</v>
      </c>
      <c r="Q316" s="189" t="e">
        <f t="shared" si="38"/>
        <v>#VALUE!</v>
      </c>
      <c r="R316" s="189" t="e">
        <f t="shared" si="39"/>
        <v>#VALUE!</v>
      </c>
      <c r="S316" s="43" t="str">
        <f t="shared" si="36"/>
        <v>A</v>
      </c>
      <c r="T316" s="43">
        <f t="shared" si="40"/>
        <v>17.98</v>
      </c>
      <c r="U316" s="43">
        <f t="shared" si="37"/>
        <v>0</v>
      </c>
      <c r="V316" s="43">
        <f>IF(N316&lt;&gt;0,IF(N316=SVS,0,IF(N316=SVSg,0,IF(N316=Stundenverrechnungssatz!G356,0,IF(N316=Stundenverrechnungssatz!I356,0,IF(N316=Stundenverrechnungssatz!K356,0,IF(N316=Stundenverrechnungssatz!M356,0,1)))))))</f>
        <v>0</v>
      </c>
    </row>
    <row r="317" spans="1:23" s="44" customFormat="1" ht="15" customHeight="1" x14ac:dyDescent="0.2">
      <c r="A317" s="99">
        <v>311</v>
      </c>
      <c r="B317" s="99">
        <v>1</v>
      </c>
      <c r="C317" s="100" t="s">
        <v>196</v>
      </c>
      <c r="D317" s="100"/>
      <c r="E317" s="100" t="s">
        <v>438</v>
      </c>
      <c r="F317" s="100">
        <v>253</v>
      </c>
      <c r="G317" s="100" t="s">
        <v>37</v>
      </c>
      <c r="H317" s="100" t="s">
        <v>289</v>
      </c>
      <c r="I317" s="101">
        <v>13.46</v>
      </c>
      <c r="J317" s="144"/>
      <c r="K317" s="184" t="s">
        <v>31</v>
      </c>
      <c r="L317" s="138" t="s">
        <v>740</v>
      </c>
      <c r="M317" s="102">
        <v>49.4</v>
      </c>
      <c r="N317" s="139">
        <f t="shared" si="33"/>
        <v>17.98</v>
      </c>
      <c r="O317" s="140" t="str">
        <f t="shared" si="34"/>
        <v/>
      </c>
      <c r="P317" s="189">
        <f t="shared" si="35"/>
        <v>664.92399999999998</v>
      </c>
      <c r="Q317" s="189" t="e">
        <f t="shared" si="38"/>
        <v>#VALUE!</v>
      </c>
      <c r="R317" s="189" t="e">
        <f t="shared" si="39"/>
        <v>#VALUE!</v>
      </c>
      <c r="S317" s="43" t="str">
        <f t="shared" si="36"/>
        <v>A</v>
      </c>
      <c r="T317" s="43">
        <f t="shared" si="40"/>
        <v>17.98</v>
      </c>
      <c r="U317" s="43">
        <f t="shared" si="37"/>
        <v>0</v>
      </c>
      <c r="V317" s="43">
        <f>IF(N317&lt;&gt;0,IF(N317=SVS,0,IF(N317=SVSg,0,IF(N317=Stundenverrechnungssatz!G357,0,IF(N317=Stundenverrechnungssatz!I357,0,IF(N317=Stundenverrechnungssatz!K357,0,IF(N317=Stundenverrechnungssatz!M357,0,1)))))))</f>
        <v>0</v>
      </c>
    </row>
    <row r="318" spans="1:23" s="44" customFormat="1" ht="15" customHeight="1" x14ac:dyDescent="0.2">
      <c r="A318" s="51">
        <v>312</v>
      </c>
      <c r="B318" s="99">
        <v>1</v>
      </c>
      <c r="C318" s="100" t="s">
        <v>196</v>
      </c>
      <c r="D318" s="100"/>
      <c r="E318" s="100" t="s">
        <v>438</v>
      </c>
      <c r="F318" s="100">
        <v>254</v>
      </c>
      <c r="G318" s="100" t="s">
        <v>37</v>
      </c>
      <c r="H318" s="100" t="s">
        <v>289</v>
      </c>
      <c r="I318" s="101">
        <v>27.38</v>
      </c>
      <c r="J318" s="144"/>
      <c r="K318" s="184" t="s">
        <v>31</v>
      </c>
      <c r="L318" s="138" t="s">
        <v>740</v>
      </c>
      <c r="M318" s="102">
        <v>49.4</v>
      </c>
      <c r="N318" s="139">
        <f t="shared" si="33"/>
        <v>17.98</v>
      </c>
      <c r="O318" s="140" t="str">
        <f t="shared" si="34"/>
        <v/>
      </c>
      <c r="P318" s="189">
        <f t="shared" si="35"/>
        <v>1352.5719999999999</v>
      </c>
      <c r="Q318" s="189" t="e">
        <f t="shared" si="38"/>
        <v>#VALUE!</v>
      </c>
      <c r="R318" s="189" t="e">
        <f t="shared" si="39"/>
        <v>#VALUE!</v>
      </c>
      <c r="S318" s="43" t="str">
        <f t="shared" si="36"/>
        <v>A</v>
      </c>
      <c r="T318" s="43">
        <f t="shared" si="40"/>
        <v>17.98</v>
      </c>
      <c r="U318" s="43">
        <f t="shared" si="37"/>
        <v>0</v>
      </c>
      <c r="V318" s="43">
        <f>IF(N318&lt;&gt;0,IF(N318=SVS,0,IF(N318=SVSg,0,IF(N318=Stundenverrechnungssatz!G358,0,IF(N318=Stundenverrechnungssatz!I358,0,IF(N318=Stundenverrechnungssatz!K358,0,IF(N318=Stundenverrechnungssatz!M358,0,1)))))))</f>
        <v>0</v>
      </c>
    </row>
    <row r="319" spans="1:23" s="44" customFormat="1" ht="15" customHeight="1" x14ac:dyDescent="0.2">
      <c r="A319" s="99">
        <v>313</v>
      </c>
      <c r="B319" s="99">
        <v>1</v>
      </c>
      <c r="C319" s="100" t="s">
        <v>196</v>
      </c>
      <c r="D319" s="100"/>
      <c r="E319" s="100" t="s">
        <v>438</v>
      </c>
      <c r="F319" s="100">
        <v>255</v>
      </c>
      <c r="G319" s="100" t="s">
        <v>412</v>
      </c>
      <c r="H319" s="100" t="s">
        <v>289</v>
      </c>
      <c r="I319" s="101">
        <v>12.18</v>
      </c>
      <c r="J319" s="144"/>
      <c r="K319" s="184" t="s">
        <v>54</v>
      </c>
      <c r="L319" s="138"/>
      <c r="M319" s="102">
        <v>247.01</v>
      </c>
      <c r="N319" s="139">
        <f t="shared" si="33"/>
        <v>17.98</v>
      </c>
      <c r="O319" s="140" t="str">
        <f t="shared" si="34"/>
        <v/>
      </c>
      <c r="P319" s="189">
        <f t="shared" si="35"/>
        <v>3008.5817999999999</v>
      </c>
      <c r="Q319" s="189" t="e">
        <f t="shared" si="38"/>
        <v>#VALUE!</v>
      </c>
      <c r="R319" s="189" t="e">
        <f t="shared" si="39"/>
        <v>#VALUE!</v>
      </c>
      <c r="S319" s="43" t="str">
        <f t="shared" si="36"/>
        <v>T</v>
      </c>
      <c r="T319" s="43">
        <f t="shared" si="40"/>
        <v>17.98</v>
      </c>
      <c r="U319" s="43">
        <f t="shared" si="37"/>
        <v>0</v>
      </c>
      <c r="V319" s="43">
        <f>IF(N319&lt;&gt;0,IF(N319=SVS,0,IF(N319=SVSg,0,IF(N319=Stundenverrechnungssatz!G359,0,IF(N319=Stundenverrechnungssatz!I359,0,IF(N319=Stundenverrechnungssatz!K359,0,IF(N319=Stundenverrechnungssatz!M359,0,1)))))))</f>
        <v>0</v>
      </c>
    </row>
    <row r="320" spans="1:23" s="44" customFormat="1" ht="15" customHeight="1" x14ac:dyDescent="0.2">
      <c r="A320" s="51">
        <v>314</v>
      </c>
      <c r="B320" s="99">
        <v>1</v>
      </c>
      <c r="C320" s="100" t="s">
        <v>196</v>
      </c>
      <c r="D320" s="100"/>
      <c r="E320" s="100" t="s">
        <v>438</v>
      </c>
      <c r="F320" s="100">
        <v>256</v>
      </c>
      <c r="G320" s="100" t="s">
        <v>37</v>
      </c>
      <c r="H320" s="100" t="s">
        <v>289</v>
      </c>
      <c r="I320" s="101">
        <v>13.76</v>
      </c>
      <c r="J320" s="144"/>
      <c r="K320" s="184" t="s">
        <v>31</v>
      </c>
      <c r="L320" s="138" t="s">
        <v>740</v>
      </c>
      <c r="M320" s="102">
        <v>49.4</v>
      </c>
      <c r="N320" s="139">
        <f t="shared" si="33"/>
        <v>17.98</v>
      </c>
      <c r="O320" s="140" t="str">
        <f t="shared" si="34"/>
        <v/>
      </c>
      <c r="P320" s="189">
        <f t="shared" si="35"/>
        <v>679.74399999999991</v>
      </c>
      <c r="Q320" s="189" t="e">
        <f t="shared" si="38"/>
        <v>#VALUE!</v>
      </c>
      <c r="R320" s="189" t="e">
        <f t="shared" si="39"/>
        <v>#VALUE!</v>
      </c>
      <c r="S320" s="43" t="str">
        <f t="shared" si="36"/>
        <v>A</v>
      </c>
      <c r="T320" s="43">
        <f t="shared" si="40"/>
        <v>17.98</v>
      </c>
      <c r="U320" s="43">
        <f t="shared" si="37"/>
        <v>0</v>
      </c>
      <c r="V320" s="43">
        <f>IF(N320&lt;&gt;0,IF(N320=SVS,0,IF(N320=SVSg,0,IF(N320=Stundenverrechnungssatz!G360,0,IF(N320=Stundenverrechnungssatz!I360,0,IF(N320=Stundenverrechnungssatz!K360,0,IF(N320=Stundenverrechnungssatz!M360,0,1)))))))</f>
        <v>0</v>
      </c>
    </row>
    <row r="321" spans="1:23" s="44" customFormat="1" ht="15" customHeight="1" x14ac:dyDescent="0.2">
      <c r="A321" s="99">
        <v>315</v>
      </c>
      <c r="B321" s="99">
        <v>1</v>
      </c>
      <c r="C321" s="100" t="s">
        <v>196</v>
      </c>
      <c r="D321" s="100"/>
      <c r="E321" s="100" t="s">
        <v>438</v>
      </c>
      <c r="F321" s="100">
        <v>257</v>
      </c>
      <c r="G321" s="100" t="s">
        <v>37</v>
      </c>
      <c r="H321" s="100" t="s">
        <v>289</v>
      </c>
      <c r="I321" s="101">
        <v>12.79</v>
      </c>
      <c r="J321" s="144"/>
      <c r="K321" s="184" t="s">
        <v>31</v>
      </c>
      <c r="L321" s="138" t="s">
        <v>740</v>
      </c>
      <c r="M321" s="102">
        <v>49.4</v>
      </c>
      <c r="N321" s="139">
        <f t="shared" si="33"/>
        <v>17.98</v>
      </c>
      <c r="O321" s="140" t="str">
        <f t="shared" si="34"/>
        <v/>
      </c>
      <c r="P321" s="189">
        <f t="shared" si="35"/>
        <v>631.82599999999991</v>
      </c>
      <c r="Q321" s="189" t="e">
        <f t="shared" si="38"/>
        <v>#VALUE!</v>
      </c>
      <c r="R321" s="189" t="e">
        <f t="shared" si="39"/>
        <v>#VALUE!</v>
      </c>
      <c r="S321" s="43" t="str">
        <f t="shared" si="36"/>
        <v>A</v>
      </c>
      <c r="T321" s="43">
        <f t="shared" si="40"/>
        <v>17.98</v>
      </c>
      <c r="U321" s="43">
        <f t="shared" si="37"/>
        <v>0</v>
      </c>
      <c r="V321" s="43">
        <f>IF(N321&lt;&gt;0,IF(N321=SVS,0,IF(N321=SVSg,0,IF(N321=Stundenverrechnungssatz!G361,0,IF(N321=Stundenverrechnungssatz!I361,0,IF(N321=Stundenverrechnungssatz!K361,0,IF(N321=Stundenverrechnungssatz!M361,0,1)))))))</f>
        <v>0</v>
      </c>
    </row>
    <row r="322" spans="1:23" s="44" customFormat="1" ht="15" customHeight="1" x14ac:dyDescent="0.2">
      <c r="A322" s="51">
        <v>316</v>
      </c>
      <c r="B322" s="99">
        <v>1</v>
      </c>
      <c r="C322" s="100" t="s">
        <v>196</v>
      </c>
      <c r="D322" s="100"/>
      <c r="E322" s="100" t="s">
        <v>438</v>
      </c>
      <c r="F322" s="100">
        <v>258</v>
      </c>
      <c r="G322" s="100" t="s">
        <v>37</v>
      </c>
      <c r="H322" s="100" t="s">
        <v>289</v>
      </c>
      <c r="I322" s="101">
        <v>14.09</v>
      </c>
      <c r="J322" s="144"/>
      <c r="K322" s="184" t="s">
        <v>31</v>
      </c>
      <c r="L322" s="138" t="s">
        <v>740</v>
      </c>
      <c r="M322" s="102">
        <v>49.4</v>
      </c>
      <c r="N322" s="139">
        <f t="shared" si="33"/>
        <v>17.98</v>
      </c>
      <c r="O322" s="140" t="str">
        <f t="shared" si="34"/>
        <v/>
      </c>
      <c r="P322" s="189">
        <f t="shared" si="35"/>
        <v>696.04599999999994</v>
      </c>
      <c r="Q322" s="189" t="e">
        <f t="shared" si="38"/>
        <v>#VALUE!</v>
      </c>
      <c r="R322" s="189" t="e">
        <f t="shared" si="39"/>
        <v>#VALUE!</v>
      </c>
      <c r="S322" s="43" t="str">
        <f t="shared" si="36"/>
        <v>A</v>
      </c>
      <c r="T322" s="43">
        <f t="shared" si="40"/>
        <v>17.98</v>
      </c>
      <c r="U322" s="43">
        <f t="shared" si="37"/>
        <v>0</v>
      </c>
      <c r="V322" s="43">
        <f>IF(N322&lt;&gt;0,IF(N322=SVS,0,IF(N322=SVSg,0,IF(N322=Stundenverrechnungssatz!G362,0,IF(N322=Stundenverrechnungssatz!I362,0,IF(N322=Stundenverrechnungssatz!K362,0,IF(N322=Stundenverrechnungssatz!M362,0,1)))))))</f>
        <v>0</v>
      </c>
    </row>
    <row r="323" spans="1:23" s="44" customFormat="1" ht="15" customHeight="1" x14ac:dyDescent="0.2">
      <c r="A323" s="99">
        <v>317</v>
      </c>
      <c r="B323" s="99">
        <v>1</v>
      </c>
      <c r="C323" s="100" t="s">
        <v>196</v>
      </c>
      <c r="D323" s="100"/>
      <c r="E323" s="100" t="s">
        <v>438</v>
      </c>
      <c r="F323" s="100">
        <v>259</v>
      </c>
      <c r="G323" s="100" t="s">
        <v>37</v>
      </c>
      <c r="H323" s="100" t="s">
        <v>289</v>
      </c>
      <c r="I323" s="101">
        <v>27.79</v>
      </c>
      <c r="J323" s="144"/>
      <c r="K323" s="184" t="s">
        <v>31</v>
      </c>
      <c r="L323" s="138" t="s">
        <v>740</v>
      </c>
      <c r="M323" s="102">
        <v>49.4</v>
      </c>
      <c r="N323" s="139">
        <f t="shared" si="33"/>
        <v>17.98</v>
      </c>
      <c r="O323" s="140" t="str">
        <f t="shared" si="34"/>
        <v/>
      </c>
      <c r="P323" s="189">
        <f t="shared" si="35"/>
        <v>1372.826</v>
      </c>
      <c r="Q323" s="189" t="e">
        <f t="shared" si="38"/>
        <v>#VALUE!</v>
      </c>
      <c r="R323" s="189" t="e">
        <f t="shared" si="39"/>
        <v>#VALUE!</v>
      </c>
      <c r="S323" s="43" t="str">
        <f t="shared" si="36"/>
        <v>A</v>
      </c>
      <c r="T323" s="43">
        <f t="shared" si="40"/>
        <v>17.98</v>
      </c>
      <c r="U323" s="43">
        <f t="shared" si="37"/>
        <v>0</v>
      </c>
      <c r="V323" s="43">
        <f>IF(N323&lt;&gt;0,IF(N323=SVS,0,IF(N323=SVSg,0,IF(N323=Stundenverrechnungssatz!G363,0,IF(N323=Stundenverrechnungssatz!I363,0,IF(N323=Stundenverrechnungssatz!K363,0,IF(N323=Stundenverrechnungssatz!M363,0,1)))))))</f>
        <v>0</v>
      </c>
    </row>
    <row r="324" spans="1:23" s="44" customFormat="1" ht="15" customHeight="1" x14ac:dyDescent="0.2">
      <c r="A324" s="51">
        <v>318</v>
      </c>
      <c r="B324" s="99">
        <v>1</v>
      </c>
      <c r="C324" s="100" t="s">
        <v>196</v>
      </c>
      <c r="D324" s="100"/>
      <c r="E324" s="100" t="s">
        <v>438</v>
      </c>
      <c r="F324" s="100">
        <v>260</v>
      </c>
      <c r="G324" s="100" t="s">
        <v>37</v>
      </c>
      <c r="H324" s="100" t="s">
        <v>289</v>
      </c>
      <c r="I324" s="101">
        <v>13.46</v>
      </c>
      <c r="J324" s="144"/>
      <c r="K324" s="184" t="s">
        <v>31</v>
      </c>
      <c r="L324" s="138" t="s">
        <v>740</v>
      </c>
      <c r="M324" s="102">
        <v>49.4</v>
      </c>
      <c r="N324" s="139">
        <f t="shared" si="33"/>
        <v>17.98</v>
      </c>
      <c r="O324" s="140" t="str">
        <f t="shared" si="34"/>
        <v/>
      </c>
      <c r="P324" s="189">
        <f t="shared" si="35"/>
        <v>664.92399999999998</v>
      </c>
      <c r="Q324" s="189" t="e">
        <f t="shared" si="38"/>
        <v>#VALUE!</v>
      </c>
      <c r="R324" s="189" t="e">
        <f t="shared" si="39"/>
        <v>#VALUE!</v>
      </c>
      <c r="S324" s="43" t="str">
        <f t="shared" si="36"/>
        <v>A</v>
      </c>
      <c r="T324" s="43">
        <f t="shared" si="40"/>
        <v>17.98</v>
      </c>
      <c r="U324" s="43">
        <f t="shared" si="37"/>
        <v>0</v>
      </c>
      <c r="V324" s="43">
        <f>IF(N324&lt;&gt;0,IF(N324=SVS,0,IF(N324=SVSg,0,IF(N324=Stundenverrechnungssatz!G364,0,IF(N324=Stundenverrechnungssatz!I364,0,IF(N324=Stundenverrechnungssatz!K364,0,IF(N324=Stundenverrechnungssatz!M364,0,1)))))))</f>
        <v>0</v>
      </c>
    </row>
    <row r="325" spans="1:23" s="44" customFormat="1" ht="15" customHeight="1" x14ac:dyDescent="0.2">
      <c r="A325" s="99">
        <v>319</v>
      </c>
      <c r="B325" s="99">
        <v>1</v>
      </c>
      <c r="C325" s="100" t="s">
        <v>196</v>
      </c>
      <c r="D325" s="100"/>
      <c r="E325" s="100" t="s">
        <v>438</v>
      </c>
      <c r="F325" s="100">
        <v>261</v>
      </c>
      <c r="G325" s="100" t="s">
        <v>37</v>
      </c>
      <c r="H325" s="100" t="s">
        <v>289</v>
      </c>
      <c r="I325" s="101">
        <v>13.46</v>
      </c>
      <c r="J325" s="144"/>
      <c r="K325" s="184" t="s">
        <v>31</v>
      </c>
      <c r="L325" s="138" t="s">
        <v>740</v>
      </c>
      <c r="M325" s="102">
        <v>49.4</v>
      </c>
      <c r="N325" s="139">
        <f t="shared" si="33"/>
        <v>17.98</v>
      </c>
      <c r="O325" s="140" t="str">
        <f t="shared" si="34"/>
        <v/>
      </c>
      <c r="P325" s="189">
        <f t="shared" si="35"/>
        <v>664.92399999999998</v>
      </c>
      <c r="Q325" s="189" t="e">
        <f t="shared" si="38"/>
        <v>#VALUE!</v>
      </c>
      <c r="R325" s="189" t="e">
        <f t="shared" si="39"/>
        <v>#VALUE!</v>
      </c>
      <c r="S325" s="43" t="str">
        <f t="shared" si="36"/>
        <v>A</v>
      </c>
      <c r="T325" s="43">
        <f t="shared" si="40"/>
        <v>17.98</v>
      </c>
      <c r="U325" s="43">
        <f t="shared" si="37"/>
        <v>0</v>
      </c>
      <c r="V325" s="43">
        <f>IF(N325&lt;&gt;0,IF(N325=SVS,0,IF(N325=SVSg,0,IF(N325=Stundenverrechnungssatz!G365,0,IF(N325=Stundenverrechnungssatz!I365,0,IF(N325=Stundenverrechnungssatz!K365,0,IF(N325=Stundenverrechnungssatz!M365,0,1)))))))</f>
        <v>0</v>
      </c>
    </row>
    <row r="326" spans="1:23" s="44" customFormat="1" ht="15" customHeight="1" x14ac:dyDescent="0.2">
      <c r="A326" s="51">
        <v>320</v>
      </c>
      <c r="B326" s="99">
        <v>1</v>
      </c>
      <c r="C326" s="100" t="s">
        <v>196</v>
      </c>
      <c r="D326" s="100"/>
      <c r="E326" s="100" t="s">
        <v>438</v>
      </c>
      <c r="F326" s="100">
        <v>262</v>
      </c>
      <c r="G326" s="100" t="s">
        <v>37</v>
      </c>
      <c r="H326" s="100" t="s">
        <v>289</v>
      </c>
      <c r="I326" s="101">
        <v>13.46</v>
      </c>
      <c r="J326" s="144"/>
      <c r="K326" s="184" t="s">
        <v>31</v>
      </c>
      <c r="L326" s="138" t="s">
        <v>740</v>
      </c>
      <c r="M326" s="102">
        <v>49.4</v>
      </c>
      <c r="N326" s="139">
        <f t="shared" si="33"/>
        <v>17.98</v>
      </c>
      <c r="O326" s="140" t="str">
        <f t="shared" si="34"/>
        <v/>
      </c>
      <c r="P326" s="189">
        <f t="shared" si="35"/>
        <v>664.92399999999998</v>
      </c>
      <c r="Q326" s="189" t="e">
        <f t="shared" si="38"/>
        <v>#VALUE!</v>
      </c>
      <c r="R326" s="189" t="e">
        <f t="shared" si="39"/>
        <v>#VALUE!</v>
      </c>
      <c r="S326" s="43" t="str">
        <f t="shared" si="36"/>
        <v>A</v>
      </c>
      <c r="T326" s="43">
        <f t="shared" si="40"/>
        <v>17.98</v>
      </c>
      <c r="U326" s="43">
        <f t="shared" si="37"/>
        <v>0</v>
      </c>
      <c r="V326" s="43">
        <f>IF(N326&lt;&gt;0,IF(N326=SVS,0,IF(N326=SVSg,0,IF(N326=Stundenverrechnungssatz!G366,0,IF(N326=Stundenverrechnungssatz!I366,0,IF(N326=Stundenverrechnungssatz!K366,0,IF(N326=Stundenverrechnungssatz!M366,0,1)))))))</f>
        <v>0</v>
      </c>
    </row>
    <row r="327" spans="1:23" s="44" customFormat="1" ht="15" customHeight="1" x14ac:dyDescent="0.2">
      <c r="A327" s="99">
        <v>321</v>
      </c>
      <c r="B327" s="99">
        <v>1</v>
      </c>
      <c r="C327" s="100" t="s">
        <v>196</v>
      </c>
      <c r="D327" s="100"/>
      <c r="E327" s="100" t="s">
        <v>438</v>
      </c>
      <c r="F327" s="100">
        <v>263</v>
      </c>
      <c r="G327" s="100" t="s">
        <v>37</v>
      </c>
      <c r="H327" s="100" t="s">
        <v>289</v>
      </c>
      <c r="I327" s="101">
        <v>13.46</v>
      </c>
      <c r="J327" s="144"/>
      <c r="K327" s="184" t="s">
        <v>31</v>
      </c>
      <c r="L327" s="138" t="s">
        <v>740</v>
      </c>
      <c r="M327" s="102">
        <v>49.4</v>
      </c>
      <c r="N327" s="139">
        <f t="shared" ref="N327:N390" si="41">SVS</f>
        <v>17.98</v>
      </c>
      <c r="O327" s="140" t="str">
        <f t="shared" ref="O327:O390" si="42">IF(VLOOKUP(K327,Vorgaben,4,FALSE)=0,"",VLOOKUP(K327,Vorgaben,4,FALSE))</f>
        <v/>
      </c>
      <c r="P327" s="189">
        <f t="shared" ref="P327:P390" si="43">I327*M327</f>
        <v>664.92399999999998</v>
      </c>
      <c r="Q327" s="189" t="e">
        <f t="shared" si="38"/>
        <v>#VALUE!</v>
      </c>
      <c r="R327" s="189" t="e">
        <f t="shared" si="39"/>
        <v>#VALUE!</v>
      </c>
      <c r="S327" s="43" t="str">
        <f t="shared" ref="S327:S390" si="44">LEFT(K327,1)</f>
        <v>A</v>
      </c>
      <c r="T327" s="43">
        <f t="shared" si="40"/>
        <v>17.98</v>
      </c>
      <c r="U327" s="43">
        <f t="shared" ref="U327:U390" si="45">IF(J327="x",I327,0)</f>
        <v>0</v>
      </c>
      <c r="V327" s="43">
        <f>IF(N327&lt;&gt;0,IF(N327=SVS,0,IF(N327=SVSg,0,IF(N327=Stundenverrechnungssatz!G367,0,IF(N327=Stundenverrechnungssatz!I367,0,IF(N327=Stundenverrechnungssatz!K367,0,IF(N327=Stundenverrechnungssatz!M367,0,1)))))))</f>
        <v>0</v>
      </c>
    </row>
    <row r="328" spans="1:23" s="44" customFormat="1" ht="15" customHeight="1" x14ac:dyDescent="0.2">
      <c r="A328" s="51">
        <v>322</v>
      </c>
      <c r="B328" s="99">
        <v>1</v>
      </c>
      <c r="C328" s="100" t="s">
        <v>196</v>
      </c>
      <c r="D328" s="100"/>
      <c r="E328" s="100" t="s">
        <v>438</v>
      </c>
      <c r="F328" s="100">
        <v>264</v>
      </c>
      <c r="G328" s="100" t="s">
        <v>37</v>
      </c>
      <c r="H328" s="100" t="s">
        <v>289</v>
      </c>
      <c r="I328" s="101">
        <v>27.16</v>
      </c>
      <c r="J328" s="144"/>
      <c r="K328" s="184" t="s">
        <v>31</v>
      </c>
      <c r="L328" s="138" t="s">
        <v>740</v>
      </c>
      <c r="M328" s="102">
        <v>49.4</v>
      </c>
      <c r="N328" s="139">
        <f t="shared" si="41"/>
        <v>17.98</v>
      </c>
      <c r="O328" s="140" t="str">
        <f t="shared" si="42"/>
        <v/>
      </c>
      <c r="P328" s="189">
        <f t="shared" si="43"/>
        <v>1341.704</v>
      </c>
      <c r="Q328" s="189" t="e">
        <f t="shared" ref="Q328:Q391" si="46">P328/O328</f>
        <v>#VALUE!</v>
      </c>
      <c r="R328" s="189" t="e">
        <f t="shared" ref="R328:R391" si="47">Q328*N328</f>
        <v>#VALUE!</v>
      </c>
      <c r="S328" s="43" t="str">
        <f t="shared" si="44"/>
        <v>A</v>
      </c>
      <c r="T328" s="43">
        <f t="shared" ref="T328:T391" si="48">IF(N328=SVS,N328,"")</f>
        <v>17.98</v>
      </c>
      <c r="U328" s="43">
        <f t="shared" si="45"/>
        <v>0</v>
      </c>
      <c r="V328" s="43">
        <f>IF(N328&lt;&gt;0,IF(N328=SVS,0,IF(N328=SVSg,0,IF(N328=Stundenverrechnungssatz!G368,0,IF(N328=Stundenverrechnungssatz!I368,0,IF(N328=Stundenverrechnungssatz!K368,0,IF(N328=Stundenverrechnungssatz!M368,0,1)))))))</f>
        <v>0</v>
      </c>
    </row>
    <row r="329" spans="1:23" s="44" customFormat="1" ht="15" customHeight="1" x14ac:dyDescent="0.2">
      <c r="A329" s="99">
        <v>323</v>
      </c>
      <c r="B329" s="99">
        <v>1</v>
      </c>
      <c r="C329" s="100" t="s">
        <v>196</v>
      </c>
      <c r="D329" s="100"/>
      <c r="E329" s="100" t="s">
        <v>438</v>
      </c>
      <c r="F329" s="100">
        <v>265</v>
      </c>
      <c r="G329" s="100" t="s">
        <v>37</v>
      </c>
      <c r="H329" s="100" t="s">
        <v>289</v>
      </c>
      <c r="I329" s="101">
        <v>20.329999999999998</v>
      </c>
      <c r="J329" s="144"/>
      <c r="K329" s="184" t="s">
        <v>31</v>
      </c>
      <c r="L329" s="138" t="s">
        <v>740</v>
      </c>
      <c r="M329" s="102">
        <v>49.4</v>
      </c>
      <c r="N329" s="139">
        <f t="shared" si="41"/>
        <v>17.98</v>
      </c>
      <c r="O329" s="140" t="str">
        <f t="shared" si="42"/>
        <v/>
      </c>
      <c r="P329" s="189">
        <f t="shared" si="43"/>
        <v>1004.3019999999999</v>
      </c>
      <c r="Q329" s="189" t="e">
        <f t="shared" si="46"/>
        <v>#VALUE!</v>
      </c>
      <c r="R329" s="189" t="e">
        <f t="shared" si="47"/>
        <v>#VALUE!</v>
      </c>
      <c r="S329" s="43" t="str">
        <f t="shared" si="44"/>
        <v>A</v>
      </c>
      <c r="T329" s="43">
        <f t="shared" si="48"/>
        <v>17.98</v>
      </c>
      <c r="U329" s="43">
        <f t="shared" si="45"/>
        <v>0</v>
      </c>
      <c r="V329" s="43">
        <f>IF(N329&lt;&gt;0,IF(N329=SVS,0,IF(N329=SVSg,0,IF(N329=Stundenverrechnungssatz!G369,0,IF(N329=Stundenverrechnungssatz!I369,0,IF(N329=Stundenverrechnungssatz!K369,0,IF(N329=Stundenverrechnungssatz!M369,0,1)))))))</f>
        <v>0</v>
      </c>
    </row>
    <row r="330" spans="1:23" s="44" customFormat="1" ht="15" customHeight="1" x14ac:dyDescent="0.2">
      <c r="A330" s="51">
        <v>324</v>
      </c>
      <c r="B330" s="99">
        <v>1</v>
      </c>
      <c r="C330" s="100" t="s">
        <v>196</v>
      </c>
      <c r="D330" s="100"/>
      <c r="E330" s="100" t="s">
        <v>438</v>
      </c>
      <c r="F330" s="100">
        <v>266</v>
      </c>
      <c r="G330" s="100" t="s">
        <v>37</v>
      </c>
      <c r="H330" s="100" t="s">
        <v>289</v>
      </c>
      <c r="I330" s="101">
        <v>14</v>
      </c>
      <c r="J330" s="144"/>
      <c r="K330" s="184" t="s">
        <v>31</v>
      </c>
      <c r="L330" s="138" t="s">
        <v>740</v>
      </c>
      <c r="M330" s="102">
        <v>49.4</v>
      </c>
      <c r="N330" s="139">
        <f t="shared" si="41"/>
        <v>17.98</v>
      </c>
      <c r="O330" s="140" t="str">
        <f t="shared" si="42"/>
        <v/>
      </c>
      <c r="P330" s="189">
        <f t="shared" si="43"/>
        <v>691.6</v>
      </c>
      <c r="Q330" s="189" t="e">
        <f t="shared" si="46"/>
        <v>#VALUE!</v>
      </c>
      <c r="R330" s="189" t="e">
        <f t="shared" si="47"/>
        <v>#VALUE!</v>
      </c>
      <c r="S330" s="43" t="str">
        <f t="shared" si="44"/>
        <v>A</v>
      </c>
      <c r="T330" s="43">
        <f t="shared" si="48"/>
        <v>17.98</v>
      </c>
      <c r="U330" s="43">
        <f t="shared" si="45"/>
        <v>0</v>
      </c>
      <c r="V330" s="43">
        <f>IF(N330&lt;&gt;0,IF(N330=SVS,0,IF(N330=SVSg,0,IF(N330=Stundenverrechnungssatz!G370,0,IF(N330=Stundenverrechnungssatz!I370,0,IF(N330=Stundenverrechnungssatz!K370,0,IF(N330=Stundenverrechnungssatz!M370,0,1)))))))</f>
        <v>0</v>
      </c>
    </row>
    <row r="331" spans="1:23" s="44" customFormat="1" ht="15" customHeight="1" x14ac:dyDescent="0.2">
      <c r="A331" s="99">
        <v>325</v>
      </c>
      <c r="B331" s="99">
        <v>1</v>
      </c>
      <c r="C331" s="100" t="s">
        <v>196</v>
      </c>
      <c r="D331" s="100"/>
      <c r="E331" s="100" t="s">
        <v>438</v>
      </c>
      <c r="F331" s="100">
        <v>267</v>
      </c>
      <c r="G331" s="100" t="s">
        <v>37</v>
      </c>
      <c r="H331" s="100" t="s">
        <v>289</v>
      </c>
      <c r="I331" s="101">
        <v>13.72</v>
      </c>
      <c r="J331" s="144"/>
      <c r="K331" s="184" t="s">
        <v>31</v>
      </c>
      <c r="L331" s="138" t="s">
        <v>740</v>
      </c>
      <c r="M331" s="102">
        <v>49.4</v>
      </c>
      <c r="N331" s="139">
        <f t="shared" si="41"/>
        <v>17.98</v>
      </c>
      <c r="O331" s="140" t="str">
        <f t="shared" si="42"/>
        <v/>
      </c>
      <c r="P331" s="189">
        <f t="shared" si="43"/>
        <v>677.76800000000003</v>
      </c>
      <c r="Q331" s="189" t="e">
        <f t="shared" si="46"/>
        <v>#VALUE!</v>
      </c>
      <c r="R331" s="189" t="e">
        <f t="shared" si="47"/>
        <v>#VALUE!</v>
      </c>
      <c r="S331" s="43" t="str">
        <f t="shared" si="44"/>
        <v>A</v>
      </c>
      <c r="T331" s="43">
        <f t="shared" si="48"/>
        <v>17.98</v>
      </c>
      <c r="U331" s="43">
        <f t="shared" si="45"/>
        <v>0</v>
      </c>
      <c r="V331" s="43">
        <f>IF(N331&lt;&gt;0,IF(N331=SVS,0,IF(N331=SVSg,0,IF(N331=Stundenverrechnungssatz!G371,0,IF(N331=Stundenverrechnungssatz!I371,0,IF(N331=Stundenverrechnungssatz!K371,0,IF(N331=Stundenverrechnungssatz!M371,0,1)))))))</f>
        <v>0</v>
      </c>
    </row>
    <row r="332" spans="1:23" s="44" customFormat="1" ht="15" customHeight="1" x14ac:dyDescent="0.2">
      <c r="A332" s="51">
        <v>326</v>
      </c>
      <c r="B332" s="99">
        <v>1</v>
      </c>
      <c r="C332" s="100" t="s">
        <v>196</v>
      </c>
      <c r="D332" s="100"/>
      <c r="E332" s="100" t="s">
        <v>438</v>
      </c>
      <c r="F332" s="100">
        <v>268</v>
      </c>
      <c r="G332" s="100" t="s">
        <v>37</v>
      </c>
      <c r="H332" s="100" t="s">
        <v>289</v>
      </c>
      <c r="I332" s="101">
        <v>20.36</v>
      </c>
      <c r="J332" s="144"/>
      <c r="K332" s="184" t="s">
        <v>31</v>
      </c>
      <c r="L332" s="138" t="s">
        <v>740</v>
      </c>
      <c r="M332" s="102">
        <v>49.4</v>
      </c>
      <c r="N332" s="139">
        <f t="shared" si="41"/>
        <v>17.98</v>
      </c>
      <c r="O332" s="140" t="str">
        <f t="shared" si="42"/>
        <v/>
      </c>
      <c r="P332" s="189">
        <f t="shared" si="43"/>
        <v>1005.784</v>
      </c>
      <c r="Q332" s="189" t="e">
        <f t="shared" si="46"/>
        <v>#VALUE!</v>
      </c>
      <c r="R332" s="189" t="e">
        <f t="shared" si="47"/>
        <v>#VALUE!</v>
      </c>
      <c r="S332" s="43" t="str">
        <f t="shared" si="44"/>
        <v>A</v>
      </c>
      <c r="T332" s="43">
        <f t="shared" si="48"/>
        <v>17.98</v>
      </c>
      <c r="U332" s="43">
        <f t="shared" si="45"/>
        <v>0</v>
      </c>
      <c r="V332" s="43">
        <f>IF(N332&lt;&gt;0,IF(N332=SVS,0,IF(N332=SVSg,0,IF(N332=Stundenverrechnungssatz!G372,0,IF(N332=Stundenverrechnungssatz!I372,0,IF(N332=Stundenverrechnungssatz!K372,0,IF(N332=Stundenverrechnungssatz!M372,0,1)))))))</f>
        <v>0</v>
      </c>
    </row>
    <row r="333" spans="1:23" s="45" customFormat="1" ht="15" customHeight="1" x14ac:dyDescent="0.2">
      <c r="A333" s="99">
        <v>327</v>
      </c>
      <c r="B333" s="99">
        <v>1</v>
      </c>
      <c r="C333" s="100" t="s">
        <v>196</v>
      </c>
      <c r="D333" s="100"/>
      <c r="E333" s="100" t="s">
        <v>438</v>
      </c>
      <c r="F333" s="100">
        <v>269</v>
      </c>
      <c r="G333" s="100" t="s">
        <v>37</v>
      </c>
      <c r="H333" s="100" t="s">
        <v>289</v>
      </c>
      <c r="I333" s="101">
        <v>20.63</v>
      </c>
      <c r="J333" s="144"/>
      <c r="K333" s="184" t="s">
        <v>31</v>
      </c>
      <c r="L333" s="138" t="s">
        <v>740</v>
      </c>
      <c r="M333" s="102">
        <v>49.4</v>
      </c>
      <c r="N333" s="139">
        <f t="shared" si="41"/>
        <v>17.98</v>
      </c>
      <c r="O333" s="140" t="str">
        <f t="shared" si="42"/>
        <v/>
      </c>
      <c r="P333" s="189">
        <f t="shared" si="43"/>
        <v>1019.122</v>
      </c>
      <c r="Q333" s="189" t="e">
        <f t="shared" si="46"/>
        <v>#VALUE!</v>
      </c>
      <c r="R333" s="189" t="e">
        <f t="shared" si="47"/>
        <v>#VALUE!</v>
      </c>
      <c r="S333" s="43" t="str">
        <f t="shared" si="44"/>
        <v>A</v>
      </c>
      <c r="T333" s="43">
        <f t="shared" si="48"/>
        <v>17.98</v>
      </c>
      <c r="U333" s="43">
        <f t="shared" si="45"/>
        <v>0</v>
      </c>
      <c r="V333" s="43">
        <f>IF(N333&lt;&gt;0,IF(N333=SVS,0,IF(N333=SVSg,0,IF(N333=Stundenverrechnungssatz!G373,0,IF(N333=Stundenverrechnungssatz!I373,0,IF(N333=Stundenverrechnungssatz!K373,0,IF(N333=Stundenverrechnungssatz!M373,0,1)))))))</f>
        <v>0</v>
      </c>
      <c r="W333" s="44"/>
    </row>
    <row r="334" spans="1:23" s="44" customFormat="1" ht="15" customHeight="1" x14ac:dyDescent="0.2">
      <c r="A334" s="51">
        <v>328</v>
      </c>
      <c r="B334" s="99">
        <v>1</v>
      </c>
      <c r="C334" s="100" t="s">
        <v>196</v>
      </c>
      <c r="D334" s="100"/>
      <c r="E334" s="100" t="s">
        <v>438</v>
      </c>
      <c r="F334" s="100">
        <v>270</v>
      </c>
      <c r="G334" s="100" t="s">
        <v>37</v>
      </c>
      <c r="H334" s="100" t="s">
        <v>289</v>
      </c>
      <c r="I334" s="101">
        <v>13.46</v>
      </c>
      <c r="J334" s="144"/>
      <c r="K334" s="184" t="s">
        <v>31</v>
      </c>
      <c r="L334" s="138" t="s">
        <v>740</v>
      </c>
      <c r="M334" s="102">
        <v>49.4</v>
      </c>
      <c r="N334" s="139">
        <f t="shared" si="41"/>
        <v>17.98</v>
      </c>
      <c r="O334" s="140" t="str">
        <f t="shared" si="42"/>
        <v/>
      </c>
      <c r="P334" s="189">
        <f t="shared" si="43"/>
        <v>664.92399999999998</v>
      </c>
      <c r="Q334" s="189" t="e">
        <f t="shared" si="46"/>
        <v>#VALUE!</v>
      </c>
      <c r="R334" s="189" t="e">
        <f t="shared" si="47"/>
        <v>#VALUE!</v>
      </c>
      <c r="S334" s="43" t="str">
        <f t="shared" si="44"/>
        <v>A</v>
      </c>
      <c r="T334" s="43">
        <f t="shared" si="48"/>
        <v>17.98</v>
      </c>
      <c r="U334" s="43">
        <f t="shared" si="45"/>
        <v>0</v>
      </c>
      <c r="V334" s="43">
        <f>IF(N334&lt;&gt;0,IF(N334=SVS,0,IF(N334=SVSg,0,IF(N334=Stundenverrechnungssatz!G374,0,IF(N334=Stundenverrechnungssatz!I374,0,IF(N334=Stundenverrechnungssatz!K374,0,IF(N334=Stundenverrechnungssatz!M374,0,1)))))))</f>
        <v>0</v>
      </c>
    </row>
    <row r="335" spans="1:23" s="44" customFormat="1" ht="15" customHeight="1" x14ac:dyDescent="0.2">
      <c r="A335" s="99">
        <v>329</v>
      </c>
      <c r="B335" s="99">
        <v>1</v>
      </c>
      <c r="C335" s="100" t="s">
        <v>196</v>
      </c>
      <c r="D335" s="100"/>
      <c r="E335" s="100" t="s">
        <v>438</v>
      </c>
      <c r="F335" s="100">
        <v>271</v>
      </c>
      <c r="G335" s="100" t="s">
        <v>37</v>
      </c>
      <c r="H335" s="100" t="s">
        <v>289</v>
      </c>
      <c r="I335" s="101">
        <v>13.46</v>
      </c>
      <c r="J335" s="144"/>
      <c r="K335" s="184" t="s">
        <v>31</v>
      </c>
      <c r="L335" s="138" t="s">
        <v>740</v>
      </c>
      <c r="M335" s="102">
        <v>49.4</v>
      </c>
      <c r="N335" s="139">
        <f t="shared" si="41"/>
        <v>17.98</v>
      </c>
      <c r="O335" s="140" t="str">
        <f t="shared" si="42"/>
        <v/>
      </c>
      <c r="P335" s="189">
        <f t="shared" si="43"/>
        <v>664.92399999999998</v>
      </c>
      <c r="Q335" s="189" t="e">
        <f t="shared" si="46"/>
        <v>#VALUE!</v>
      </c>
      <c r="R335" s="189" t="e">
        <f t="shared" si="47"/>
        <v>#VALUE!</v>
      </c>
      <c r="S335" s="43" t="str">
        <f t="shared" si="44"/>
        <v>A</v>
      </c>
      <c r="T335" s="43">
        <f t="shared" si="48"/>
        <v>17.98</v>
      </c>
      <c r="U335" s="43">
        <f t="shared" si="45"/>
        <v>0</v>
      </c>
      <c r="V335" s="43">
        <f>IF(N335&lt;&gt;0,IF(N335=SVS,0,IF(N335=SVSg,0,IF(N335=Stundenverrechnungssatz!G375,0,IF(N335=Stundenverrechnungssatz!I375,0,IF(N335=Stundenverrechnungssatz!K375,0,IF(N335=Stundenverrechnungssatz!M375,0,1)))))))</f>
        <v>0</v>
      </c>
    </row>
    <row r="336" spans="1:23" s="44" customFormat="1" ht="15" customHeight="1" x14ac:dyDescent="0.2">
      <c r="A336" s="51">
        <v>330</v>
      </c>
      <c r="B336" s="99">
        <v>1</v>
      </c>
      <c r="C336" s="100" t="s">
        <v>196</v>
      </c>
      <c r="D336" s="100"/>
      <c r="E336" s="100" t="s">
        <v>438</v>
      </c>
      <c r="F336" s="100">
        <v>272</v>
      </c>
      <c r="G336" s="100" t="s">
        <v>37</v>
      </c>
      <c r="H336" s="100" t="s">
        <v>289</v>
      </c>
      <c r="I336" s="101">
        <v>13.46</v>
      </c>
      <c r="J336" s="144"/>
      <c r="K336" s="184" t="s">
        <v>31</v>
      </c>
      <c r="L336" s="138" t="s">
        <v>740</v>
      </c>
      <c r="M336" s="102">
        <v>49.4</v>
      </c>
      <c r="N336" s="139">
        <f t="shared" si="41"/>
        <v>17.98</v>
      </c>
      <c r="O336" s="140" t="str">
        <f t="shared" si="42"/>
        <v/>
      </c>
      <c r="P336" s="189">
        <f t="shared" si="43"/>
        <v>664.92399999999998</v>
      </c>
      <c r="Q336" s="189" t="e">
        <f t="shared" si="46"/>
        <v>#VALUE!</v>
      </c>
      <c r="R336" s="189" t="e">
        <f t="shared" si="47"/>
        <v>#VALUE!</v>
      </c>
      <c r="S336" s="43" t="str">
        <f t="shared" si="44"/>
        <v>A</v>
      </c>
      <c r="T336" s="43">
        <f t="shared" si="48"/>
        <v>17.98</v>
      </c>
      <c r="U336" s="43">
        <f t="shared" si="45"/>
        <v>0</v>
      </c>
      <c r="V336" s="43">
        <f>IF(N336&lt;&gt;0,IF(N336=SVS,0,IF(N336=SVSg,0,IF(N336=Stundenverrechnungssatz!G376,0,IF(N336=Stundenverrechnungssatz!I376,0,IF(N336=Stundenverrechnungssatz!K376,0,IF(N336=Stundenverrechnungssatz!M376,0,1)))))))</f>
        <v>0</v>
      </c>
    </row>
    <row r="337" spans="1:23" s="45" customFormat="1" ht="15" customHeight="1" x14ac:dyDescent="0.2">
      <c r="A337" s="99">
        <v>331</v>
      </c>
      <c r="B337" s="99">
        <v>1</v>
      </c>
      <c r="C337" s="100" t="s">
        <v>196</v>
      </c>
      <c r="D337" s="100"/>
      <c r="E337" s="100" t="s">
        <v>438</v>
      </c>
      <c r="F337" s="100" t="s">
        <v>447</v>
      </c>
      <c r="G337" s="100" t="s">
        <v>372</v>
      </c>
      <c r="H337" s="100" t="s">
        <v>205</v>
      </c>
      <c r="I337" s="101">
        <v>15.43</v>
      </c>
      <c r="J337" s="144"/>
      <c r="K337" s="184" t="s">
        <v>32</v>
      </c>
      <c r="L337" s="138"/>
      <c r="M337" s="102">
        <v>247.01</v>
      </c>
      <c r="N337" s="139">
        <f t="shared" si="41"/>
        <v>17.98</v>
      </c>
      <c r="O337" s="140" t="str">
        <f t="shared" si="42"/>
        <v/>
      </c>
      <c r="P337" s="189">
        <f t="shared" si="43"/>
        <v>3811.3642999999997</v>
      </c>
      <c r="Q337" s="189" t="e">
        <f t="shared" si="46"/>
        <v>#VALUE!</v>
      </c>
      <c r="R337" s="189" t="e">
        <f t="shared" si="47"/>
        <v>#VALUE!</v>
      </c>
      <c r="S337" s="43" t="str">
        <f t="shared" si="44"/>
        <v>C</v>
      </c>
      <c r="T337" s="43">
        <f t="shared" si="48"/>
        <v>17.98</v>
      </c>
      <c r="U337" s="43">
        <f t="shared" si="45"/>
        <v>0</v>
      </c>
      <c r="V337" s="43">
        <f>IF(N337&lt;&gt;0,IF(N337=SVS,0,IF(N337=SVSg,0,IF(N337=Stundenverrechnungssatz!G377,0,IF(N337=Stundenverrechnungssatz!I377,0,IF(N337=Stundenverrechnungssatz!K377,0,IF(N337=Stundenverrechnungssatz!M377,0,1)))))))</f>
        <v>0</v>
      </c>
      <c r="W337" s="44"/>
    </row>
    <row r="338" spans="1:23" s="45" customFormat="1" ht="15" customHeight="1" x14ac:dyDescent="0.2">
      <c r="A338" s="51">
        <v>332</v>
      </c>
      <c r="B338" s="99">
        <v>1</v>
      </c>
      <c r="C338" s="100" t="s">
        <v>196</v>
      </c>
      <c r="D338" s="100"/>
      <c r="E338" s="100" t="s">
        <v>438</v>
      </c>
      <c r="F338" s="100" t="s">
        <v>447</v>
      </c>
      <c r="G338" s="100" t="s">
        <v>371</v>
      </c>
      <c r="H338" s="100" t="s">
        <v>205</v>
      </c>
      <c r="I338" s="101">
        <v>12.09</v>
      </c>
      <c r="J338" s="144"/>
      <c r="K338" s="184" t="s">
        <v>32</v>
      </c>
      <c r="L338" s="138"/>
      <c r="M338" s="102">
        <v>247.01</v>
      </c>
      <c r="N338" s="139">
        <f t="shared" si="41"/>
        <v>17.98</v>
      </c>
      <c r="O338" s="140" t="str">
        <f t="shared" si="42"/>
        <v/>
      </c>
      <c r="P338" s="189">
        <f t="shared" si="43"/>
        <v>2986.3508999999999</v>
      </c>
      <c r="Q338" s="189" t="e">
        <f t="shared" si="46"/>
        <v>#VALUE!</v>
      </c>
      <c r="R338" s="189" t="e">
        <f t="shared" si="47"/>
        <v>#VALUE!</v>
      </c>
      <c r="S338" s="43" t="str">
        <f t="shared" si="44"/>
        <v>C</v>
      </c>
      <c r="T338" s="43">
        <f t="shared" si="48"/>
        <v>17.98</v>
      </c>
      <c r="U338" s="43">
        <f t="shared" si="45"/>
        <v>0</v>
      </c>
      <c r="V338" s="43">
        <f>IF(N338&lt;&gt;0,IF(N338=SVS,0,IF(N338=SVSg,0,IF(N338=Stundenverrechnungssatz!G378,0,IF(N338=Stundenverrechnungssatz!I378,0,IF(N338=Stundenverrechnungssatz!K378,0,IF(N338=Stundenverrechnungssatz!M378,0,1)))))))</f>
        <v>0</v>
      </c>
      <c r="W338" s="44"/>
    </row>
    <row r="339" spans="1:23" s="45" customFormat="1" ht="15" customHeight="1" x14ac:dyDescent="0.2">
      <c r="A339" s="99">
        <v>333</v>
      </c>
      <c r="B339" s="99">
        <v>1</v>
      </c>
      <c r="C339" s="100" t="s">
        <v>196</v>
      </c>
      <c r="D339" s="100"/>
      <c r="E339" s="100" t="s">
        <v>438</v>
      </c>
      <c r="F339" s="100"/>
      <c r="G339" s="100" t="s">
        <v>290</v>
      </c>
      <c r="H339" s="100" t="s">
        <v>289</v>
      </c>
      <c r="I339" s="101">
        <v>13.16</v>
      </c>
      <c r="J339" s="144"/>
      <c r="K339" s="184" t="s">
        <v>51</v>
      </c>
      <c r="L339" s="138"/>
      <c r="M339" s="102">
        <v>98.8</v>
      </c>
      <c r="N339" s="139">
        <f t="shared" si="41"/>
        <v>17.98</v>
      </c>
      <c r="O339" s="140" t="str">
        <f t="shared" si="42"/>
        <v/>
      </c>
      <c r="P339" s="189">
        <f t="shared" si="43"/>
        <v>1300.2080000000001</v>
      </c>
      <c r="Q339" s="189" t="e">
        <f t="shared" si="46"/>
        <v>#VALUE!</v>
      </c>
      <c r="R339" s="189" t="e">
        <f t="shared" si="47"/>
        <v>#VALUE!</v>
      </c>
      <c r="S339" s="43" t="str">
        <f t="shared" si="44"/>
        <v>F</v>
      </c>
      <c r="T339" s="43">
        <f t="shared" si="48"/>
        <v>17.98</v>
      </c>
      <c r="U339" s="43">
        <f t="shared" si="45"/>
        <v>0</v>
      </c>
      <c r="V339" s="43">
        <f>IF(N339&lt;&gt;0,IF(N339=SVS,0,IF(N339=SVSg,0,IF(N339=Stundenverrechnungssatz!G379,0,IF(N339=Stundenverrechnungssatz!I379,0,IF(N339=Stundenverrechnungssatz!K379,0,IF(N339=Stundenverrechnungssatz!M379,0,1)))))))</f>
        <v>0</v>
      </c>
      <c r="W339" s="44"/>
    </row>
    <row r="340" spans="1:23" s="45" customFormat="1" ht="15" customHeight="1" x14ac:dyDescent="0.2">
      <c r="A340" s="51">
        <v>334</v>
      </c>
      <c r="B340" s="99">
        <v>1</v>
      </c>
      <c r="C340" s="100" t="s">
        <v>196</v>
      </c>
      <c r="D340" s="100"/>
      <c r="E340" s="100" t="s">
        <v>438</v>
      </c>
      <c r="F340" s="100"/>
      <c r="G340" s="100" t="s">
        <v>288</v>
      </c>
      <c r="H340" s="100" t="s">
        <v>289</v>
      </c>
      <c r="I340" s="101">
        <v>40.78</v>
      </c>
      <c r="J340" s="144"/>
      <c r="K340" s="184" t="s">
        <v>51</v>
      </c>
      <c r="L340" s="138"/>
      <c r="M340" s="102">
        <v>98.8</v>
      </c>
      <c r="N340" s="139">
        <f t="shared" si="41"/>
        <v>17.98</v>
      </c>
      <c r="O340" s="140" t="str">
        <f t="shared" si="42"/>
        <v/>
      </c>
      <c r="P340" s="189">
        <f t="shared" si="43"/>
        <v>4029.0639999999999</v>
      </c>
      <c r="Q340" s="189" t="e">
        <f t="shared" si="46"/>
        <v>#VALUE!</v>
      </c>
      <c r="R340" s="189" t="e">
        <f t="shared" si="47"/>
        <v>#VALUE!</v>
      </c>
      <c r="S340" s="43" t="str">
        <f t="shared" si="44"/>
        <v>F</v>
      </c>
      <c r="T340" s="43">
        <f t="shared" si="48"/>
        <v>17.98</v>
      </c>
      <c r="U340" s="43">
        <f t="shared" si="45"/>
        <v>0</v>
      </c>
      <c r="V340" s="43">
        <f>IF(N340&lt;&gt;0,IF(N340=SVS,0,IF(N340=SVSg,0,IF(N340=Stundenverrechnungssatz!G380,0,IF(N340=Stundenverrechnungssatz!I380,0,IF(N340=Stundenverrechnungssatz!K380,0,IF(N340=Stundenverrechnungssatz!M380,0,1)))))))</f>
        <v>0</v>
      </c>
      <c r="W340" s="44"/>
    </row>
    <row r="341" spans="1:23" s="44" customFormat="1" ht="15" customHeight="1" x14ac:dyDescent="0.2">
      <c r="A341" s="99">
        <v>335</v>
      </c>
      <c r="B341" s="99">
        <v>1</v>
      </c>
      <c r="C341" s="100" t="s">
        <v>196</v>
      </c>
      <c r="D341" s="100"/>
      <c r="E341" s="100" t="s">
        <v>438</v>
      </c>
      <c r="F341" s="100"/>
      <c r="G341" s="100" t="s">
        <v>291</v>
      </c>
      <c r="H341" s="100" t="s">
        <v>289</v>
      </c>
      <c r="I341" s="101">
        <v>31.85</v>
      </c>
      <c r="J341" s="144"/>
      <c r="K341" s="184" t="s">
        <v>51</v>
      </c>
      <c r="L341" s="138"/>
      <c r="M341" s="102">
        <v>98.8</v>
      </c>
      <c r="N341" s="139">
        <f t="shared" si="41"/>
        <v>17.98</v>
      </c>
      <c r="O341" s="140" t="str">
        <f t="shared" si="42"/>
        <v/>
      </c>
      <c r="P341" s="189">
        <f t="shared" si="43"/>
        <v>3146.78</v>
      </c>
      <c r="Q341" s="189" t="e">
        <f t="shared" si="46"/>
        <v>#VALUE!</v>
      </c>
      <c r="R341" s="189" t="e">
        <f t="shared" si="47"/>
        <v>#VALUE!</v>
      </c>
      <c r="S341" s="43" t="str">
        <f t="shared" si="44"/>
        <v>F</v>
      </c>
      <c r="T341" s="43">
        <f t="shared" si="48"/>
        <v>17.98</v>
      </c>
      <c r="U341" s="43">
        <f t="shared" si="45"/>
        <v>0</v>
      </c>
      <c r="V341" s="43">
        <f>IF(N341&lt;&gt;0,IF(N341=SVS,0,IF(N341=SVSg,0,IF(N341=Stundenverrechnungssatz!G381,0,IF(N341=Stundenverrechnungssatz!I381,0,IF(N341=Stundenverrechnungssatz!K381,0,IF(N341=Stundenverrechnungssatz!M381,0,1)))))))</f>
        <v>0</v>
      </c>
    </row>
    <row r="342" spans="1:23" s="44" customFormat="1" ht="15" customHeight="1" x14ac:dyDescent="0.2">
      <c r="A342" s="51">
        <v>336</v>
      </c>
      <c r="B342" s="99">
        <v>1</v>
      </c>
      <c r="C342" s="100" t="s">
        <v>196</v>
      </c>
      <c r="D342" s="100"/>
      <c r="E342" s="100" t="s">
        <v>438</v>
      </c>
      <c r="F342" s="100">
        <v>274</v>
      </c>
      <c r="G342" s="100" t="s">
        <v>37</v>
      </c>
      <c r="H342" s="100" t="s">
        <v>289</v>
      </c>
      <c r="I342" s="101">
        <v>16.07</v>
      </c>
      <c r="J342" s="144"/>
      <c r="K342" s="184" t="s">
        <v>31</v>
      </c>
      <c r="L342" s="138" t="s">
        <v>740</v>
      </c>
      <c r="M342" s="102">
        <v>49.4</v>
      </c>
      <c r="N342" s="139">
        <f t="shared" si="41"/>
        <v>17.98</v>
      </c>
      <c r="O342" s="140" t="str">
        <f t="shared" si="42"/>
        <v/>
      </c>
      <c r="P342" s="189">
        <f t="shared" si="43"/>
        <v>793.85799999999995</v>
      </c>
      <c r="Q342" s="189" t="e">
        <f t="shared" si="46"/>
        <v>#VALUE!</v>
      </c>
      <c r="R342" s="189" t="e">
        <f t="shared" si="47"/>
        <v>#VALUE!</v>
      </c>
      <c r="S342" s="43" t="str">
        <f t="shared" si="44"/>
        <v>A</v>
      </c>
      <c r="T342" s="43">
        <f t="shared" si="48"/>
        <v>17.98</v>
      </c>
      <c r="U342" s="43">
        <f t="shared" si="45"/>
        <v>0</v>
      </c>
      <c r="V342" s="43">
        <f>IF(N342&lt;&gt;0,IF(N342=SVS,0,IF(N342=SVSg,0,IF(N342=Stundenverrechnungssatz!G382,0,IF(N342=Stundenverrechnungssatz!I382,0,IF(N342=Stundenverrechnungssatz!K382,0,IF(N342=Stundenverrechnungssatz!M382,0,1)))))))</f>
        <v>0</v>
      </c>
    </row>
    <row r="343" spans="1:23" s="44" customFormat="1" ht="15" customHeight="1" x14ac:dyDescent="0.2">
      <c r="A343" s="99">
        <v>337</v>
      </c>
      <c r="B343" s="99">
        <v>1</v>
      </c>
      <c r="C343" s="100" t="s">
        <v>196</v>
      </c>
      <c r="D343" s="100"/>
      <c r="E343" s="100" t="s">
        <v>438</v>
      </c>
      <c r="F343" s="100">
        <v>275</v>
      </c>
      <c r="G343" s="100" t="s">
        <v>37</v>
      </c>
      <c r="H343" s="100" t="s">
        <v>289</v>
      </c>
      <c r="I343" s="101">
        <v>24.54</v>
      </c>
      <c r="J343" s="144"/>
      <c r="K343" s="184" t="s">
        <v>31</v>
      </c>
      <c r="L343" s="138" t="s">
        <v>740</v>
      </c>
      <c r="M343" s="102">
        <v>49.4</v>
      </c>
      <c r="N343" s="139">
        <f t="shared" si="41"/>
        <v>17.98</v>
      </c>
      <c r="O343" s="140" t="str">
        <f t="shared" si="42"/>
        <v/>
      </c>
      <c r="P343" s="189">
        <f t="shared" si="43"/>
        <v>1212.2759999999998</v>
      </c>
      <c r="Q343" s="189" t="e">
        <f t="shared" si="46"/>
        <v>#VALUE!</v>
      </c>
      <c r="R343" s="189" t="e">
        <f t="shared" si="47"/>
        <v>#VALUE!</v>
      </c>
      <c r="S343" s="43" t="str">
        <f t="shared" si="44"/>
        <v>A</v>
      </c>
      <c r="T343" s="43">
        <f t="shared" si="48"/>
        <v>17.98</v>
      </c>
      <c r="U343" s="43">
        <f t="shared" si="45"/>
        <v>0</v>
      </c>
      <c r="V343" s="43">
        <f>IF(N343&lt;&gt;0,IF(N343=SVS,0,IF(N343=SVSg,0,IF(N343=Stundenverrechnungssatz!G383,0,IF(N343=Stundenverrechnungssatz!I383,0,IF(N343=Stundenverrechnungssatz!K383,0,IF(N343=Stundenverrechnungssatz!M383,0,1)))))))</f>
        <v>0</v>
      </c>
    </row>
    <row r="344" spans="1:23" s="44" customFormat="1" ht="15" customHeight="1" x14ac:dyDescent="0.2">
      <c r="A344" s="51">
        <v>338</v>
      </c>
      <c r="B344" s="99">
        <v>1</v>
      </c>
      <c r="C344" s="100" t="s">
        <v>196</v>
      </c>
      <c r="D344" s="100"/>
      <c r="E344" s="100" t="s">
        <v>438</v>
      </c>
      <c r="F344" s="100">
        <v>276</v>
      </c>
      <c r="G344" s="100" t="s">
        <v>37</v>
      </c>
      <c r="H344" s="100" t="s">
        <v>289</v>
      </c>
      <c r="I344" s="101">
        <v>16.21</v>
      </c>
      <c r="J344" s="144"/>
      <c r="K344" s="184" t="s">
        <v>31</v>
      </c>
      <c r="L344" s="138" t="s">
        <v>740</v>
      </c>
      <c r="M344" s="102">
        <v>49.4</v>
      </c>
      <c r="N344" s="139">
        <f t="shared" si="41"/>
        <v>17.98</v>
      </c>
      <c r="O344" s="140" t="str">
        <f t="shared" si="42"/>
        <v/>
      </c>
      <c r="P344" s="189">
        <f t="shared" si="43"/>
        <v>800.774</v>
      </c>
      <c r="Q344" s="189" t="e">
        <f t="shared" si="46"/>
        <v>#VALUE!</v>
      </c>
      <c r="R344" s="189" t="e">
        <f t="shared" si="47"/>
        <v>#VALUE!</v>
      </c>
      <c r="S344" s="43" t="str">
        <f t="shared" si="44"/>
        <v>A</v>
      </c>
      <c r="T344" s="43">
        <f t="shared" si="48"/>
        <v>17.98</v>
      </c>
      <c r="U344" s="43">
        <f t="shared" si="45"/>
        <v>0</v>
      </c>
      <c r="V344" s="43">
        <f>IF(N344&lt;&gt;0,IF(N344=SVS,0,IF(N344=SVSg,0,IF(N344=Stundenverrechnungssatz!G384,0,IF(N344=Stundenverrechnungssatz!I384,0,IF(N344=Stundenverrechnungssatz!K384,0,IF(N344=Stundenverrechnungssatz!M384,0,1)))))))</f>
        <v>0</v>
      </c>
    </row>
    <row r="345" spans="1:23" s="44" customFormat="1" ht="15" customHeight="1" x14ac:dyDescent="0.2">
      <c r="A345" s="99">
        <v>339</v>
      </c>
      <c r="B345" s="99">
        <v>1</v>
      </c>
      <c r="C345" s="100" t="s">
        <v>196</v>
      </c>
      <c r="D345" s="100"/>
      <c r="E345" s="100" t="s">
        <v>438</v>
      </c>
      <c r="F345" s="100">
        <v>277</v>
      </c>
      <c r="G345" s="100" t="s">
        <v>37</v>
      </c>
      <c r="H345" s="100" t="s">
        <v>289</v>
      </c>
      <c r="I345" s="101">
        <v>16.18</v>
      </c>
      <c r="J345" s="144"/>
      <c r="K345" s="184" t="s">
        <v>31</v>
      </c>
      <c r="L345" s="138" t="s">
        <v>740</v>
      </c>
      <c r="M345" s="102">
        <v>49.4</v>
      </c>
      <c r="N345" s="139">
        <f t="shared" si="41"/>
        <v>17.98</v>
      </c>
      <c r="O345" s="140" t="str">
        <f t="shared" si="42"/>
        <v/>
      </c>
      <c r="P345" s="189">
        <f t="shared" si="43"/>
        <v>799.29199999999992</v>
      </c>
      <c r="Q345" s="189" t="e">
        <f t="shared" si="46"/>
        <v>#VALUE!</v>
      </c>
      <c r="R345" s="189" t="e">
        <f t="shared" si="47"/>
        <v>#VALUE!</v>
      </c>
      <c r="S345" s="43" t="str">
        <f t="shared" si="44"/>
        <v>A</v>
      </c>
      <c r="T345" s="43">
        <f t="shared" si="48"/>
        <v>17.98</v>
      </c>
      <c r="U345" s="43">
        <f t="shared" si="45"/>
        <v>0</v>
      </c>
      <c r="V345" s="43">
        <f>IF(N345&lt;&gt;0,IF(N345=SVS,0,IF(N345=SVSg,0,IF(N345=Stundenverrechnungssatz!G385,0,IF(N345=Stundenverrechnungssatz!I385,0,IF(N345=Stundenverrechnungssatz!K385,0,IF(N345=Stundenverrechnungssatz!M385,0,1)))))))</f>
        <v>0</v>
      </c>
    </row>
    <row r="346" spans="1:23" s="44" customFormat="1" ht="15" customHeight="1" x14ac:dyDescent="0.2">
      <c r="A346" s="51">
        <v>340</v>
      </c>
      <c r="B346" s="99">
        <v>1</v>
      </c>
      <c r="C346" s="100" t="s">
        <v>196</v>
      </c>
      <c r="D346" s="100"/>
      <c r="E346" s="100" t="s">
        <v>438</v>
      </c>
      <c r="F346" s="100">
        <v>278</v>
      </c>
      <c r="G346" s="100" t="s">
        <v>37</v>
      </c>
      <c r="H346" s="100" t="s">
        <v>289</v>
      </c>
      <c r="I346" s="101">
        <v>24.36</v>
      </c>
      <c r="J346" s="144"/>
      <c r="K346" s="184" t="s">
        <v>31</v>
      </c>
      <c r="L346" s="138" t="s">
        <v>740</v>
      </c>
      <c r="M346" s="102">
        <v>49.4</v>
      </c>
      <c r="N346" s="139">
        <f t="shared" si="41"/>
        <v>17.98</v>
      </c>
      <c r="O346" s="140" t="str">
        <f t="shared" si="42"/>
        <v/>
      </c>
      <c r="P346" s="189">
        <f t="shared" si="43"/>
        <v>1203.384</v>
      </c>
      <c r="Q346" s="189" t="e">
        <f t="shared" si="46"/>
        <v>#VALUE!</v>
      </c>
      <c r="R346" s="189" t="e">
        <f t="shared" si="47"/>
        <v>#VALUE!</v>
      </c>
      <c r="S346" s="43" t="str">
        <f t="shared" si="44"/>
        <v>A</v>
      </c>
      <c r="T346" s="43">
        <f t="shared" si="48"/>
        <v>17.98</v>
      </c>
      <c r="U346" s="43">
        <f t="shared" si="45"/>
        <v>0</v>
      </c>
      <c r="V346" s="43">
        <f>IF(N346&lt;&gt;0,IF(N346=SVS,0,IF(N346=SVSg,0,IF(N346=Stundenverrechnungssatz!G386,0,IF(N346=Stundenverrechnungssatz!I386,0,IF(N346=Stundenverrechnungssatz!K386,0,IF(N346=Stundenverrechnungssatz!M386,0,1)))))))</f>
        <v>0</v>
      </c>
    </row>
    <row r="347" spans="1:23" s="44" customFormat="1" ht="15" customHeight="1" x14ac:dyDescent="0.2">
      <c r="A347" s="99">
        <v>341</v>
      </c>
      <c r="B347" s="99">
        <v>1</v>
      </c>
      <c r="C347" s="100" t="s">
        <v>196</v>
      </c>
      <c r="D347" s="100"/>
      <c r="E347" s="100" t="s">
        <v>438</v>
      </c>
      <c r="F347" s="100">
        <v>279</v>
      </c>
      <c r="G347" s="100" t="s">
        <v>37</v>
      </c>
      <c r="H347" s="100" t="s">
        <v>289</v>
      </c>
      <c r="I347" s="101">
        <v>23.63</v>
      </c>
      <c r="J347" s="144"/>
      <c r="K347" s="184" t="s">
        <v>31</v>
      </c>
      <c r="L347" s="138" t="s">
        <v>740</v>
      </c>
      <c r="M347" s="102">
        <v>49.4</v>
      </c>
      <c r="N347" s="139">
        <f t="shared" si="41"/>
        <v>17.98</v>
      </c>
      <c r="O347" s="140" t="str">
        <f t="shared" si="42"/>
        <v/>
      </c>
      <c r="P347" s="189">
        <f t="shared" si="43"/>
        <v>1167.3219999999999</v>
      </c>
      <c r="Q347" s="189" t="e">
        <f t="shared" si="46"/>
        <v>#VALUE!</v>
      </c>
      <c r="R347" s="189" t="e">
        <f t="shared" si="47"/>
        <v>#VALUE!</v>
      </c>
      <c r="S347" s="43" t="str">
        <f t="shared" si="44"/>
        <v>A</v>
      </c>
      <c r="T347" s="43">
        <f t="shared" si="48"/>
        <v>17.98</v>
      </c>
      <c r="U347" s="43">
        <f t="shared" si="45"/>
        <v>0</v>
      </c>
      <c r="V347" s="43">
        <f>IF(N347&lt;&gt;0,IF(N347=SVS,0,IF(N347=SVSg,0,IF(N347=Stundenverrechnungssatz!G387,0,IF(N347=Stundenverrechnungssatz!I387,0,IF(N347=Stundenverrechnungssatz!K387,0,IF(N347=Stundenverrechnungssatz!M387,0,1)))))))</f>
        <v>0</v>
      </c>
    </row>
    <row r="348" spans="1:23" s="44" customFormat="1" ht="15" customHeight="1" x14ac:dyDescent="0.2">
      <c r="A348" s="51">
        <v>342</v>
      </c>
      <c r="B348" s="99">
        <v>1</v>
      </c>
      <c r="C348" s="100" t="s">
        <v>196</v>
      </c>
      <c r="D348" s="100"/>
      <c r="E348" s="100" t="s">
        <v>438</v>
      </c>
      <c r="F348" s="100">
        <v>280</v>
      </c>
      <c r="G348" s="100" t="s">
        <v>37</v>
      </c>
      <c r="H348" s="100" t="s">
        <v>289</v>
      </c>
      <c r="I348" s="101">
        <v>24.48</v>
      </c>
      <c r="J348" s="144"/>
      <c r="K348" s="184" t="s">
        <v>31</v>
      </c>
      <c r="L348" s="138" t="s">
        <v>740</v>
      </c>
      <c r="M348" s="102">
        <v>49.4</v>
      </c>
      <c r="N348" s="139">
        <f t="shared" si="41"/>
        <v>17.98</v>
      </c>
      <c r="O348" s="140" t="str">
        <f t="shared" si="42"/>
        <v/>
      </c>
      <c r="P348" s="189">
        <f t="shared" si="43"/>
        <v>1209.3119999999999</v>
      </c>
      <c r="Q348" s="189" t="e">
        <f t="shared" si="46"/>
        <v>#VALUE!</v>
      </c>
      <c r="R348" s="189" t="e">
        <f t="shared" si="47"/>
        <v>#VALUE!</v>
      </c>
      <c r="S348" s="43" t="str">
        <f t="shared" si="44"/>
        <v>A</v>
      </c>
      <c r="T348" s="43">
        <f t="shared" si="48"/>
        <v>17.98</v>
      </c>
      <c r="U348" s="43">
        <f t="shared" si="45"/>
        <v>0</v>
      </c>
      <c r="V348" s="43">
        <f>IF(N348&lt;&gt;0,IF(N348=SVS,0,IF(N348=SVSg,0,IF(N348=Stundenverrechnungssatz!G388,0,IF(N348=Stundenverrechnungssatz!I388,0,IF(N348=Stundenverrechnungssatz!K388,0,IF(N348=Stundenverrechnungssatz!M388,0,1)))))))</f>
        <v>0</v>
      </c>
    </row>
    <row r="349" spans="1:23" s="45" customFormat="1" ht="15" customHeight="1" x14ac:dyDescent="0.2">
      <c r="A349" s="99">
        <v>343</v>
      </c>
      <c r="B349" s="99">
        <v>1</v>
      </c>
      <c r="C349" s="100" t="s">
        <v>196</v>
      </c>
      <c r="D349" s="100"/>
      <c r="E349" s="100" t="s">
        <v>438</v>
      </c>
      <c r="F349" s="100">
        <v>281</v>
      </c>
      <c r="G349" s="100" t="s">
        <v>37</v>
      </c>
      <c r="H349" s="100" t="s">
        <v>289</v>
      </c>
      <c r="I349" s="101">
        <v>22.6</v>
      </c>
      <c r="J349" s="144"/>
      <c r="K349" s="184" t="s">
        <v>31</v>
      </c>
      <c r="L349" s="138" t="s">
        <v>740</v>
      </c>
      <c r="M349" s="102">
        <v>49.4</v>
      </c>
      <c r="N349" s="139">
        <f t="shared" si="41"/>
        <v>17.98</v>
      </c>
      <c r="O349" s="140" t="str">
        <f t="shared" si="42"/>
        <v/>
      </c>
      <c r="P349" s="189">
        <f t="shared" si="43"/>
        <v>1116.44</v>
      </c>
      <c r="Q349" s="189" t="e">
        <f t="shared" si="46"/>
        <v>#VALUE!</v>
      </c>
      <c r="R349" s="189" t="e">
        <f t="shared" si="47"/>
        <v>#VALUE!</v>
      </c>
      <c r="S349" s="43" t="str">
        <f t="shared" si="44"/>
        <v>A</v>
      </c>
      <c r="T349" s="43">
        <f t="shared" si="48"/>
        <v>17.98</v>
      </c>
      <c r="U349" s="43">
        <f t="shared" si="45"/>
        <v>0</v>
      </c>
      <c r="V349" s="43">
        <f>IF(N349&lt;&gt;0,IF(N349=SVS,0,IF(N349=SVSg,0,IF(N349=Stundenverrechnungssatz!G389,0,IF(N349=Stundenverrechnungssatz!I389,0,IF(N349=Stundenverrechnungssatz!K389,0,IF(N349=Stundenverrechnungssatz!M389,0,1)))))))</f>
        <v>0</v>
      </c>
      <c r="W349" s="44"/>
    </row>
    <row r="350" spans="1:23" s="45" customFormat="1" ht="15" customHeight="1" x14ac:dyDescent="0.2">
      <c r="A350" s="51">
        <v>344</v>
      </c>
      <c r="B350" s="99">
        <v>1</v>
      </c>
      <c r="C350" s="100" t="s">
        <v>196</v>
      </c>
      <c r="D350" s="100"/>
      <c r="E350" s="100" t="s">
        <v>438</v>
      </c>
      <c r="F350" s="100">
        <v>282</v>
      </c>
      <c r="G350" s="100" t="s">
        <v>37</v>
      </c>
      <c r="H350" s="100" t="s">
        <v>289</v>
      </c>
      <c r="I350" s="101">
        <v>24.36</v>
      </c>
      <c r="J350" s="144"/>
      <c r="K350" s="184" t="s">
        <v>31</v>
      </c>
      <c r="L350" s="138" t="s">
        <v>740</v>
      </c>
      <c r="M350" s="102">
        <v>49.4</v>
      </c>
      <c r="N350" s="139">
        <f t="shared" si="41"/>
        <v>17.98</v>
      </c>
      <c r="O350" s="140" t="str">
        <f t="shared" si="42"/>
        <v/>
      </c>
      <c r="P350" s="189">
        <f t="shared" si="43"/>
        <v>1203.384</v>
      </c>
      <c r="Q350" s="189" t="e">
        <f t="shared" si="46"/>
        <v>#VALUE!</v>
      </c>
      <c r="R350" s="189" t="e">
        <f t="shared" si="47"/>
        <v>#VALUE!</v>
      </c>
      <c r="S350" s="43" t="str">
        <f t="shared" si="44"/>
        <v>A</v>
      </c>
      <c r="T350" s="43">
        <f t="shared" si="48"/>
        <v>17.98</v>
      </c>
      <c r="U350" s="43">
        <f t="shared" si="45"/>
        <v>0</v>
      </c>
      <c r="V350" s="43">
        <f>IF(N350&lt;&gt;0,IF(N350=SVS,0,IF(N350=SVSg,0,IF(N350=Stundenverrechnungssatz!G390,0,IF(N350=Stundenverrechnungssatz!I390,0,IF(N350=Stundenverrechnungssatz!K390,0,IF(N350=Stundenverrechnungssatz!M390,0,1)))))))</f>
        <v>0</v>
      </c>
      <c r="W350" s="44"/>
    </row>
    <row r="351" spans="1:23" s="45" customFormat="1" ht="15" customHeight="1" x14ac:dyDescent="0.2">
      <c r="A351" s="99">
        <v>345</v>
      </c>
      <c r="B351" s="99">
        <v>1</v>
      </c>
      <c r="C351" s="100" t="s">
        <v>196</v>
      </c>
      <c r="D351" s="100"/>
      <c r="E351" s="100" t="s">
        <v>438</v>
      </c>
      <c r="F351" s="100" t="s">
        <v>448</v>
      </c>
      <c r="G351" s="100" t="s">
        <v>374</v>
      </c>
      <c r="H351" s="100" t="s">
        <v>205</v>
      </c>
      <c r="I351" s="101">
        <v>5.3</v>
      </c>
      <c r="J351" s="144"/>
      <c r="K351" s="184" t="s">
        <v>52</v>
      </c>
      <c r="L351" s="138"/>
      <c r="M351" s="102">
        <v>247.01</v>
      </c>
      <c r="N351" s="139">
        <f t="shared" si="41"/>
        <v>17.98</v>
      </c>
      <c r="O351" s="140" t="str">
        <f t="shared" si="42"/>
        <v/>
      </c>
      <c r="P351" s="189">
        <f t="shared" si="43"/>
        <v>1309.153</v>
      </c>
      <c r="Q351" s="189" t="e">
        <f t="shared" si="46"/>
        <v>#VALUE!</v>
      </c>
      <c r="R351" s="189" t="e">
        <f t="shared" si="47"/>
        <v>#VALUE!</v>
      </c>
      <c r="S351" s="43" t="str">
        <f t="shared" si="44"/>
        <v>K</v>
      </c>
      <c r="T351" s="43">
        <f t="shared" si="48"/>
        <v>17.98</v>
      </c>
      <c r="U351" s="43">
        <f t="shared" si="45"/>
        <v>0</v>
      </c>
      <c r="V351" s="43">
        <f>IF(N351&lt;&gt;0,IF(N351=SVS,0,IF(N351=SVSg,0,IF(N351=Stundenverrechnungssatz!G391,0,IF(N351=Stundenverrechnungssatz!I391,0,IF(N351=Stundenverrechnungssatz!K391,0,IF(N351=Stundenverrechnungssatz!M391,0,1)))))))</f>
        <v>0</v>
      </c>
      <c r="W351" s="44"/>
    </row>
    <row r="352" spans="1:23" s="45" customFormat="1" ht="15" customHeight="1" x14ac:dyDescent="0.2">
      <c r="A352" s="51">
        <v>346</v>
      </c>
      <c r="B352" s="99">
        <v>1</v>
      </c>
      <c r="C352" s="100" t="s">
        <v>196</v>
      </c>
      <c r="D352" s="100"/>
      <c r="E352" s="100" t="s">
        <v>438</v>
      </c>
      <c r="F352" s="100" t="s">
        <v>449</v>
      </c>
      <c r="G352" s="100" t="s">
        <v>372</v>
      </c>
      <c r="H352" s="100" t="s">
        <v>205</v>
      </c>
      <c r="I352" s="101">
        <v>12.1</v>
      </c>
      <c r="J352" s="144"/>
      <c r="K352" s="184" t="s">
        <v>32</v>
      </c>
      <c r="L352" s="138"/>
      <c r="M352" s="102">
        <v>247.01</v>
      </c>
      <c r="N352" s="139">
        <f t="shared" si="41"/>
        <v>17.98</v>
      </c>
      <c r="O352" s="140" t="str">
        <f t="shared" si="42"/>
        <v/>
      </c>
      <c r="P352" s="189">
        <f t="shared" si="43"/>
        <v>2988.8209999999999</v>
      </c>
      <c r="Q352" s="189" t="e">
        <f t="shared" si="46"/>
        <v>#VALUE!</v>
      </c>
      <c r="R352" s="189" t="e">
        <f t="shared" si="47"/>
        <v>#VALUE!</v>
      </c>
      <c r="S352" s="43" t="str">
        <f t="shared" si="44"/>
        <v>C</v>
      </c>
      <c r="T352" s="43">
        <f t="shared" si="48"/>
        <v>17.98</v>
      </c>
      <c r="U352" s="43">
        <f t="shared" si="45"/>
        <v>0</v>
      </c>
      <c r="V352" s="43">
        <f>IF(N352&lt;&gt;0,IF(N352=SVS,0,IF(N352=SVSg,0,IF(N352=Stundenverrechnungssatz!G392,0,IF(N352=Stundenverrechnungssatz!I392,0,IF(N352=Stundenverrechnungssatz!K392,0,IF(N352=Stundenverrechnungssatz!M392,0,1)))))))</f>
        <v>0</v>
      </c>
      <c r="W352" s="44"/>
    </row>
    <row r="353" spans="1:23" s="45" customFormat="1" ht="15" customHeight="1" x14ac:dyDescent="0.2">
      <c r="A353" s="99">
        <v>347</v>
      </c>
      <c r="B353" s="99">
        <v>1</v>
      </c>
      <c r="C353" s="100" t="s">
        <v>196</v>
      </c>
      <c r="D353" s="100"/>
      <c r="E353" s="100" t="s">
        <v>438</v>
      </c>
      <c r="F353" s="100">
        <v>273</v>
      </c>
      <c r="G353" s="100" t="s">
        <v>412</v>
      </c>
      <c r="H353" s="100" t="s">
        <v>289</v>
      </c>
      <c r="I353" s="101">
        <v>11.41</v>
      </c>
      <c r="J353" s="144"/>
      <c r="K353" s="184" t="s">
        <v>54</v>
      </c>
      <c r="L353" s="138"/>
      <c r="M353" s="102">
        <v>247.01</v>
      </c>
      <c r="N353" s="139">
        <f t="shared" si="41"/>
        <v>17.98</v>
      </c>
      <c r="O353" s="140" t="str">
        <f t="shared" si="42"/>
        <v/>
      </c>
      <c r="P353" s="189">
        <f t="shared" si="43"/>
        <v>2818.3840999999998</v>
      </c>
      <c r="Q353" s="189" t="e">
        <f t="shared" si="46"/>
        <v>#VALUE!</v>
      </c>
      <c r="R353" s="189" t="e">
        <f t="shared" si="47"/>
        <v>#VALUE!</v>
      </c>
      <c r="S353" s="43" t="str">
        <f t="shared" si="44"/>
        <v>T</v>
      </c>
      <c r="T353" s="43">
        <f t="shared" si="48"/>
        <v>17.98</v>
      </c>
      <c r="U353" s="43">
        <f t="shared" si="45"/>
        <v>0</v>
      </c>
      <c r="V353" s="43">
        <f>IF(N353&lt;&gt;0,IF(N353=SVS,0,IF(N353=SVSg,0,IF(N353=Stundenverrechnungssatz!G393,0,IF(N353=Stundenverrechnungssatz!I393,0,IF(N353=Stundenverrechnungssatz!K393,0,IF(N353=Stundenverrechnungssatz!M393,0,1)))))))</f>
        <v>0</v>
      </c>
      <c r="W353" s="44"/>
    </row>
    <row r="354" spans="1:23" s="45" customFormat="1" ht="15" customHeight="1" x14ac:dyDescent="0.2">
      <c r="A354" s="51">
        <v>348</v>
      </c>
      <c r="B354" s="99">
        <v>1</v>
      </c>
      <c r="C354" s="100" t="s">
        <v>196</v>
      </c>
      <c r="D354" s="100"/>
      <c r="E354" s="100" t="s">
        <v>438</v>
      </c>
      <c r="F354" s="100"/>
      <c r="G354" s="100" t="s">
        <v>292</v>
      </c>
      <c r="H354" s="100" t="s">
        <v>289</v>
      </c>
      <c r="I354" s="101">
        <v>30.65</v>
      </c>
      <c r="J354" s="144"/>
      <c r="K354" s="184" t="s">
        <v>51</v>
      </c>
      <c r="L354" s="138"/>
      <c r="M354" s="102">
        <v>98.8</v>
      </c>
      <c r="N354" s="139">
        <f t="shared" si="41"/>
        <v>17.98</v>
      </c>
      <c r="O354" s="140" t="str">
        <f t="shared" si="42"/>
        <v/>
      </c>
      <c r="P354" s="189">
        <f t="shared" si="43"/>
        <v>3028.22</v>
      </c>
      <c r="Q354" s="189" t="e">
        <f t="shared" si="46"/>
        <v>#VALUE!</v>
      </c>
      <c r="R354" s="189" t="e">
        <f t="shared" si="47"/>
        <v>#VALUE!</v>
      </c>
      <c r="S354" s="43" t="str">
        <f t="shared" si="44"/>
        <v>F</v>
      </c>
      <c r="T354" s="43">
        <f t="shared" si="48"/>
        <v>17.98</v>
      </c>
      <c r="U354" s="43">
        <f t="shared" si="45"/>
        <v>0</v>
      </c>
      <c r="V354" s="43">
        <f>IF(N354&lt;&gt;0,IF(N354=SVS,0,IF(N354=SVSg,0,IF(N354=Stundenverrechnungssatz!G394,0,IF(N354=Stundenverrechnungssatz!I394,0,IF(N354=Stundenverrechnungssatz!K394,0,IF(N354=Stundenverrechnungssatz!M394,0,1)))))))</f>
        <v>0</v>
      </c>
      <c r="W354" s="44"/>
    </row>
    <row r="355" spans="1:23" s="45" customFormat="1" ht="15" customHeight="1" x14ac:dyDescent="0.2">
      <c r="A355" s="99">
        <v>349</v>
      </c>
      <c r="B355" s="99">
        <v>1</v>
      </c>
      <c r="C355" s="100" t="s">
        <v>196</v>
      </c>
      <c r="D355" s="100"/>
      <c r="E355" s="100" t="s">
        <v>450</v>
      </c>
      <c r="F355" s="100">
        <v>310</v>
      </c>
      <c r="G355" s="100" t="s">
        <v>37</v>
      </c>
      <c r="H355" s="100" t="s">
        <v>322</v>
      </c>
      <c r="I355" s="101">
        <v>17.690000000000001</v>
      </c>
      <c r="J355" s="144"/>
      <c r="K355" s="184" t="s">
        <v>31</v>
      </c>
      <c r="L355" s="138" t="s">
        <v>740</v>
      </c>
      <c r="M355" s="102">
        <v>49.4</v>
      </c>
      <c r="N355" s="139">
        <f t="shared" si="41"/>
        <v>17.98</v>
      </c>
      <c r="O355" s="140" t="str">
        <f t="shared" si="42"/>
        <v/>
      </c>
      <c r="P355" s="189">
        <f t="shared" si="43"/>
        <v>873.88600000000008</v>
      </c>
      <c r="Q355" s="189" t="e">
        <f t="shared" si="46"/>
        <v>#VALUE!</v>
      </c>
      <c r="R355" s="189" t="e">
        <f t="shared" si="47"/>
        <v>#VALUE!</v>
      </c>
      <c r="S355" s="43" t="str">
        <f t="shared" si="44"/>
        <v>A</v>
      </c>
      <c r="T355" s="43">
        <f t="shared" si="48"/>
        <v>17.98</v>
      </c>
      <c r="U355" s="43">
        <f t="shared" si="45"/>
        <v>0</v>
      </c>
      <c r="V355" s="43">
        <f>IF(N355&lt;&gt;0,IF(N355=SVS,0,IF(N355=SVSg,0,IF(N355=Stundenverrechnungssatz!G395,0,IF(N355=Stundenverrechnungssatz!I395,0,IF(N355=Stundenverrechnungssatz!K395,0,IF(N355=Stundenverrechnungssatz!M395,0,1)))))))</f>
        <v>0</v>
      </c>
      <c r="W355" s="44"/>
    </row>
    <row r="356" spans="1:23" s="45" customFormat="1" ht="15" customHeight="1" x14ac:dyDescent="0.2">
      <c r="A356" s="51">
        <v>350</v>
      </c>
      <c r="B356" s="99">
        <v>1</v>
      </c>
      <c r="C356" s="100" t="s">
        <v>196</v>
      </c>
      <c r="D356" s="100"/>
      <c r="E356" s="100" t="s">
        <v>450</v>
      </c>
      <c r="F356" s="100">
        <v>311</v>
      </c>
      <c r="G356" s="100" t="s">
        <v>37</v>
      </c>
      <c r="H356" s="100" t="s">
        <v>322</v>
      </c>
      <c r="I356" s="101">
        <v>26.53</v>
      </c>
      <c r="J356" s="144"/>
      <c r="K356" s="184" t="s">
        <v>31</v>
      </c>
      <c r="L356" s="138" t="s">
        <v>740</v>
      </c>
      <c r="M356" s="102">
        <v>49.4</v>
      </c>
      <c r="N356" s="139">
        <f t="shared" si="41"/>
        <v>17.98</v>
      </c>
      <c r="O356" s="140" t="str">
        <f t="shared" si="42"/>
        <v/>
      </c>
      <c r="P356" s="189">
        <f t="shared" si="43"/>
        <v>1310.5820000000001</v>
      </c>
      <c r="Q356" s="189" t="e">
        <f t="shared" si="46"/>
        <v>#VALUE!</v>
      </c>
      <c r="R356" s="189" t="e">
        <f t="shared" si="47"/>
        <v>#VALUE!</v>
      </c>
      <c r="S356" s="43" t="str">
        <f t="shared" si="44"/>
        <v>A</v>
      </c>
      <c r="T356" s="43">
        <f t="shared" si="48"/>
        <v>17.98</v>
      </c>
      <c r="U356" s="43">
        <f t="shared" si="45"/>
        <v>0</v>
      </c>
      <c r="V356" s="43">
        <f>IF(N356&lt;&gt;0,IF(N356=SVS,0,IF(N356=SVSg,0,IF(N356=Stundenverrechnungssatz!G396,0,IF(N356=Stundenverrechnungssatz!I396,0,IF(N356=Stundenverrechnungssatz!K396,0,IF(N356=Stundenverrechnungssatz!M396,0,1)))))))</f>
        <v>0</v>
      </c>
      <c r="W356" s="44"/>
    </row>
    <row r="357" spans="1:23" s="44" customFormat="1" ht="15" customHeight="1" x14ac:dyDescent="0.2">
      <c r="A357" s="99">
        <v>351</v>
      </c>
      <c r="B357" s="99">
        <v>1</v>
      </c>
      <c r="C357" s="100" t="s">
        <v>196</v>
      </c>
      <c r="D357" s="100"/>
      <c r="E357" s="100" t="s">
        <v>450</v>
      </c>
      <c r="F357" s="100">
        <v>312</v>
      </c>
      <c r="G357" s="100" t="s">
        <v>37</v>
      </c>
      <c r="H357" s="100" t="s">
        <v>322</v>
      </c>
      <c r="I357" s="101">
        <v>22.72</v>
      </c>
      <c r="J357" s="144"/>
      <c r="K357" s="184" t="s">
        <v>31</v>
      </c>
      <c r="L357" s="138" t="s">
        <v>740</v>
      </c>
      <c r="M357" s="102">
        <v>49.4</v>
      </c>
      <c r="N357" s="139">
        <f t="shared" si="41"/>
        <v>17.98</v>
      </c>
      <c r="O357" s="140" t="str">
        <f t="shared" si="42"/>
        <v/>
      </c>
      <c r="P357" s="189">
        <f t="shared" si="43"/>
        <v>1122.3679999999999</v>
      </c>
      <c r="Q357" s="189" t="e">
        <f t="shared" si="46"/>
        <v>#VALUE!</v>
      </c>
      <c r="R357" s="189" t="e">
        <f t="shared" si="47"/>
        <v>#VALUE!</v>
      </c>
      <c r="S357" s="43" t="str">
        <f t="shared" si="44"/>
        <v>A</v>
      </c>
      <c r="T357" s="43">
        <f t="shared" si="48"/>
        <v>17.98</v>
      </c>
      <c r="U357" s="43">
        <f t="shared" si="45"/>
        <v>0</v>
      </c>
      <c r="V357" s="43">
        <f>IF(N357&lt;&gt;0,IF(N357=SVS,0,IF(N357=SVSg,0,IF(N357=Stundenverrechnungssatz!G397,0,IF(N357=Stundenverrechnungssatz!I397,0,IF(N357=Stundenverrechnungssatz!K397,0,IF(N357=Stundenverrechnungssatz!M397,0,1)))))))</f>
        <v>0</v>
      </c>
    </row>
    <row r="358" spans="1:23" s="44" customFormat="1" ht="15" customHeight="1" x14ac:dyDescent="0.2">
      <c r="A358" s="51">
        <v>352</v>
      </c>
      <c r="B358" s="99">
        <v>1</v>
      </c>
      <c r="C358" s="100" t="s">
        <v>196</v>
      </c>
      <c r="D358" s="100"/>
      <c r="E358" s="100" t="s">
        <v>450</v>
      </c>
      <c r="F358" s="100">
        <v>313</v>
      </c>
      <c r="G358" s="100" t="s">
        <v>37</v>
      </c>
      <c r="H358" s="100" t="s">
        <v>322</v>
      </c>
      <c r="I358" s="101">
        <v>22.66</v>
      </c>
      <c r="J358" s="144"/>
      <c r="K358" s="184" t="s">
        <v>31</v>
      </c>
      <c r="L358" s="138" t="s">
        <v>740</v>
      </c>
      <c r="M358" s="102">
        <v>49.4</v>
      </c>
      <c r="N358" s="139">
        <f t="shared" si="41"/>
        <v>17.98</v>
      </c>
      <c r="O358" s="140" t="str">
        <f t="shared" si="42"/>
        <v/>
      </c>
      <c r="P358" s="189">
        <f t="shared" si="43"/>
        <v>1119.404</v>
      </c>
      <c r="Q358" s="189" t="e">
        <f t="shared" si="46"/>
        <v>#VALUE!</v>
      </c>
      <c r="R358" s="189" t="e">
        <f t="shared" si="47"/>
        <v>#VALUE!</v>
      </c>
      <c r="S358" s="43" t="str">
        <f t="shared" si="44"/>
        <v>A</v>
      </c>
      <c r="T358" s="43">
        <f t="shared" si="48"/>
        <v>17.98</v>
      </c>
      <c r="U358" s="43">
        <f t="shared" si="45"/>
        <v>0</v>
      </c>
      <c r="V358" s="43">
        <f>IF(N358&lt;&gt;0,IF(N358=SVS,0,IF(N358=SVSg,0,IF(N358=Stundenverrechnungssatz!G398,0,IF(N358=Stundenverrechnungssatz!I398,0,IF(N358=Stundenverrechnungssatz!K398,0,IF(N358=Stundenverrechnungssatz!M398,0,1)))))))</f>
        <v>0</v>
      </c>
    </row>
    <row r="359" spans="1:23" s="45" customFormat="1" ht="15" customHeight="1" x14ac:dyDescent="0.2">
      <c r="A359" s="99">
        <v>353</v>
      </c>
      <c r="B359" s="99">
        <v>1</v>
      </c>
      <c r="C359" s="100" t="s">
        <v>196</v>
      </c>
      <c r="D359" s="100"/>
      <c r="E359" s="100" t="s">
        <v>450</v>
      </c>
      <c r="F359" s="100">
        <v>314</v>
      </c>
      <c r="G359" s="100" t="s">
        <v>37</v>
      </c>
      <c r="H359" s="100" t="s">
        <v>322</v>
      </c>
      <c r="I359" s="101">
        <v>24.66</v>
      </c>
      <c r="J359" s="144"/>
      <c r="K359" s="184" t="s">
        <v>31</v>
      </c>
      <c r="L359" s="138" t="s">
        <v>740</v>
      </c>
      <c r="M359" s="102">
        <v>49.4</v>
      </c>
      <c r="N359" s="139">
        <f t="shared" si="41"/>
        <v>17.98</v>
      </c>
      <c r="O359" s="140" t="str">
        <f t="shared" si="42"/>
        <v/>
      </c>
      <c r="P359" s="189">
        <f t="shared" si="43"/>
        <v>1218.204</v>
      </c>
      <c r="Q359" s="189" t="e">
        <f t="shared" si="46"/>
        <v>#VALUE!</v>
      </c>
      <c r="R359" s="189" t="e">
        <f t="shared" si="47"/>
        <v>#VALUE!</v>
      </c>
      <c r="S359" s="43" t="str">
        <f t="shared" si="44"/>
        <v>A</v>
      </c>
      <c r="T359" s="43">
        <f t="shared" si="48"/>
        <v>17.98</v>
      </c>
      <c r="U359" s="43">
        <f t="shared" si="45"/>
        <v>0</v>
      </c>
      <c r="V359" s="43">
        <f>IF(N359&lt;&gt;0,IF(N359=SVS,0,IF(N359=SVSg,0,IF(N359=Stundenverrechnungssatz!G399,0,IF(N359=Stundenverrechnungssatz!I399,0,IF(N359=Stundenverrechnungssatz!K399,0,IF(N359=Stundenverrechnungssatz!M399,0,1)))))))</f>
        <v>0</v>
      </c>
      <c r="W359" s="44"/>
    </row>
    <row r="360" spans="1:23" s="45" customFormat="1" ht="15" customHeight="1" x14ac:dyDescent="0.2">
      <c r="A360" s="51">
        <v>354</v>
      </c>
      <c r="B360" s="99">
        <v>1</v>
      </c>
      <c r="C360" s="100" t="s">
        <v>196</v>
      </c>
      <c r="D360" s="100"/>
      <c r="E360" s="100" t="s">
        <v>450</v>
      </c>
      <c r="F360" s="100">
        <v>315</v>
      </c>
      <c r="G360" s="100" t="s">
        <v>37</v>
      </c>
      <c r="H360" s="100" t="s">
        <v>322</v>
      </c>
      <c r="I360" s="101">
        <v>19.920000000000002</v>
      </c>
      <c r="J360" s="144"/>
      <c r="K360" s="184" t="s">
        <v>31</v>
      </c>
      <c r="L360" s="138" t="s">
        <v>740</v>
      </c>
      <c r="M360" s="102">
        <v>49.4</v>
      </c>
      <c r="N360" s="139">
        <f t="shared" si="41"/>
        <v>17.98</v>
      </c>
      <c r="O360" s="140" t="str">
        <f t="shared" si="42"/>
        <v/>
      </c>
      <c r="P360" s="189">
        <f t="shared" si="43"/>
        <v>984.048</v>
      </c>
      <c r="Q360" s="189" t="e">
        <f t="shared" si="46"/>
        <v>#VALUE!</v>
      </c>
      <c r="R360" s="189" t="e">
        <f t="shared" si="47"/>
        <v>#VALUE!</v>
      </c>
      <c r="S360" s="43" t="str">
        <f t="shared" si="44"/>
        <v>A</v>
      </c>
      <c r="T360" s="43">
        <f t="shared" si="48"/>
        <v>17.98</v>
      </c>
      <c r="U360" s="43">
        <f t="shared" si="45"/>
        <v>0</v>
      </c>
      <c r="V360" s="43">
        <f>IF(N360&lt;&gt;0,IF(N360=SVS,0,IF(N360=SVSg,0,IF(N360=Stundenverrechnungssatz!G400,0,IF(N360=Stundenverrechnungssatz!I400,0,IF(N360=Stundenverrechnungssatz!K400,0,IF(N360=Stundenverrechnungssatz!M400,0,1)))))))</f>
        <v>0</v>
      </c>
      <c r="W360" s="44"/>
    </row>
    <row r="361" spans="1:23" s="45" customFormat="1" ht="15" customHeight="1" x14ac:dyDescent="0.2">
      <c r="A361" s="99">
        <v>355</v>
      </c>
      <c r="B361" s="99">
        <v>1</v>
      </c>
      <c r="C361" s="100" t="s">
        <v>196</v>
      </c>
      <c r="D361" s="100"/>
      <c r="E361" s="100" t="s">
        <v>450</v>
      </c>
      <c r="F361" s="100">
        <v>316</v>
      </c>
      <c r="G361" s="100" t="s">
        <v>37</v>
      </c>
      <c r="H361" s="100" t="s">
        <v>322</v>
      </c>
      <c r="I361" s="101">
        <v>31.38</v>
      </c>
      <c r="J361" s="144"/>
      <c r="K361" s="184" t="s">
        <v>31</v>
      </c>
      <c r="L361" s="138" t="s">
        <v>740</v>
      </c>
      <c r="M361" s="102">
        <v>49.4</v>
      </c>
      <c r="N361" s="139">
        <f t="shared" si="41"/>
        <v>17.98</v>
      </c>
      <c r="O361" s="140" t="str">
        <f t="shared" si="42"/>
        <v/>
      </c>
      <c r="P361" s="189">
        <f t="shared" si="43"/>
        <v>1550.1719999999998</v>
      </c>
      <c r="Q361" s="189" t="e">
        <f t="shared" si="46"/>
        <v>#VALUE!</v>
      </c>
      <c r="R361" s="189" t="e">
        <f t="shared" si="47"/>
        <v>#VALUE!</v>
      </c>
      <c r="S361" s="43" t="str">
        <f t="shared" si="44"/>
        <v>A</v>
      </c>
      <c r="T361" s="43">
        <f t="shared" si="48"/>
        <v>17.98</v>
      </c>
      <c r="U361" s="43">
        <f t="shared" si="45"/>
        <v>0</v>
      </c>
      <c r="V361" s="43">
        <f>IF(N361&lt;&gt;0,IF(N361=SVS,0,IF(N361=SVSg,0,IF(N361=Stundenverrechnungssatz!G401,0,IF(N361=Stundenverrechnungssatz!I401,0,IF(N361=Stundenverrechnungssatz!K401,0,IF(N361=Stundenverrechnungssatz!M401,0,1)))))))</f>
        <v>0</v>
      </c>
      <c r="W361" s="44"/>
    </row>
    <row r="362" spans="1:23" s="45" customFormat="1" ht="15" customHeight="1" x14ac:dyDescent="0.2">
      <c r="A362" s="51">
        <v>356</v>
      </c>
      <c r="B362" s="99">
        <v>1</v>
      </c>
      <c r="C362" s="100" t="s">
        <v>196</v>
      </c>
      <c r="D362" s="100"/>
      <c r="E362" s="100" t="s">
        <v>450</v>
      </c>
      <c r="F362" s="100">
        <v>317</v>
      </c>
      <c r="G362" s="100" t="s">
        <v>37</v>
      </c>
      <c r="H362" s="100" t="s">
        <v>322</v>
      </c>
      <c r="I362" s="101">
        <v>23.28</v>
      </c>
      <c r="J362" s="144"/>
      <c r="K362" s="184" t="s">
        <v>31</v>
      </c>
      <c r="L362" s="138" t="s">
        <v>740</v>
      </c>
      <c r="M362" s="102">
        <v>49.4</v>
      </c>
      <c r="N362" s="139">
        <f t="shared" si="41"/>
        <v>17.98</v>
      </c>
      <c r="O362" s="140" t="str">
        <f t="shared" si="42"/>
        <v/>
      </c>
      <c r="P362" s="189">
        <f t="shared" si="43"/>
        <v>1150.0319999999999</v>
      </c>
      <c r="Q362" s="189" t="e">
        <f t="shared" si="46"/>
        <v>#VALUE!</v>
      </c>
      <c r="R362" s="189" t="e">
        <f t="shared" si="47"/>
        <v>#VALUE!</v>
      </c>
      <c r="S362" s="43" t="str">
        <f t="shared" si="44"/>
        <v>A</v>
      </c>
      <c r="T362" s="43">
        <f t="shared" si="48"/>
        <v>17.98</v>
      </c>
      <c r="U362" s="43">
        <f t="shared" si="45"/>
        <v>0</v>
      </c>
      <c r="V362" s="43">
        <f>IF(N362&lt;&gt;0,IF(N362=SVS,0,IF(N362=SVSg,0,IF(N362=Stundenverrechnungssatz!G402,0,IF(N362=Stundenverrechnungssatz!I402,0,IF(N362=Stundenverrechnungssatz!K402,0,IF(N362=Stundenverrechnungssatz!M402,0,1)))))))</f>
        <v>0</v>
      </c>
      <c r="W362" s="44"/>
    </row>
    <row r="363" spans="1:23" s="45" customFormat="1" ht="15" customHeight="1" x14ac:dyDescent="0.2">
      <c r="A363" s="99">
        <v>357</v>
      </c>
      <c r="B363" s="99">
        <v>1</v>
      </c>
      <c r="C363" s="100" t="s">
        <v>196</v>
      </c>
      <c r="D363" s="100"/>
      <c r="E363" s="100" t="s">
        <v>450</v>
      </c>
      <c r="F363" s="100">
        <v>318</v>
      </c>
      <c r="G363" s="100" t="s">
        <v>37</v>
      </c>
      <c r="H363" s="100" t="s">
        <v>322</v>
      </c>
      <c r="I363" s="101">
        <v>17.149999999999999</v>
      </c>
      <c r="J363" s="144"/>
      <c r="K363" s="184" t="s">
        <v>31</v>
      </c>
      <c r="L363" s="138" t="s">
        <v>740</v>
      </c>
      <c r="M363" s="102">
        <v>49.4</v>
      </c>
      <c r="N363" s="139">
        <f t="shared" si="41"/>
        <v>17.98</v>
      </c>
      <c r="O363" s="140" t="str">
        <f t="shared" si="42"/>
        <v/>
      </c>
      <c r="P363" s="189">
        <f t="shared" si="43"/>
        <v>847.20999999999992</v>
      </c>
      <c r="Q363" s="189" t="e">
        <f t="shared" si="46"/>
        <v>#VALUE!</v>
      </c>
      <c r="R363" s="189" t="e">
        <f t="shared" si="47"/>
        <v>#VALUE!</v>
      </c>
      <c r="S363" s="43" t="str">
        <f t="shared" si="44"/>
        <v>A</v>
      </c>
      <c r="T363" s="43">
        <f t="shared" si="48"/>
        <v>17.98</v>
      </c>
      <c r="U363" s="43">
        <f t="shared" si="45"/>
        <v>0</v>
      </c>
      <c r="V363" s="43">
        <f>IF(N363&lt;&gt;0,IF(N363=SVS,0,IF(N363=SVSg,0,IF(N363=Stundenverrechnungssatz!G403,0,IF(N363=Stundenverrechnungssatz!I403,0,IF(N363=Stundenverrechnungssatz!K403,0,IF(N363=Stundenverrechnungssatz!M403,0,1)))))))</f>
        <v>0</v>
      </c>
      <c r="W363" s="44"/>
    </row>
    <row r="364" spans="1:23" s="44" customFormat="1" ht="15" customHeight="1" x14ac:dyDescent="0.2">
      <c r="A364" s="51">
        <v>358</v>
      </c>
      <c r="B364" s="99">
        <v>1</v>
      </c>
      <c r="C364" s="100" t="s">
        <v>196</v>
      </c>
      <c r="D364" s="100"/>
      <c r="E364" s="100" t="s">
        <v>450</v>
      </c>
      <c r="F364" s="100">
        <v>319</v>
      </c>
      <c r="G364" s="100" t="s">
        <v>37</v>
      </c>
      <c r="H364" s="100" t="s">
        <v>322</v>
      </c>
      <c r="I364" s="101">
        <v>23.01</v>
      </c>
      <c r="J364" s="144"/>
      <c r="K364" s="184" t="s">
        <v>31</v>
      </c>
      <c r="L364" s="138" t="s">
        <v>740</v>
      </c>
      <c r="M364" s="102">
        <v>49.4</v>
      </c>
      <c r="N364" s="139">
        <f t="shared" si="41"/>
        <v>17.98</v>
      </c>
      <c r="O364" s="140" t="str">
        <f t="shared" si="42"/>
        <v/>
      </c>
      <c r="P364" s="189">
        <f t="shared" si="43"/>
        <v>1136.694</v>
      </c>
      <c r="Q364" s="189" t="e">
        <f t="shared" si="46"/>
        <v>#VALUE!</v>
      </c>
      <c r="R364" s="189" t="e">
        <f t="shared" si="47"/>
        <v>#VALUE!</v>
      </c>
      <c r="S364" s="43" t="str">
        <f t="shared" si="44"/>
        <v>A</v>
      </c>
      <c r="T364" s="43">
        <f t="shared" si="48"/>
        <v>17.98</v>
      </c>
      <c r="U364" s="43">
        <f t="shared" si="45"/>
        <v>0</v>
      </c>
      <c r="V364" s="43">
        <f>IF(N364&lt;&gt;0,IF(N364=SVS,0,IF(N364=SVSg,0,IF(N364=Stundenverrechnungssatz!G404,0,IF(N364=Stundenverrechnungssatz!I404,0,IF(N364=Stundenverrechnungssatz!K404,0,IF(N364=Stundenverrechnungssatz!M404,0,1)))))))</f>
        <v>0</v>
      </c>
    </row>
    <row r="365" spans="1:23" s="45" customFormat="1" ht="15" customHeight="1" x14ac:dyDescent="0.2">
      <c r="A365" s="99">
        <v>359</v>
      </c>
      <c r="B365" s="99">
        <v>1</v>
      </c>
      <c r="C365" s="100" t="s">
        <v>196</v>
      </c>
      <c r="D365" s="100"/>
      <c r="E365" s="100" t="s">
        <v>450</v>
      </c>
      <c r="F365" s="100">
        <v>320</v>
      </c>
      <c r="G365" s="100" t="s">
        <v>37</v>
      </c>
      <c r="H365" s="100" t="s">
        <v>322</v>
      </c>
      <c r="I365" s="101">
        <v>16.93</v>
      </c>
      <c r="J365" s="144"/>
      <c r="K365" s="184" t="s">
        <v>31</v>
      </c>
      <c r="L365" s="138" t="s">
        <v>740</v>
      </c>
      <c r="M365" s="102">
        <v>49.4</v>
      </c>
      <c r="N365" s="139">
        <f t="shared" si="41"/>
        <v>17.98</v>
      </c>
      <c r="O365" s="140" t="str">
        <f t="shared" si="42"/>
        <v/>
      </c>
      <c r="P365" s="189">
        <f t="shared" si="43"/>
        <v>836.34199999999998</v>
      </c>
      <c r="Q365" s="189" t="e">
        <f t="shared" si="46"/>
        <v>#VALUE!</v>
      </c>
      <c r="R365" s="189" t="e">
        <f t="shared" si="47"/>
        <v>#VALUE!</v>
      </c>
      <c r="S365" s="43" t="str">
        <f t="shared" si="44"/>
        <v>A</v>
      </c>
      <c r="T365" s="43">
        <f t="shared" si="48"/>
        <v>17.98</v>
      </c>
      <c r="U365" s="43">
        <f t="shared" si="45"/>
        <v>0</v>
      </c>
      <c r="V365" s="43">
        <f>IF(N365&lt;&gt;0,IF(N365=SVS,0,IF(N365=SVSg,0,IF(N365=Stundenverrechnungssatz!G405,0,IF(N365=Stundenverrechnungssatz!I405,0,IF(N365=Stundenverrechnungssatz!K405,0,IF(N365=Stundenverrechnungssatz!M405,0,1)))))))</f>
        <v>0</v>
      </c>
      <c r="W365" s="44"/>
    </row>
    <row r="366" spans="1:23" s="44" customFormat="1" ht="15" customHeight="1" x14ac:dyDescent="0.2">
      <c r="A366" s="51">
        <v>360</v>
      </c>
      <c r="B366" s="99">
        <v>1</v>
      </c>
      <c r="C366" s="100" t="s">
        <v>196</v>
      </c>
      <c r="D366" s="100"/>
      <c r="E366" s="100" t="s">
        <v>450</v>
      </c>
      <c r="F366" s="100">
        <v>321</v>
      </c>
      <c r="G366" s="100" t="s">
        <v>37</v>
      </c>
      <c r="H366" s="100" t="s">
        <v>322</v>
      </c>
      <c r="I366" s="101">
        <v>22.77</v>
      </c>
      <c r="J366" s="144"/>
      <c r="K366" s="184" t="s">
        <v>31</v>
      </c>
      <c r="L366" s="138" t="s">
        <v>740</v>
      </c>
      <c r="M366" s="102">
        <v>49.4</v>
      </c>
      <c r="N366" s="139">
        <f t="shared" si="41"/>
        <v>17.98</v>
      </c>
      <c r="O366" s="140" t="str">
        <f t="shared" si="42"/>
        <v/>
      </c>
      <c r="P366" s="189">
        <f t="shared" si="43"/>
        <v>1124.838</v>
      </c>
      <c r="Q366" s="189" t="e">
        <f t="shared" si="46"/>
        <v>#VALUE!</v>
      </c>
      <c r="R366" s="189" t="e">
        <f t="shared" si="47"/>
        <v>#VALUE!</v>
      </c>
      <c r="S366" s="43" t="str">
        <f t="shared" si="44"/>
        <v>A</v>
      </c>
      <c r="T366" s="43">
        <f t="shared" si="48"/>
        <v>17.98</v>
      </c>
      <c r="U366" s="43">
        <f t="shared" si="45"/>
        <v>0</v>
      </c>
      <c r="V366" s="43">
        <f>IF(N366&lt;&gt;0,IF(N366=SVS,0,IF(N366=SVSg,0,IF(N366=Stundenverrechnungssatz!G406,0,IF(N366=Stundenverrechnungssatz!I406,0,IF(N366=Stundenverrechnungssatz!K406,0,IF(N366=Stundenverrechnungssatz!M406,0,1)))))))</f>
        <v>0</v>
      </c>
    </row>
    <row r="367" spans="1:23" s="44" customFormat="1" ht="15" customHeight="1" x14ac:dyDescent="0.2">
      <c r="A367" s="99">
        <v>361</v>
      </c>
      <c r="B367" s="99">
        <v>1</v>
      </c>
      <c r="C367" s="100" t="s">
        <v>196</v>
      </c>
      <c r="D367" s="100"/>
      <c r="E367" s="100" t="s">
        <v>450</v>
      </c>
      <c r="F367" s="100">
        <v>322</v>
      </c>
      <c r="G367" s="100" t="s">
        <v>37</v>
      </c>
      <c r="H367" s="100" t="s">
        <v>322</v>
      </c>
      <c r="I367" s="101">
        <v>23.03</v>
      </c>
      <c r="J367" s="144"/>
      <c r="K367" s="184" t="s">
        <v>31</v>
      </c>
      <c r="L367" s="138" t="s">
        <v>740</v>
      </c>
      <c r="M367" s="102">
        <v>49.4</v>
      </c>
      <c r="N367" s="139">
        <f t="shared" si="41"/>
        <v>17.98</v>
      </c>
      <c r="O367" s="140" t="str">
        <f t="shared" si="42"/>
        <v/>
      </c>
      <c r="P367" s="189">
        <f t="shared" si="43"/>
        <v>1137.682</v>
      </c>
      <c r="Q367" s="189" t="e">
        <f t="shared" si="46"/>
        <v>#VALUE!</v>
      </c>
      <c r="R367" s="189" t="e">
        <f t="shared" si="47"/>
        <v>#VALUE!</v>
      </c>
      <c r="S367" s="43" t="str">
        <f t="shared" si="44"/>
        <v>A</v>
      </c>
      <c r="T367" s="43">
        <f t="shared" si="48"/>
        <v>17.98</v>
      </c>
      <c r="U367" s="43">
        <f t="shared" si="45"/>
        <v>0</v>
      </c>
      <c r="V367" s="43">
        <f>IF(N367&lt;&gt;0,IF(N367=SVS,0,IF(N367=SVSg,0,IF(N367=Stundenverrechnungssatz!G407,0,IF(N367=Stundenverrechnungssatz!I407,0,IF(N367=Stundenverrechnungssatz!K407,0,IF(N367=Stundenverrechnungssatz!M407,0,1)))))))</f>
        <v>0</v>
      </c>
    </row>
    <row r="368" spans="1:23" s="45" customFormat="1" ht="15" customHeight="1" x14ac:dyDescent="0.2">
      <c r="A368" s="51">
        <v>362</v>
      </c>
      <c r="B368" s="99">
        <v>1</v>
      </c>
      <c r="C368" s="100" t="s">
        <v>196</v>
      </c>
      <c r="D368" s="100"/>
      <c r="E368" s="100" t="s">
        <v>450</v>
      </c>
      <c r="F368" s="100">
        <v>323</v>
      </c>
      <c r="G368" s="100" t="s">
        <v>37</v>
      </c>
      <c r="H368" s="100" t="s">
        <v>322</v>
      </c>
      <c r="I368" s="101">
        <v>25.58</v>
      </c>
      <c r="J368" s="144"/>
      <c r="K368" s="184" t="s">
        <v>31</v>
      </c>
      <c r="L368" s="138" t="s">
        <v>740</v>
      </c>
      <c r="M368" s="102">
        <v>49.4</v>
      </c>
      <c r="N368" s="139">
        <f t="shared" si="41"/>
        <v>17.98</v>
      </c>
      <c r="O368" s="140" t="str">
        <f t="shared" si="42"/>
        <v/>
      </c>
      <c r="P368" s="189">
        <f t="shared" si="43"/>
        <v>1263.6519999999998</v>
      </c>
      <c r="Q368" s="189" t="e">
        <f t="shared" si="46"/>
        <v>#VALUE!</v>
      </c>
      <c r="R368" s="189" t="e">
        <f t="shared" si="47"/>
        <v>#VALUE!</v>
      </c>
      <c r="S368" s="43" t="str">
        <f t="shared" si="44"/>
        <v>A</v>
      </c>
      <c r="T368" s="43">
        <f t="shared" si="48"/>
        <v>17.98</v>
      </c>
      <c r="U368" s="43">
        <f t="shared" si="45"/>
        <v>0</v>
      </c>
      <c r="V368" s="43">
        <f>IF(N368&lt;&gt;0,IF(N368=SVS,0,IF(N368=SVSg,0,IF(N368=Stundenverrechnungssatz!G408,0,IF(N368=Stundenverrechnungssatz!I408,0,IF(N368=Stundenverrechnungssatz!K408,0,IF(N368=Stundenverrechnungssatz!M408,0,1)))))))</f>
        <v>0</v>
      </c>
      <c r="W368" s="44"/>
    </row>
    <row r="369" spans="1:23" s="44" customFormat="1" ht="15" customHeight="1" x14ac:dyDescent="0.2">
      <c r="A369" s="99">
        <v>363</v>
      </c>
      <c r="B369" s="99">
        <v>1</v>
      </c>
      <c r="C369" s="100" t="s">
        <v>196</v>
      </c>
      <c r="D369" s="100"/>
      <c r="E369" s="100" t="s">
        <v>450</v>
      </c>
      <c r="F369" s="100">
        <v>324</v>
      </c>
      <c r="G369" s="100" t="s">
        <v>37</v>
      </c>
      <c r="H369" s="100" t="s">
        <v>322</v>
      </c>
      <c r="I369" s="101">
        <v>22.81</v>
      </c>
      <c r="J369" s="144"/>
      <c r="K369" s="184" t="s">
        <v>31</v>
      </c>
      <c r="L369" s="138" t="s">
        <v>740</v>
      </c>
      <c r="M369" s="102">
        <v>49.4</v>
      </c>
      <c r="N369" s="139">
        <f t="shared" si="41"/>
        <v>17.98</v>
      </c>
      <c r="O369" s="140" t="str">
        <f t="shared" si="42"/>
        <v/>
      </c>
      <c r="P369" s="189">
        <f t="shared" si="43"/>
        <v>1126.8139999999999</v>
      </c>
      <c r="Q369" s="189" t="e">
        <f t="shared" si="46"/>
        <v>#VALUE!</v>
      </c>
      <c r="R369" s="189" t="e">
        <f t="shared" si="47"/>
        <v>#VALUE!</v>
      </c>
      <c r="S369" s="43" t="str">
        <f t="shared" si="44"/>
        <v>A</v>
      </c>
      <c r="T369" s="43">
        <f t="shared" si="48"/>
        <v>17.98</v>
      </c>
      <c r="U369" s="43">
        <f t="shared" si="45"/>
        <v>0</v>
      </c>
      <c r="V369" s="43">
        <f>IF(N369&lt;&gt;0,IF(N369=SVS,0,IF(N369=SVSg,0,IF(N369=Stundenverrechnungssatz!G409,0,IF(N369=Stundenverrechnungssatz!I409,0,IF(N369=Stundenverrechnungssatz!K409,0,IF(N369=Stundenverrechnungssatz!M409,0,1)))))))</f>
        <v>0</v>
      </c>
    </row>
    <row r="370" spans="1:23" s="44" customFormat="1" ht="15" customHeight="1" x14ac:dyDescent="0.2">
      <c r="A370" s="51">
        <v>364</v>
      </c>
      <c r="B370" s="99">
        <v>1</v>
      </c>
      <c r="C370" s="100" t="s">
        <v>196</v>
      </c>
      <c r="D370" s="100"/>
      <c r="E370" s="100" t="s">
        <v>450</v>
      </c>
      <c r="F370" s="100">
        <v>325</v>
      </c>
      <c r="G370" s="100" t="s">
        <v>439</v>
      </c>
      <c r="H370" s="100" t="s">
        <v>322</v>
      </c>
      <c r="I370" s="101">
        <v>24.58</v>
      </c>
      <c r="J370" s="144"/>
      <c r="K370" s="184" t="s">
        <v>54</v>
      </c>
      <c r="L370" s="138"/>
      <c r="M370" s="102">
        <v>247.01</v>
      </c>
      <c r="N370" s="139">
        <f t="shared" si="41"/>
        <v>17.98</v>
      </c>
      <c r="O370" s="140" t="str">
        <f t="shared" si="42"/>
        <v/>
      </c>
      <c r="P370" s="189">
        <f t="shared" si="43"/>
        <v>6071.505799999999</v>
      </c>
      <c r="Q370" s="189" t="e">
        <f t="shared" si="46"/>
        <v>#VALUE!</v>
      </c>
      <c r="R370" s="189" t="e">
        <f t="shared" si="47"/>
        <v>#VALUE!</v>
      </c>
      <c r="S370" s="43" t="str">
        <f t="shared" si="44"/>
        <v>T</v>
      </c>
      <c r="T370" s="43">
        <f t="shared" si="48"/>
        <v>17.98</v>
      </c>
      <c r="U370" s="43">
        <f t="shared" si="45"/>
        <v>0</v>
      </c>
      <c r="V370" s="43">
        <f>IF(N370&lt;&gt;0,IF(N370=SVS,0,IF(N370=SVSg,0,IF(N370=Stundenverrechnungssatz!G410,0,IF(N370=Stundenverrechnungssatz!I410,0,IF(N370=Stundenverrechnungssatz!K410,0,IF(N370=Stundenverrechnungssatz!M410,0,1)))))))</f>
        <v>0</v>
      </c>
    </row>
    <row r="371" spans="1:23" s="44" customFormat="1" ht="15" customHeight="1" x14ac:dyDescent="0.2">
      <c r="A371" s="99">
        <v>365</v>
      </c>
      <c r="B371" s="99">
        <v>1</v>
      </c>
      <c r="C371" s="100" t="s">
        <v>196</v>
      </c>
      <c r="D371" s="100"/>
      <c r="E371" s="100" t="s">
        <v>450</v>
      </c>
      <c r="F371" s="100">
        <v>326</v>
      </c>
      <c r="G371" s="100" t="s">
        <v>37</v>
      </c>
      <c r="H371" s="100" t="s">
        <v>322</v>
      </c>
      <c r="I371" s="101">
        <v>28.69</v>
      </c>
      <c r="J371" s="144"/>
      <c r="K371" s="184" t="s">
        <v>31</v>
      </c>
      <c r="L371" s="138" t="s">
        <v>740</v>
      </c>
      <c r="M371" s="102">
        <v>49.4</v>
      </c>
      <c r="N371" s="139">
        <f t="shared" si="41"/>
        <v>17.98</v>
      </c>
      <c r="O371" s="140" t="str">
        <f t="shared" si="42"/>
        <v/>
      </c>
      <c r="P371" s="189">
        <f t="shared" si="43"/>
        <v>1417.2860000000001</v>
      </c>
      <c r="Q371" s="189" t="e">
        <f t="shared" si="46"/>
        <v>#VALUE!</v>
      </c>
      <c r="R371" s="189" t="e">
        <f t="shared" si="47"/>
        <v>#VALUE!</v>
      </c>
      <c r="S371" s="43" t="str">
        <f t="shared" si="44"/>
        <v>A</v>
      </c>
      <c r="T371" s="43">
        <f t="shared" si="48"/>
        <v>17.98</v>
      </c>
      <c r="U371" s="43">
        <f t="shared" si="45"/>
        <v>0</v>
      </c>
      <c r="V371" s="43">
        <f>IF(N371&lt;&gt;0,IF(N371=SVS,0,IF(N371=SVSg,0,IF(N371=Stundenverrechnungssatz!G411,0,IF(N371=Stundenverrechnungssatz!I411,0,IF(N371=Stundenverrechnungssatz!K411,0,IF(N371=Stundenverrechnungssatz!M411,0,1)))))))</f>
        <v>0</v>
      </c>
    </row>
    <row r="372" spans="1:23" s="44" customFormat="1" ht="15" customHeight="1" x14ac:dyDescent="0.2">
      <c r="A372" s="51">
        <v>366</v>
      </c>
      <c r="B372" s="99">
        <v>1</v>
      </c>
      <c r="C372" s="100" t="s">
        <v>196</v>
      </c>
      <c r="D372" s="100"/>
      <c r="E372" s="100" t="s">
        <v>450</v>
      </c>
      <c r="F372" s="100">
        <v>328</v>
      </c>
      <c r="G372" s="100" t="s">
        <v>37</v>
      </c>
      <c r="H372" s="100" t="s">
        <v>322</v>
      </c>
      <c r="I372" s="101">
        <v>22.81</v>
      </c>
      <c r="J372" s="144"/>
      <c r="K372" s="184" t="s">
        <v>31</v>
      </c>
      <c r="L372" s="138" t="s">
        <v>740</v>
      </c>
      <c r="M372" s="102">
        <v>49.4</v>
      </c>
      <c r="N372" s="139">
        <f t="shared" si="41"/>
        <v>17.98</v>
      </c>
      <c r="O372" s="140" t="str">
        <f t="shared" si="42"/>
        <v/>
      </c>
      <c r="P372" s="189">
        <f t="shared" si="43"/>
        <v>1126.8139999999999</v>
      </c>
      <c r="Q372" s="189" t="e">
        <f t="shared" si="46"/>
        <v>#VALUE!</v>
      </c>
      <c r="R372" s="189" t="e">
        <f t="shared" si="47"/>
        <v>#VALUE!</v>
      </c>
      <c r="S372" s="43" t="str">
        <f t="shared" si="44"/>
        <v>A</v>
      </c>
      <c r="T372" s="43">
        <f t="shared" si="48"/>
        <v>17.98</v>
      </c>
      <c r="U372" s="43">
        <f t="shared" si="45"/>
        <v>0</v>
      </c>
      <c r="V372" s="43">
        <f>IF(N372&lt;&gt;0,IF(N372=SVS,0,IF(N372=SVSg,0,IF(N372=Stundenverrechnungssatz!G412,0,IF(N372=Stundenverrechnungssatz!I412,0,IF(N372=Stundenverrechnungssatz!K412,0,IF(N372=Stundenverrechnungssatz!M412,0,1)))))))</f>
        <v>0</v>
      </c>
    </row>
    <row r="373" spans="1:23" s="44" customFormat="1" ht="15" customHeight="1" x14ac:dyDescent="0.2">
      <c r="A373" s="99">
        <v>367</v>
      </c>
      <c r="B373" s="99">
        <v>1</v>
      </c>
      <c r="C373" s="100" t="s">
        <v>196</v>
      </c>
      <c r="D373" s="100"/>
      <c r="E373" s="100" t="s">
        <v>450</v>
      </c>
      <c r="F373" s="100">
        <v>330</v>
      </c>
      <c r="G373" s="100" t="s">
        <v>37</v>
      </c>
      <c r="H373" s="100" t="s">
        <v>322</v>
      </c>
      <c r="I373" s="101">
        <v>30.21</v>
      </c>
      <c r="J373" s="144"/>
      <c r="K373" s="184" t="s">
        <v>31</v>
      </c>
      <c r="L373" s="138" t="s">
        <v>740</v>
      </c>
      <c r="M373" s="102">
        <v>49.4</v>
      </c>
      <c r="N373" s="139">
        <f t="shared" si="41"/>
        <v>17.98</v>
      </c>
      <c r="O373" s="140" t="str">
        <f t="shared" si="42"/>
        <v/>
      </c>
      <c r="P373" s="189">
        <f t="shared" si="43"/>
        <v>1492.374</v>
      </c>
      <c r="Q373" s="189" t="e">
        <f t="shared" si="46"/>
        <v>#VALUE!</v>
      </c>
      <c r="R373" s="189" t="e">
        <f t="shared" si="47"/>
        <v>#VALUE!</v>
      </c>
      <c r="S373" s="43" t="str">
        <f t="shared" si="44"/>
        <v>A</v>
      </c>
      <c r="T373" s="43">
        <f t="shared" si="48"/>
        <v>17.98</v>
      </c>
      <c r="U373" s="43">
        <f t="shared" si="45"/>
        <v>0</v>
      </c>
      <c r="V373" s="43">
        <f>IF(N373&lt;&gt;0,IF(N373=SVS,0,IF(N373=SVSg,0,IF(N373=Stundenverrechnungssatz!G413,0,IF(N373=Stundenverrechnungssatz!I413,0,IF(N373=Stundenverrechnungssatz!K413,0,IF(N373=Stundenverrechnungssatz!M413,0,1)))))))</f>
        <v>0</v>
      </c>
    </row>
    <row r="374" spans="1:23" s="44" customFormat="1" ht="15" customHeight="1" x14ac:dyDescent="0.2">
      <c r="A374" s="51">
        <v>368</v>
      </c>
      <c r="B374" s="99">
        <v>1</v>
      </c>
      <c r="C374" s="100" t="s">
        <v>196</v>
      </c>
      <c r="D374" s="100"/>
      <c r="E374" s="100" t="s">
        <v>450</v>
      </c>
      <c r="F374" s="100">
        <v>331</v>
      </c>
      <c r="G374" s="100" t="s">
        <v>37</v>
      </c>
      <c r="H374" s="100" t="s">
        <v>322</v>
      </c>
      <c r="I374" s="101">
        <v>21.39</v>
      </c>
      <c r="J374" s="144"/>
      <c r="K374" s="184" t="s">
        <v>46</v>
      </c>
      <c r="L374" s="138"/>
      <c r="M374" s="102">
        <v>98.8</v>
      </c>
      <c r="N374" s="139">
        <f t="shared" si="41"/>
        <v>17.98</v>
      </c>
      <c r="O374" s="140" t="str">
        <f t="shared" si="42"/>
        <v/>
      </c>
      <c r="P374" s="189">
        <f t="shared" si="43"/>
        <v>2113.3319999999999</v>
      </c>
      <c r="Q374" s="189" t="e">
        <f t="shared" si="46"/>
        <v>#VALUE!</v>
      </c>
      <c r="R374" s="189" t="e">
        <f t="shared" si="47"/>
        <v>#VALUE!</v>
      </c>
      <c r="S374" s="43" t="str">
        <f t="shared" si="44"/>
        <v>A</v>
      </c>
      <c r="T374" s="43">
        <f t="shared" si="48"/>
        <v>17.98</v>
      </c>
      <c r="U374" s="43">
        <f t="shared" si="45"/>
        <v>0</v>
      </c>
      <c r="V374" s="43">
        <f>IF(N374&lt;&gt;0,IF(N374=SVS,0,IF(N374=SVSg,0,IF(N374=Stundenverrechnungssatz!G414,0,IF(N374=Stundenverrechnungssatz!I414,0,IF(N374=Stundenverrechnungssatz!K414,0,IF(N374=Stundenverrechnungssatz!M414,0,1)))))))</f>
        <v>0</v>
      </c>
    </row>
    <row r="375" spans="1:23" s="44" customFormat="1" ht="15" customHeight="1" x14ac:dyDescent="0.2">
      <c r="A375" s="99">
        <v>369</v>
      </c>
      <c r="B375" s="99">
        <v>1</v>
      </c>
      <c r="C375" s="100" t="s">
        <v>196</v>
      </c>
      <c r="D375" s="100"/>
      <c r="E375" s="100" t="s">
        <v>450</v>
      </c>
      <c r="F375" s="100">
        <v>332</v>
      </c>
      <c r="G375" s="100" t="s">
        <v>37</v>
      </c>
      <c r="H375" s="100" t="s">
        <v>322</v>
      </c>
      <c r="I375" s="101">
        <v>31.56</v>
      </c>
      <c r="J375" s="144"/>
      <c r="K375" s="184" t="s">
        <v>31</v>
      </c>
      <c r="L375" s="138" t="s">
        <v>740</v>
      </c>
      <c r="M375" s="102">
        <v>49.4</v>
      </c>
      <c r="N375" s="139">
        <f t="shared" si="41"/>
        <v>17.98</v>
      </c>
      <c r="O375" s="140" t="str">
        <f t="shared" si="42"/>
        <v/>
      </c>
      <c r="P375" s="189">
        <f t="shared" si="43"/>
        <v>1559.0639999999999</v>
      </c>
      <c r="Q375" s="189" t="e">
        <f t="shared" si="46"/>
        <v>#VALUE!</v>
      </c>
      <c r="R375" s="189" t="e">
        <f t="shared" si="47"/>
        <v>#VALUE!</v>
      </c>
      <c r="S375" s="43" t="str">
        <f t="shared" si="44"/>
        <v>A</v>
      </c>
      <c r="T375" s="43">
        <f t="shared" si="48"/>
        <v>17.98</v>
      </c>
      <c r="U375" s="43">
        <f t="shared" si="45"/>
        <v>0</v>
      </c>
      <c r="V375" s="43">
        <f>IF(N375&lt;&gt;0,IF(N375=SVS,0,IF(N375=SVSg,0,IF(N375=Stundenverrechnungssatz!G415,0,IF(N375=Stundenverrechnungssatz!I415,0,IF(N375=Stundenverrechnungssatz!K415,0,IF(N375=Stundenverrechnungssatz!M415,0,1)))))))</f>
        <v>0</v>
      </c>
    </row>
    <row r="376" spans="1:23" s="44" customFormat="1" ht="15" customHeight="1" x14ac:dyDescent="0.2">
      <c r="A376" s="51">
        <v>370</v>
      </c>
      <c r="B376" s="99">
        <v>1</v>
      </c>
      <c r="C376" s="100" t="s">
        <v>196</v>
      </c>
      <c r="D376" s="100"/>
      <c r="E376" s="100" t="s">
        <v>450</v>
      </c>
      <c r="F376" s="100">
        <v>335</v>
      </c>
      <c r="G376" s="100" t="s">
        <v>331</v>
      </c>
      <c r="H376" s="100" t="s">
        <v>322</v>
      </c>
      <c r="I376" s="101">
        <v>18.98</v>
      </c>
      <c r="J376" s="144"/>
      <c r="K376" s="184" t="s">
        <v>47</v>
      </c>
      <c r="L376" s="138"/>
      <c r="M376" s="102">
        <v>247.01</v>
      </c>
      <c r="N376" s="139">
        <f t="shared" si="41"/>
        <v>17.98</v>
      </c>
      <c r="O376" s="140" t="str">
        <f t="shared" si="42"/>
        <v/>
      </c>
      <c r="P376" s="189">
        <f t="shared" si="43"/>
        <v>4688.2497999999996</v>
      </c>
      <c r="Q376" s="189" t="e">
        <f t="shared" si="46"/>
        <v>#VALUE!</v>
      </c>
      <c r="R376" s="189" t="e">
        <f t="shared" si="47"/>
        <v>#VALUE!</v>
      </c>
      <c r="S376" s="43" t="str">
        <f t="shared" si="44"/>
        <v>D</v>
      </c>
      <c r="T376" s="43">
        <f t="shared" si="48"/>
        <v>17.98</v>
      </c>
      <c r="U376" s="43">
        <f t="shared" si="45"/>
        <v>0</v>
      </c>
      <c r="V376" s="43">
        <f>IF(N376&lt;&gt;0,IF(N376=SVS,0,IF(N376=SVSg,0,IF(N376=Stundenverrechnungssatz!G416,0,IF(N376=Stundenverrechnungssatz!I416,0,IF(N376=Stundenverrechnungssatz!K416,0,IF(N376=Stundenverrechnungssatz!M416,0,1)))))))</f>
        <v>0</v>
      </c>
    </row>
    <row r="377" spans="1:23" s="44" customFormat="1" ht="15" customHeight="1" x14ac:dyDescent="0.2">
      <c r="A377" s="99">
        <v>371</v>
      </c>
      <c r="B377" s="99">
        <v>1</v>
      </c>
      <c r="C377" s="100" t="s">
        <v>196</v>
      </c>
      <c r="D377" s="100"/>
      <c r="E377" s="100" t="s">
        <v>450</v>
      </c>
      <c r="F377" s="100">
        <v>338</v>
      </c>
      <c r="G377" s="100" t="s">
        <v>37</v>
      </c>
      <c r="H377" s="100" t="s">
        <v>322</v>
      </c>
      <c r="I377" s="101">
        <v>16.55</v>
      </c>
      <c r="J377" s="144"/>
      <c r="K377" s="184" t="s">
        <v>31</v>
      </c>
      <c r="L377" s="138" t="s">
        <v>740</v>
      </c>
      <c r="M377" s="102">
        <v>49.4</v>
      </c>
      <c r="N377" s="139">
        <f t="shared" si="41"/>
        <v>17.98</v>
      </c>
      <c r="O377" s="140" t="str">
        <f t="shared" si="42"/>
        <v/>
      </c>
      <c r="P377" s="189">
        <f t="shared" si="43"/>
        <v>817.57</v>
      </c>
      <c r="Q377" s="189" t="e">
        <f t="shared" si="46"/>
        <v>#VALUE!</v>
      </c>
      <c r="R377" s="189" t="e">
        <f t="shared" si="47"/>
        <v>#VALUE!</v>
      </c>
      <c r="S377" s="43" t="str">
        <f t="shared" si="44"/>
        <v>A</v>
      </c>
      <c r="T377" s="43">
        <f t="shared" si="48"/>
        <v>17.98</v>
      </c>
      <c r="U377" s="43">
        <f t="shared" si="45"/>
        <v>0</v>
      </c>
      <c r="V377" s="43">
        <f>IF(N377&lt;&gt;0,IF(N377=SVS,0,IF(N377=SVSg,0,IF(N377=Stundenverrechnungssatz!G417,0,IF(N377=Stundenverrechnungssatz!I417,0,IF(N377=Stundenverrechnungssatz!K417,0,IF(N377=Stundenverrechnungssatz!M417,0,1)))))))</f>
        <v>0</v>
      </c>
    </row>
    <row r="378" spans="1:23" s="44" customFormat="1" ht="15" customHeight="1" x14ac:dyDescent="0.2">
      <c r="A378" s="51">
        <v>372</v>
      </c>
      <c r="B378" s="99">
        <v>1</v>
      </c>
      <c r="C378" s="100" t="s">
        <v>196</v>
      </c>
      <c r="D378" s="100"/>
      <c r="E378" s="100" t="s">
        <v>450</v>
      </c>
      <c r="F378" s="100">
        <v>340</v>
      </c>
      <c r="G378" s="100" t="s">
        <v>37</v>
      </c>
      <c r="H378" s="100" t="s">
        <v>322</v>
      </c>
      <c r="I378" s="101">
        <v>22.79</v>
      </c>
      <c r="J378" s="144"/>
      <c r="K378" s="184" t="s">
        <v>46</v>
      </c>
      <c r="L378" s="138"/>
      <c r="M378" s="102">
        <v>98.8</v>
      </c>
      <c r="N378" s="139">
        <f t="shared" si="41"/>
        <v>17.98</v>
      </c>
      <c r="O378" s="140" t="str">
        <f t="shared" si="42"/>
        <v/>
      </c>
      <c r="P378" s="189">
        <f t="shared" si="43"/>
        <v>2251.652</v>
      </c>
      <c r="Q378" s="189" t="e">
        <f t="shared" si="46"/>
        <v>#VALUE!</v>
      </c>
      <c r="R378" s="189" t="e">
        <f t="shared" si="47"/>
        <v>#VALUE!</v>
      </c>
      <c r="S378" s="43" t="str">
        <f t="shared" si="44"/>
        <v>A</v>
      </c>
      <c r="T378" s="43">
        <f t="shared" si="48"/>
        <v>17.98</v>
      </c>
      <c r="U378" s="43">
        <f t="shared" si="45"/>
        <v>0</v>
      </c>
      <c r="V378" s="43">
        <f>IF(N378&lt;&gt;0,IF(N378=SVS,0,IF(N378=SVSg,0,IF(N378=Stundenverrechnungssatz!G418,0,IF(N378=Stundenverrechnungssatz!I418,0,IF(N378=Stundenverrechnungssatz!K418,0,IF(N378=Stundenverrechnungssatz!M418,0,1)))))))</f>
        <v>0</v>
      </c>
    </row>
    <row r="379" spans="1:23" s="44" customFormat="1" ht="15" customHeight="1" x14ac:dyDescent="0.2">
      <c r="A379" s="99">
        <v>373</v>
      </c>
      <c r="B379" s="99">
        <v>1</v>
      </c>
      <c r="C379" s="100" t="s">
        <v>196</v>
      </c>
      <c r="D379" s="100"/>
      <c r="E379" s="100" t="s">
        <v>450</v>
      </c>
      <c r="F379" s="100">
        <v>341</v>
      </c>
      <c r="G379" s="100" t="s">
        <v>331</v>
      </c>
      <c r="H379" s="100" t="s">
        <v>322</v>
      </c>
      <c r="I379" s="101">
        <v>23.79</v>
      </c>
      <c r="J379" s="144"/>
      <c r="K379" s="184" t="s">
        <v>47</v>
      </c>
      <c r="L379" s="138"/>
      <c r="M379" s="102">
        <v>247.01</v>
      </c>
      <c r="N379" s="139">
        <f t="shared" si="41"/>
        <v>17.98</v>
      </c>
      <c r="O379" s="140" t="str">
        <f t="shared" si="42"/>
        <v/>
      </c>
      <c r="P379" s="189">
        <f t="shared" si="43"/>
        <v>5876.3678999999993</v>
      </c>
      <c r="Q379" s="189" t="e">
        <f t="shared" si="46"/>
        <v>#VALUE!</v>
      </c>
      <c r="R379" s="189" t="e">
        <f t="shared" si="47"/>
        <v>#VALUE!</v>
      </c>
      <c r="S379" s="43" t="str">
        <f t="shared" si="44"/>
        <v>D</v>
      </c>
      <c r="T379" s="43">
        <f t="shared" si="48"/>
        <v>17.98</v>
      </c>
      <c r="U379" s="43">
        <f t="shared" si="45"/>
        <v>0</v>
      </c>
      <c r="V379" s="43">
        <f>IF(N379&lt;&gt;0,IF(N379=SVS,0,IF(N379=SVSg,0,IF(N379=Stundenverrechnungssatz!G419,0,IF(N379=Stundenverrechnungssatz!I419,0,IF(N379=Stundenverrechnungssatz!K419,0,IF(N379=Stundenverrechnungssatz!M419,0,1)))))))</f>
        <v>0</v>
      </c>
    </row>
    <row r="380" spans="1:23" s="44" customFormat="1" ht="15" customHeight="1" x14ac:dyDescent="0.2">
      <c r="A380" s="51">
        <v>374</v>
      </c>
      <c r="B380" s="99">
        <v>1</v>
      </c>
      <c r="C380" s="100" t="s">
        <v>196</v>
      </c>
      <c r="D380" s="100"/>
      <c r="E380" s="100" t="s">
        <v>450</v>
      </c>
      <c r="F380" s="100">
        <v>342</v>
      </c>
      <c r="G380" s="100" t="s">
        <v>37</v>
      </c>
      <c r="H380" s="100" t="s">
        <v>322</v>
      </c>
      <c r="I380" s="101">
        <v>23.02</v>
      </c>
      <c r="J380" s="144"/>
      <c r="K380" s="184" t="s">
        <v>46</v>
      </c>
      <c r="L380" s="138"/>
      <c r="M380" s="102">
        <v>98.8</v>
      </c>
      <c r="N380" s="139">
        <f t="shared" si="41"/>
        <v>17.98</v>
      </c>
      <c r="O380" s="140" t="str">
        <f t="shared" si="42"/>
        <v/>
      </c>
      <c r="P380" s="189">
        <f t="shared" si="43"/>
        <v>2274.3759999999997</v>
      </c>
      <c r="Q380" s="189" t="e">
        <f t="shared" si="46"/>
        <v>#VALUE!</v>
      </c>
      <c r="R380" s="189" t="e">
        <f t="shared" si="47"/>
        <v>#VALUE!</v>
      </c>
      <c r="S380" s="43" t="str">
        <f t="shared" si="44"/>
        <v>A</v>
      </c>
      <c r="T380" s="43">
        <f t="shared" si="48"/>
        <v>17.98</v>
      </c>
      <c r="U380" s="43">
        <f t="shared" si="45"/>
        <v>0</v>
      </c>
      <c r="V380" s="43">
        <f>IF(N380&lt;&gt;0,IF(N380=SVS,0,IF(N380=SVSg,0,IF(N380=Stundenverrechnungssatz!G420,0,IF(N380=Stundenverrechnungssatz!I420,0,IF(N380=Stundenverrechnungssatz!K420,0,IF(N380=Stundenverrechnungssatz!M420,0,1)))))))</f>
        <v>0</v>
      </c>
    </row>
    <row r="381" spans="1:23" s="44" customFormat="1" ht="15" customHeight="1" x14ac:dyDescent="0.2">
      <c r="A381" s="99">
        <v>375</v>
      </c>
      <c r="B381" s="99">
        <v>1</v>
      </c>
      <c r="C381" s="100" t="s">
        <v>196</v>
      </c>
      <c r="D381" s="100"/>
      <c r="E381" s="100" t="s">
        <v>450</v>
      </c>
      <c r="F381" s="100">
        <v>343</v>
      </c>
      <c r="G381" s="100" t="s">
        <v>37</v>
      </c>
      <c r="H381" s="100" t="s">
        <v>322</v>
      </c>
      <c r="I381" s="101">
        <v>25.92</v>
      </c>
      <c r="J381" s="144"/>
      <c r="K381" s="184" t="s">
        <v>31</v>
      </c>
      <c r="L381" s="138" t="s">
        <v>740</v>
      </c>
      <c r="M381" s="102">
        <v>49.4</v>
      </c>
      <c r="N381" s="139">
        <f t="shared" si="41"/>
        <v>17.98</v>
      </c>
      <c r="O381" s="140" t="str">
        <f t="shared" si="42"/>
        <v/>
      </c>
      <c r="P381" s="189">
        <f t="shared" si="43"/>
        <v>1280.4480000000001</v>
      </c>
      <c r="Q381" s="189" t="e">
        <f t="shared" si="46"/>
        <v>#VALUE!</v>
      </c>
      <c r="R381" s="189" t="e">
        <f t="shared" si="47"/>
        <v>#VALUE!</v>
      </c>
      <c r="S381" s="43" t="str">
        <f t="shared" si="44"/>
        <v>A</v>
      </c>
      <c r="T381" s="43">
        <f t="shared" si="48"/>
        <v>17.98</v>
      </c>
      <c r="U381" s="43">
        <f t="shared" si="45"/>
        <v>0</v>
      </c>
      <c r="V381" s="43">
        <f>IF(N381&lt;&gt;0,IF(N381=SVS,0,IF(N381=SVSg,0,IF(N381=Stundenverrechnungssatz!G421,0,IF(N381=Stundenverrechnungssatz!I421,0,IF(N381=Stundenverrechnungssatz!K421,0,IF(N381=Stundenverrechnungssatz!M421,0,1)))))))</f>
        <v>0</v>
      </c>
    </row>
    <row r="382" spans="1:23" s="45" customFormat="1" ht="15" customHeight="1" x14ac:dyDescent="0.2">
      <c r="A382" s="51">
        <v>376</v>
      </c>
      <c r="B382" s="99">
        <v>1</v>
      </c>
      <c r="C382" s="100" t="s">
        <v>196</v>
      </c>
      <c r="D382" s="100"/>
      <c r="E382" s="100" t="s">
        <v>450</v>
      </c>
      <c r="F382" s="100">
        <v>344</v>
      </c>
      <c r="G382" s="100" t="s">
        <v>37</v>
      </c>
      <c r="H382" s="100" t="s">
        <v>322</v>
      </c>
      <c r="I382" s="101">
        <v>22.79</v>
      </c>
      <c r="J382" s="144"/>
      <c r="K382" s="184" t="s">
        <v>46</v>
      </c>
      <c r="L382" s="138"/>
      <c r="M382" s="102">
        <v>98.8</v>
      </c>
      <c r="N382" s="139">
        <f t="shared" si="41"/>
        <v>17.98</v>
      </c>
      <c r="O382" s="140" t="str">
        <f t="shared" si="42"/>
        <v/>
      </c>
      <c r="P382" s="189">
        <f t="shared" si="43"/>
        <v>2251.652</v>
      </c>
      <c r="Q382" s="189" t="e">
        <f t="shared" si="46"/>
        <v>#VALUE!</v>
      </c>
      <c r="R382" s="189" t="e">
        <f t="shared" si="47"/>
        <v>#VALUE!</v>
      </c>
      <c r="S382" s="43" t="str">
        <f t="shared" si="44"/>
        <v>A</v>
      </c>
      <c r="T382" s="43">
        <f t="shared" si="48"/>
        <v>17.98</v>
      </c>
      <c r="U382" s="43">
        <f t="shared" si="45"/>
        <v>0</v>
      </c>
      <c r="V382" s="43">
        <f>IF(N382&lt;&gt;0,IF(N382=SVS,0,IF(N382=SVSg,0,IF(N382=Stundenverrechnungssatz!G422,0,IF(N382=Stundenverrechnungssatz!I422,0,IF(N382=Stundenverrechnungssatz!K422,0,IF(N382=Stundenverrechnungssatz!M422,0,1)))))))</f>
        <v>0</v>
      </c>
      <c r="W382" s="44"/>
    </row>
    <row r="383" spans="1:23" s="45" customFormat="1" ht="15" customHeight="1" x14ac:dyDescent="0.2">
      <c r="A383" s="99">
        <v>377</v>
      </c>
      <c r="B383" s="99">
        <v>1</v>
      </c>
      <c r="C383" s="100" t="s">
        <v>196</v>
      </c>
      <c r="D383" s="100"/>
      <c r="E383" s="100" t="s">
        <v>450</v>
      </c>
      <c r="F383" s="100">
        <v>345</v>
      </c>
      <c r="G383" s="100" t="s">
        <v>37</v>
      </c>
      <c r="H383" s="100" t="s">
        <v>322</v>
      </c>
      <c r="I383" s="101">
        <v>22.67</v>
      </c>
      <c r="J383" s="144"/>
      <c r="K383" s="184" t="s">
        <v>31</v>
      </c>
      <c r="L383" s="138" t="s">
        <v>740</v>
      </c>
      <c r="M383" s="102">
        <v>49.4</v>
      </c>
      <c r="N383" s="139">
        <f t="shared" si="41"/>
        <v>17.98</v>
      </c>
      <c r="O383" s="140" t="str">
        <f t="shared" si="42"/>
        <v/>
      </c>
      <c r="P383" s="189">
        <f t="shared" si="43"/>
        <v>1119.8980000000001</v>
      </c>
      <c r="Q383" s="189" t="e">
        <f t="shared" si="46"/>
        <v>#VALUE!</v>
      </c>
      <c r="R383" s="189" t="e">
        <f t="shared" si="47"/>
        <v>#VALUE!</v>
      </c>
      <c r="S383" s="43" t="str">
        <f t="shared" si="44"/>
        <v>A</v>
      </c>
      <c r="T383" s="43">
        <f t="shared" si="48"/>
        <v>17.98</v>
      </c>
      <c r="U383" s="43">
        <f t="shared" si="45"/>
        <v>0</v>
      </c>
      <c r="V383" s="43">
        <f>IF(N383&lt;&gt;0,IF(N383=SVS,0,IF(N383=SVSg,0,IF(N383=Stundenverrechnungssatz!G423,0,IF(N383=Stundenverrechnungssatz!I423,0,IF(N383=Stundenverrechnungssatz!K423,0,IF(N383=Stundenverrechnungssatz!M423,0,1)))))))</f>
        <v>0</v>
      </c>
      <c r="W383" s="44"/>
    </row>
    <row r="384" spans="1:23" s="45" customFormat="1" ht="15" customHeight="1" x14ac:dyDescent="0.2">
      <c r="A384" s="51">
        <v>378</v>
      </c>
      <c r="B384" s="99">
        <v>1</v>
      </c>
      <c r="C384" s="100" t="s">
        <v>196</v>
      </c>
      <c r="D384" s="100"/>
      <c r="E384" s="100" t="s">
        <v>450</v>
      </c>
      <c r="F384" s="100">
        <v>346</v>
      </c>
      <c r="G384" s="100" t="s">
        <v>37</v>
      </c>
      <c r="H384" s="100" t="s">
        <v>322</v>
      </c>
      <c r="I384" s="101">
        <v>22.79</v>
      </c>
      <c r="J384" s="144"/>
      <c r="K384" s="184" t="s">
        <v>31</v>
      </c>
      <c r="L384" s="138" t="s">
        <v>740</v>
      </c>
      <c r="M384" s="102">
        <v>49.4</v>
      </c>
      <c r="N384" s="139">
        <f t="shared" si="41"/>
        <v>17.98</v>
      </c>
      <c r="O384" s="140" t="str">
        <f t="shared" si="42"/>
        <v/>
      </c>
      <c r="P384" s="189">
        <f t="shared" si="43"/>
        <v>1125.826</v>
      </c>
      <c r="Q384" s="189" t="e">
        <f t="shared" si="46"/>
        <v>#VALUE!</v>
      </c>
      <c r="R384" s="189" t="e">
        <f t="shared" si="47"/>
        <v>#VALUE!</v>
      </c>
      <c r="S384" s="43" t="str">
        <f t="shared" si="44"/>
        <v>A</v>
      </c>
      <c r="T384" s="43">
        <f t="shared" si="48"/>
        <v>17.98</v>
      </c>
      <c r="U384" s="43">
        <f t="shared" si="45"/>
        <v>0</v>
      </c>
      <c r="V384" s="43">
        <f>IF(N384&lt;&gt;0,IF(N384=SVS,0,IF(N384=SVSg,0,IF(N384=Stundenverrechnungssatz!G424,0,IF(N384=Stundenverrechnungssatz!I424,0,IF(N384=Stundenverrechnungssatz!K424,0,IF(N384=Stundenverrechnungssatz!M424,0,1)))))))</f>
        <v>0</v>
      </c>
      <c r="W384" s="44"/>
    </row>
    <row r="385" spans="1:23" s="45" customFormat="1" ht="15" customHeight="1" x14ac:dyDescent="0.2">
      <c r="A385" s="99">
        <v>379</v>
      </c>
      <c r="B385" s="99">
        <v>1</v>
      </c>
      <c r="C385" s="100" t="s">
        <v>196</v>
      </c>
      <c r="D385" s="100"/>
      <c r="E385" s="100" t="s">
        <v>450</v>
      </c>
      <c r="F385" s="100">
        <v>347</v>
      </c>
      <c r="G385" s="100" t="s">
        <v>37</v>
      </c>
      <c r="H385" s="100" t="s">
        <v>322</v>
      </c>
      <c r="I385" s="101">
        <v>22.67</v>
      </c>
      <c r="J385" s="144"/>
      <c r="K385" s="184" t="s">
        <v>31</v>
      </c>
      <c r="L385" s="138" t="s">
        <v>740</v>
      </c>
      <c r="M385" s="102">
        <v>49.4</v>
      </c>
      <c r="N385" s="139">
        <f t="shared" si="41"/>
        <v>17.98</v>
      </c>
      <c r="O385" s="140" t="str">
        <f t="shared" si="42"/>
        <v/>
      </c>
      <c r="P385" s="189">
        <f t="shared" si="43"/>
        <v>1119.8980000000001</v>
      </c>
      <c r="Q385" s="189" t="e">
        <f t="shared" si="46"/>
        <v>#VALUE!</v>
      </c>
      <c r="R385" s="189" t="e">
        <f t="shared" si="47"/>
        <v>#VALUE!</v>
      </c>
      <c r="S385" s="43" t="str">
        <f t="shared" si="44"/>
        <v>A</v>
      </c>
      <c r="T385" s="43">
        <f t="shared" si="48"/>
        <v>17.98</v>
      </c>
      <c r="U385" s="43">
        <f t="shared" si="45"/>
        <v>0</v>
      </c>
      <c r="V385" s="43">
        <f>IF(N385&lt;&gt;0,IF(N385=SVS,0,IF(N385=SVSg,0,IF(N385=Stundenverrechnungssatz!G425,0,IF(N385=Stundenverrechnungssatz!I425,0,IF(N385=Stundenverrechnungssatz!K425,0,IF(N385=Stundenverrechnungssatz!M425,0,1)))))))</f>
        <v>0</v>
      </c>
      <c r="W385" s="44"/>
    </row>
    <row r="386" spans="1:23" s="45" customFormat="1" ht="15" customHeight="1" x14ac:dyDescent="0.2">
      <c r="A386" s="51">
        <v>380</v>
      </c>
      <c r="B386" s="99">
        <v>1</v>
      </c>
      <c r="C386" s="100" t="s">
        <v>196</v>
      </c>
      <c r="D386" s="100"/>
      <c r="E386" s="100" t="s">
        <v>450</v>
      </c>
      <c r="F386" s="100">
        <v>348</v>
      </c>
      <c r="G386" s="100" t="s">
        <v>37</v>
      </c>
      <c r="H386" s="100" t="s">
        <v>322</v>
      </c>
      <c r="I386" s="101">
        <v>28.28</v>
      </c>
      <c r="J386" s="144"/>
      <c r="K386" s="184" t="s">
        <v>31</v>
      </c>
      <c r="L386" s="138" t="s">
        <v>740</v>
      </c>
      <c r="M386" s="102">
        <v>49.4</v>
      </c>
      <c r="N386" s="139">
        <f t="shared" si="41"/>
        <v>17.98</v>
      </c>
      <c r="O386" s="140" t="str">
        <f t="shared" si="42"/>
        <v/>
      </c>
      <c r="P386" s="189">
        <f t="shared" si="43"/>
        <v>1397.0319999999999</v>
      </c>
      <c r="Q386" s="189" t="e">
        <f t="shared" si="46"/>
        <v>#VALUE!</v>
      </c>
      <c r="R386" s="189" t="e">
        <f t="shared" si="47"/>
        <v>#VALUE!</v>
      </c>
      <c r="S386" s="43" t="str">
        <f t="shared" si="44"/>
        <v>A</v>
      </c>
      <c r="T386" s="43">
        <f t="shared" si="48"/>
        <v>17.98</v>
      </c>
      <c r="U386" s="43">
        <f t="shared" si="45"/>
        <v>0</v>
      </c>
      <c r="V386" s="43">
        <f>IF(N386&lt;&gt;0,IF(N386=SVS,0,IF(N386=SVSg,0,IF(N386=Stundenverrechnungssatz!G426,0,IF(N386=Stundenverrechnungssatz!I426,0,IF(N386=Stundenverrechnungssatz!K426,0,IF(N386=Stundenverrechnungssatz!M426,0,1)))))))</f>
        <v>0</v>
      </c>
      <c r="W386" s="44"/>
    </row>
    <row r="387" spans="1:23" s="44" customFormat="1" ht="15" customHeight="1" x14ac:dyDescent="0.2">
      <c r="A387" s="99">
        <v>381</v>
      </c>
      <c r="B387" s="99">
        <v>1</v>
      </c>
      <c r="C387" s="100" t="s">
        <v>196</v>
      </c>
      <c r="D387" s="100"/>
      <c r="E387" s="100" t="s">
        <v>450</v>
      </c>
      <c r="F387" s="100">
        <v>349</v>
      </c>
      <c r="G387" s="100" t="s">
        <v>37</v>
      </c>
      <c r="H387" s="100" t="s">
        <v>322</v>
      </c>
      <c r="I387" s="101">
        <v>31.27</v>
      </c>
      <c r="J387" s="144"/>
      <c r="K387" s="184" t="s">
        <v>31</v>
      </c>
      <c r="L387" s="138" t="s">
        <v>740</v>
      </c>
      <c r="M387" s="102">
        <v>49.4</v>
      </c>
      <c r="N387" s="139">
        <f t="shared" si="41"/>
        <v>17.98</v>
      </c>
      <c r="O387" s="140" t="str">
        <f t="shared" si="42"/>
        <v/>
      </c>
      <c r="P387" s="189">
        <f t="shared" si="43"/>
        <v>1544.7379999999998</v>
      </c>
      <c r="Q387" s="189" t="e">
        <f t="shared" si="46"/>
        <v>#VALUE!</v>
      </c>
      <c r="R387" s="189" t="e">
        <f t="shared" si="47"/>
        <v>#VALUE!</v>
      </c>
      <c r="S387" s="43" t="str">
        <f t="shared" si="44"/>
        <v>A</v>
      </c>
      <c r="T387" s="43">
        <f t="shared" si="48"/>
        <v>17.98</v>
      </c>
      <c r="U387" s="43">
        <f t="shared" si="45"/>
        <v>0</v>
      </c>
      <c r="V387" s="43">
        <f>IF(N387&lt;&gt;0,IF(N387=SVS,0,IF(N387=SVSg,0,IF(N387=Stundenverrechnungssatz!G427,0,IF(N387=Stundenverrechnungssatz!I427,0,IF(N387=Stundenverrechnungssatz!K427,0,IF(N387=Stundenverrechnungssatz!M427,0,1)))))))</f>
        <v>0</v>
      </c>
    </row>
    <row r="388" spans="1:23" s="44" customFormat="1" ht="15" customHeight="1" x14ac:dyDescent="0.2">
      <c r="A388" s="51">
        <v>382</v>
      </c>
      <c r="B388" s="99">
        <v>1</v>
      </c>
      <c r="C388" s="100" t="s">
        <v>196</v>
      </c>
      <c r="D388" s="100"/>
      <c r="E388" s="100" t="s">
        <v>450</v>
      </c>
      <c r="F388" s="100" t="s">
        <v>451</v>
      </c>
      <c r="G388" s="100" t="s">
        <v>372</v>
      </c>
      <c r="H388" s="100" t="s">
        <v>205</v>
      </c>
      <c r="I388" s="101">
        <v>9.67</v>
      </c>
      <c r="J388" s="144"/>
      <c r="K388" s="184" t="s">
        <v>32</v>
      </c>
      <c r="L388" s="138"/>
      <c r="M388" s="102">
        <v>247.01</v>
      </c>
      <c r="N388" s="139">
        <f t="shared" si="41"/>
        <v>17.98</v>
      </c>
      <c r="O388" s="140" t="str">
        <f t="shared" si="42"/>
        <v/>
      </c>
      <c r="P388" s="189">
        <f t="shared" si="43"/>
        <v>2388.5866999999998</v>
      </c>
      <c r="Q388" s="189" t="e">
        <f t="shared" si="46"/>
        <v>#VALUE!</v>
      </c>
      <c r="R388" s="189" t="e">
        <f t="shared" si="47"/>
        <v>#VALUE!</v>
      </c>
      <c r="S388" s="43" t="str">
        <f t="shared" si="44"/>
        <v>C</v>
      </c>
      <c r="T388" s="43">
        <f t="shared" si="48"/>
        <v>17.98</v>
      </c>
      <c r="U388" s="43">
        <f t="shared" si="45"/>
        <v>0</v>
      </c>
      <c r="V388" s="43">
        <f>IF(N388&lt;&gt;0,IF(N388=SVS,0,IF(N388=SVSg,0,IF(N388=Stundenverrechnungssatz!G428,0,IF(N388=Stundenverrechnungssatz!I428,0,IF(N388=Stundenverrechnungssatz!K428,0,IF(N388=Stundenverrechnungssatz!M428,0,1)))))))</f>
        <v>0</v>
      </c>
    </row>
    <row r="389" spans="1:23" s="45" customFormat="1" ht="15" customHeight="1" x14ac:dyDescent="0.2">
      <c r="A389" s="99">
        <v>383</v>
      </c>
      <c r="B389" s="99">
        <v>1</v>
      </c>
      <c r="C389" s="100" t="s">
        <v>196</v>
      </c>
      <c r="D389" s="100"/>
      <c r="E389" s="100" t="s">
        <v>450</v>
      </c>
      <c r="F389" s="100" t="s">
        <v>451</v>
      </c>
      <c r="G389" s="100" t="s">
        <v>371</v>
      </c>
      <c r="H389" s="100" t="s">
        <v>205</v>
      </c>
      <c r="I389" s="101">
        <v>12.4</v>
      </c>
      <c r="J389" s="144"/>
      <c r="K389" s="184" t="s">
        <v>32</v>
      </c>
      <c r="L389" s="138"/>
      <c r="M389" s="102">
        <v>247.01</v>
      </c>
      <c r="N389" s="139">
        <f t="shared" si="41"/>
        <v>17.98</v>
      </c>
      <c r="O389" s="140" t="str">
        <f t="shared" si="42"/>
        <v/>
      </c>
      <c r="P389" s="189">
        <f t="shared" si="43"/>
        <v>3062.924</v>
      </c>
      <c r="Q389" s="189" t="e">
        <f t="shared" si="46"/>
        <v>#VALUE!</v>
      </c>
      <c r="R389" s="189" t="e">
        <f t="shared" si="47"/>
        <v>#VALUE!</v>
      </c>
      <c r="S389" s="43" t="str">
        <f t="shared" si="44"/>
        <v>C</v>
      </c>
      <c r="T389" s="43">
        <f t="shared" si="48"/>
        <v>17.98</v>
      </c>
      <c r="U389" s="43">
        <f t="shared" si="45"/>
        <v>0</v>
      </c>
      <c r="V389" s="43">
        <f>IF(N389&lt;&gt;0,IF(N389=SVS,0,IF(N389=SVSg,0,IF(N389=Stundenverrechnungssatz!G429,0,IF(N389=Stundenverrechnungssatz!I429,0,IF(N389=Stundenverrechnungssatz!K429,0,IF(N389=Stundenverrechnungssatz!M429,0,1)))))))</f>
        <v>0</v>
      </c>
      <c r="W389" s="44"/>
    </row>
    <row r="390" spans="1:23" s="45" customFormat="1" ht="15" customHeight="1" x14ac:dyDescent="0.2">
      <c r="A390" s="51">
        <v>384</v>
      </c>
      <c r="B390" s="99">
        <v>1</v>
      </c>
      <c r="C390" s="100" t="s">
        <v>196</v>
      </c>
      <c r="D390" s="100"/>
      <c r="E390" s="100" t="s">
        <v>450</v>
      </c>
      <c r="F390" s="100" t="s">
        <v>452</v>
      </c>
      <c r="G390" s="100" t="s">
        <v>372</v>
      </c>
      <c r="H390" s="100" t="s">
        <v>205</v>
      </c>
      <c r="I390" s="101">
        <v>9.7899999999999991</v>
      </c>
      <c r="J390" s="144"/>
      <c r="K390" s="184" t="s">
        <v>32</v>
      </c>
      <c r="L390" s="138"/>
      <c r="M390" s="102">
        <v>247.01</v>
      </c>
      <c r="N390" s="139">
        <f t="shared" si="41"/>
        <v>17.98</v>
      </c>
      <c r="O390" s="140" t="str">
        <f t="shared" si="42"/>
        <v/>
      </c>
      <c r="P390" s="189">
        <f t="shared" si="43"/>
        <v>2418.2278999999999</v>
      </c>
      <c r="Q390" s="189" t="e">
        <f t="shared" si="46"/>
        <v>#VALUE!</v>
      </c>
      <c r="R390" s="189" t="e">
        <f t="shared" si="47"/>
        <v>#VALUE!</v>
      </c>
      <c r="S390" s="43" t="str">
        <f t="shared" si="44"/>
        <v>C</v>
      </c>
      <c r="T390" s="43">
        <f t="shared" si="48"/>
        <v>17.98</v>
      </c>
      <c r="U390" s="43">
        <f t="shared" si="45"/>
        <v>0</v>
      </c>
      <c r="V390" s="43">
        <f>IF(N390&lt;&gt;0,IF(N390=SVS,0,IF(N390=SVSg,0,IF(N390=Stundenverrechnungssatz!G430,0,IF(N390=Stundenverrechnungssatz!I430,0,IF(N390=Stundenverrechnungssatz!K430,0,IF(N390=Stundenverrechnungssatz!M430,0,1)))))))</f>
        <v>0</v>
      </c>
      <c r="W390" s="44"/>
    </row>
    <row r="391" spans="1:23" s="45" customFormat="1" ht="15" customHeight="1" x14ac:dyDescent="0.2">
      <c r="A391" s="99">
        <v>385</v>
      </c>
      <c r="B391" s="99">
        <v>1</v>
      </c>
      <c r="C391" s="100" t="s">
        <v>196</v>
      </c>
      <c r="D391" s="100"/>
      <c r="E391" s="100" t="s">
        <v>450</v>
      </c>
      <c r="F391" s="100" t="s">
        <v>452</v>
      </c>
      <c r="G391" s="100" t="s">
        <v>371</v>
      </c>
      <c r="H391" s="100" t="s">
        <v>205</v>
      </c>
      <c r="I391" s="101">
        <v>12.34</v>
      </c>
      <c r="J391" s="144"/>
      <c r="K391" s="184" t="s">
        <v>32</v>
      </c>
      <c r="L391" s="138"/>
      <c r="M391" s="102">
        <v>247.01</v>
      </c>
      <c r="N391" s="139">
        <f t="shared" ref="N391:N454" si="49">SVS</f>
        <v>17.98</v>
      </c>
      <c r="O391" s="140" t="str">
        <f t="shared" ref="O391:O454" si="50">IF(VLOOKUP(K391,Vorgaben,4,FALSE)=0,"",VLOOKUP(K391,Vorgaben,4,FALSE))</f>
        <v/>
      </c>
      <c r="P391" s="189">
        <f t="shared" ref="P391:P454" si="51">I391*M391</f>
        <v>3048.1034</v>
      </c>
      <c r="Q391" s="189" t="e">
        <f t="shared" si="46"/>
        <v>#VALUE!</v>
      </c>
      <c r="R391" s="189" t="e">
        <f t="shared" si="47"/>
        <v>#VALUE!</v>
      </c>
      <c r="S391" s="43" t="str">
        <f t="shared" ref="S391:S454" si="52">LEFT(K391,1)</f>
        <v>C</v>
      </c>
      <c r="T391" s="43">
        <f t="shared" si="48"/>
        <v>17.98</v>
      </c>
      <c r="U391" s="43">
        <f t="shared" ref="U391:U454" si="53">IF(J391="x",I391,0)</f>
        <v>0</v>
      </c>
      <c r="V391" s="43">
        <f>IF(N391&lt;&gt;0,IF(N391=SVS,0,IF(N391=SVSg,0,IF(N391=Stundenverrechnungssatz!G431,0,IF(N391=Stundenverrechnungssatz!I431,0,IF(N391=Stundenverrechnungssatz!K431,0,IF(N391=Stundenverrechnungssatz!M431,0,1)))))))</f>
        <v>0</v>
      </c>
      <c r="W391" s="44"/>
    </row>
    <row r="392" spans="1:23" s="45" customFormat="1" ht="15" customHeight="1" x14ac:dyDescent="0.2">
      <c r="A392" s="51">
        <v>386</v>
      </c>
      <c r="B392" s="99">
        <v>1</v>
      </c>
      <c r="C392" s="100" t="s">
        <v>196</v>
      </c>
      <c r="D392" s="100"/>
      <c r="E392" s="100" t="s">
        <v>450</v>
      </c>
      <c r="F392" s="100" t="s">
        <v>453</v>
      </c>
      <c r="G392" s="100" t="s">
        <v>445</v>
      </c>
      <c r="H392" s="100" t="s">
        <v>205</v>
      </c>
      <c r="I392" s="101">
        <v>10.53</v>
      </c>
      <c r="J392" s="144"/>
      <c r="K392" s="184" t="s">
        <v>52</v>
      </c>
      <c r="L392" s="138"/>
      <c r="M392" s="102">
        <v>247.01</v>
      </c>
      <c r="N392" s="139">
        <f t="shared" si="49"/>
        <v>17.98</v>
      </c>
      <c r="O392" s="140" t="str">
        <f t="shared" si="50"/>
        <v/>
      </c>
      <c r="P392" s="189">
        <f t="shared" si="51"/>
        <v>2601.0152999999996</v>
      </c>
      <c r="Q392" s="189" t="e">
        <f t="shared" ref="Q392:Q455" si="54">P392/O392</f>
        <v>#VALUE!</v>
      </c>
      <c r="R392" s="189" t="e">
        <f t="shared" ref="R392:R455" si="55">Q392*N392</f>
        <v>#VALUE!</v>
      </c>
      <c r="S392" s="43" t="str">
        <f t="shared" si="52"/>
        <v>K</v>
      </c>
      <c r="T392" s="43">
        <f t="shared" ref="T392:T455" si="56">IF(N392=SVS,N392,"")</f>
        <v>17.98</v>
      </c>
      <c r="U392" s="43">
        <f t="shared" si="53"/>
        <v>0</v>
      </c>
      <c r="V392" s="43">
        <f>IF(N392&lt;&gt;0,IF(N392=SVS,0,IF(N392=SVSg,0,IF(N392=Stundenverrechnungssatz!G432,0,IF(N392=Stundenverrechnungssatz!I432,0,IF(N392=Stundenverrechnungssatz!K432,0,IF(N392=Stundenverrechnungssatz!M432,0,1)))))))</f>
        <v>0</v>
      </c>
      <c r="W392" s="44"/>
    </row>
    <row r="393" spans="1:23" s="45" customFormat="1" ht="15" customHeight="1" x14ac:dyDescent="0.2">
      <c r="A393" s="99">
        <v>387</v>
      </c>
      <c r="B393" s="99">
        <v>1</v>
      </c>
      <c r="C393" s="100" t="s">
        <v>196</v>
      </c>
      <c r="D393" s="100"/>
      <c r="E393" s="100" t="s">
        <v>450</v>
      </c>
      <c r="F393" s="100" t="s">
        <v>454</v>
      </c>
      <c r="G393" s="100" t="s">
        <v>445</v>
      </c>
      <c r="H393" s="100" t="s">
        <v>205</v>
      </c>
      <c r="I393" s="101">
        <v>4.9000000000000004</v>
      </c>
      <c r="J393" s="144"/>
      <c r="K393" s="184" t="s">
        <v>52</v>
      </c>
      <c r="L393" s="138"/>
      <c r="M393" s="102">
        <v>247.01</v>
      </c>
      <c r="N393" s="139">
        <f t="shared" si="49"/>
        <v>17.98</v>
      </c>
      <c r="O393" s="140" t="str">
        <f t="shared" si="50"/>
        <v/>
      </c>
      <c r="P393" s="189">
        <f t="shared" si="51"/>
        <v>1210.3489999999999</v>
      </c>
      <c r="Q393" s="189" t="e">
        <f t="shared" si="54"/>
        <v>#VALUE!</v>
      </c>
      <c r="R393" s="189" t="e">
        <f t="shared" si="55"/>
        <v>#VALUE!</v>
      </c>
      <c r="S393" s="43" t="str">
        <f t="shared" si="52"/>
        <v>K</v>
      </c>
      <c r="T393" s="43">
        <f t="shared" si="56"/>
        <v>17.98</v>
      </c>
      <c r="U393" s="43">
        <f t="shared" si="53"/>
        <v>0</v>
      </c>
      <c r="V393" s="43">
        <f>IF(N393&lt;&gt;0,IF(N393=SVS,0,IF(N393=SVSg,0,IF(N393=Stundenverrechnungssatz!G433,0,IF(N393=Stundenverrechnungssatz!I433,0,IF(N393=Stundenverrechnungssatz!K433,0,IF(N393=Stundenverrechnungssatz!M433,0,1)))))))</f>
        <v>0</v>
      </c>
      <c r="W393" s="44"/>
    </row>
    <row r="394" spans="1:23" s="45" customFormat="1" ht="15" customHeight="1" x14ac:dyDescent="0.2">
      <c r="A394" s="51">
        <v>388</v>
      </c>
      <c r="B394" s="99">
        <v>1</v>
      </c>
      <c r="C394" s="100" t="s">
        <v>196</v>
      </c>
      <c r="D394" s="100"/>
      <c r="E394" s="100" t="s">
        <v>450</v>
      </c>
      <c r="F394" s="100"/>
      <c r="G394" s="100" t="s">
        <v>265</v>
      </c>
      <c r="H394" s="100" t="s">
        <v>205</v>
      </c>
      <c r="I394" s="101">
        <v>2.23</v>
      </c>
      <c r="J394" s="144"/>
      <c r="K394" s="184" t="s">
        <v>33</v>
      </c>
      <c r="L394" s="138"/>
      <c r="M394" s="102">
        <v>0</v>
      </c>
      <c r="N394" s="139">
        <f t="shared" si="49"/>
        <v>17.98</v>
      </c>
      <c r="O394" s="140">
        <f t="shared" si="50"/>
        <v>1.0000000000000001E-5</v>
      </c>
      <c r="P394" s="189">
        <f t="shared" si="51"/>
        <v>0</v>
      </c>
      <c r="Q394" s="189">
        <f t="shared" si="54"/>
        <v>0</v>
      </c>
      <c r="R394" s="189">
        <f t="shared" si="55"/>
        <v>0</v>
      </c>
      <c r="S394" s="43" t="str">
        <f t="shared" si="52"/>
        <v>N</v>
      </c>
      <c r="T394" s="43">
        <f t="shared" si="56"/>
        <v>17.98</v>
      </c>
      <c r="U394" s="43">
        <f t="shared" si="53"/>
        <v>0</v>
      </c>
      <c r="V394" s="43">
        <f>IF(N394&lt;&gt;0,IF(N394=SVS,0,IF(N394=SVSg,0,IF(N394=Stundenverrechnungssatz!G434,0,IF(N394=Stundenverrechnungssatz!I434,0,IF(N394=Stundenverrechnungssatz!K434,0,IF(N394=Stundenverrechnungssatz!M434,0,1)))))))</f>
        <v>0</v>
      </c>
      <c r="W394" s="44"/>
    </row>
    <row r="395" spans="1:23" s="45" customFormat="1" ht="15" customHeight="1" x14ac:dyDescent="0.2">
      <c r="A395" s="99">
        <v>389</v>
      </c>
      <c r="B395" s="99">
        <v>1</v>
      </c>
      <c r="C395" s="100" t="s">
        <v>196</v>
      </c>
      <c r="D395" s="100"/>
      <c r="E395" s="100" t="s">
        <v>450</v>
      </c>
      <c r="F395" s="100"/>
      <c r="G395" s="100" t="s">
        <v>204</v>
      </c>
      <c r="H395" s="100" t="s">
        <v>322</v>
      </c>
      <c r="I395" s="101">
        <v>72.05</v>
      </c>
      <c r="J395" s="144"/>
      <c r="K395" s="184" t="s">
        <v>51</v>
      </c>
      <c r="L395" s="138"/>
      <c r="M395" s="102">
        <v>98.8</v>
      </c>
      <c r="N395" s="139">
        <f t="shared" si="49"/>
        <v>17.98</v>
      </c>
      <c r="O395" s="140" t="str">
        <f t="shared" si="50"/>
        <v/>
      </c>
      <c r="P395" s="189">
        <f t="shared" si="51"/>
        <v>7118.54</v>
      </c>
      <c r="Q395" s="189" t="e">
        <f t="shared" si="54"/>
        <v>#VALUE!</v>
      </c>
      <c r="R395" s="189" t="e">
        <f t="shared" si="55"/>
        <v>#VALUE!</v>
      </c>
      <c r="S395" s="43" t="str">
        <f t="shared" si="52"/>
        <v>F</v>
      </c>
      <c r="T395" s="43">
        <f t="shared" si="56"/>
        <v>17.98</v>
      </c>
      <c r="U395" s="43">
        <f t="shared" si="53"/>
        <v>0</v>
      </c>
      <c r="V395" s="43">
        <f>IF(N395&lt;&gt;0,IF(N395=SVS,0,IF(N395=SVSg,0,IF(N395=Stundenverrechnungssatz!G435,0,IF(N395=Stundenverrechnungssatz!I435,0,IF(N395=Stundenverrechnungssatz!K435,0,IF(N395=Stundenverrechnungssatz!M435,0,1)))))))</f>
        <v>0</v>
      </c>
      <c r="W395" s="44"/>
    </row>
    <row r="396" spans="1:23" s="45" customFormat="1" ht="15" customHeight="1" x14ac:dyDescent="0.2">
      <c r="A396" s="51">
        <v>390</v>
      </c>
      <c r="B396" s="99">
        <v>1</v>
      </c>
      <c r="C396" s="100" t="s">
        <v>196</v>
      </c>
      <c r="D396" s="100"/>
      <c r="E396" s="100" t="s">
        <v>450</v>
      </c>
      <c r="F396" s="100"/>
      <c r="G396" s="100" t="s">
        <v>207</v>
      </c>
      <c r="H396" s="100" t="s">
        <v>322</v>
      </c>
      <c r="I396" s="101">
        <v>34.729999999999997</v>
      </c>
      <c r="J396" s="144"/>
      <c r="K396" s="184" t="s">
        <v>51</v>
      </c>
      <c r="L396" s="138"/>
      <c r="M396" s="102">
        <v>98.8</v>
      </c>
      <c r="N396" s="139">
        <f t="shared" si="49"/>
        <v>17.98</v>
      </c>
      <c r="O396" s="140" t="str">
        <f t="shared" si="50"/>
        <v/>
      </c>
      <c r="P396" s="189">
        <f t="shared" si="51"/>
        <v>3431.3239999999996</v>
      </c>
      <c r="Q396" s="189" t="e">
        <f t="shared" si="54"/>
        <v>#VALUE!</v>
      </c>
      <c r="R396" s="189" t="e">
        <f t="shared" si="55"/>
        <v>#VALUE!</v>
      </c>
      <c r="S396" s="43" t="str">
        <f t="shared" si="52"/>
        <v>F</v>
      </c>
      <c r="T396" s="43">
        <f t="shared" si="56"/>
        <v>17.98</v>
      </c>
      <c r="U396" s="43">
        <f t="shared" si="53"/>
        <v>0</v>
      </c>
      <c r="V396" s="43">
        <f>IF(N396&lt;&gt;0,IF(N396=SVS,0,IF(N396=SVSg,0,IF(N396=Stundenverrechnungssatz!G436,0,IF(N396=Stundenverrechnungssatz!I436,0,IF(N396=Stundenverrechnungssatz!K436,0,IF(N396=Stundenverrechnungssatz!M436,0,1)))))))</f>
        <v>0</v>
      </c>
      <c r="W396" s="44"/>
    </row>
    <row r="397" spans="1:23" s="45" customFormat="1" ht="15" customHeight="1" x14ac:dyDescent="0.2">
      <c r="A397" s="99">
        <v>391</v>
      </c>
      <c r="B397" s="99">
        <v>1</v>
      </c>
      <c r="C397" s="100" t="s">
        <v>196</v>
      </c>
      <c r="D397" s="100"/>
      <c r="E397" s="100" t="s">
        <v>450</v>
      </c>
      <c r="F397" s="100"/>
      <c r="G397" s="100" t="s">
        <v>220</v>
      </c>
      <c r="H397" s="100" t="s">
        <v>322</v>
      </c>
      <c r="I397" s="101">
        <v>18.43</v>
      </c>
      <c r="J397" s="144"/>
      <c r="K397" s="184" t="s">
        <v>51</v>
      </c>
      <c r="L397" s="138"/>
      <c r="M397" s="102">
        <v>98.8</v>
      </c>
      <c r="N397" s="139">
        <f t="shared" si="49"/>
        <v>17.98</v>
      </c>
      <c r="O397" s="140" t="str">
        <f t="shared" si="50"/>
        <v/>
      </c>
      <c r="P397" s="189">
        <f t="shared" si="51"/>
        <v>1820.884</v>
      </c>
      <c r="Q397" s="189" t="e">
        <f t="shared" si="54"/>
        <v>#VALUE!</v>
      </c>
      <c r="R397" s="189" t="e">
        <f t="shared" si="55"/>
        <v>#VALUE!</v>
      </c>
      <c r="S397" s="43" t="str">
        <f t="shared" si="52"/>
        <v>F</v>
      </c>
      <c r="T397" s="43">
        <f t="shared" si="56"/>
        <v>17.98</v>
      </c>
      <c r="U397" s="43">
        <f t="shared" si="53"/>
        <v>0</v>
      </c>
      <c r="V397" s="43">
        <f>IF(N397&lt;&gt;0,IF(N397=SVS,0,IF(N397=SVSg,0,IF(N397=Stundenverrechnungssatz!G437,0,IF(N397=Stundenverrechnungssatz!I437,0,IF(N397=Stundenverrechnungssatz!K437,0,IF(N397=Stundenverrechnungssatz!M437,0,1)))))))</f>
        <v>0</v>
      </c>
      <c r="W397" s="44"/>
    </row>
    <row r="398" spans="1:23" s="45" customFormat="1" ht="15" customHeight="1" x14ac:dyDescent="0.2">
      <c r="A398" s="51">
        <v>392</v>
      </c>
      <c r="B398" s="99">
        <v>1</v>
      </c>
      <c r="C398" s="100" t="s">
        <v>196</v>
      </c>
      <c r="D398" s="100"/>
      <c r="E398" s="100" t="s">
        <v>450</v>
      </c>
      <c r="F398" s="100"/>
      <c r="G398" s="100" t="s">
        <v>231</v>
      </c>
      <c r="H398" s="100" t="s">
        <v>322</v>
      </c>
      <c r="I398" s="101">
        <v>40.78</v>
      </c>
      <c r="J398" s="144"/>
      <c r="K398" s="184" t="s">
        <v>51</v>
      </c>
      <c r="L398" s="138"/>
      <c r="M398" s="102">
        <v>98.8</v>
      </c>
      <c r="N398" s="139">
        <f t="shared" si="49"/>
        <v>17.98</v>
      </c>
      <c r="O398" s="140" t="str">
        <f t="shared" si="50"/>
        <v/>
      </c>
      <c r="P398" s="189">
        <f t="shared" si="51"/>
        <v>4029.0639999999999</v>
      </c>
      <c r="Q398" s="189" t="e">
        <f t="shared" si="54"/>
        <v>#VALUE!</v>
      </c>
      <c r="R398" s="189" t="e">
        <f t="shared" si="55"/>
        <v>#VALUE!</v>
      </c>
      <c r="S398" s="43" t="str">
        <f t="shared" si="52"/>
        <v>F</v>
      </c>
      <c r="T398" s="43">
        <f t="shared" si="56"/>
        <v>17.98</v>
      </c>
      <c r="U398" s="43">
        <f t="shared" si="53"/>
        <v>0</v>
      </c>
      <c r="V398" s="43">
        <f>IF(N398&lt;&gt;0,IF(N398=SVS,0,IF(N398=SVSg,0,IF(N398=Stundenverrechnungssatz!G438,0,IF(N398=Stundenverrechnungssatz!I438,0,IF(N398=Stundenverrechnungssatz!K438,0,IF(N398=Stundenverrechnungssatz!M438,0,1)))))))</f>
        <v>0</v>
      </c>
      <c r="W398" s="44"/>
    </row>
    <row r="399" spans="1:23" s="44" customFormat="1" ht="15" customHeight="1" x14ac:dyDescent="0.2">
      <c r="A399" s="99">
        <v>393</v>
      </c>
      <c r="B399" s="99">
        <v>1</v>
      </c>
      <c r="C399" s="100" t="s">
        <v>196</v>
      </c>
      <c r="D399" s="100"/>
      <c r="E399" s="100" t="s">
        <v>450</v>
      </c>
      <c r="F399" s="100">
        <v>350</v>
      </c>
      <c r="G399" s="100" t="s">
        <v>37</v>
      </c>
      <c r="H399" s="100" t="s">
        <v>289</v>
      </c>
      <c r="I399" s="101">
        <v>13.46</v>
      </c>
      <c r="J399" s="144"/>
      <c r="K399" s="184" t="s">
        <v>31</v>
      </c>
      <c r="L399" s="138" t="s">
        <v>740</v>
      </c>
      <c r="M399" s="102">
        <v>49.4</v>
      </c>
      <c r="N399" s="139">
        <f t="shared" si="49"/>
        <v>17.98</v>
      </c>
      <c r="O399" s="140" t="str">
        <f t="shared" si="50"/>
        <v/>
      </c>
      <c r="P399" s="189">
        <f t="shared" si="51"/>
        <v>664.92399999999998</v>
      </c>
      <c r="Q399" s="189" t="e">
        <f t="shared" si="54"/>
        <v>#VALUE!</v>
      </c>
      <c r="R399" s="189" t="e">
        <f t="shared" si="55"/>
        <v>#VALUE!</v>
      </c>
      <c r="S399" s="43" t="str">
        <f t="shared" si="52"/>
        <v>A</v>
      </c>
      <c r="T399" s="43">
        <f t="shared" si="56"/>
        <v>17.98</v>
      </c>
      <c r="U399" s="43">
        <f t="shared" si="53"/>
        <v>0</v>
      </c>
      <c r="V399" s="43">
        <f>IF(N399&lt;&gt;0,IF(N399=SVS,0,IF(N399=SVSg,0,IF(N399=Stundenverrechnungssatz!G439,0,IF(N399=Stundenverrechnungssatz!I439,0,IF(N399=Stundenverrechnungssatz!K439,0,IF(N399=Stundenverrechnungssatz!M439,0,1)))))))</f>
        <v>0</v>
      </c>
    </row>
    <row r="400" spans="1:23" s="44" customFormat="1" ht="15" customHeight="1" x14ac:dyDescent="0.2">
      <c r="A400" s="51">
        <v>394</v>
      </c>
      <c r="B400" s="99">
        <v>1</v>
      </c>
      <c r="C400" s="100" t="s">
        <v>196</v>
      </c>
      <c r="D400" s="100"/>
      <c r="E400" s="100" t="s">
        <v>450</v>
      </c>
      <c r="F400" s="100">
        <v>351</v>
      </c>
      <c r="G400" s="100" t="s">
        <v>37</v>
      </c>
      <c r="H400" s="100" t="s">
        <v>289</v>
      </c>
      <c r="I400" s="101">
        <v>20.53</v>
      </c>
      <c r="J400" s="144"/>
      <c r="K400" s="184" t="s">
        <v>31</v>
      </c>
      <c r="L400" s="138" t="s">
        <v>740</v>
      </c>
      <c r="M400" s="102">
        <v>49.4</v>
      </c>
      <c r="N400" s="139">
        <f t="shared" si="49"/>
        <v>17.98</v>
      </c>
      <c r="O400" s="140" t="str">
        <f t="shared" si="50"/>
        <v/>
      </c>
      <c r="P400" s="189">
        <f t="shared" si="51"/>
        <v>1014.182</v>
      </c>
      <c r="Q400" s="189" t="e">
        <f t="shared" si="54"/>
        <v>#VALUE!</v>
      </c>
      <c r="R400" s="189" t="e">
        <f t="shared" si="55"/>
        <v>#VALUE!</v>
      </c>
      <c r="S400" s="43" t="str">
        <f t="shared" si="52"/>
        <v>A</v>
      </c>
      <c r="T400" s="43">
        <f t="shared" si="56"/>
        <v>17.98</v>
      </c>
      <c r="U400" s="43">
        <f t="shared" si="53"/>
        <v>0</v>
      </c>
      <c r="V400" s="43">
        <f>IF(N400&lt;&gt;0,IF(N400=SVS,0,IF(N400=SVSg,0,IF(N400=Stundenverrechnungssatz!G440,0,IF(N400=Stundenverrechnungssatz!I440,0,IF(N400=Stundenverrechnungssatz!K440,0,IF(N400=Stundenverrechnungssatz!M440,0,1)))))))</f>
        <v>0</v>
      </c>
    </row>
    <row r="401" spans="1:23" s="45" customFormat="1" ht="15" customHeight="1" x14ac:dyDescent="0.2">
      <c r="A401" s="99">
        <v>395</v>
      </c>
      <c r="B401" s="99">
        <v>1</v>
      </c>
      <c r="C401" s="100" t="s">
        <v>196</v>
      </c>
      <c r="D401" s="100"/>
      <c r="E401" s="100" t="s">
        <v>450</v>
      </c>
      <c r="F401" s="100">
        <v>352</v>
      </c>
      <c r="G401" s="100" t="s">
        <v>37</v>
      </c>
      <c r="H401" s="100" t="s">
        <v>289</v>
      </c>
      <c r="I401" s="101">
        <v>13.39</v>
      </c>
      <c r="J401" s="144"/>
      <c r="K401" s="184" t="s">
        <v>31</v>
      </c>
      <c r="L401" s="138" t="s">
        <v>740</v>
      </c>
      <c r="M401" s="102">
        <v>49.4</v>
      </c>
      <c r="N401" s="139">
        <f t="shared" si="49"/>
        <v>17.98</v>
      </c>
      <c r="O401" s="140" t="str">
        <f t="shared" si="50"/>
        <v/>
      </c>
      <c r="P401" s="189">
        <f t="shared" si="51"/>
        <v>661.46600000000001</v>
      </c>
      <c r="Q401" s="189" t="e">
        <f t="shared" si="54"/>
        <v>#VALUE!</v>
      </c>
      <c r="R401" s="189" t="e">
        <f t="shared" si="55"/>
        <v>#VALUE!</v>
      </c>
      <c r="S401" s="43" t="str">
        <f t="shared" si="52"/>
        <v>A</v>
      </c>
      <c r="T401" s="43">
        <f t="shared" si="56"/>
        <v>17.98</v>
      </c>
      <c r="U401" s="43">
        <f t="shared" si="53"/>
        <v>0</v>
      </c>
      <c r="V401" s="43">
        <f>IF(N401&lt;&gt;0,IF(N401=SVS,0,IF(N401=SVSg,0,IF(N401=Stundenverrechnungssatz!G441,0,IF(N401=Stundenverrechnungssatz!I441,0,IF(N401=Stundenverrechnungssatz!K441,0,IF(N401=Stundenverrechnungssatz!M441,0,1)))))))</f>
        <v>0</v>
      </c>
      <c r="W401" s="44"/>
    </row>
    <row r="402" spans="1:23" s="45" customFormat="1" ht="15" customHeight="1" x14ac:dyDescent="0.2">
      <c r="A402" s="51">
        <v>396</v>
      </c>
      <c r="B402" s="99">
        <v>1</v>
      </c>
      <c r="C402" s="100" t="s">
        <v>196</v>
      </c>
      <c r="D402" s="100"/>
      <c r="E402" s="100" t="s">
        <v>450</v>
      </c>
      <c r="F402" s="100">
        <v>353</v>
      </c>
      <c r="G402" s="100" t="s">
        <v>37</v>
      </c>
      <c r="H402" s="100" t="s">
        <v>289</v>
      </c>
      <c r="I402" s="101">
        <v>13.46</v>
      </c>
      <c r="J402" s="144"/>
      <c r="K402" s="184" t="s">
        <v>31</v>
      </c>
      <c r="L402" s="138" t="s">
        <v>740</v>
      </c>
      <c r="M402" s="102">
        <v>49.4</v>
      </c>
      <c r="N402" s="139">
        <f t="shared" si="49"/>
        <v>17.98</v>
      </c>
      <c r="O402" s="140" t="str">
        <f t="shared" si="50"/>
        <v/>
      </c>
      <c r="P402" s="189">
        <f t="shared" si="51"/>
        <v>664.92399999999998</v>
      </c>
      <c r="Q402" s="189" t="e">
        <f t="shared" si="54"/>
        <v>#VALUE!</v>
      </c>
      <c r="R402" s="189" t="e">
        <f t="shared" si="55"/>
        <v>#VALUE!</v>
      </c>
      <c r="S402" s="43" t="str">
        <f t="shared" si="52"/>
        <v>A</v>
      </c>
      <c r="T402" s="43">
        <f t="shared" si="56"/>
        <v>17.98</v>
      </c>
      <c r="U402" s="43">
        <f t="shared" si="53"/>
        <v>0</v>
      </c>
      <c r="V402" s="43">
        <f>IF(N402&lt;&gt;0,IF(N402=SVS,0,IF(N402=SVSg,0,IF(N402=Stundenverrechnungssatz!G442,0,IF(N402=Stundenverrechnungssatz!I442,0,IF(N402=Stundenverrechnungssatz!K442,0,IF(N402=Stundenverrechnungssatz!M442,0,1)))))))</f>
        <v>0</v>
      </c>
      <c r="W402" s="44"/>
    </row>
    <row r="403" spans="1:23" s="45" customFormat="1" ht="15" customHeight="1" x14ac:dyDescent="0.2">
      <c r="A403" s="99">
        <v>397</v>
      </c>
      <c r="B403" s="99">
        <v>1</v>
      </c>
      <c r="C403" s="100" t="s">
        <v>196</v>
      </c>
      <c r="D403" s="100"/>
      <c r="E403" s="100" t="s">
        <v>450</v>
      </c>
      <c r="F403" s="100">
        <v>354</v>
      </c>
      <c r="G403" s="100" t="s">
        <v>412</v>
      </c>
      <c r="H403" s="100" t="s">
        <v>289</v>
      </c>
      <c r="I403" s="101">
        <v>13.44</v>
      </c>
      <c r="J403" s="144"/>
      <c r="K403" s="184" t="s">
        <v>54</v>
      </c>
      <c r="L403" s="138"/>
      <c r="M403" s="102">
        <v>247.01</v>
      </c>
      <c r="N403" s="139">
        <f t="shared" si="49"/>
        <v>17.98</v>
      </c>
      <c r="O403" s="140" t="str">
        <f t="shared" si="50"/>
        <v/>
      </c>
      <c r="P403" s="189">
        <f t="shared" si="51"/>
        <v>3319.8143999999998</v>
      </c>
      <c r="Q403" s="189" t="e">
        <f t="shared" si="54"/>
        <v>#VALUE!</v>
      </c>
      <c r="R403" s="189" t="e">
        <f t="shared" si="55"/>
        <v>#VALUE!</v>
      </c>
      <c r="S403" s="43" t="str">
        <f t="shared" si="52"/>
        <v>T</v>
      </c>
      <c r="T403" s="43">
        <f t="shared" si="56"/>
        <v>17.98</v>
      </c>
      <c r="U403" s="43">
        <f t="shared" si="53"/>
        <v>0</v>
      </c>
      <c r="V403" s="43">
        <f>IF(N403&lt;&gt;0,IF(N403=SVS,0,IF(N403=SVSg,0,IF(N403=Stundenverrechnungssatz!G443,0,IF(N403=Stundenverrechnungssatz!I443,0,IF(N403=Stundenverrechnungssatz!K443,0,IF(N403=Stundenverrechnungssatz!M443,0,1)))))))</f>
        <v>0</v>
      </c>
      <c r="W403" s="44"/>
    </row>
    <row r="404" spans="1:23" s="45" customFormat="1" ht="15" customHeight="1" x14ac:dyDescent="0.2">
      <c r="A404" s="51">
        <v>398</v>
      </c>
      <c r="B404" s="99">
        <v>1</v>
      </c>
      <c r="C404" s="100" t="s">
        <v>196</v>
      </c>
      <c r="D404" s="100"/>
      <c r="E404" s="100" t="s">
        <v>450</v>
      </c>
      <c r="F404" s="100">
        <v>355</v>
      </c>
      <c r="G404" s="100" t="s">
        <v>37</v>
      </c>
      <c r="H404" s="100" t="s">
        <v>289</v>
      </c>
      <c r="I404" s="101">
        <v>26.55</v>
      </c>
      <c r="J404" s="144"/>
      <c r="K404" s="184" t="s">
        <v>31</v>
      </c>
      <c r="L404" s="138" t="s">
        <v>740</v>
      </c>
      <c r="M404" s="102">
        <v>49.4</v>
      </c>
      <c r="N404" s="139">
        <f t="shared" si="49"/>
        <v>17.98</v>
      </c>
      <c r="O404" s="140" t="str">
        <f t="shared" si="50"/>
        <v/>
      </c>
      <c r="P404" s="189">
        <f t="shared" si="51"/>
        <v>1311.57</v>
      </c>
      <c r="Q404" s="189" t="e">
        <f t="shared" si="54"/>
        <v>#VALUE!</v>
      </c>
      <c r="R404" s="189" t="e">
        <f t="shared" si="55"/>
        <v>#VALUE!</v>
      </c>
      <c r="S404" s="43" t="str">
        <f t="shared" si="52"/>
        <v>A</v>
      </c>
      <c r="T404" s="43">
        <f t="shared" si="56"/>
        <v>17.98</v>
      </c>
      <c r="U404" s="43">
        <f t="shared" si="53"/>
        <v>0</v>
      </c>
      <c r="V404" s="43">
        <f>IF(N404&lt;&gt;0,IF(N404=SVS,0,IF(N404=SVSg,0,IF(N404=Stundenverrechnungssatz!G444,0,IF(N404=Stundenverrechnungssatz!I444,0,IF(N404=Stundenverrechnungssatz!K444,0,IF(N404=Stundenverrechnungssatz!M444,0,1)))))))</f>
        <v>0</v>
      </c>
      <c r="W404" s="44"/>
    </row>
    <row r="405" spans="1:23" s="45" customFormat="1" ht="15" customHeight="1" x14ac:dyDescent="0.2">
      <c r="A405" s="99">
        <v>399</v>
      </c>
      <c r="B405" s="99">
        <v>1</v>
      </c>
      <c r="C405" s="100" t="s">
        <v>196</v>
      </c>
      <c r="D405" s="100"/>
      <c r="E405" s="100" t="s">
        <v>450</v>
      </c>
      <c r="F405" s="100">
        <v>356</v>
      </c>
      <c r="G405" s="100" t="s">
        <v>37</v>
      </c>
      <c r="H405" s="100" t="s">
        <v>289</v>
      </c>
      <c r="I405" s="101">
        <v>14.09</v>
      </c>
      <c r="J405" s="144"/>
      <c r="K405" s="184" t="s">
        <v>31</v>
      </c>
      <c r="L405" s="138" t="s">
        <v>740</v>
      </c>
      <c r="M405" s="102">
        <v>49.4</v>
      </c>
      <c r="N405" s="139">
        <f t="shared" si="49"/>
        <v>17.98</v>
      </c>
      <c r="O405" s="140" t="str">
        <f t="shared" si="50"/>
        <v/>
      </c>
      <c r="P405" s="189">
        <f t="shared" si="51"/>
        <v>696.04599999999994</v>
      </c>
      <c r="Q405" s="189" t="e">
        <f t="shared" si="54"/>
        <v>#VALUE!</v>
      </c>
      <c r="R405" s="189" t="e">
        <f t="shared" si="55"/>
        <v>#VALUE!</v>
      </c>
      <c r="S405" s="43" t="str">
        <f t="shared" si="52"/>
        <v>A</v>
      </c>
      <c r="T405" s="43">
        <f t="shared" si="56"/>
        <v>17.98</v>
      </c>
      <c r="U405" s="43">
        <f t="shared" si="53"/>
        <v>0</v>
      </c>
      <c r="V405" s="43">
        <f>IF(N405&lt;&gt;0,IF(N405=SVS,0,IF(N405=SVSg,0,IF(N405=Stundenverrechnungssatz!G445,0,IF(N405=Stundenverrechnungssatz!I445,0,IF(N405=Stundenverrechnungssatz!K445,0,IF(N405=Stundenverrechnungssatz!M445,0,1)))))))</f>
        <v>0</v>
      </c>
      <c r="W405" s="44"/>
    </row>
    <row r="406" spans="1:23" s="45" customFormat="1" ht="15" customHeight="1" x14ac:dyDescent="0.2">
      <c r="A406" s="51">
        <v>400</v>
      </c>
      <c r="B406" s="99">
        <v>1</v>
      </c>
      <c r="C406" s="100" t="s">
        <v>196</v>
      </c>
      <c r="D406" s="100"/>
      <c r="E406" s="100" t="s">
        <v>450</v>
      </c>
      <c r="F406" s="100">
        <v>357</v>
      </c>
      <c r="G406" s="100" t="s">
        <v>37</v>
      </c>
      <c r="H406" s="100" t="s">
        <v>289</v>
      </c>
      <c r="I406" s="101">
        <v>13.8</v>
      </c>
      <c r="J406" s="144"/>
      <c r="K406" s="184" t="s">
        <v>31</v>
      </c>
      <c r="L406" s="138" t="s">
        <v>740</v>
      </c>
      <c r="M406" s="102">
        <v>49.4</v>
      </c>
      <c r="N406" s="139">
        <f t="shared" si="49"/>
        <v>17.98</v>
      </c>
      <c r="O406" s="140" t="str">
        <f t="shared" si="50"/>
        <v/>
      </c>
      <c r="P406" s="189">
        <f t="shared" si="51"/>
        <v>681.72</v>
      </c>
      <c r="Q406" s="189" t="e">
        <f t="shared" si="54"/>
        <v>#VALUE!</v>
      </c>
      <c r="R406" s="189" t="e">
        <f t="shared" si="55"/>
        <v>#VALUE!</v>
      </c>
      <c r="S406" s="43" t="str">
        <f t="shared" si="52"/>
        <v>A</v>
      </c>
      <c r="T406" s="43">
        <f t="shared" si="56"/>
        <v>17.98</v>
      </c>
      <c r="U406" s="43">
        <f t="shared" si="53"/>
        <v>0</v>
      </c>
      <c r="V406" s="43">
        <f>IF(N406&lt;&gt;0,IF(N406=SVS,0,IF(N406=SVSg,0,IF(N406=Stundenverrechnungssatz!G446,0,IF(N406=Stundenverrechnungssatz!I446,0,IF(N406=Stundenverrechnungssatz!K446,0,IF(N406=Stundenverrechnungssatz!M446,0,1)))))))</f>
        <v>0</v>
      </c>
      <c r="W406" s="44"/>
    </row>
    <row r="407" spans="1:23" s="45" customFormat="1" ht="15" customHeight="1" x14ac:dyDescent="0.2">
      <c r="A407" s="99">
        <v>401</v>
      </c>
      <c r="B407" s="99">
        <v>1</v>
      </c>
      <c r="C407" s="100" t="s">
        <v>196</v>
      </c>
      <c r="D407" s="100"/>
      <c r="E407" s="100" t="s">
        <v>450</v>
      </c>
      <c r="F407" s="100">
        <v>358</v>
      </c>
      <c r="G407" s="100" t="s">
        <v>37</v>
      </c>
      <c r="H407" s="100" t="s">
        <v>289</v>
      </c>
      <c r="I407" s="101">
        <v>13.46</v>
      </c>
      <c r="J407" s="144"/>
      <c r="K407" s="184" t="s">
        <v>31</v>
      </c>
      <c r="L407" s="138" t="s">
        <v>740</v>
      </c>
      <c r="M407" s="102">
        <v>49.4</v>
      </c>
      <c r="N407" s="139">
        <f t="shared" si="49"/>
        <v>17.98</v>
      </c>
      <c r="O407" s="140" t="str">
        <f t="shared" si="50"/>
        <v/>
      </c>
      <c r="P407" s="189">
        <f t="shared" si="51"/>
        <v>664.92399999999998</v>
      </c>
      <c r="Q407" s="189" t="e">
        <f t="shared" si="54"/>
        <v>#VALUE!</v>
      </c>
      <c r="R407" s="189" t="e">
        <f t="shared" si="55"/>
        <v>#VALUE!</v>
      </c>
      <c r="S407" s="43" t="str">
        <f t="shared" si="52"/>
        <v>A</v>
      </c>
      <c r="T407" s="43">
        <f t="shared" si="56"/>
        <v>17.98</v>
      </c>
      <c r="U407" s="43">
        <f t="shared" si="53"/>
        <v>0</v>
      </c>
      <c r="V407" s="43">
        <f>IF(N407&lt;&gt;0,IF(N407=SVS,0,IF(N407=SVSg,0,IF(N407=Stundenverrechnungssatz!G447,0,IF(N407=Stundenverrechnungssatz!I447,0,IF(N407=Stundenverrechnungssatz!K447,0,IF(N407=Stundenverrechnungssatz!M447,0,1)))))))</f>
        <v>0</v>
      </c>
      <c r="W407" s="44"/>
    </row>
    <row r="408" spans="1:23" s="45" customFormat="1" ht="15" customHeight="1" x14ac:dyDescent="0.2">
      <c r="A408" s="51">
        <v>402</v>
      </c>
      <c r="B408" s="99">
        <v>1</v>
      </c>
      <c r="C408" s="100" t="s">
        <v>196</v>
      </c>
      <c r="D408" s="100"/>
      <c r="E408" s="100" t="s">
        <v>450</v>
      </c>
      <c r="F408" s="100">
        <v>359</v>
      </c>
      <c r="G408" s="100" t="s">
        <v>37</v>
      </c>
      <c r="H408" s="100" t="s">
        <v>289</v>
      </c>
      <c r="I408" s="101">
        <v>13.46</v>
      </c>
      <c r="J408" s="144"/>
      <c r="K408" s="184" t="s">
        <v>31</v>
      </c>
      <c r="L408" s="138" t="s">
        <v>740</v>
      </c>
      <c r="M408" s="102">
        <v>49.4</v>
      </c>
      <c r="N408" s="139">
        <f t="shared" si="49"/>
        <v>17.98</v>
      </c>
      <c r="O408" s="140" t="str">
        <f t="shared" si="50"/>
        <v/>
      </c>
      <c r="P408" s="189">
        <f t="shared" si="51"/>
        <v>664.92399999999998</v>
      </c>
      <c r="Q408" s="189" t="e">
        <f t="shared" si="54"/>
        <v>#VALUE!</v>
      </c>
      <c r="R408" s="189" t="e">
        <f t="shared" si="55"/>
        <v>#VALUE!</v>
      </c>
      <c r="S408" s="43" t="str">
        <f t="shared" si="52"/>
        <v>A</v>
      </c>
      <c r="T408" s="43">
        <f t="shared" si="56"/>
        <v>17.98</v>
      </c>
      <c r="U408" s="43">
        <f t="shared" si="53"/>
        <v>0</v>
      </c>
      <c r="V408" s="43">
        <f>IF(N408&lt;&gt;0,IF(N408=SVS,0,IF(N408=SVSg,0,IF(N408=Stundenverrechnungssatz!G448,0,IF(N408=Stundenverrechnungssatz!I448,0,IF(N408=Stundenverrechnungssatz!K448,0,IF(N408=Stundenverrechnungssatz!M448,0,1)))))))</f>
        <v>0</v>
      </c>
      <c r="W408" s="44"/>
    </row>
    <row r="409" spans="1:23" s="45" customFormat="1" ht="15" customHeight="1" x14ac:dyDescent="0.2">
      <c r="A409" s="99">
        <v>403</v>
      </c>
      <c r="B409" s="99">
        <v>1</v>
      </c>
      <c r="C409" s="100" t="s">
        <v>196</v>
      </c>
      <c r="D409" s="100"/>
      <c r="E409" s="100" t="s">
        <v>450</v>
      </c>
      <c r="F409" s="100">
        <v>360</v>
      </c>
      <c r="G409" s="100" t="s">
        <v>37</v>
      </c>
      <c r="H409" s="100" t="s">
        <v>289</v>
      </c>
      <c r="I409" s="101">
        <v>13.46</v>
      </c>
      <c r="J409" s="144"/>
      <c r="K409" s="184" t="s">
        <v>31</v>
      </c>
      <c r="L409" s="138" t="s">
        <v>740</v>
      </c>
      <c r="M409" s="102">
        <v>49.4</v>
      </c>
      <c r="N409" s="139">
        <f t="shared" si="49"/>
        <v>17.98</v>
      </c>
      <c r="O409" s="140" t="str">
        <f t="shared" si="50"/>
        <v/>
      </c>
      <c r="P409" s="189">
        <f t="shared" si="51"/>
        <v>664.92399999999998</v>
      </c>
      <c r="Q409" s="189" t="e">
        <f t="shared" si="54"/>
        <v>#VALUE!</v>
      </c>
      <c r="R409" s="189" t="e">
        <f t="shared" si="55"/>
        <v>#VALUE!</v>
      </c>
      <c r="S409" s="43" t="str">
        <f t="shared" si="52"/>
        <v>A</v>
      </c>
      <c r="T409" s="43">
        <f t="shared" si="56"/>
        <v>17.98</v>
      </c>
      <c r="U409" s="43">
        <f t="shared" si="53"/>
        <v>0</v>
      </c>
      <c r="V409" s="43">
        <f>IF(N409&lt;&gt;0,IF(N409=SVS,0,IF(N409=SVSg,0,IF(N409=Stundenverrechnungssatz!G449,0,IF(N409=Stundenverrechnungssatz!I449,0,IF(N409=Stundenverrechnungssatz!K449,0,IF(N409=Stundenverrechnungssatz!M449,0,1)))))))</f>
        <v>0</v>
      </c>
      <c r="W409" s="44"/>
    </row>
    <row r="410" spans="1:23" s="45" customFormat="1" ht="15" customHeight="1" x14ac:dyDescent="0.2">
      <c r="A410" s="51">
        <v>404</v>
      </c>
      <c r="B410" s="99">
        <v>1</v>
      </c>
      <c r="C410" s="100" t="s">
        <v>196</v>
      </c>
      <c r="D410" s="100"/>
      <c r="E410" s="100" t="s">
        <v>450</v>
      </c>
      <c r="F410" s="100">
        <v>361</v>
      </c>
      <c r="G410" s="100" t="s">
        <v>37</v>
      </c>
      <c r="H410" s="100" t="s">
        <v>289</v>
      </c>
      <c r="I410" s="101">
        <v>26.92</v>
      </c>
      <c r="J410" s="144"/>
      <c r="K410" s="184" t="s">
        <v>31</v>
      </c>
      <c r="L410" s="138" t="s">
        <v>740</v>
      </c>
      <c r="M410" s="102">
        <v>49.4</v>
      </c>
      <c r="N410" s="139">
        <f t="shared" si="49"/>
        <v>17.98</v>
      </c>
      <c r="O410" s="140" t="str">
        <f t="shared" si="50"/>
        <v/>
      </c>
      <c r="P410" s="189">
        <f t="shared" si="51"/>
        <v>1329.848</v>
      </c>
      <c r="Q410" s="189" t="e">
        <f t="shared" si="54"/>
        <v>#VALUE!</v>
      </c>
      <c r="R410" s="189" t="e">
        <f t="shared" si="55"/>
        <v>#VALUE!</v>
      </c>
      <c r="S410" s="43" t="str">
        <f t="shared" si="52"/>
        <v>A</v>
      </c>
      <c r="T410" s="43">
        <f t="shared" si="56"/>
        <v>17.98</v>
      </c>
      <c r="U410" s="43">
        <f t="shared" si="53"/>
        <v>0</v>
      </c>
      <c r="V410" s="43">
        <f>IF(N410&lt;&gt;0,IF(N410=SVS,0,IF(N410=SVSg,0,IF(N410=Stundenverrechnungssatz!G450,0,IF(N410=Stundenverrechnungssatz!I450,0,IF(N410=Stundenverrechnungssatz!K450,0,IF(N410=Stundenverrechnungssatz!M450,0,1)))))))</f>
        <v>0</v>
      </c>
      <c r="W410" s="44"/>
    </row>
    <row r="411" spans="1:23" s="45" customFormat="1" ht="15" customHeight="1" x14ac:dyDescent="0.2">
      <c r="A411" s="99">
        <v>405</v>
      </c>
      <c r="B411" s="99">
        <v>1</v>
      </c>
      <c r="C411" s="100" t="s">
        <v>196</v>
      </c>
      <c r="D411" s="100"/>
      <c r="E411" s="100" t="s">
        <v>450</v>
      </c>
      <c r="F411" s="100">
        <v>362</v>
      </c>
      <c r="G411" s="100" t="s">
        <v>37</v>
      </c>
      <c r="H411" s="100" t="s">
        <v>289</v>
      </c>
      <c r="I411" s="101">
        <v>13.46</v>
      </c>
      <c r="J411" s="144"/>
      <c r="K411" s="184" t="s">
        <v>31</v>
      </c>
      <c r="L411" s="138" t="s">
        <v>740</v>
      </c>
      <c r="M411" s="102">
        <v>49.4</v>
      </c>
      <c r="N411" s="139">
        <f t="shared" si="49"/>
        <v>17.98</v>
      </c>
      <c r="O411" s="140" t="str">
        <f t="shared" si="50"/>
        <v/>
      </c>
      <c r="P411" s="189">
        <f t="shared" si="51"/>
        <v>664.92399999999998</v>
      </c>
      <c r="Q411" s="189" t="e">
        <f t="shared" si="54"/>
        <v>#VALUE!</v>
      </c>
      <c r="R411" s="189" t="e">
        <f t="shared" si="55"/>
        <v>#VALUE!</v>
      </c>
      <c r="S411" s="43" t="str">
        <f t="shared" si="52"/>
        <v>A</v>
      </c>
      <c r="T411" s="43">
        <f t="shared" si="56"/>
        <v>17.98</v>
      </c>
      <c r="U411" s="43">
        <f t="shared" si="53"/>
        <v>0</v>
      </c>
      <c r="V411" s="43">
        <f>IF(N411&lt;&gt;0,IF(N411=SVS,0,IF(N411=SVSg,0,IF(N411=Stundenverrechnungssatz!G451,0,IF(N411=Stundenverrechnungssatz!I451,0,IF(N411=Stundenverrechnungssatz!K451,0,IF(N411=Stundenverrechnungssatz!M451,0,1)))))))</f>
        <v>0</v>
      </c>
      <c r="W411" s="44"/>
    </row>
    <row r="412" spans="1:23" s="45" customFormat="1" ht="15" customHeight="1" x14ac:dyDescent="0.2">
      <c r="A412" s="51">
        <v>406</v>
      </c>
      <c r="B412" s="99">
        <v>1</v>
      </c>
      <c r="C412" s="100" t="s">
        <v>196</v>
      </c>
      <c r="D412" s="100"/>
      <c r="E412" s="100" t="s">
        <v>450</v>
      </c>
      <c r="F412" s="100">
        <v>363</v>
      </c>
      <c r="G412" s="100" t="s">
        <v>37</v>
      </c>
      <c r="H412" s="100" t="s">
        <v>289</v>
      </c>
      <c r="I412" s="101">
        <v>13.17</v>
      </c>
      <c r="J412" s="144"/>
      <c r="K412" s="184" t="s">
        <v>31</v>
      </c>
      <c r="L412" s="138" t="s">
        <v>740</v>
      </c>
      <c r="M412" s="102">
        <v>49.4</v>
      </c>
      <c r="N412" s="139">
        <f t="shared" si="49"/>
        <v>17.98</v>
      </c>
      <c r="O412" s="140" t="str">
        <f t="shared" si="50"/>
        <v/>
      </c>
      <c r="P412" s="189">
        <f t="shared" si="51"/>
        <v>650.59799999999996</v>
      </c>
      <c r="Q412" s="189" t="e">
        <f t="shared" si="54"/>
        <v>#VALUE!</v>
      </c>
      <c r="R412" s="189" t="e">
        <f t="shared" si="55"/>
        <v>#VALUE!</v>
      </c>
      <c r="S412" s="43" t="str">
        <f t="shared" si="52"/>
        <v>A</v>
      </c>
      <c r="T412" s="43">
        <f t="shared" si="56"/>
        <v>17.98</v>
      </c>
      <c r="U412" s="43">
        <f t="shared" si="53"/>
        <v>0</v>
      </c>
      <c r="V412" s="43">
        <f>IF(N412&lt;&gt;0,IF(N412=SVS,0,IF(N412=SVSg,0,IF(N412=Stundenverrechnungssatz!G452,0,IF(N412=Stundenverrechnungssatz!I452,0,IF(N412=Stundenverrechnungssatz!K452,0,IF(N412=Stundenverrechnungssatz!M452,0,1)))))))</f>
        <v>0</v>
      </c>
      <c r="W412" s="44"/>
    </row>
    <row r="413" spans="1:23" s="44" customFormat="1" ht="15" customHeight="1" x14ac:dyDescent="0.2">
      <c r="A413" s="99">
        <v>407</v>
      </c>
      <c r="B413" s="99">
        <v>1</v>
      </c>
      <c r="C413" s="100" t="s">
        <v>196</v>
      </c>
      <c r="D413" s="100"/>
      <c r="E413" s="100" t="s">
        <v>450</v>
      </c>
      <c r="F413" s="100">
        <v>364</v>
      </c>
      <c r="G413" s="100" t="s">
        <v>37</v>
      </c>
      <c r="H413" s="100" t="s">
        <v>289</v>
      </c>
      <c r="I413" s="101">
        <v>20.329999999999998</v>
      </c>
      <c r="J413" s="144"/>
      <c r="K413" s="184" t="s">
        <v>31</v>
      </c>
      <c r="L413" s="138" t="s">
        <v>740</v>
      </c>
      <c r="M413" s="102">
        <v>49.4</v>
      </c>
      <c r="N413" s="139">
        <f t="shared" si="49"/>
        <v>17.98</v>
      </c>
      <c r="O413" s="140" t="str">
        <f t="shared" si="50"/>
        <v/>
      </c>
      <c r="P413" s="189">
        <f t="shared" si="51"/>
        <v>1004.3019999999999</v>
      </c>
      <c r="Q413" s="189" t="e">
        <f t="shared" si="54"/>
        <v>#VALUE!</v>
      </c>
      <c r="R413" s="189" t="e">
        <f t="shared" si="55"/>
        <v>#VALUE!</v>
      </c>
      <c r="S413" s="43" t="str">
        <f t="shared" si="52"/>
        <v>A</v>
      </c>
      <c r="T413" s="43">
        <f t="shared" si="56"/>
        <v>17.98</v>
      </c>
      <c r="U413" s="43">
        <f t="shared" si="53"/>
        <v>0</v>
      </c>
      <c r="V413" s="43">
        <f>IF(N413&lt;&gt;0,IF(N413=SVS,0,IF(N413=SVSg,0,IF(N413=Stundenverrechnungssatz!G453,0,IF(N413=Stundenverrechnungssatz!I453,0,IF(N413=Stundenverrechnungssatz!K453,0,IF(N413=Stundenverrechnungssatz!M453,0,1)))))))</f>
        <v>0</v>
      </c>
    </row>
    <row r="414" spans="1:23" s="45" customFormat="1" ht="15" customHeight="1" x14ac:dyDescent="0.2">
      <c r="A414" s="51">
        <v>408</v>
      </c>
      <c r="B414" s="99">
        <v>1</v>
      </c>
      <c r="C414" s="100" t="s">
        <v>196</v>
      </c>
      <c r="D414" s="100"/>
      <c r="E414" s="100" t="s">
        <v>450</v>
      </c>
      <c r="F414" s="100">
        <v>365</v>
      </c>
      <c r="G414" s="100" t="s">
        <v>37</v>
      </c>
      <c r="H414" s="100" t="s">
        <v>289</v>
      </c>
      <c r="I414" s="101">
        <v>14</v>
      </c>
      <c r="J414" s="144"/>
      <c r="K414" s="184" t="s">
        <v>31</v>
      </c>
      <c r="L414" s="138" t="s">
        <v>740</v>
      </c>
      <c r="M414" s="102">
        <v>49.4</v>
      </c>
      <c r="N414" s="139">
        <f t="shared" si="49"/>
        <v>17.98</v>
      </c>
      <c r="O414" s="140" t="str">
        <f t="shared" si="50"/>
        <v/>
      </c>
      <c r="P414" s="189">
        <f t="shared" si="51"/>
        <v>691.6</v>
      </c>
      <c r="Q414" s="189" t="e">
        <f t="shared" si="54"/>
        <v>#VALUE!</v>
      </c>
      <c r="R414" s="189" t="e">
        <f t="shared" si="55"/>
        <v>#VALUE!</v>
      </c>
      <c r="S414" s="43" t="str">
        <f t="shared" si="52"/>
        <v>A</v>
      </c>
      <c r="T414" s="43">
        <f t="shared" si="56"/>
        <v>17.98</v>
      </c>
      <c r="U414" s="43">
        <f t="shared" si="53"/>
        <v>0</v>
      </c>
      <c r="V414" s="43">
        <f>IF(N414&lt;&gt;0,IF(N414=SVS,0,IF(N414=SVSg,0,IF(N414=Stundenverrechnungssatz!G454,0,IF(N414=Stundenverrechnungssatz!I454,0,IF(N414=Stundenverrechnungssatz!K454,0,IF(N414=Stundenverrechnungssatz!M454,0,1)))))))</f>
        <v>0</v>
      </c>
      <c r="W414" s="44"/>
    </row>
    <row r="415" spans="1:23" s="45" customFormat="1" ht="15" customHeight="1" x14ac:dyDescent="0.2">
      <c r="A415" s="99">
        <v>409</v>
      </c>
      <c r="B415" s="99">
        <v>1</v>
      </c>
      <c r="C415" s="100" t="s">
        <v>196</v>
      </c>
      <c r="D415" s="100"/>
      <c r="E415" s="100" t="s">
        <v>450</v>
      </c>
      <c r="F415" s="100">
        <v>366</v>
      </c>
      <c r="G415" s="100" t="s">
        <v>37</v>
      </c>
      <c r="H415" s="100" t="s">
        <v>289</v>
      </c>
      <c r="I415" s="101">
        <v>13.72</v>
      </c>
      <c r="J415" s="144"/>
      <c r="K415" s="184" t="s">
        <v>31</v>
      </c>
      <c r="L415" s="138" t="s">
        <v>740</v>
      </c>
      <c r="M415" s="102">
        <v>49.4</v>
      </c>
      <c r="N415" s="139">
        <f t="shared" si="49"/>
        <v>17.98</v>
      </c>
      <c r="O415" s="140" t="str">
        <f t="shared" si="50"/>
        <v/>
      </c>
      <c r="P415" s="189">
        <f t="shared" si="51"/>
        <v>677.76800000000003</v>
      </c>
      <c r="Q415" s="189" t="e">
        <f t="shared" si="54"/>
        <v>#VALUE!</v>
      </c>
      <c r="R415" s="189" t="e">
        <f t="shared" si="55"/>
        <v>#VALUE!</v>
      </c>
      <c r="S415" s="43" t="str">
        <f t="shared" si="52"/>
        <v>A</v>
      </c>
      <c r="T415" s="43">
        <f t="shared" si="56"/>
        <v>17.98</v>
      </c>
      <c r="U415" s="43">
        <f t="shared" si="53"/>
        <v>0</v>
      </c>
      <c r="V415" s="43">
        <f>IF(N415&lt;&gt;0,IF(N415=SVS,0,IF(N415=SVSg,0,IF(N415=Stundenverrechnungssatz!G455,0,IF(N415=Stundenverrechnungssatz!I455,0,IF(N415=Stundenverrechnungssatz!K455,0,IF(N415=Stundenverrechnungssatz!M455,0,1)))))))</f>
        <v>0</v>
      </c>
      <c r="W415" s="44"/>
    </row>
    <row r="416" spans="1:23" s="45" customFormat="1" ht="15" customHeight="1" x14ac:dyDescent="0.2">
      <c r="A416" s="51">
        <v>410</v>
      </c>
      <c r="B416" s="99">
        <v>1</v>
      </c>
      <c r="C416" s="100" t="s">
        <v>196</v>
      </c>
      <c r="D416" s="100"/>
      <c r="E416" s="100" t="s">
        <v>450</v>
      </c>
      <c r="F416" s="100">
        <v>367</v>
      </c>
      <c r="G416" s="100" t="s">
        <v>37</v>
      </c>
      <c r="H416" s="100" t="s">
        <v>289</v>
      </c>
      <c r="I416" s="101">
        <v>13.54</v>
      </c>
      <c r="J416" s="144"/>
      <c r="K416" s="184" t="s">
        <v>31</v>
      </c>
      <c r="L416" s="138" t="s">
        <v>740</v>
      </c>
      <c r="M416" s="102">
        <v>49.4</v>
      </c>
      <c r="N416" s="139">
        <f t="shared" si="49"/>
        <v>17.98</v>
      </c>
      <c r="O416" s="140" t="str">
        <f t="shared" si="50"/>
        <v/>
      </c>
      <c r="P416" s="189">
        <f t="shared" si="51"/>
        <v>668.87599999999998</v>
      </c>
      <c r="Q416" s="189" t="e">
        <f t="shared" si="54"/>
        <v>#VALUE!</v>
      </c>
      <c r="R416" s="189" t="e">
        <f t="shared" si="55"/>
        <v>#VALUE!</v>
      </c>
      <c r="S416" s="43" t="str">
        <f t="shared" si="52"/>
        <v>A</v>
      </c>
      <c r="T416" s="43">
        <f t="shared" si="56"/>
        <v>17.98</v>
      </c>
      <c r="U416" s="43">
        <f t="shared" si="53"/>
        <v>0</v>
      </c>
      <c r="V416" s="43">
        <f>IF(N416&lt;&gt;0,IF(N416=SVS,0,IF(N416=SVSg,0,IF(N416=Stundenverrechnungssatz!G456,0,IF(N416=Stundenverrechnungssatz!I456,0,IF(N416=Stundenverrechnungssatz!K456,0,IF(N416=Stundenverrechnungssatz!M456,0,1)))))))</f>
        <v>0</v>
      </c>
      <c r="W416" s="44"/>
    </row>
    <row r="417" spans="1:23" s="45" customFormat="1" ht="15" customHeight="1" x14ac:dyDescent="0.2">
      <c r="A417" s="99">
        <v>411</v>
      </c>
      <c r="B417" s="99">
        <v>1</v>
      </c>
      <c r="C417" s="100" t="s">
        <v>196</v>
      </c>
      <c r="D417" s="100"/>
      <c r="E417" s="100" t="s">
        <v>450</v>
      </c>
      <c r="F417" s="100">
        <v>368</v>
      </c>
      <c r="G417" s="100" t="s">
        <v>37</v>
      </c>
      <c r="H417" s="100" t="s">
        <v>289</v>
      </c>
      <c r="I417" s="101">
        <v>20.43</v>
      </c>
      <c r="J417" s="144"/>
      <c r="K417" s="184" t="s">
        <v>31</v>
      </c>
      <c r="L417" s="138" t="s">
        <v>740</v>
      </c>
      <c r="M417" s="102">
        <v>49.4</v>
      </c>
      <c r="N417" s="139">
        <f t="shared" si="49"/>
        <v>17.98</v>
      </c>
      <c r="O417" s="140" t="str">
        <f t="shared" si="50"/>
        <v/>
      </c>
      <c r="P417" s="189">
        <f t="shared" si="51"/>
        <v>1009.242</v>
      </c>
      <c r="Q417" s="189" t="e">
        <f t="shared" si="54"/>
        <v>#VALUE!</v>
      </c>
      <c r="R417" s="189" t="e">
        <f t="shared" si="55"/>
        <v>#VALUE!</v>
      </c>
      <c r="S417" s="43" t="str">
        <f t="shared" si="52"/>
        <v>A</v>
      </c>
      <c r="T417" s="43">
        <f t="shared" si="56"/>
        <v>17.98</v>
      </c>
      <c r="U417" s="43">
        <f t="shared" si="53"/>
        <v>0</v>
      </c>
      <c r="V417" s="43">
        <f>IF(N417&lt;&gt;0,IF(N417=SVS,0,IF(N417=SVSg,0,IF(N417=Stundenverrechnungssatz!G457,0,IF(N417=Stundenverrechnungssatz!I457,0,IF(N417=Stundenverrechnungssatz!K457,0,IF(N417=Stundenverrechnungssatz!M457,0,1)))))))</f>
        <v>0</v>
      </c>
      <c r="W417" s="44"/>
    </row>
    <row r="418" spans="1:23" s="45" customFormat="1" ht="15" customHeight="1" x14ac:dyDescent="0.2">
      <c r="A418" s="51">
        <v>412</v>
      </c>
      <c r="B418" s="99">
        <v>1</v>
      </c>
      <c r="C418" s="100" t="s">
        <v>196</v>
      </c>
      <c r="D418" s="100"/>
      <c r="E418" s="100" t="s">
        <v>450</v>
      </c>
      <c r="F418" s="100">
        <v>369</v>
      </c>
      <c r="G418" s="100" t="s">
        <v>37</v>
      </c>
      <c r="H418" s="100" t="s">
        <v>289</v>
      </c>
      <c r="I418" s="101">
        <v>13.41</v>
      </c>
      <c r="J418" s="144"/>
      <c r="K418" s="184" t="s">
        <v>31</v>
      </c>
      <c r="L418" s="138" t="s">
        <v>740</v>
      </c>
      <c r="M418" s="102">
        <v>49.4</v>
      </c>
      <c r="N418" s="139">
        <f t="shared" si="49"/>
        <v>17.98</v>
      </c>
      <c r="O418" s="140" t="str">
        <f t="shared" si="50"/>
        <v/>
      </c>
      <c r="P418" s="189">
        <f t="shared" si="51"/>
        <v>662.45399999999995</v>
      </c>
      <c r="Q418" s="189" t="e">
        <f t="shared" si="54"/>
        <v>#VALUE!</v>
      </c>
      <c r="R418" s="189" t="e">
        <f t="shared" si="55"/>
        <v>#VALUE!</v>
      </c>
      <c r="S418" s="43" t="str">
        <f t="shared" si="52"/>
        <v>A</v>
      </c>
      <c r="T418" s="43">
        <f t="shared" si="56"/>
        <v>17.98</v>
      </c>
      <c r="U418" s="43">
        <f t="shared" si="53"/>
        <v>0</v>
      </c>
      <c r="V418" s="43">
        <f>IF(N418&lt;&gt;0,IF(N418=SVS,0,IF(N418=SVSg,0,IF(N418=Stundenverrechnungssatz!G458,0,IF(N418=Stundenverrechnungssatz!I458,0,IF(N418=Stundenverrechnungssatz!K458,0,IF(N418=Stundenverrechnungssatz!M458,0,1)))))))</f>
        <v>0</v>
      </c>
      <c r="W418" s="44"/>
    </row>
    <row r="419" spans="1:23" s="45" customFormat="1" ht="15" customHeight="1" x14ac:dyDescent="0.2">
      <c r="A419" s="99">
        <v>413</v>
      </c>
      <c r="B419" s="99">
        <v>1</v>
      </c>
      <c r="C419" s="100" t="s">
        <v>196</v>
      </c>
      <c r="D419" s="100"/>
      <c r="E419" s="100" t="s">
        <v>450</v>
      </c>
      <c r="F419" s="100">
        <v>370</v>
      </c>
      <c r="G419" s="100" t="s">
        <v>37</v>
      </c>
      <c r="H419" s="100" t="s">
        <v>289</v>
      </c>
      <c r="I419" s="101">
        <v>27.52</v>
      </c>
      <c r="J419" s="144"/>
      <c r="K419" s="184" t="s">
        <v>31</v>
      </c>
      <c r="L419" s="138" t="s">
        <v>740</v>
      </c>
      <c r="M419" s="102">
        <v>49.4</v>
      </c>
      <c r="N419" s="139">
        <f t="shared" si="49"/>
        <v>17.98</v>
      </c>
      <c r="O419" s="140" t="str">
        <f t="shared" si="50"/>
        <v/>
      </c>
      <c r="P419" s="189">
        <f t="shared" si="51"/>
        <v>1359.4879999999998</v>
      </c>
      <c r="Q419" s="189" t="e">
        <f t="shared" si="54"/>
        <v>#VALUE!</v>
      </c>
      <c r="R419" s="189" t="e">
        <f t="shared" si="55"/>
        <v>#VALUE!</v>
      </c>
      <c r="S419" s="43" t="str">
        <f t="shared" si="52"/>
        <v>A</v>
      </c>
      <c r="T419" s="43">
        <f t="shared" si="56"/>
        <v>17.98</v>
      </c>
      <c r="U419" s="43">
        <f t="shared" si="53"/>
        <v>0</v>
      </c>
      <c r="V419" s="43">
        <f>IF(N419&lt;&gt;0,IF(N419=SVS,0,IF(N419=SVSg,0,IF(N419=Stundenverrechnungssatz!G459,0,IF(N419=Stundenverrechnungssatz!I459,0,IF(N419=Stundenverrechnungssatz!K459,0,IF(N419=Stundenverrechnungssatz!M459,0,1)))))))</f>
        <v>0</v>
      </c>
      <c r="W419" s="44"/>
    </row>
    <row r="420" spans="1:23" s="44" customFormat="1" ht="15" customHeight="1" x14ac:dyDescent="0.2">
      <c r="A420" s="51">
        <v>414</v>
      </c>
      <c r="B420" s="99">
        <v>1</v>
      </c>
      <c r="C420" s="100" t="s">
        <v>196</v>
      </c>
      <c r="D420" s="100"/>
      <c r="E420" s="100" t="s">
        <v>450</v>
      </c>
      <c r="F420" s="100" t="s">
        <v>455</v>
      </c>
      <c r="G420" s="100" t="s">
        <v>372</v>
      </c>
      <c r="H420" s="100" t="s">
        <v>205</v>
      </c>
      <c r="I420" s="101">
        <v>15.43</v>
      </c>
      <c r="J420" s="144"/>
      <c r="K420" s="184" t="s">
        <v>32</v>
      </c>
      <c r="L420" s="138"/>
      <c r="M420" s="102">
        <v>247.01</v>
      </c>
      <c r="N420" s="139">
        <f t="shared" si="49"/>
        <v>17.98</v>
      </c>
      <c r="O420" s="140" t="str">
        <f t="shared" si="50"/>
        <v/>
      </c>
      <c r="P420" s="189">
        <f t="shared" si="51"/>
        <v>3811.3642999999997</v>
      </c>
      <c r="Q420" s="189" t="e">
        <f t="shared" si="54"/>
        <v>#VALUE!</v>
      </c>
      <c r="R420" s="189" t="e">
        <f t="shared" si="55"/>
        <v>#VALUE!</v>
      </c>
      <c r="S420" s="43" t="str">
        <f t="shared" si="52"/>
        <v>C</v>
      </c>
      <c r="T420" s="43">
        <f t="shared" si="56"/>
        <v>17.98</v>
      </c>
      <c r="U420" s="43">
        <f t="shared" si="53"/>
        <v>0</v>
      </c>
      <c r="V420" s="43">
        <f>IF(N420&lt;&gt;0,IF(N420=SVS,0,IF(N420=SVSg,0,IF(N420=Stundenverrechnungssatz!G460,0,IF(N420=Stundenverrechnungssatz!I460,0,IF(N420=Stundenverrechnungssatz!K460,0,IF(N420=Stundenverrechnungssatz!M460,0,1)))))))</f>
        <v>0</v>
      </c>
    </row>
    <row r="421" spans="1:23" s="44" customFormat="1" ht="15" customHeight="1" x14ac:dyDescent="0.2">
      <c r="A421" s="99">
        <v>415</v>
      </c>
      <c r="B421" s="99">
        <v>1</v>
      </c>
      <c r="C421" s="100" t="s">
        <v>196</v>
      </c>
      <c r="D421" s="100"/>
      <c r="E421" s="100" t="s">
        <v>450</v>
      </c>
      <c r="F421" s="100" t="s">
        <v>455</v>
      </c>
      <c r="G421" s="100" t="s">
        <v>371</v>
      </c>
      <c r="H421" s="100" t="s">
        <v>205</v>
      </c>
      <c r="I421" s="101">
        <v>12.09</v>
      </c>
      <c r="J421" s="144"/>
      <c r="K421" s="184" t="s">
        <v>32</v>
      </c>
      <c r="L421" s="138"/>
      <c r="M421" s="102">
        <v>247.01</v>
      </c>
      <c r="N421" s="139">
        <f t="shared" si="49"/>
        <v>17.98</v>
      </c>
      <c r="O421" s="140" t="str">
        <f t="shared" si="50"/>
        <v/>
      </c>
      <c r="P421" s="189">
        <f t="shared" si="51"/>
        <v>2986.3508999999999</v>
      </c>
      <c r="Q421" s="189" t="e">
        <f t="shared" si="54"/>
        <v>#VALUE!</v>
      </c>
      <c r="R421" s="189" t="e">
        <f t="shared" si="55"/>
        <v>#VALUE!</v>
      </c>
      <c r="S421" s="43" t="str">
        <f t="shared" si="52"/>
        <v>C</v>
      </c>
      <c r="T421" s="43">
        <f t="shared" si="56"/>
        <v>17.98</v>
      </c>
      <c r="U421" s="43">
        <f t="shared" si="53"/>
        <v>0</v>
      </c>
      <c r="V421" s="43">
        <f>IF(N421&lt;&gt;0,IF(N421=SVS,0,IF(N421=SVSg,0,IF(N421=Stundenverrechnungssatz!G461,0,IF(N421=Stundenverrechnungssatz!I461,0,IF(N421=Stundenverrechnungssatz!K461,0,IF(N421=Stundenverrechnungssatz!M461,0,1)))))))</f>
        <v>0</v>
      </c>
    </row>
    <row r="422" spans="1:23" s="45" customFormat="1" ht="15" customHeight="1" x14ac:dyDescent="0.2">
      <c r="A422" s="51">
        <v>416</v>
      </c>
      <c r="B422" s="99">
        <v>1</v>
      </c>
      <c r="C422" s="100" t="s">
        <v>196</v>
      </c>
      <c r="D422" s="100"/>
      <c r="E422" s="100" t="s">
        <v>450</v>
      </c>
      <c r="F422" s="100"/>
      <c r="G422" s="100" t="s">
        <v>288</v>
      </c>
      <c r="H422" s="100" t="s">
        <v>289</v>
      </c>
      <c r="I422" s="101">
        <v>41.75</v>
      </c>
      <c r="J422" s="144"/>
      <c r="K422" s="184" t="s">
        <v>51</v>
      </c>
      <c r="L422" s="138"/>
      <c r="M422" s="102">
        <v>98.8</v>
      </c>
      <c r="N422" s="139">
        <f t="shared" si="49"/>
        <v>17.98</v>
      </c>
      <c r="O422" s="140" t="str">
        <f t="shared" si="50"/>
        <v/>
      </c>
      <c r="P422" s="189">
        <f t="shared" si="51"/>
        <v>4124.8999999999996</v>
      </c>
      <c r="Q422" s="189" t="e">
        <f t="shared" si="54"/>
        <v>#VALUE!</v>
      </c>
      <c r="R422" s="189" t="e">
        <f t="shared" si="55"/>
        <v>#VALUE!</v>
      </c>
      <c r="S422" s="43" t="str">
        <f t="shared" si="52"/>
        <v>F</v>
      </c>
      <c r="T422" s="43">
        <f t="shared" si="56"/>
        <v>17.98</v>
      </c>
      <c r="U422" s="43">
        <f t="shared" si="53"/>
        <v>0</v>
      </c>
      <c r="V422" s="43">
        <f>IF(N422&lt;&gt;0,IF(N422=SVS,0,IF(N422=SVSg,0,IF(N422=Stundenverrechnungssatz!G462,0,IF(N422=Stundenverrechnungssatz!I462,0,IF(N422=Stundenverrechnungssatz!K462,0,IF(N422=Stundenverrechnungssatz!M462,0,1)))))))</f>
        <v>0</v>
      </c>
      <c r="W422" s="44"/>
    </row>
    <row r="423" spans="1:23" s="45" customFormat="1" ht="15" customHeight="1" x14ac:dyDescent="0.2">
      <c r="A423" s="99">
        <v>417</v>
      </c>
      <c r="B423" s="99">
        <v>1</v>
      </c>
      <c r="C423" s="100" t="s">
        <v>196</v>
      </c>
      <c r="D423" s="100"/>
      <c r="E423" s="100" t="s">
        <v>450</v>
      </c>
      <c r="F423" s="100"/>
      <c r="G423" s="100" t="s">
        <v>290</v>
      </c>
      <c r="H423" s="100" t="s">
        <v>289</v>
      </c>
      <c r="I423" s="101">
        <v>11.86</v>
      </c>
      <c r="J423" s="144"/>
      <c r="K423" s="184" t="s">
        <v>51</v>
      </c>
      <c r="L423" s="138"/>
      <c r="M423" s="102">
        <v>98.8</v>
      </c>
      <c r="N423" s="139">
        <f t="shared" si="49"/>
        <v>17.98</v>
      </c>
      <c r="O423" s="140" t="str">
        <f t="shared" si="50"/>
        <v/>
      </c>
      <c r="P423" s="189">
        <f t="shared" si="51"/>
        <v>1171.7679999999998</v>
      </c>
      <c r="Q423" s="189" t="e">
        <f t="shared" si="54"/>
        <v>#VALUE!</v>
      </c>
      <c r="R423" s="189" t="e">
        <f t="shared" si="55"/>
        <v>#VALUE!</v>
      </c>
      <c r="S423" s="43" t="str">
        <f t="shared" si="52"/>
        <v>F</v>
      </c>
      <c r="T423" s="43">
        <f t="shared" si="56"/>
        <v>17.98</v>
      </c>
      <c r="U423" s="43">
        <f t="shared" si="53"/>
        <v>0</v>
      </c>
      <c r="V423" s="43">
        <f>IF(N423&lt;&gt;0,IF(N423=SVS,0,IF(N423=SVSg,0,IF(N423=Stundenverrechnungssatz!G463,0,IF(N423=Stundenverrechnungssatz!I463,0,IF(N423=Stundenverrechnungssatz!K463,0,IF(N423=Stundenverrechnungssatz!M463,0,1)))))))</f>
        <v>0</v>
      </c>
      <c r="W423" s="44"/>
    </row>
    <row r="424" spans="1:23" s="45" customFormat="1" ht="15" customHeight="1" x14ac:dyDescent="0.2">
      <c r="A424" s="51">
        <v>418</v>
      </c>
      <c r="B424" s="99">
        <v>1</v>
      </c>
      <c r="C424" s="100" t="s">
        <v>196</v>
      </c>
      <c r="D424" s="100"/>
      <c r="E424" s="100" t="s">
        <v>450</v>
      </c>
      <c r="F424" s="100"/>
      <c r="G424" s="100" t="s">
        <v>291</v>
      </c>
      <c r="H424" s="100" t="s">
        <v>289</v>
      </c>
      <c r="I424" s="101">
        <v>31.88</v>
      </c>
      <c r="J424" s="144"/>
      <c r="K424" s="184" t="s">
        <v>51</v>
      </c>
      <c r="L424" s="138"/>
      <c r="M424" s="102">
        <v>98.8</v>
      </c>
      <c r="N424" s="139">
        <f t="shared" si="49"/>
        <v>17.98</v>
      </c>
      <c r="O424" s="140" t="str">
        <f t="shared" si="50"/>
        <v/>
      </c>
      <c r="P424" s="189">
        <f t="shared" si="51"/>
        <v>3149.7439999999997</v>
      </c>
      <c r="Q424" s="189" t="e">
        <f t="shared" si="54"/>
        <v>#VALUE!</v>
      </c>
      <c r="R424" s="189" t="e">
        <f t="shared" si="55"/>
        <v>#VALUE!</v>
      </c>
      <c r="S424" s="43" t="str">
        <f t="shared" si="52"/>
        <v>F</v>
      </c>
      <c r="T424" s="43">
        <f t="shared" si="56"/>
        <v>17.98</v>
      </c>
      <c r="U424" s="43">
        <f t="shared" si="53"/>
        <v>0</v>
      </c>
      <c r="V424" s="43">
        <f>IF(N424&lt;&gt;0,IF(N424=SVS,0,IF(N424=SVSg,0,IF(N424=Stundenverrechnungssatz!G464,0,IF(N424=Stundenverrechnungssatz!I464,0,IF(N424=Stundenverrechnungssatz!K464,0,IF(N424=Stundenverrechnungssatz!M464,0,1)))))))</f>
        <v>0</v>
      </c>
      <c r="W424" s="44"/>
    </row>
    <row r="425" spans="1:23" s="45" customFormat="1" ht="15" customHeight="1" x14ac:dyDescent="0.2">
      <c r="A425" s="99">
        <v>419</v>
      </c>
      <c r="B425" s="99">
        <v>1</v>
      </c>
      <c r="C425" s="100" t="s">
        <v>196</v>
      </c>
      <c r="D425" s="100"/>
      <c r="E425" s="100" t="s">
        <v>450</v>
      </c>
      <c r="F425" s="100">
        <v>371</v>
      </c>
      <c r="G425" s="100" t="s">
        <v>37</v>
      </c>
      <c r="H425" s="100" t="s">
        <v>289</v>
      </c>
      <c r="I425" s="101">
        <v>24.43</v>
      </c>
      <c r="J425" s="144"/>
      <c r="K425" s="184" t="s">
        <v>31</v>
      </c>
      <c r="L425" s="138" t="s">
        <v>740</v>
      </c>
      <c r="M425" s="102">
        <v>49.4</v>
      </c>
      <c r="N425" s="139">
        <f t="shared" si="49"/>
        <v>17.98</v>
      </c>
      <c r="O425" s="140" t="str">
        <f t="shared" si="50"/>
        <v/>
      </c>
      <c r="P425" s="189">
        <f t="shared" si="51"/>
        <v>1206.8419999999999</v>
      </c>
      <c r="Q425" s="189" t="e">
        <f t="shared" si="54"/>
        <v>#VALUE!</v>
      </c>
      <c r="R425" s="189" t="e">
        <f t="shared" si="55"/>
        <v>#VALUE!</v>
      </c>
      <c r="S425" s="43" t="str">
        <f t="shared" si="52"/>
        <v>A</v>
      </c>
      <c r="T425" s="43">
        <f t="shared" si="56"/>
        <v>17.98</v>
      </c>
      <c r="U425" s="43">
        <f t="shared" si="53"/>
        <v>0</v>
      </c>
      <c r="V425" s="43">
        <f>IF(N425&lt;&gt;0,IF(N425=SVS,0,IF(N425=SVSg,0,IF(N425=Stundenverrechnungssatz!G465,0,IF(N425=Stundenverrechnungssatz!I465,0,IF(N425=Stundenverrechnungssatz!K465,0,IF(N425=Stundenverrechnungssatz!M465,0,1)))))))</f>
        <v>0</v>
      </c>
      <c r="W425" s="44"/>
    </row>
    <row r="426" spans="1:23" s="45" customFormat="1" ht="15" customHeight="1" x14ac:dyDescent="0.2">
      <c r="A426" s="51">
        <v>420</v>
      </c>
      <c r="B426" s="99">
        <v>1</v>
      </c>
      <c r="C426" s="100" t="s">
        <v>196</v>
      </c>
      <c r="D426" s="100"/>
      <c r="E426" s="100" t="s">
        <v>450</v>
      </c>
      <c r="F426" s="100">
        <v>372</v>
      </c>
      <c r="G426" s="100" t="s">
        <v>37</v>
      </c>
      <c r="H426" s="100" t="s">
        <v>289</v>
      </c>
      <c r="I426" s="101">
        <v>16.260000000000002</v>
      </c>
      <c r="J426" s="144"/>
      <c r="K426" s="184" t="s">
        <v>31</v>
      </c>
      <c r="L426" s="138" t="s">
        <v>740</v>
      </c>
      <c r="M426" s="102">
        <v>49.4</v>
      </c>
      <c r="N426" s="139">
        <f t="shared" si="49"/>
        <v>17.98</v>
      </c>
      <c r="O426" s="140" t="str">
        <f t="shared" si="50"/>
        <v/>
      </c>
      <c r="P426" s="189">
        <f t="shared" si="51"/>
        <v>803.24400000000003</v>
      </c>
      <c r="Q426" s="189" t="e">
        <f t="shared" si="54"/>
        <v>#VALUE!</v>
      </c>
      <c r="R426" s="189" t="e">
        <f t="shared" si="55"/>
        <v>#VALUE!</v>
      </c>
      <c r="S426" s="43" t="str">
        <f t="shared" si="52"/>
        <v>A</v>
      </c>
      <c r="T426" s="43">
        <f t="shared" si="56"/>
        <v>17.98</v>
      </c>
      <c r="U426" s="43">
        <f t="shared" si="53"/>
        <v>0</v>
      </c>
      <c r="V426" s="43">
        <f>IF(N426&lt;&gt;0,IF(N426=SVS,0,IF(N426=SVSg,0,IF(N426=Stundenverrechnungssatz!G466,0,IF(N426=Stundenverrechnungssatz!I466,0,IF(N426=Stundenverrechnungssatz!K466,0,IF(N426=Stundenverrechnungssatz!M466,0,1)))))))</f>
        <v>0</v>
      </c>
      <c r="W426" s="44"/>
    </row>
    <row r="427" spans="1:23" s="44" customFormat="1" ht="15" customHeight="1" x14ac:dyDescent="0.2">
      <c r="A427" s="99">
        <v>421</v>
      </c>
      <c r="B427" s="99">
        <v>1</v>
      </c>
      <c r="C427" s="100" t="s">
        <v>196</v>
      </c>
      <c r="D427" s="100"/>
      <c r="E427" s="100" t="s">
        <v>450</v>
      </c>
      <c r="F427" s="100">
        <v>373</v>
      </c>
      <c r="G427" s="100" t="s">
        <v>37</v>
      </c>
      <c r="H427" s="100" t="s">
        <v>289</v>
      </c>
      <c r="I427" s="101">
        <v>16.21</v>
      </c>
      <c r="J427" s="144"/>
      <c r="K427" s="184" t="s">
        <v>31</v>
      </c>
      <c r="L427" s="138" t="s">
        <v>740</v>
      </c>
      <c r="M427" s="102">
        <v>49.4</v>
      </c>
      <c r="N427" s="139">
        <f t="shared" si="49"/>
        <v>17.98</v>
      </c>
      <c r="O427" s="140" t="str">
        <f t="shared" si="50"/>
        <v/>
      </c>
      <c r="P427" s="189">
        <f t="shared" si="51"/>
        <v>800.774</v>
      </c>
      <c r="Q427" s="189" t="e">
        <f t="shared" si="54"/>
        <v>#VALUE!</v>
      </c>
      <c r="R427" s="189" t="e">
        <f t="shared" si="55"/>
        <v>#VALUE!</v>
      </c>
      <c r="S427" s="43" t="str">
        <f t="shared" si="52"/>
        <v>A</v>
      </c>
      <c r="T427" s="43">
        <f t="shared" si="56"/>
        <v>17.98</v>
      </c>
      <c r="U427" s="43">
        <f t="shared" si="53"/>
        <v>0</v>
      </c>
      <c r="V427" s="43">
        <f>IF(N427&lt;&gt;0,IF(N427=SVS,0,IF(N427=SVSg,0,IF(N427=Stundenverrechnungssatz!G467,0,IF(N427=Stundenverrechnungssatz!I467,0,IF(N427=Stundenverrechnungssatz!K467,0,IF(N427=Stundenverrechnungssatz!M467,0,1)))))))</f>
        <v>0</v>
      </c>
    </row>
    <row r="428" spans="1:23" s="45" customFormat="1" ht="15" customHeight="1" x14ac:dyDescent="0.2">
      <c r="A428" s="51">
        <v>422</v>
      </c>
      <c r="B428" s="99">
        <v>1</v>
      </c>
      <c r="C428" s="100" t="s">
        <v>196</v>
      </c>
      <c r="D428" s="100"/>
      <c r="E428" s="100" t="s">
        <v>450</v>
      </c>
      <c r="F428" s="100">
        <v>374</v>
      </c>
      <c r="G428" s="100" t="s">
        <v>37</v>
      </c>
      <c r="H428" s="100" t="s">
        <v>289</v>
      </c>
      <c r="I428" s="101">
        <v>16.14</v>
      </c>
      <c r="J428" s="144"/>
      <c r="K428" s="184" t="s">
        <v>31</v>
      </c>
      <c r="L428" s="138" t="s">
        <v>740</v>
      </c>
      <c r="M428" s="102">
        <v>49.4</v>
      </c>
      <c r="N428" s="139">
        <f t="shared" si="49"/>
        <v>17.98</v>
      </c>
      <c r="O428" s="140" t="str">
        <f t="shared" si="50"/>
        <v/>
      </c>
      <c r="P428" s="189">
        <f t="shared" si="51"/>
        <v>797.31600000000003</v>
      </c>
      <c r="Q428" s="189" t="e">
        <f t="shared" si="54"/>
        <v>#VALUE!</v>
      </c>
      <c r="R428" s="189" t="e">
        <f t="shared" si="55"/>
        <v>#VALUE!</v>
      </c>
      <c r="S428" s="43" t="str">
        <f t="shared" si="52"/>
        <v>A</v>
      </c>
      <c r="T428" s="43">
        <f t="shared" si="56"/>
        <v>17.98</v>
      </c>
      <c r="U428" s="43">
        <f t="shared" si="53"/>
        <v>0</v>
      </c>
      <c r="V428" s="43">
        <f>IF(N428&lt;&gt;0,IF(N428=SVS,0,IF(N428=SVSg,0,IF(N428=Stundenverrechnungssatz!G468,0,IF(N428=Stundenverrechnungssatz!I468,0,IF(N428=Stundenverrechnungssatz!K468,0,IF(N428=Stundenverrechnungssatz!M468,0,1)))))))</f>
        <v>0</v>
      </c>
      <c r="W428" s="44"/>
    </row>
    <row r="429" spans="1:23" s="45" customFormat="1" ht="15" customHeight="1" x14ac:dyDescent="0.2">
      <c r="A429" s="99">
        <v>423</v>
      </c>
      <c r="B429" s="99">
        <v>1</v>
      </c>
      <c r="C429" s="100" t="s">
        <v>196</v>
      </c>
      <c r="D429" s="100"/>
      <c r="E429" s="100" t="s">
        <v>450</v>
      </c>
      <c r="F429" s="100">
        <v>375</v>
      </c>
      <c r="G429" s="100" t="s">
        <v>37</v>
      </c>
      <c r="H429" s="100" t="s">
        <v>289</v>
      </c>
      <c r="I429" s="101">
        <v>24.36</v>
      </c>
      <c r="J429" s="144"/>
      <c r="K429" s="184" t="s">
        <v>31</v>
      </c>
      <c r="L429" s="138" t="s">
        <v>740</v>
      </c>
      <c r="M429" s="102">
        <v>49.4</v>
      </c>
      <c r="N429" s="139">
        <f t="shared" si="49"/>
        <v>17.98</v>
      </c>
      <c r="O429" s="140" t="str">
        <f t="shared" si="50"/>
        <v/>
      </c>
      <c r="P429" s="189">
        <f t="shared" si="51"/>
        <v>1203.384</v>
      </c>
      <c r="Q429" s="189" t="e">
        <f t="shared" si="54"/>
        <v>#VALUE!</v>
      </c>
      <c r="R429" s="189" t="e">
        <f t="shared" si="55"/>
        <v>#VALUE!</v>
      </c>
      <c r="S429" s="43" t="str">
        <f t="shared" si="52"/>
        <v>A</v>
      </c>
      <c r="T429" s="43">
        <f t="shared" si="56"/>
        <v>17.98</v>
      </c>
      <c r="U429" s="43">
        <f t="shared" si="53"/>
        <v>0</v>
      </c>
      <c r="V429" s="43">
        <f>IF(N429&lt;&gt;0,IF(N429=SVS,0,IF(N429=SVSg,0,IF(N429=Stundenverrechnungssatz!G469,0,IF(N429=Stundenverrechnungssatz!I469,0,IF(N429=Stundenverrechnungssatz!K469,0,IF(N429=Stundenverrechnungssatz!M469,0,1)))))))</f>
        <v>0</v>
      </c>
      <c r="W429" s="44"/>
    </row>
    <row r="430" spans="1:23" s="45" customFormat="1" ht="15" customHeight="1" x14ac:dyDescent="0.2">
      <c r="A430" s="51">
        <v>424</v>
      </c>
      <c r="B430" s="99">
        <v>1</v>
      </c>
      <c r="C430" s="100" t="s">
        <v>196</v>
      </c>
      <c r="D430" s="100"/>
      <c r="E430" s="100" t="s">
        <v>450</v>
      </c>
      <c r="F430" s="100">
        <v>376</v>
      </c>
      <c r="G430" s="100" t="s">
        <v>37</v>
      </c>
      <c r="H430" s="100" t="s">
        <v>289</v>
      </c>
      <c r="I430" s="101">
        <v>24.15</v>
      </c>
      <c r="J430" s="144"/>
      <c r="K430" s="184" t="s">
        <v>31</v>
      </c>
      <c r="L430" s="138" t="s">
        <v>740</v>
      </c>
      <c r="M430" s="102">
        <v>49.4</v>
      </c>
      <c r="N430" s="139">
        <f t="shared" si="49"/>
        <v>17.98</v>
      </c>
      <c r="O430" s="140" t="str">
        <f t="shared" si="50"/>
        <v/>
      </c>
      <c r="P430" s="189">
        <f t="shared" si="51"/>
        <v>1193.01</v>
      </c>
      <c r="Q430" s="189" t="e">
        <f t="shared" si="54"/>
        <v>#VALUE!</v>
      </c>
      <c r="R430" s="189" t="e">
        <f t="shared" si="55"/>
        <v>#VALUE!</v>
      </c>
      <c r="S430" s="43" t="str">
        <f t="shared" si="52"/>
        <v>A</v>
      </c>
      <c r="T430" s="43">
        <f t="shared" si="56"/>
        <v>17.98</v>
      </c>
      <c r="U430" s="43">
        <f t="shared" si="53"/>
        <v>0</v>
      </c>
      <c r="V430" s="43">
        <f>IF(N430&lt;&gt;0,IF(N430=SVS,0,IF(N430=SVSg,0,IF(N430=Stundenverrechnungssatz!G470,0,IF(N430=Stundenverrechnungssatz!I470,0,IF(N430=Stundenverrechnungssatz!K470,0,IF(N430=Stundenverrechnungssatz!M470,0,1)))))))</f>
        <v>0</v>
      </c>
      <c r="W430" s="44"/>
    </row>
    <row r="431" spans="1:23" s="45" customFormat="1" ht="15" customHeight="1" x14ac:dyDescent="0.2">
      <c r="A431" s="99">
        <v>425</v>
      </c>
      <c r="B431" s="99">
        <v>1</v>
      </c>
      <c r="C431" s="100" t="s">
        <v>196</v>
      </c>
      <c r="D431" s="100"/>
      <c r="E431" s="100" t="s">
        <v>450</v>
      </c>
      <c r="F431" s="100">
        <v>377</v>
      </c>
      <c r="G431" s="100" t="s">
        <v>37</v>
      </c>
      <c r="H431" s="100" t="s">
        <v>289</v>
      </c>
      <c r="I431" s="101">
        <v>24.5</v>
      </c>
      <c r="J431" s="144"/>
      <c r="K431" s="184" t="s">
        <v>31</v>
      </c>
      <c r="L431" s="138" t="s">
        <v>740</v>
      </c>
      <c r="M431" s="102">
        <v>49.4</v>
      </c>
      <c r="N431" s="139">
        <f t="shared" si="49"/>
        <v>17.98</v>
      </c>
      <c r="O431" s="140" t="str">
        <f t="shared" si="50"/>
        <v/>
      </c>
      <c r="P431" s="189">
        <f t="shared" si="51"/>
        <v>1210.3</v>
      </c>
      <c r="Q431" s="189" t="e">
        <f t="shared" si="54"/>
        <v>#VALUE!</v>
      </c>
      <c r="R431" s="189" t="e">
        <f t="shared" si="55"/>
        <v>#VALUE!</v>
      </c>
      <c r="S431" s="43" t="str">
        <f t="shared" si="52"/>
        <v>A</v>
      </c>
      <c r="T431" s="43">
        <f t="shared" si="56"/>
        <v>17.98</v>
      </c>
      <c r="U431" s="43">
        <f t="shared" si="53"/>
        <v>0</v>
      </c>
      <c r="V431" s="43">
        <f>IF(N431&lt;&gt;0,IF(N431=SVS,0,IF(N431=SVSg,0,IF(N431=Stundenverrechnungssatz!G471,0,IF(N431=Stundenverrechnungssatz!I471,0,IF(N431=Stundenverrechnungssatz!K471,0,IF(N431=Stundenverrechnungssatz!M471,0,1)))))))</f>
        <v>0</v>
      </c>
      <c r="W431" s="44"/>
    </row>
    <row r="432" spans="1:23" s="45" customFormat="1" ht="15" customHeight="1" x14ac:dyDescent="0.2">
      <c r="A432" s="51">
        <v>426</v>
      </c>
      <c r="B432" s="99">
        <v>1</v>
      </c>
      <c r="C432" s="100" t="s">
        <v>196</v>
      </c>
      <c r="D432" s="100"/>
      <c r="E432" s="100" t="s">
        <v>450</v>
      </c>
      <c r="F432" s="100">
        <v>378</v>
      </c>
      <c r="G432" s="100" t="s">
        <v>37</v>
      </c>
      <c r="H432" s="100" t="s">
        <v>289</v>
      </c>
      <c r="I432" s="101">
        <v>22.59</v>
      </c>
      <c r="J432" s="144"/>
      <c r="K432" s="184" t="s">
        <v>31</v>
      </c>
      <c r="L432" s="138" t="s">
        <v>740</v>
      </c>
      <c r="M432" s="102">
        <v>49.4</v>
      </c>
      <c r="N432" s="139">
        <f t="shared" si="49"/>
        <v>17.98</v>
      </c>
      <c r="O432" s="140" t="str">
        <f t="shared" si="50"/>
        <v/>
      </c>
      <c r="P432" s="189">
        <f t="shared" si="51"/>
        <v>1115.9459999999999</v>
      </c>
      <c r="Q432" s="189" t="e">
        <f t="shared" si="54"/>
        <v>#VALUE!</v>
      </c>
      <c r="R432" s="189" t="e">
        <f t="shared" si="55"/>
        <v>#VALUE!</v>
      </c>
      <c r="S432" s="43" t="str">
        <f t="shared" si="52"/>
        <v>A</v>
      </c>
      <c r="T432" s="43">
        <f t="shared" si="56"/>
        <v>17.98</v>
      </c>
      <c r="U432" s="43">
        <f t="shared" si="53"/>
        <v>0</v>
      </c>
      <c r="V432" s="43">
        <f>IF(N432&lt;&gt;0,IF(N432=SVS,0,IF(N432=SVSg,0,IF(N432=Stundenverrechnungssatz!G472,0,IF(N432=Stundenverrechnungssatz!I472,0,IF(N432=Stundenverrechnungssatz!K472,0,IF(N432=Stundenverrechnungssatz!M472,0,1)))))))</f>
        <v>0</v>
      </c>
      <c r="W432" s="44"/>
    </row>
    <row r="433" spans="1:23" s="45" customFormat="1" ht="15" customHeight="1" x14ac:dyDescent="0.2">
      <c r="A433" s="99">
        <v>427</v>
      </c>
      <c r="B433" s="99">
        <v>1</v>
      </c>
      <c r="C433" s="100" t="s">
        <v>196</v>
      </c>
      <c r="D433" s="100"/>
      <c r="E433" s="100" t="s">
        <v>450</v>
      </c>
      <c r="F433" s="100">
        <v>379</v>
      </c>
      <c r="G433" s="100" t="s">
        <v>37</v>
      </c>
      <c r="H433" s="100" t="s">
        <v>289</v>
      </c>
      <c r="I433" s="101">
        <v>24.43</v>
      </c>
      <c r="J433" s="144"/>
      <c r="K433" s="184" t="s">
        <v>31</v>
      </c>
      <c r="L433" s="138" t="s">
        <v>740</v>
      </c>
      <c r="M433" s="102">
        <v>49.4</v>
      </c>
      <c r="N433" s="139">
        <f t="shared" si="49"/>
        <v>17.98</v>
      </c>
      <c r="O433" s="140" t="str">
        <f t="shared" si="50"/>
        <v/>
      </c>
      <c r="P433" s="189">
        <f t="shared" si="51"/>
        <v>1206.8419999999999</v>
      </c>
      <c r="Q433" s="189" t="e">
        <f t="shared" si="54"/>
        <v>#VALUE!</v>
      </c>
      <c r="R433" s="189" t="e">
        <f t="shared" si="55"/>
        <v>#VALUE!</v>
      </c>
      <c r="S433" s="43" t="str">
        <f t="shared" si="52"/>
        <v>A</v>
      </c>
      <c r="T433" s="43">
        <f t="shared" si="56"/>
        <v>17.98</v>
      </c>
      <c r="U433" s="43">
        <f t="shared" si="53"/>
        <v>0</v>
      </c>
      <c r="V433" s="43">
        <f>IF(N433&lt;&gt;0,IF(N433=SVS,0,IF(N433=SVSg,0,IF(N433=Stundenverrechnungssatz!G473,0,IF(N433=Stundenverrechnungssatz!I473,0,IF(N433=Stundenverrechnungssatz!K473,0,IF(N433=Stundenverrechnungssatz!M473,0,1)))))))</f>
        <v>0</v>
      </c>
      <c r="W433" s="44"/>
    </row>
    <row r="434" spans="1:23" s="45" customFormat="1" ht="15" customHeight="1" x14ac:dyDescent="0.2">
      <c r="A434" s="51">
        <v>428</v>
      </c>
      <c r="B434" s="99">
        <v>1</v>
      </c>
      <c r="C434" s="100" t="s">
        <v>196</v>
      </c>
      <c r="D434" s="100"/>
      <c r="E434" s="100" t="s">
        <v>450</v>
      </c>
      <c r="F434" s="100" t="s">
        <v>456</v>
      </c>
      <c r="G434" s="100" t="s">
        <v>374</v>
      </c>
      <c r="H434" s="100" t="s">
        <v>205</v>
      </c>
      <c r="I434" s="101">
        <v>4.76</v>
      </c>
      <c r="J434" s="144"/>
      <c r="K434" s="184" t="s">
        <v>52</v>
      </c>
      <c r="L434" s="138"/>
      <c r="M434" s="102">
        <v>247.01</v>
      </c>
      <c r="N434" s="139">
        <f t="shared" si="49"/>
        <v>17.98</v>
      </c>
      <c r="O434" s="140" t="str">
        <f t="shared" si="50"/>
        <v/>
      </c>
      <c r="P434" s="189">
        <f t="shared" si="51"/>
        <v>1175.7675999999999</v>
      </c>
      <c r="Q434" s="189" t="e">
        <f t="shared" si="54"/>
        <v>#VALUE!</v>
      </c>
      <c r="R434" s="189" t="e">
        <f t="shared" si="55"/>
        <v>#VALUE!</v>
      </c>
      <c r="S434" s="43" t="str">
        <f t="shared" si="52"/>
        <v>K</v>
      </c>
      <c r="T434" s="43">
        <f t="shared" si="56"/>
        <v>17.98</v>
      </c>
      <c r="U434" s="43">
        <f t="shared" si="53"/>
        <v>0</v>
      </c>
      <c r="V434" s="43">
        <f>IF(N434&lt;&gt;0,IF(N434=SVS,0,IF(N434=SVSg,0,IF(N434=Stundenverrechnungssatz!G474,0,IF(N434=Stundenverrechnungssatz!I474,0,IF(N434=Stundenverrechnungssatz!K474,0,IF(N434=Stundenverrechnungssatz!M474,0,1)))))))</f>
        <v>0</v>
      </c>
      <c r="W434" s="44"/>
    </row>
    <row r="435" spans="1:23" s="45" customFormat="1" ht="15" customHeight="1" x14ac:dyDescent="0.2">
      <c r="A435" s="99">
        <v>429</v>
      </c>
      <c r="B435" s="99">
        <v>1</v>
      </c>
      <c r="C435" s="100" t="s">
        <v>196</v>
      </c>
      <c r="D435" s="100"/>
      <c r="E435" s="100" t="s">
        <v>450</v>
      </c>
      <c r="F435" s="100" t="s">
        <v>457</v>
      </c>
      <c r="G435" s="100" t="s">
        <v>372</v>
      </c>
      <c r="H435" s="100" t="s">
        <v>205</v>
      </c>
      <c r="I435" s="101">
        <v>12.1</v>
      </c>
      <c r="J435" s="144"/>
      <c r="K435" s="184" t="s">
        <v>32</v>
      </c>
      <c r="L435" s="138"/>
      <c r="M435" s="102">
        <v>247.01</v>
      </c>
      <c r="N435" s="139">
        <f t="shared" si="49"/>
        <v>17.98</v>
      </c>
      <c r="O435" s="140" t="str">
        <f t="shared" si="50"/>
        <v/>
      </c>
      <c r="P435" s="189">
        <f t="shared" si="51"/>
        <v>2988.8209999999999</v>
      </c>
      <c r="Q435" s="189" t="e">
        <f t="shared" si="54"/>
        <v>#VALUE!</v>
      </c>
      <c r="R435" s="189" t="e">
        <f t="shared" si="55"/>
        <v>#VALUE!</v>
      </c>
      <c r="S435" s="43" t="str">
        <f t="shared" si="52"/>
        <v>C</v>
      </c>
      <c r="T435" s="43">
        <f t="shared" si="56"/>
        <v>17.98</v>
      </c>
      <c r="U435" s="43">
        <f t="shared" si="53"/>
        <v>0</v>
      </c>
      <c r="V435" s="43">
        <f>IF(N435&lt;&gt;0,IF(N435=SVS,0,IF(N435=SVSg,0,IF(N435=Stundenverrechnungssatz!G475,0,IF(N435=Stundenverrechnungssatz!I475,0,IF(N435=Stundenverrechnungssatz!K475,0,IF(N435=Stundenverrechnungssatz!M475,0,1)))))))</f>
        <v>0</v>
      </c>
      <c r="W435" s="44"/>
    </row>
    <row r="436" spans="1:23" s="45" customFormat="1" ht="15" customHeight="1" x14ac:dyDescent="0.2">
      <c r="A436" s="51">
        <v>430</v>
      </c>
      <c r="B436" s="99">
        <v>1</v>
      </c>
      <c r="C436" s="100" t="s">
        <v>196</v>
      </c>
      <c r="D436" s="100"/>
      <c r="E436" s="100" t="s">
        <v>450</v>
      </c>
      <c r="F436" s="100" t="s">
        <v>457</v>
      </c>
      <c r="G436" s="100" t="s">
        <v>371</v>
      </c>
      <c r="H436" s="100" t="s">
        <v>205</v>
      </c>
      <c r="I436" s="101">
        <v>11.34</v>
      </c>
      <c r="J436" s="144"/>
      <c r="K436" s="184" t="s">
        <v>32</v>
      </c>
      <c r="L436" s="138"/>
      <c r="M436" s="102">
        <v>247.01</v>
      </c>
      <c r="N436" s="139">
        <f t="shared" si="49"/>
        <v>17.98</v>
      </c>
      <c r="O436" s="140" t="str">
        <f t="shared" si="50"/>
        <v/>
      </c>
      <c r="P436" s="189">
        <f t="shared" si="51"/>
        <v>2801.0933999999997</v>
      </c>
      <c r="Q436" s="189" t="e">
        <f t="shared" si="54"/>
        <v>#VALUE!</v>
      </c>
      <c r="R436" s="189" t="e">
        <f t="shared" si="55"/>
        <v>#VALUE!</v>
      </c>
      <c r="S436" s="43" t="str">
        <f t="shared" si="52"/>
        <v>C</v>
      </c>
      <c r="T436" s="43">
        <f t="shared" si="56"/>
        <v>17.98</v>
      </c>
      <c r="U436" s="43">
        <f t="shared" si="53"/>
        <v>0</v>
      </c>
      <c r="V436" s="43">
        <f>IF(N436&lt;&gt;0,IF(N436=SVS,0,IF(N436=SVSg,0,IF(N436=Stundenverrechnungssatz!G476,0,IF(N436=Stundenverrechnungssatz!I476,0,IF(N436=Stundenverrechnungssatz!K476,0,IF(N436=Stundenverrechnungssatz!M476,0,1)))))))</f>
        <v>0</v>
      </c>
      <c r="W436" s="44"/>
    </row>
    <row r="437" spans="1:23" s="44" customFormat="1" ht="15" customHeight="1" x14ac:dyDescent="0.2">
      <c r="A437" s="99">
        <v>431</v>
      </c>
      <c r="B437" s="99">
        <v>1</v>
      </c>
      <c r="C437" s="100" t="s">
        <v>196</v>
      </c>
      <c r="D437" s="100"/>
      <c r="E437" s="100" t="s">
        <v>450</v>
      </c>
      <c r="F437" s="100"/>
      <c r="G437" s="100" t="s">
        <v>292</v>
      </c>
      <c r="H437" s="100" t="s">
        <v>289</v>
      </c>
      <c r="I437" s="101">
        <v>30.69</v>
      </c>
      <c r="J437" s="144"/>
      <c r="K437" s="184" t="s">
        <v>51</v>
      </c>
      <c r="L437" s="138"/>
      <c r="M437" s="102">
        <v>98.8</v>
      </c>
      <c r="N437" s="139">
        <f t="shared" si="49"/>
        <v>17.98</v>
      </c>
      <c r="O437" s="140" t="str">
        <f t="shared" si="50"/>
        <v/>
      </c>
      <c r="P437" s="189">
        <f t="shared" si="51"/>
        <v>3032.172</v>
      </c>
      <c r="Q437" s="189" t="e">
        <f t="shared" si="54"/>
        <v>#VALUE!</v>
      </c>
      <c r="R437" s="189" t="e">
        <f t="shared" si="55"/>
        <v>#VALUE!</v>
      </c>
      <c r="S437" s="43" t="str">
        <f t="shared" si="52"/>
        <v>F</v>
      </c>
      <c r="T437" s="43">
        <f t="shared" si="56"/>
        <v>17.98</v>
      </c>
      <c r="U437" s="43">
        <f t="shared" si="53"/>
        <v>0</v>
      </c>
      <c r="V437" s="43">
        <f>IF(N437&lt;&gt;0,IF(N437=SVS,0,IF(N437=SVSg,0,IF(N437=Stundenverrechnungssatz!G477,0,IF(N437=Stundenverrechnungssatz!I477,0,IF(N437=Stundenverrechnungssatz!K477,0,IF(N437=Stundenverrechnungssatz!M477,0,1)))))))</f>
        <v>0</v>
      </c>
    </row>
    <row r="438" spans="1:23" s="44" customFormat="1" ht="15" customHeight="1" x14ac:dyDescent="0.2">
      <c r="A438" s="51">
        <v>432</v>
      </c>
      <c r="B438" s="99">
        <v>1</v>
      </c>
      <c r="C438" s="100" t="s">
        <v>196</v>
      </c>
      <c r="D438" s="100"/>
      <c r="E438" s="100" t="s">
        <v>458</v>
      </c>
      <c r="F438" s="100">
        <v>410</v>
      </c>
      <c r="G438" s="100" t="s">
        <v>37</v>
      </c>
      <c r="H438" s="100" t="s">
        <v>289</v>
      </c>
      <c r="I438" s="101">
        <v>23.55</v>
      </c>
      <c r="J438" s="144"/>
      <c r="K438" s="184" t="s">
        <v>31</v>
      </c>
      <c r="L438" s="138" t="s">
        <v>740</v>
      </c>
      <c r="M438" s="102">
        <v>49.4</v>
      </c>
      <c r="N438" s="139">
        <f t="shared" si="49"/>
        <v>17.98</v>
      </c>
      <c r="O438" s="140" t="str">
        <f t="shared" si="50"/>
        <v/>
      </c>
      <c r="P438" s="189">
        <f t="shared" si="51"/>
        <v>1163.3699999999999</v>
      </c>
      <c r="Q438" s="189" t="e">
        <f t="shared" si="54"/>
        <v>#VALUE!</v>
      </c>
      <c r="R438" s="189" t="e">
        <f t="shared" si="55"/>
        <v>#VALUE!</v>
      </c>
      <c r="S438" s="43" t="str">
        <f t="shared" si="52"/>
        <v>A</v>
      </c>
      <c r="T438" s="43">
        <f t="shared" si="56"/>
        <v>17.98</v>
      </c>
      <c r="U438" s="43">
        <f t="shared" si="53"/>
        <v>0</v>
      </c>
      <c r="V438" s="43">
        <f>IF(N438&lt;&gt;0,IF(N438=SVS,0,IF(N438=SVSg,0,IF(N438=Stundenverrechnungssatz!G478,0,IF(N438=Stundenverrechnungssatz!I478,0,IF(N438=Stundenverrechnungssatz!K478,0,IF(N438=Stundenverrechnungssatz!M478,0,1)))))))</f>
        <v>0</v>
      </c>
    </row>
    <row r="439" spans="1:23" s="45" customFormat="1" ht="15" customHeight="1" x14ac:dyDescent="0.2">
      <c r="A439" s="99">
        <v>433</v>
      </c>
      <c r="B439" s="99">
        <v>1</v>
      </c>
      <c r="C439" s="100" t="s">
        <v>196</v>
      </c>
      <c r="D439" s="100"/>
      <c r="E439" s="100" t="s">
        <v>458</v>
      </c>
      <c r="F439" s="100">
        <v>411</v>
      </c>
      <c r="G439" s="100" t="s">
        <v>37</v>
      </c>
      <c r="H439" s="100" t="s">
        <v>289</v>
      </c>
      <c r="I439" s="101">
        <v>26.56</v>
      </c>
      <c r="J439" s="144"/>
      <c r="K439" s="184" t="s">
        <v>31</v>
      </c>
      <c r="L439" s="138" t="s">
        <v>740</v>
      </c>
      <c r="M439" s="102">
        <v>49.4</v>
      </c>
      <c r="N439" s="139">
        <f t="shared" si="49"/>
        <v>17.98</v>
      </c>
      <c r="O439" s="140" t="str">
        <f t="shared" si="50"/>
        <v/>
      </c>
      <c r="P439" s="189">
        <f t="shared" si="51"/>
        <v>1312.0639999999999</v>
      </c>
      <c r="Q439" s="189" t="e">
        <f t="shared" si="54"/>
        <v>#VALUE!</v>
      </c>
      <c r="R439" s="189" t="e">
        <f t="shared" si="55"/>
        <v>#VALUE!</v>
      </c>
      <c r="S439" s="43" t="str">
        <f t="shared" si="52"/>
        <v>A</v>
      </c>
      <c r="T439" s="43">
        <f t="shared" si="56"/>
        <v>17.98</v>
      </c>
      <c r="U439" s="43">
        <f t="shared" si="53"/>
        <v>0</v>
      </c>
      <c r="V439" s="43">
        <f>IF(N439&lt;&gt;0,IF(N439=SVS,0,IF(N439=SVSg,0,IF(N439=Stundenverrechnungssatz!G479,0,IF(N439=Stundenverrechnungssatz!I479,0,IF(N439=Stundenverrechnungssatz!K479,0,IF(N439=Stundenverrechnungssatz!M479,0,1)))))))</f>
        <v>0</v>
      </c>
      <c r="W439" s="44"/>
    </row>
    <row r="440" spans="1:23" s="45" customFormat="1" ht="15" customHeight="1" x14ac:dyDescent="0.2">
      <c r="A440" s="51">
        <v>434</v>
      </c>
      <c r="B440" s="99">
        <v>1</v>
      </c>
      <c r="C440" s="100" t="s">
        <v>196</v>
      </c>
      <c r="D440" s="100"/>
      <c r="E440" s="100" t="s">
        <v>458</v>
      </c>
      <c r="F440" s="100">
        <v>412</v>
      </c>
      <c r="G440" s="100" t="s">
        <v>37</v>
      </c>
      <c r="H440" s="100" t="s">
        <v>289</v>
      </c>
      <c r="I440" s="101">
        <v>22.72</v>
      </c>
      <c r="J440" s="144"/>
      <c r="K440" s="184" t="s">
        <v>31</v>
      </c>
      <c r="L440" s="138" t="s">
        <v>740</v>
      </c>
      <c r="M440" s="102">
        <v>49.4</v>
      </c>
      <c r="N440" s="139">
        <f t="shared" si="49"/>
        <v>17.98</v>
      </c>
      <c r="O440" s="140" t="str">
        <f t="shared" si="50"/>
        <v/>
      </c>
      <c r="P440" s="189">
        <f t="shared" si="51"/>
        <v>1122.3679999999999</v>
      </c>
      <c r="Q440" s="189" t="e">
        <f t="shared" si="54"/>
        <v>#VALUE!</v>
      </c>
      <c r="R440" s="189" t="e">
        <f t="shared" si="55"/>
        <v>#VALUE!</v>
      </c>
      <c r="S440" s="43" t="str">
        <f t="shared" si="52"/>
        <v>A</v>
      </c>
      <c r="T440" s="43">
        <f t="shared" si="56"/>
        <v>17.98</v>
      </c>
      <c r="U440" s="43">
        <f t="shared" si="53"/>
        <v>0</v>
      </c>
      <c r="V440" s="43">
        <f>IF(N440&lt;&gt;0,IF(N440=SVS,0,IF(N440=SVSg,0,IF(N440=Stundenverrechnungssatz!G480,0,IF(N440=Stundenverrechnungssatz!I480,0,IF(N440=Stundenverrechnungssatz!K480,0,IF(N440=Stundenverrechnungssatz!M480,0,1)))))))</f>
        <v>0</v>
      </c>
      <c r="W440" s="44"/>
    </row>
    <row r="441" spans="1:23" s="45" customFormat="1" ht="15" customHeight="1" x14ac:dyDescent="0.2">
      <c r="A441" s="99">
        <v>435</v>
      </c>
      <c r="B441" s="99">
        <v>1</v>
      </c>
      <c r="C441" s="100" t="s">
        <v>196</v>
      </c>
      <c r="D441" s="100"/>
      <c r="E441" s="100" t="s">
        <v>458</v>
      </c>
      <c r="F441" s="100">
        <v>413</v>
      </c>
      <c r="G441" s="100" t="s">
        <v>37</v>
      </c>
      <c r="H441" s="100" t="s">
        <v>289</v>
      </c>
      <c r="I441" s="101">
        <v>22.66</v>
      </c>
      <c r="J441" s="144"/>
      <c r="K441" s="184" t="s">
        <v>31</v>
      </c>
      <c r="L441" s="138" t="s">
        <v>740</v>
      </c>
      <c r="M441" s="102">
        <v>49.4</v>
      </c>
      <c r="N441" s="139">
        <f t="shared" si="49"/>
        <v>17.98</v>
      </c>
      <c r="O441" s="140" t="str">
        <f t="shared" si="50"/>
        <v/>
      </c>
      <c r="P441" s="189">
        <f t="shared" si="51"/>
        <v>1119.404</v>
      </c>
      <c r="Q441" s="189" t="e">
        <f t="shared" si="54"/>
        <v>#VALUE!</v>
      </c>
      <c r="R441" s="189" t="e">
        <f t="shared" si="55"/>
        <v>#VALUE!</v>
      </c>
      <c r="S441" s="43" t="str">
        <f t="shared" si="52"/>
        <v>A</v>
      </c>
      <c r="T441" s="43">
        <f t="shared" si="56"/>
        <v>17.98</v>
      </c>
      <c r="U441" s="43">
        <f t="shared" si="53"/>
        <v>0</v>
      </c>
      <c r="V441" s="43">
        <f>IF(N441&lt;&gt;0,IF(N441=SVS,0,IF(N441=SVSg,0,IF(N441=Stundenverrechnungssatz!G481,0,IF(N441=Stundenverrechnungssatz!I481,0,IF(N441=Stundenverrechnungssatz!K481,0,IF(N441=Stundenverrechnungssatz!M481,0,1)))))))</f>
        <v>0</v>
      </c>
      <c r="W441" s="44"/>
    </row>
    <row r="442" spans="1:23" s="45" customFormat="1" ht="15" customHeight="1" x14ac:dyDescent="0.2">
      <c r="A442" s="51">
        <v>436</v>
      </c>
      <c r="B442" s="99">
        <v>1</v>
      </c>
      <c r="C442" s="100" t="s">
        <v>196</v>
      </c>
      <c r="D442" s="100"/>
      <c r="E442" s="100" t="s">
        <v>458</v>
      </c>
      <c r="F442" s="100">
        <v>414</v>
      </c>
      <c r="G442" s="100" t="s">
        <v>37</v>
      </c>
      <c r="H442" s="100" t="s">
        <v>289</v>
      </c>
      <c r="I442" s="101">
        <v>18.809999999999999</v>
      </c>
      <c r="J442" s="144"/>
      <c r="K442" s="184" t="s">
        <v>31</v>
      </c>
      <c r="L442" s="138" t="s">
        <v>740</v>
      </c>
      <c r="M442" s="102">
        <v>49.4</v>
      </c>
      <c r="N442" s="139">
        <f t="shared" si="49"/>
        <v>17.98</v>
      </c>
      <c r="O442" s="140" t="str">
        <f t="shared" si="50"/>
        <v/>
      </c>
      <c r="P442" s="189">
        <f t="shared" si="51"/>
        <v>929.21399999999994</v>
      </c>
      <c r="Q442" s="189" t="e">
        <f t="shared" si="54"/>
        <v>#VALUE!</v>
      </c>
      <c r="R442" s="189" t="e">
        <f t="shared" si="55"/>
        <v>#VALUE!</v>
      </c>
      <c r="S442" s="43" t="str">
        <f t="shared" si="52"/>
        <v>A</v>
      </c>
      <c r="T442" s="43">
        <f t="shared" si="56"/>
        <v>17.98</v>
      </c>
      <c r="U442" s="43">
        <f t="shared" si="53"/>
        <v>0</v>
      </c>
      <c r="V442" s="43">
        <f>IF(N442&lt;&gt;0,IF(N442=SVS,0,IF(N442=SVSg,0,IF(N442=Stundenverrechnungssatz!G482,0,IF(N442=Stundenverrechnungssatz!I482,0,IF(N442=Stundenverrechnungssatz!K482,0,IF(N442=Stundenverrechnungssatz!M482,0,1)))))))</f>
        <v>0</v>
      </c>
      <c r="W442" s="44"/>
    </row>
    <row r="443" spans="1:23" s="45" customFormat="1" ht="15" customHeight="1" x14ac:dyDescent="0.2">
      <c r="A443" s="99">
        <v>437</v>
      </c>
      <c r="B443" s="99">
        <v>1</v>
      </c>
      <c r="C443" s="100" t="s">
        <v>196</v>
      </c>
      <c r="D443" s="100"/>
      <c r="E443" s="100" t="s">
        <v>458</v>
      </c>
      <c r="F443" s="100">
        <v>415</v>
      </c>
      <c r="G443" s="100" t="s">
        <v>37</v>
      </c>
      <c r="H443" s="100" t="s">
        <v>289</v>
      </c>
      <c r="I443" s="101">
        <v>19.920000000000002</v>
      </c>
      <c r="J443" s="144"/>
      <c r="K443" s="184" t="s">
        <v>31</v>
      </c>
      <c r="L443" s="138" t="s">
        <v>740</v>
      </c>
      <c r="M443" s="102">
        <v>49.4</v>
      </c>
      <c r="N443" s="139">
        <f t="shared" si="49"/>
        <v>17.98</v>
      </c>
      <c r="O443" s="140" t="str">
        <f t="shared" si="50"/>
        <v/>
      </c>
      <c r="P443" s="189">
        <f t="shared" si="51"/>
        <v>984.048</v>
      </c>
      <c r="Q443" s="189" t="e">
        <f t="shared" si="54"/>
        <v>#VALUE!</v>
      </c>
      <c r="R443" s="189" t="e">
        <f t="shared" si="55"/>
        <v>#VALUE!</v>
      </c>
      <c r="S443" s="43" t="str">
        <f t="shared" si="52"/>
        <v>A</v>
      </c>
      <c r="T443" s="43">
        <f t="shared" si="56"/>
        <v>17.98</v>
      </c>
      <c r="U443" s="43">
        <f t="shared" si="53"/>
        <v>0</v>
      </c>
      <c r="V443" s="43">
        <f>IF(N443&lt;&gt;0,IF(N443=SVS,0,IF(N443=SVSg,0,IF(N443=Stundenverrechnungssatz!G483,0,IF(N443=Stundenverrechnungssatz!I483,0,IF(N443=Stundenverrechnungssatz!K483,0,IF(N443=Stundenverrechnungssatz!M483,0,1)))))))</f>
        <v>0</v>
      </c>
      <c r="W443" s="44"/>
    </row>
    <row r="444" spans="1:23" s="45" customFormat="1" ht="15" customHeight="1" x14ac:dyDescent="0.2">
      <c r="A444" s="51">
        <v>438</v>
      </c>
      <c r="B444" s="99">
        <v>1</v>
      </c>
      <c r="C444" s="100" t="s">
        <v>196</v>
      </c>
      <c r="D444" s="100"/>
      <c r="E444" s="100" t="s">
        <v>458</v>
      </c>
      <c r="F444" s="100">
        <v>416</v>
      </c>
      <c r="G444" s="100" t="s">
        <v>331</v>
      </c>
      <c r="H444" s="100" t="s">
        <v>289</v>
      </c>
      <c r="I444" s="101">
        <v>31.38</v>
      </c>
      <c r="J444" s="144"/>
      <c r="K444" s="184" t="s">
        <v>47</v>
      </c>
      <c r="L444" s="138"/>
      <c r="M444" s="102">
        <v>247.01</v>
      </c>
      <c r="N444" s="139">
        <f t="shared" si="49"/>
        <v>17.98</v>
      </c>
      <c r="O444" s="140" t="str">
        <f t="shared" si="50"/>
        <v/>
      </c>
      <c r="P444" s="189">
        <f t="shared" si="51"/>
        <v>7751.1737999999996</v>
      </c>
      <c r="Q444" s="189" t="e">
        <f t="shared" si="54"/>
        <v>#VALUE!</v>
      </c>
      <c r="R444" s="189" t="e">
        <f t="shared" si="55"/>
        <v>#VALUE!</v>
      </c>
      <c r="S444" s="43" t="str">
        <f t="shared" si="52"/>
        <v>D</v>
      </c>
      <c r="T444" s="43">
        <f t="shared" si="56"/>
        <v>17.98</v>
      </c>
      <c r="U444" s="43">
        <f t="shared" si="53"/>
        <v>0</v>
      </c>
      <c r="V444" s="43">
        <f>IF(N444&lt;&gt;0,IF(N444=SVS,0,IF(N444=SVSg,0,IF(N444=Stundenverrechnungssatz!G484,0,IF(N444=Stundenverrechnungssatz!I484,0,IF(N444=Stundenverrechnungssatz!K484,0,IF(N444=Stundenverrechnungssatz!M484,0,1)))))))</f>
        <v>0</v>
      </c>
      <c r="W444" s="44"/>
    </row>
    <row r="445" spans="1:23" s="45" customFormat="1" ht="15" customHeight="1" x14ac:dyDescent="0.2">
      <c r="A445" s="99">
        <v>439</v>
      </c>
      <c r="B445" s="99">
        <v>1</v>
      </c>
      <c r="C445" s="100" t="s">
        <v>196</v>
      </c>
      <c r="D445" s="100"/>
      <c r="E445" s="100" t="s">
        <v>458</v>
      </c>
      <c r="F445" s="100">
        <v>417</v>
      </c>
      <c r="G445" s="100" t="s">
        <v>37</v>
      </c>
      <c r="H445" s="100" t="s">
        <v>289</v>
      </c>
      <c r="I445" s="101">
        <v>23.28</v>
      </c>
      <c r="J445" s="144"/>
      <c r="K445" s="184" t="s">
        <v>31</v>
      </c>
      <c r="L445" s="138" t="s">
        <v>740</v>
      </c>
      <c r="M445" s="102">
        <v>49.4</v>
      </c>
      <c r="N445" s="139">
        <f t="shared" si="49"/>
        <v>17.98</v>
      </c>
      <c r="O445" s="140" t="str">
        <f t="shared" si="50"/>
        <v/>
      </c>
      <c r="P445" s="189">
        <f t="shared" si="51"/>
        <v>1150.0319999999999</v>
      </c>
      <c r="Q445" s="189" t="e">
        <f t="shared" si="54"/>
        <v>#VALUE!</v>
      </c>
      <c r="R445" s="189" t="e">
        <f t="shared" si="55"/>
        <v>#VALUE!</v>
      </c>
      <c r="S445" s="43" t="str">
        <f t="shared" si="52"/>
        <v>A</v>
      </c>
      <c r="T445" s="43">
        <f t="shared" si="56"/>
        <v>17.98</v>
      </c>
      <c r="U445" s="43">
        <f t="shared" si="53"/>
        <v>0</v>
      </c>
      <c r="V445" s="43">
        <f>IF(N445&lt;&gt;0,IF(N445=SVS,0,IF(N445=SVSg,0,IF(N445=Stundenverrechnungssatz!G485,0,IF(N445=Stundenverrechnungssatz!I485,0,IF(N445=Stundenverrechnungssatz!K485,0,IF(N445=Stundenverrechnungssatz!M485,0,1)))))))</f>
        <v>0</v>
      </c>
      <c r="W445" s="44"/>
    </row>
    <row r="446" spans="1:23" s="45" customFormat="1" ht="15" customHeight="1" x14ac:dyDescent="0.2">
      <c r="A446" s="51">
        <v>440</v>
      </c>
      <c r="B446" s="99">
        <v>1</v>
      </c>
      <c r="C446" s="100" t="s">
        <v>196</v>
      </c>
      <c r="D446" s="100"/>
      <c r="E446" s="100" t="s">
        <v>458</v>
      </c>
      <c r="F446" s="100">
        <v>418</v>
      </c>
      <c r="G446" s="100" t="s">
        <v>37</v>
      </c>
      <c r="H446" s="100" t="s">
        <v>289</v>
      </c>
      <c r="I446" s="101">
        <v>23.03</v>
      </c>
      <c r="J446" s="144"/>
      <c r="K446" s="184" t="s">
        <v>31</v>
      </c>
      <c r="L446" s="138" t="s">
        <v>740</v>
      </c>
      <c r="M446" s="102">
        <v>49.4</v>
      </c>
      <c r="N446" s="139">
        <f t="shared" si="49"/>
        <v>17.98</v>
      </c>
      <c r="O446" s="140" t="str">
        <f t="shared" si="50"/>
        <v/>
      </c>
      <c r="P446" s="189">
        <f t="shared" si="51"/>
        <v>1137.682</v>
      </c>
      <c r="Q446" s="189" t="e">
        <f t="shared" si="54"/>
        <v>#VALUE!</v>
      </c>
      <c r="R446" s="189" t="e">
        <f t="shared" si="55"/>
        <v>#VALUE!</v>
      </c>
      <c r="S446" s="43" t="str">
        <f t="shared" si="52"/>
        <v>A</v>
      </c>
      <c r="T446" s="43">
        <f t="shared" si="56"/>
        <v>17.98</v>
      </c>
      <c r="U446" s="43">
        <f t="shared" si="53"/>
        <v>0</v>
      </c>
      <c r="V446" s="43">
        <f>IF(N446&lt;&gt;0,IF(N446=SVS,0,IF(N446=SVSg,0,IF(N446=Stundenverrechnungssatz!G486,0,IF(N446=Stundenverrechnungssatz!I486,0,IF(N446=Stundenverrechnungssatz!K486,0,IF(N446=Stundenverrechnungssatz!M486,0,1)))))))</f>
        <v>0</v>
      </c>
      <c r="W446" s="44"/>
    </row>
    <row r="447" spans="1:23" s="45" customFormat="1" ht="15" customHeight="1" x14ac:dyDescent="0.2">
      <c r="A447" s="99">
        <v>441</v>
      </c>
      <c r="B447" s="99">
        <v>1</v>
      </c>
      <c r="C447" s="100" t="s">
        <v>196</v>
      </c>
      <c r="D447" s="100"/>
      <c r="E447" s="100" t="s">
        <v>458</v>
      </c>
      <c r="F447" s="100">
        <v>419</v>
      </c>
      <c r="G447" s="100" t="s">
        <v>37</v>
      </c>
      <c r="H447" s="100" t="s">
        <v>289</v>
      </c>
      <c r="I447" s="101">
        <v>23.01</v>
      </c>
      <c r="J447" s="144"/>
      <c r="K447" s="184" t="s">
        <v>31</v>
      </c>
      <c r="L447" s="138" t="s">
        <v>740</v>
      </c>
      <c r="M447" s="102">
        <v>49.4</v>
      </c>
      <c r="N447" s="139">
        <f t="shared" si="49"/>
        <v>17.98</v>
      </c>
      <c r="O447" s="140" t="str">
        <f t="shared" si="50"/>
        <v/>
      </c>
      <c r="P447" s="189">
        <f t="shared" si="51"/>
        <v>1136.694</v>
      </c>
      <c r="Q447" s="189" t="e">
        <f t="shared" si="54"/>
        <v>#VALUE!</v>
      </c>
      <c r="R447" s="189" t="e">
        <f t="shared" si="55"/>
        <v>#VALUE!</v>
      </c>
      <c r="S447" s="43" t="str">
        <f t="shared" si="52"/>
        <v>A</v>
      </c>
      <c r="T447" s="43">
        <f t="shared" si="56"/>
        <v>17.98</v>
      </c>
      <c r="U447" s="43">
        <f t="shared" si="53"/>
        <v>0</v>
      </c>
      <c r="V447" s="43">
        <f>IF(N447&lt;&gt;0,IF(N447=SVS,0,IF(N447=SVSg,0,IF(N447=Stundenverrechnungssatz!G487,0,IF(N447=Stundenverrechnungssatz!I487,0,IF(N447=Stundenverrechnungssatz!K487,0,IF(N447=Stundenverrechnungssatz!M487,0,1)))))))</f>
        <v>0</v>
      </c>
      <c r="W447" s="44"/>
    </row>
    <row r="448" spans="1:23" s="45" customFormat="1" ht="15" customHeight="1" x14ac:dyDescent="0.2">
      <c r="A448" s="51">
        <v>442</v>
      </c>
      <c r="B448" s="99">
        <v>1</v>
      </c>
      <c r="C448" s="100" t="s">
        <v>196</v>
      </c>
      <c r="D448" s="100"/>
      <c r="E448" s="100" t="s">
        <v>458</v>
      </c>
      <c r="F448" s="100">
        <v>420</v>
      </c>
      <c r="G448" s="100" t="s">
        <v>37</v>
      </c>
      <c r="H448" s="100" t="s">
        <v>289</v>
      </c>
      <c r="I448" s="101">
        <v>22.81</v>
      </c>
      <c r="J448" s="144"/>
      <c r="K448" s="184" t="s">
        <v>31</v>
      </c>
      <c r="L448" s="138" t="s">
        <v>740</v>
      </c>
      <c r="M448" s="102">
        <v>49.4</v>
      </c>
      <c r="N448" s="139">
        <f t="shared" si="49"/>
        <v>17.98</v>
      </c>
      <c r="O448" s="140" t="str">
        <f t="shared" si="50"/>
        <v/>
      </c>
      <c r="P448" s="189">
        <f t="shared" si="51"/>
        <v>1126.8139999999999</v>
      </c>
      <c r="Q448" s="189" t="e">
        <f t="shared" si="54"/>
        <v>#VALUE!</v>
      </c>
      <c r="R448" s="189" t="e">
        <f t="shared" si="55"/>
        <v>#VALUE!</v>
      </c>
      <c r="S448" s="43" t="str">
        <f t="shared" si="52"/>
        <v>A</v>
      </c>
      <c r="T448" s="43">
        <f t="shared" si="56"/>
        <v>17.98</v>
      </c>
      <c r="U448" s="43">
        <f t="shared" si="53"/>
        <v>0</v>
      </c>
      <c r="V448" s="43">
        <f>IF(N448&lt;&gt;0,IF(N448=SVS,0,IF(N448=SVSg,0,IF(N448=Stundenverrechnungssatz!G488,0,IF(N448=Stundenverrechnungssatz!I488,0,IF(N448=Stundenverrechnungssatz!K488,0,IF(N448=Stundenverrechnungssatz!M488,0,1)))))))</f>
        <v>0</v>
      </c>
      <c r="W448" s="44"/>
    </row>
    <row r="449" spans="1:23" s="45" customFormat="1" ht="15" customHeight="1" x14ac:dyDescent="0.2">
      <c r="A449" s="99">
        <v>443</v>
      </c>
      <c r="B449" s="99">
        <v>1</v>
      </c>
      <c r="C449" s="100" t="s">
        <v>196</v>
      </c>
      <c r="D449" s="100"/>
      <c r="E449" s="100" t="s">
        <v>458</v>
      </c>
      <c r="F449" s="100">
        <v>421</v>
      </c>
      <c r="G449" s="100" t="s">
        <v>37</v>
      </c>
      <c r="H449" s="100" t="s">
        <v>289</v>
      </c>
      <c r="I449" s="101">
        <v>22.77</v>
      </c>
      <c r="J449" s="144"/>
      <c r="K449" s="184" t="s">
        <v>31</v>
      </c>
      <c r="L449" s="138" t="s">
        <v>740</v>
      </c>
      <c r="M449" s="102">
        <v>49.4</v>
      </c>
      <c r="N449" s="139">
        <f t="shared" si="49"/>
        <v>17.98</v>
      </c>
      <c r="O449" s="140" t="str">
        <f t="shared" si="50"/>
        <v/>
      </c>
      <c r="P449" s="189">
        <f t="shared" si="51"/>
        <v>1124.838</v>
      </c>
      <c r="Q449" s="189" t="e">
        <f t="shared" si="54"/>
        <v>#VALUE!</v>
      </c>
      <c r="R449" s="189" t="e">
        <f t="shared" si="55"/>
        <v>#VALUE!</v>
      </c>
      <c r="S449" s="43" t="str">
        <f t="shared" si="52"/>
        <v>A</v>
      </c>
      <c r="T449" s="43">
        <f t="shared" si="56"/>
        <v>17.98</v>
      </c>
      <c r="U449" s="43">
        <f t="shared" si="53"/>
        <v>0</v>
      </c>
      <c r="V449" s="43">
        <f>IF(N449&lt;&gt;0,IF(N449=SVS,0,IF(N449=SVSg,0,IF(N449=Stundenverrechnungssatz!G489,0,IF(N449=Stundenverrechnungssatz!I489,0,IF(N449=Stundenverrechnungssatz!K489,0,IF(N449=Stundenverrechnungssatz!M489,0,1)))))))</f>
        <v>0</v>
      </c>
      <c r="W449" s="44"/>
    </row>
    <row r="450" spans="1:23" s="45" customFormat="1" ht="15" customHeight="1" x14ac:dyDescent="0.2">
      <c r="A450" s="51">
        <v>444</v>
      </c>
      <c r="B450" s="99">
        <v>1</v>
      </c>
      <c r="C450" s="100" t="s">
        <v>196</v>
      </c>
      <c r="D450" s="100"/>
      <c r="E450" s="100" t="s">
        <v>458</v>
      </c>
      <c r="F450" s="100">
        <v>422</v>
      </c>
      <c r="G450" s="100" t="s">
        <v>37</v>
      </c>
      <c r="H450" s="100" t="s">
        <v>289</v>
      </c>
      <c r="I450" s="101">
        <v>22.81</v>
      </c>
      <c r="J450" s="144"/>
      <c r="K450" s="184" t="s">
        <v>31</v>
      </c>
      <c r="L450" s="138" t="s">
        <v>740</v>
      </c>
      <c r="M450" s="102">
        <v>49.4</v>
      </c>
      <c r="N450" s="139">
        <f t="shared" si="49"/>
        <v>17.98</v>
      </c>
      <c r="O450" s="140" t="str">
        <f t="shared" si="50"/>
        <v/>
      </c>
      <c r="P450" s="189">
        <f t="shared" si="51"/>
        <v>1126.8139999999999</v>
      </c>
      <c r="Q450" s="189" t="e">
        <f t="shared" si="54"/>
        <v>#VALUE!</v>
      </c>
      <c r="R450" s="189" t="e">
        <f t="shared" si="55"/>
        <v>#VALUE!</v>
      </c>
      <c r="S450" s="43" t="str">
        <f t="shared" si="52"/>
        <v>A</v>
      </c>
      <c r="T450" s="43">
        <f t="shared" si="56"/>
        <v>17.98</v>
      </c>
      <c r="U450" s="43">
        <f t="shared" si="53"/>
        <v>0</v>
      </c>
      <c r="V450" s="43">
        <f>IF(N450&lt;&gt;0,IF(N450=SVS,0,IF(N450=SVSg,0,IF(N450=Stundenverrechnungssatz!G490,0,IF(N450=Stundenverrechnungssatz!I490,0,IF(N450=Stundenverrechnungssatz!K490,0,IF(N450=Stundenverrechnungssatz!M490,0,1)))))))</f>
        <v>0</v>
      </c>
      <c r="W450" s="44"/>
    </row>
    <row r="451" spans="1:23" s="44" customFormat="1" ht="15" customHeight="1" x14ac:dyDescent="0.2">
      <c r="A451" s="99">
        <v>445</v>
      </c>
      <c r="B451" s="99">
        <v>1</v>
      </c>
      <c r="C451" s="100" t="s">
        <v>196</v>
      </c>
      <c r="D451" s="100"/>
      <c r="E451" s="100" t="s">
        <v>458</v>
      </c>
      <c r="F451" s="100">
        <v>423</v>
      </c>
      <c r="G451" s="100" t="s">
        <v>37</v>
      </c>
      <c r="H451" s="100" t="s">
        <v>289</v>
      </c>
      <c r="I451" s="101">
        <v>25.58</v>
      </c>
      <c r="J451" s="144"/>
      <c r="K451" s="184" t="s">
        <v>31</v>
      </c>
      <c r="L451" s="138" t="s">
        <v>740</v>
      </c>
      <c r="M451" s="102">
        <v>49.4</v>
      </c>
      <c r="N451" s="139">
        <f t="shared" si="49"/>
        <v>17.98</v>
      </c>
      <c r="O451" s="140" t="str">
        <f t="shared" si="50"/>
        <v/>
      </c>
      <c r="P451" s="189">
        <f t="shared" si="51"/>
        <v>1263.6519999999998</v>
      </c>
      <c r="Q451" s="189" t="e">
        <f t="shared" si="54"/>
        <v>#VALUE!</v>
      </c>
      <c r="R451" s="189" t="e">
        <f t="shared" si="55"/>
        <v>#VALUE!</v>
      </c>
      <c r="S451" s="43" t="str">
        <f t="shared" si="52"/>
        <v>A</v>
      </c>
      <c r="T451" s="43">
        <f t="shared" si="56"/>
        <v>17.98</v>
      </c>
      <c r="U451" s="43">
        <f t="shared" si="53"/>
        <v>0</v>
      </c>
      <c r="V451" s="43">
        <f>IF(N451&lt;&gt;0,IF(N451=SVS,0,IF(N451=SVSg,0,IF(N451=Stundenverrechnungssatz!G491,0,IF(N451=Stundenverrechnungssatz!I491,0,IF(N451=Stundenverrechnungssatz!K491,0,IF(N451=Stundenverrechnungssatz!M491,0,1)))))))</f>
        <v>0</v>
      </c>
    </row>
    <row r="452" spans="1:23" s="45" customFormat="1" ht="15" customHeight="1" x14ac:dyDescent="0.2">
      <c r="A452" s="51">
        <v>446</v>
      </c>
      <c r="B452" s="99">
        <v>1</v>
      </c>
      <c r="C452" s="100" t="s">
        <v>196</v>
      </c>
      <c r="D452" s="100"/>
      <c r="E452" s="100" t="s">
        <v>458</v>
      </c>
      <c r="F452" s="100">
        <v>424</v>
      </c>
      <c r="G452" s="100" t="s">
        <v>37</v>
      </c>
      <c r="H452" s="100" t="s">
        <v>289</v>
      </c>
      <c r="I452" s="101">
        <v>23.03</v>
      </c>
      <c r="J452" s="144"/>
      <c r="K452" s="184" t="s">
        <v>31</v>
      </c>
      <c r="L452" s="138" t="s">
        <v>740</v>
      </c>
      <c r="M452" s="102">
        <v>49.4</v>
      </c>
      <c r="N452" s="139">
        <f t="shared" si="49"/>
        <v>17.98</v>
      </c>
      <c r="O452" s="140" t="str">
        <f t="shared" si="50"/>
        <v/>
      </c>
      <c r="P452" s="189">
        <f t="shared" si="51"/>
        <v>1137.682</v>
      </c>
      <c r="Q452" s="189" t="e">
        <f t="shared" si="54"/>
        <v>#VALUE!</v>
      </c>
      <c r="R452" s="189" t="e">
        <f t="shared" si="55"/>
        <v>#VALUE!</v>
      </c>
      <c r="S452" s="43" t="str">
        <f t="shared" si="52"/>
        <v>A</v>
      </c>
      <c r="T452" s="43">
        <f t="shared" si="56"/>
        <v>17.98</v>
      </c>
      <c r="U452" s="43">
        <f t="shared" si="53"/>
        <v>0</v>
      </c>
      <c r="V452" s="43">
        <f>IF(N452&lt;&gt;0,IF(N452=SVS,0,IF(N452=SVSg,0,IF(N452=Stundenverrechnungssatz!G492,0,IF(N452=Stundenverrechnungssatz!I492,0,IF(N452=Stundenverrechnungssatz!K492,0,IF(N452=Stundenverrechnungssatz!M492,0,1)))))))</f>
        <v>0</v>
      </c>
      <c r="W452" s="44"/>
    </row>
    <row r="453" spans="1:23" s="45" customFormat="1" ht="15" customHeight="1" x14ac:dyDescent="0.2">
      <c r="A453" s="99">
        <v>447</v>
      </c>
      <c r="B453" s="99">
        <v>1</v>
      </c>
      <c r="C453" s="100" t="s">
        <v>196</v>
      </c>
      <c r="D453" s="100"/>
      <c r="E453" s="100" t="s">
        <v>458</v>
      </c>
      <c r="F453" s="100">
        <v>425</v>
      </c>
      <c r="G453" s="100" t="s">
        <v>459</v>
      </c>
      <c r="H453" s="100" t="s">
        <v>289</v>
      </c>
      <c r="I453" s="101">
        <v>24.58</v>
      </c>
      <c r="J453" s="144"/>
      <c r="K453" s="184" t="s">
        <v>54</v>
      </c>
      <c r="L453" s="138"/>
      <c r="M453" s="102">
        <v>247.01</v>
      </c>
      <c r="N453" s="139">
        <f t="shared" si="49"/>
        <v>17.98</v>
      </c>
      <c r="O453" s="140" t="str">
        <f t="shared" si="50"/>
        <v/>
      </c>
      <c r="P453" s="189">
        <f t="shared" si="51"/>
        <v>6071.505799999999</v>
      </c>
      <c r="Q453" s="189" t="e">
        <f t="shared" si="54"/>
        <v>#VALUE!</v>
      </c>
      <c r="R453" s="189" t="e">
        <f t="shared" si="55"/>
        <v>#VALUE!</v>
      </c>
      <c r="S453" s="43" t="str">
        <f t="shared" si="52"/>
        <v>T</v>
      </c>
      <c r="T453" s="43">
        <f t="shared" si="56"/>
        <v>17.98</v>
      </c>
      <c r="U453" s="43">
        <f t="shared" si="53"/>
        <v>0</v>
      </c>
      <c r="V453" s="43">
        <f>IF(N453&lt;&gt;0,IF(N453=SVS,0,IF(N453=SVSg,0,IF(N453=Stundenverrechnungssatz!G493,0,IF(N453=Stundenverrechnungssatz!I493,0,IF(N453=Stundenverrechnungssatz!K493,0,IF(N453=Stundenverrechnungssatz!M493,0,1)))))))</f>
        <v>0</v>
      </c>
      <c r="W453" s="44"/>
    </row>
    <row r="454" spans="1:23" s="45" customFormat="1" ht="15" customHeight="1" x14ac:dyDescent="0.2">
      <c r="A454" s="51">
        <v>448</v>
      </c>
      <c r="B454" s="99">
        <v>1</v>
      </c>
      <c r="C454" s="100" t="s">
        <v>196</v>
      </c>
      <c r="D454" s="100"/>
      <c r="E454" s="100" t="s">
        <v>458</v>
      </c>
      <c r="F454" s="100">
        <v>426</v>
      </c>
      <c r="G454" s="100" t="s">
        <v>37</v>
      </c>
      <c r="H454" s="100" t="s">
        <v>289</v>
      </c>
      <c r="I454" s="101">
        <v>22.81</v>
      </c>
      <c r="J454" s="144"/>
      <c r="K454" s="184" t="s">
        <v>31</v>
      </c>
      <c r="L454" s="138" t="s">
        <v>740</v>
      </c>
      <c r="M454" s="102">
        <v>49.4</v>
      </c>
      <c r="N454" s="139">
        <f t="shared" si="49"/>
        <v>17.98</v>
      </c>
      <c r="O454" s="140" t="str">
        <f t="shared" si="50"/>
        <v/>
      </c>
      <c r="P454" s="189">
        <f t="shared" si="51"/>
        <v>1126.8139999999999</v>
      </c>
      <c r="Q454" s="189" t="e">
        <f t="shared" si="54"/>
        <v>#VALUE!</v>
      </c>
      <c r="R454" s="189" t="e">
        <f t="shared" si="55"/>
        <v>#VALUE!</v>
      </c>
      <c r="S454" s="43" t="str">
        <f t="shared" si="52"/>
        <v>A</v>
      </c>
      <c r="T454" s="43">
        <f t="shared" si="56"/>
        <v>17.98</v>
      </c>
      <c r="U454" s="43">
        <f t="shared" si="53"/>
        <v>0</v>
      </c>
      <c r="V454" s="43">
        <f>IF(N454&lt;&gt;0,IF(N454=SVS,0,IF(N454=SVSg,0,IF(N454=Stundenverrechnungssatz!G494,0,IF(N454=Stundenverrechnungssatz!I494,0,IF(N454=Stundenverrechnungssatz!K494,0,IF(N454=Stundenverrechnungssatz!M494,0,1)))))))</f>
        <v>0</v>
      </c>
      <c r="W454" s="44"/>
    </row>
    <row r="455" spans="1:23" s="45" customFormat="1" ht="15" customHeight="1" x14ac:dyDescent="0.2">
      <c r="A455" s="99">
        <v>449</v>
      </c>
      <c r="B455" s="99">
        <v>1</v>
      </c>
      <c r="C455" s="100" t="s">
        <v>196</v>
      </c>
      <c r="D455" s="100"/>
      <c r="E455" s="100" t="s">
        <v>458</v>
      </c>
      <c r="F455" s="100">
        <v>428</v>
      </c>
      <c r="G455" s="100" t="s">
        <v>37</v>
      </c>
      <c r="H455" s="100" t="s">
        <v>289</v>
      </c>
      <c r="I455" s="101">
        <v>22.81</v>
      </c>
      <c r="J455" s="144"/>
      <c r="K455" s="184" t="s">
        <v>31</v>
      </c>
      <c r="L455" s="138" t="s">
        <v>740</v>
      </c>
      <c r="M455" s="102">
        <v>49.4</v>
      </c>
      <c r="N455" s="139">
        <f t="shared" ref="N455:N518" si="57">SVS</f>
        <v>17.98</v>
      </c>
      <c r="O455" s="140" t="str">
        <f t="shared" ref="O455:O518" si="58">IF(VLOOKUP(K455,Vorgaben,4,FALSE)=0,"",VLOOKUP(K455,Vorgaben,4,FALSE))</f>
        <v/>
      </c>
      <c r="P455" s="189">
        <f t="shared" ref="P455:P518" si="59">I455*M455</f>
        <v>1126.8139999999999</v>
      </c>
      <c r="Q455" s="189" t="e">
        <f t="shared" si="54"/>
        <v>#VALUE!</v>
      </c>
      <c r="R455" s="189" t="e">
        <f t="shared" si="55"/>
        <v>#VALUE!</v>
      </c>
      <c r="S455" s="43" t="str">
        <f t="shared" ref="S455:S518" si="60">LEFT(K455,1)</f>
        <v>A</v>
      </c>
      <c r="T455" s="43">
        <f t="shared" si="56"/>
        <v>17.98</v>
      </c>
      <c r="U455" s="43">
        <f t="shared" ref="U455:U518" si="61">IF(J455="x",I455,0)</f>
        <v>0</v>
      </c>
      <c r="V455" s="43">
        <f>IF(N455&lt;&gt;0,IF(N455=SVS,0,IF(N455=SVSg,0,IF(N455=Stundenverrechnungssatz!G495,0,IF(N455=Stundenverrechnungssatz!I495,0,IF(N455=Stundenverrechnungssatz!K495,0,IF(N455=Stundenverrechnungssatz!M495,0,1)))))))</f>
        <v>0</v>
      </c>
      <c r="W455" s="44"/>
    </row>
    <row r="456" spans="1:23" s="45" customFormat="1" ht="15" customHeight="1" x14ac:dyDescent="0.2">
      <c r="A456" s="51">
        <v>450</v>
      </c>
      <c r="B456" s="99">
        <v>1</v>
      </c>
      <c r="C456" s="100" t="s">
        <v>196</v>
      </c>
      <c r="D456" s="100"/>
      <c r="E456" s="100" t="s">
        <v>458</v>
      </c>
      <c r="F456" s="100">
        <v>430</v>
      </c>
      <c r="G456" s="100" t="s">
        <v>37</v>
      </c>
      <c r="H456" s="100" t="s">
        <v>289</v>
      </c>
      <c r="I456" s="101">
        <v>24.33</v>
      </c>
      <c r="J456" s="144"/>
      <c r="K456" s="184" t="s">
        <v>31</v>
      </c>
      <c r="L456" s="138" t="s">
        <v>740</v>
      </c>
      <c r="M456" s="102">
        <v>49.4</v>
      </c>
      <c r="N456" s="139">
        <f t="shared" si="57"/>
        <v>17.98</v>
      </c>
      <c r="O456" s="140" t="str">
        <f t="shared" si="58"/>
        <v/>
      </c>
      <c r="P456" s="189">
        <f t="shared" si="59"/>
        <v>1201.9019999999998</v>
      </c>
      <c r="Q456" s="189" t="e">
        <f t="shared" ref="Q456:Q519" si="62">P456/O456</f>
        <v>#VALUE!</v>
      </c>
      <c r="R456" s="189" t="e">
        <f t="shared" ref="R456:R519" si="63">Q456*N456</f>
        <v>#VALUE!</v>
      </c>
      <c r="S456" s="43" t="str">
        <f t="shared" si="60"/>
        <v>A</v>
      </c>
      <c r="T456" s="43">
        <f t="shared" ref="T456:T519" si="64">IF(N456=SVS,N456,"")</f>
        <v>17.98</v>
      </c>
      <c r="U456" s="43">
        <f t="shared" si="61"/>
        <v>0</v>
      </c>
      <c r="V456" s="43">
        <f>IF(N456&lt;&gt;0,IF(N456=SVS,0,IF(N456=SVSg,0,IF(N456=Stundenverrechnungssatz!G496,0,IF(N456=Stundenverrechnungssatz!I496,0,IF(N456=Stundenverrechnungssatz!K496,0,IF(N456=Stundenverrechnungssatz!M496,0,1)))))))</f>
        <v>0</v>
      </c>
      <c r="W456" s="44"/>
    </row>
    <row r="457" spans="1:23" s="44" customFormat="1" ht="15" customHeight="1" x14ac:dyDescent="0.2">
      <c r="A457" s="99">
        <v>451</v>
      </c>
      <c r="B457" s="99">
        <v>1</v>
      </c>
      <c r="C457" s="100" t="s">
        <v>196</v>
      </c>
      <c r="D457" s="100"/>
      <c r="E457" s="100" t="s">
        <v>458</v>
      </c>
      <c r="F457" s="100">
        <v>431</v>
      </c>
      <c r="G457" s="100" t="s">
        <v>37</v>
      </c>
      <c r="H457" s="100" t="s">
        <v>289</v>
      </c>
      <c r="I457" s="101">
        <v>31.56</v>
      </c>
      <c r="J457" s="144"/>
      <c r="K457" s="184" t="s">
        <v>31</v>
      </c>
      <c r="L457" s="138" t="s">
        <v>740</v>
      </c>
      <c r="M457" s="102">
        <v>49.4</v>
      </c>
      <c r="N457" s="139">
        <f t="shared" si="57"/>
        <v>17.98</v>
      </c>
      <c r="O457" s="140" t="str">
        <f t="shared" si="58"/>
        <v/>
      </c>
      <c r="P457" s="189">
        <f t="shared" si="59"/>
        <v>1559.0639999999999</v>
      </c>
      <c r="Q457" s="189" t="e">
        <f t="shared" si="62"/>
        <v>#VALUE!</v>
      </c>
      <c r="R457" s="189" t="e">
        <f t="shared" si="63"/>
        <v>#VALUE!</v>
      </c>
      <c r="S457" s="43" t="str">
        <f t="shared" si="60"/>
        <v>A</v>
      </c>
      <c r="T457" s="43">
        <f t="shared" si="64"/>
        <v>17.98</v>
      </c>
      <c r="U457" s="43">
        <f t="shared" si="61"/>
        <v>0</v>
      </c>
      <c r="V457" s="43">
        <f>IF(N457&lt;&gt;0,IF(N457=SVS,0,IF(N457=SVSg,0,IF(N457=Stundenverrechnungssatz!G497,0,IF(N457=Stundenverrechnungssatz!I497,0,IF(N457=Stundenverrechnungssatz!K497,0,IF(N457=Stundenverrechnungssatz!M497,0,1)))))))</f>
        <v>0</v>
      </c>
    </row>
    <row r="458" spans="1:23" s="45" customFormat="1" ht="15" customHeight="1" x14ac:dyDescent="0.2">
      <c r="A458" s="51">
        <v>452</v>
      </c>
      <c r="B458" s="99">
        <v>1</v>
      </c>
      <c r="C458" s="100" t="s">
        <v>196</v>
      </c>
      <c r="D458" s="100"/>
      <c r="E458" s="100" t="s">
        <v>458</v>
      </c>
      <c r="F458" s="100">
        <v>432</v>
      </c>
      <c r="G458" s="100" t="s">
        <v>37</v>
      </c>
      <c r="H458" s="100" t="s">
        <v>289</v>
      </c>
      <c r="I458" s="101">
        <v>21.39</v>
      </c>
      <c r="J458" s="144"/>
      <c r="K458" s="184" t="s">
        <v>31</v>
      </c>
      <c r="L458" s="138" t="s">
        <v>740</v>
      </c>
      <c r="M458" s="102">
        <v>49.4</v>
      </c>
      <c r="N458" s="139">
        <f t="shared" si="57"/>
        <v>17.98</v>
      </c>
      <c r="O458" s="140" t="str">
        <f t="shared" si="58"/>
        <v/>
      </c>
      <c r="P458" s="189">
        <f t="shared" si="59"/>
        <v>1056.6659999999999</v>
      </c>
      <c r="Q458" s="189" t="e">
        <f t="shared" si="62"/>
        <v>#VALUE!</v>
      </c>
      <c r="R458" s="189" t="e">
        <f t="shared" si="63"/>
        <v>#VALUE!</v>
      </c>
      <c r="S458" s="43" t="str">
        <f t="shared" si="60"/>
        <v>A</v>
      </c>
      <c r="T458" s="43">
        <f t="shared" si="64"/>
        <v>17.98</v>
      </c>
      <c r="U458" s="43">
        <f t="shared" si="61"/>
        <v>0</v>
      </c>
      <c r="V458" s="43">
        <f>IF(N458&lt;&gt;0,IF(N458=SVS,0,IF(N458=SVSg,0,IF(N458=Stundenverrechnungssatz!G498,0,IF(N458=Stundenverrechnungssatz!I498,0,IF(N458=Stundenverrechnungssatz!K498,0,IF(N458=Stundenverrechnungssatz!M498,0,1)))))))</f>
        <v>0</v>
      </c>
      <c r="W458" s="44"/>
    </row>
    <row r="459" spans="1:23" s="45" customFormat="1" ht="15" customHeight="1" x14ac:dyDescent="0.2">
      <c r="A459" s="99">
        <v>453</v>
      </c>
      <c r="B459" s="99">
        <v>1</v>
      </c>
      <c r="C459" s="100" t="s">
        <v>196</v>
      </c>
      <c r="D459" s="100"/>
      <c r="E459" s="100" t="s">
        <v>458</v>
      </c>
      <c r="F459" s="100">
        <v>435</v>
      </c>
      <c r="G459" s="100" t="s">
        <v>331</v>
      </c>
      <c r="H459" s="100" t="s">
        <v>289</v>
      </c>
      <c r="I459" s="101">
        <v>19.98</v>
      </c>
      <c r="J459" s="144"/>
      <c r="K459" s="184" t="s">
        <v>47</v>
      </c>
      <c r="L459" s="138"/>
      <c r="M459" s="102">
        <v>247.01</v>
      </c>
      <c r="N459" s="139">
        <f t="shared" si="57"/>
        <v>17.98</v>
      </c>
      <c r="O459" s="140" t="str">
        <f t="shared" si="58"/>
        <v/>
      </c>
      <c r="P459" s="189">
        <f t="shared" si="59"/>
        <v>4935.2597999999998</v>
      </c>
      <c r="Q459" s="189" t="e">
        <f t="shared" si="62"/>
        <v>#VALUE!</v>
      </c>
      <c r="R459" s="189" t="e">
        <f t="shared" si="63"/>
        <v>#VALUE!</v>
      </c>
      <c r="S459" s="43" t="str">
        <f t="shared" si="60"/>
        <v>D</v>
      </c>
      <c r="T459" s="43">
        <f t="shared" si="64"/>
        <v>17.98</v>
      </c>
      <c r="U459" s="43">
        <f t="shared" si="61"/>
        <v>0</v>
      </c>
      <c r="V459" s="43">
        <f>IF(N459&lt;&gt;0,IF(N459=SVS,0,IF(N459=SVSg,0,IF(N459=Stundenverrechnungssatz!G499,0,IF(N459=Stundenverrechnungssatz!I499,0,IF(N459=Stundenverrechnungssatz!K499,0,IF(N459=Stundenverrechnungssatz!M499,0,1)))))))</f>
        <v>0</v>
      </c>
      <c r="W459" s="44"/>
    </row>
    <row r="460" spans="1:23" s="45" customFormat="1" ht="15" customHeight="1" x14ac:dyDescent="0.2">
      <c r="A460" s="51">
        <v>454</v>
      </c>
      <c r="B460" s="99">
        <v>1</v>
      </c>
      <c r="C460" s="100" t="s">
        <v>196</v>
      </c>
      <c r="D460" s="100"/>
      <c r="E460" s="100" t="s">
        <v>458</v>
      </c>
      <c r="F460" s="100">
        <v>438</v>
      </c>
      <c r="G460" s="100" t="s">
        <v>37</v>
      </c>
      <c r="H460" s="100" t="s">
        <v>289</v>
      </c>
      <c r="I460" s="101">
        <v>16.66</v>
      </c>
      <c r="J460" s="144"/>
      <c r="K460" s="184" t="s">
        <v>31</v>
      </c>
      <c r="L460" s="138" t="s">
        <v>740</v>
      </c>
      <c r="M460" s="102">
        <v>49.4</v>
      </c>
      <c r="N460" s="139">
        <f t="shared" si="57"/>
        <v>17.98</v>
      </c>
      <c r="O460" s="140" t="str">
        <f t="shared" si="58"/>
        <v/>
      </c>
      <c r="P460" s="189">
        <f t="shared" si="59"/>
        <v>823.00400000000002</v>
      </c>
      <c r="Q460" s="189" t="e">
        <f t="shared" si="62"/>
        <v>#VALUE!</v>
      </c>
      <c r="R460" s="189" t="e">
        <f t="shared" si="63"/>
        <v>#VALUE!</v>
      </c>
      <c r="S460" s="43" t="str">
        <f t="shared" si="60"/>
        <v>A</v>
      </c>
      <c r="T460" s="43">
        <f t="shared" si="64"/>
        <v>17.98</v>
      </c>
      <c r="U460" s="43">
        <f t="shared" si="61"/>
        <v>0</v>
      </c>
      <c r="V460" s="43">
        <f>IF(N460&lt;&gt;0,IF(N460=SVS,0,IF(N460=SVSg,0,IF(N460=Stundenverrechnungssatz!G500,0,IF(N460=Stundenverrechnungssatz!I500,0,IF(N460=Stundenverrechnungssatz!K500,0,IF(N460=Stundenverrechnungssatz!M500,0,1)))))))</f>
        <v>0</v>
      </c>
      <c r="W460" s="44"/>
    </row>
    <row r="461" spans="1:23" s="45" customFormat="1" ht="15" customHeight="1" x14ac:dyDescent="0.2">
      <c r="A461" s="99">
        <v>455</v>
      </c>
      <c r="B461" s="99">
        <v>1</v>
      </c>
      <c r="C461" s="100" t="s">
        <v>196</v>
      </c>
      <c r="D461" s="100"/>
      <c r="E461" s="100" t="s">
        <v>458</v>
      </c>
      <c r="F461" s="100">
        <v>440</v>
      </c>
      <c r="G461" s="100" t="s">
        <v>37</v>
      </c>
      <c r="H461" s="100" t="s">
        <v>289</v>
      </c>
      <c r="I461" s="101">
        <v>22.79</v>
      </c>
      <c r="J461" s="144"/>
      <c r="K461" s="184" t="s">
        <v>31</v>
      </c>
      <c r="L461" s="138" t="s">
        <v>740</v>
      </c>
      <c r="M461" s="102">
        <v>49.4</v>
      </c>
      <c r="N461" s="139">
        <f t="shared" si="57"/>
        <v>17.98</v>
      </c>
      <c r="O461" s="140" t="str">
        <f t="shared" si="58"/>
        <v/>
      </c>
      <c r="P461" s="189">
        <f t="shared" si="59"/>
        <v>1125.826</v>
      </c>
      <c r="Q461" s="189" t="e">
        <f t="shared" si="62"/>
        <v>#VALUE!</v>
      </c>
      <c r="R461" s="189" t="e">
        <f t="shared" si="63"/>
        <v>#VALUE!</v>
      </c>
      <c r="S461" s="43" t="str">
        <f t="shared" si="60"/>
        <v>A</v>
      </c>
      <c r="T461" s="43">
        <f t="shared" si="64"/>
        <v>17.98</v>
      </c>
      <c r="U461" s="43">
        <f t="shared" si="61"/>
        <v>0</v>
      </c>
      <c r="V461" s="43">
        <f>IF(N461&lt;&gt;0,IF(N461=SVS,0,IF(N461=SVSg,0,IF(N461=Stundenverrechnungssatz!G501,0,IF(N461=Stundenverrechnungssatz!I501,0,IF(N461=Stundenverrechnungssatz!K501,0,IF(N461=Stundenverrechnungssatz!M501,0,1)))))))</f>
        <v>0</v>
      </c>
      <c r="W461" s="44"/>
    </row>
    <row r="462" spans="1:23" s="45" customFormat="1" ht="15" customHeight="1" x14ac:dyDescent="0.2">
      <c r="A462" s="51">
        <v>456</v>
      </c>
      <c r="B462" s="99">
        <v>1</v>
      </c>
      <c r="C462" s="100" t="s">
        <v>196</v>
      </c>
      <c r="D462" s="100"/>
      <c r="E462" s="100" t="s">
        <v>458</v>
      </c>
      <c r="F462" s="100">
        <v>441</v>
      </c>
      <c r="G462" s="100" t="s">
        <v>331</v>
      </c>
      <c r="H462" s="100" t="s">
        <v>289</v>
      </c>
      <c r="I462" s="101">
        <v>23.79</v>
      </c>
      <c r="J462" s="144"/>
      <c r="K462" s="184" t="s">
        <v>47</v>
      </c>
      <c r="L462" s="138"/>
      <c r="M462" s="102">
        <v>247.01</v>
      </c>
      <c r="N462" s="139">
        <f t="shared" si="57"/>
        <v>17.98</v>
      </c>
      <c r="O462" s="140" t="str">
        <f t="shared" si="58"/>
        <v/>
      </c>
      <c r="P462" s="189">
        <f t="shared" si="59"/>
        <v>5876.3678999999993</v>
      </c>
      <c r="Q462" s="189" t="e">
        <f t="shared" si="62"/>
        <v>#VALUE!</v>
      </c>
      <c r="R462" s="189" t="e">
        <f t="shared" si="63"/>
        <v>#VALUE!</v>
      </c>
      <c r="S462" s="43" t="str">
        <f t="shared" si="60"/>
        <v>D</v>
      </c>
      <c r="T462" s="43">
        <f t="shared" si="64"/>
        <v>17.98</v>
      </c>
      <c r="U462" s="43">
        <f t="shared" si="61"/>
        <v>0</v>
      </c>
      <c r="V462" s="43">
        <f>IF(N462&lt;&gt;0,IF(N462=SVS,0,IF(N462=SVSg,0,IF(N462=Stundenverrechnungssatz!G502,0,IF(N462=Stundenverrechnungssatz!I502,0,IF(N462=Stundenverrechnungssatz!K502,0,IF(N462=Stundenverrechnungssatz!M502,0,1)))))))</f>
        <v>0</v>
      </c>
      <c r="W462" s="44"/>
    </row>
    <row r="463" spans="1:23" s="45" customFormat="1" ht="15" customHeight="1" x14ac:dyDescent="0.2">
      <c r="A463" s="99">
        <v>457</v>
      </c>
      <c r="B463" s="99">
        <v>1</v>
      </c>
      <c r="C463" s="100" t="s">
        <v>196</v>
      </c>
      <c r="D463" s="100"/>
      <c r="E463" s="100" t="s">
        <v>458</v>
      </c>
      <c r="F463" s="100">
        <v>442</v>
      </c>
      <c r="G463" s="100" t="s">
        <v>37</v>
      </c>
      <c r="H463" s="100" t="s">
        <v>289</v>
      </c>
      <c r="I463" s="101">
        <v>23.02</v>
      </c>
      <c r="J463" s="144"/>
      <c r="K463" s="184" t="s">
        <v>31</v>
      </c>
      <c r="L463" s="138" t="s">
        <v>740</v>
      </c>
      <c r="M463" s="102">
        <v>49.4</v>
      </c>
      <c r="N463" s="139">
        <f t="shared" si="57"/>
        <v>17.98</v>
      </c>
      <c r="O463" s="140" t="str">
        <f t="shared" si="58"/>
        <v/>
      </c>
      <c r="P463" s="189">
        <f t="shared" si="59"/>
        <v>1137.1879999999999</v>
      </c>
      <c r="Q463" s="189" t="e">
        <f t="shared" si="62"/>
        <v>#VALUE!</v>
      </c>
      <c r="R463" s="189" t="e">
        <f t="shared" si="63"/>
        <v>#VALUE!</v>
      </c>
      <c r="S463" s="43" t="str">
        <f t="shared" si="60"/>
        <v>A</v>
      </c>
      <c r="T463" s="43">
        <f t="shared" si="64"/>
        <v>17.98</v>
      </c>
      <c r="U463" s="43">
        <f t="shared" si="61"/>
        <v>0</v>
      </c>
      <c r="V463" s="43">
        <f>IF(N463&lt;&gt;0,IF(N463=SVS,0,IF(N463=SVSg,0,IF(N463=Stundenverrechnungssatz!G503,0,IF(N463=Stundenverrechnungssatz!I503,0,IF(N463=Stundenverrechnungssatz!K503,0,IF(N463=Stundenverrechnungssatz!M503,0,1)))))))</f>
        <v>0</v>
      </c>
      <c r="W463" s="44"/>
    </row>
    <row r="464" spans="1:23" s="45" customFormat="1" ht="15" customHeight="1" x14ac:dyDescent="0.2">
      <c r="A464" s="51">
        <v>458</v>
      </c>
      <c r="B464" s="99">
        <v>1</v>
      </c>
      <c r="C464" s="100" t="s">
        <v>196</v>
      </c>
      <c r="D464" s="100"/>
      <c r="E464" s="100" t="s">
        <v>458</v>
      </c>
      <c r="F464" s="100">
        <v>443</v>
      </c>
      <c r="G464" s="100" t="s">
        <v>37</v>
      </c>
      <c r="H464" s="100" t="s">
        <v>289</v>
      </c>
      <c r="I464" s="101">
        <v>25.92</v>
      </c>
      <c r="J464" s="144"/>
      <c r="K464" s="184" t="s">
        <v>31</v>
      </c>
      <c r="L464" s="138" t="s">
        <v>740</v>
      </c>
      <c r="M464" s="102">
        <v>49.4</v>
      </c>
      <c r="N464" s="139">
        <f t="shared" si="57"/>
        <v>17.98</v>
      </c>
      <c r="O464" s="140" t="str">
        <f t="shared" si="58"/>
        <v/>
      </c>
      <c r="P464" s="189">
        <f t="shared" si="59"/>
        <v>1280.4480000000001</v>
      </c>
      <c r="Q464" s="189" t="e">
        <f t="shared" si="62"/>
        <v>#VALUE!</v>
      </c>
      <c r="R464" s="189" t="e">
        <f t="shared" si="63"/>
        <v>#VALUE!</v>
      </c>
      <c r="S464" s="43" t="str">
        <f t="shared" si="60"/>
        <v>A</v>
      </c>
      <c r="T464" s="43">
        <f t="shared" si="64"/>
        <v>17.98</v>
      </c>
      <c r="U464" s="43">
        <f t="shared" si="61"/>
        <v>0</v>
      </c>
      <c r="V464" s="43">
        <f>IF(N464&lt;&gt;0,IF(N464=SVS,0,IF(N464=SVSg,0,IF(N464=Stundenverrechnungssatz!G504,0,IF(N464=Stundenverrechnungssatz!I504,0,IF(N464=Stundenverrechnungssatz!K504,0,IF(N464=Stundenverrechnungssatz!M504,0,1)))))))</f>
        <v>0</v>
      </c>
      <c r="W464" s="44"/>
    </row>
    <row r="465" spans="1:23" s="45" customFormat="1" ht="15" customHeight="1" x14ac:dyDescent="0.2">
      <c r="A465" s="99">
        <v>459</v>
      </c>
      <c r="B465" s="99">
        <v>1</v>
      </c>
      <c r="C465" s="100" t="s">
        <v>196</v>
      </c>
      <c r="D465" s="100"/>
      <c r="E465" s="100" t="s">
        <v>458</v>
      </c>
      <c r="F465" s="100">
        <v>444</v>
      </c>
      <c r="G465" s="100" t="s">
        <v>37</v>
      </c>
      <c r="H465" s="100" t="s">
        <v>289</v>
      </c>
      <c r="I465" s="101">
        <v>22.79</v>
      </c>
      <c r="J465" s="144"/>
      <c r="K465" s="184" t="s">
        <v>31</v>
      </c>
      <c r="L465" s="138" t="s">
        <v>740</v>
      </c>
      <c r="M465" s="102">
        <v>49.4</v>
      </c>
      <c r="N465" s="139">
        <f t="shared" si="57"/>
        <v>17.98</v>
      </c>
      <c r="O465" s="140" t="str">
        <f t="shared" si="58"/>
        <v/>
      </c>
      <c r="P465" s="189">
        <f t="shared" si="59"/>
        <v>1125.826</v>
      </c>
      <c r="Q465" s="189" t="e">
        <f t="shared" si="62"/>
        <v>#VALUE!</v>
      </c>
      <c r="R465" s="189" t="e">
        <f t="shared" si="63"/>
        <v>#VALUE!</v>
      </c>
      <c r="S465" s="43" t="str">
        <f t="shared" si="60"/>
        <v>A</v>
      </c>
      <c r="T465" s="43">
        <f t="shared" si="64"/>
        <v>17.98</v>
      </c>
      <c r="U465" s="43">
        <f t="shared" si="61"/>
        <v>0</v>
      </c>
      <c r="V465" s="43">
        <f>IF(N465&lt;&gt;0,IF(N465=SVS,0,IF(N465=SVSg,0,IF(N465=Stundenverrechnungssatz!G505,0,IF(N465=Stundenverrechnungssatz!I505,0,IF(N465=Stundenverrechnungssatz!K505,0,IF(N465=Stundenverrechnungssatz!M505,0,1)))))))</f>
        <v>0</v>
      </c>
      <c r="W465" s="44"/>
    </row>
    <row r="466" spans="1:23" s="45" customFormat="1" ht="15" customHeight="1" x14ac:dyDescent="0.2">
      <c r="A466" s="51">
        <v>460</v>
      </c>
      <c r="B466" s="99">
        <v>1</v>
      </c>
      <c r="C466" s="100" t="s">
        <v>196</v>
      </c>
      <c r="D466" s="100"/>
      <c r="E466" s="100" t="s">
        <v>458</v>
      </c>
      <c r="F466" s="100">
        <v>445</v>
      </c>
      <c r="G466" s="100" t="s">
        <v>37</v>
      </c>
      <c r="H466" s="100" t="s">
        <v>289</v>
      </c>
      <c r="I466" s="101">
        <v>22.67</v>
      </c>
      <c r="J466" s="144"/>
      <c r="K466" s="184" t="s">
        <v>31</v>
      </c>
      <c r="L466" s="138" t="s">
        <v>740</v>
      </c>
      <c r="M466" s="102">
        <v>49.4</v>
      </c>
      <c r="N466" s="139">
        <f t="shared" si="57"/>
        <v>17.98</v>
      </c>
      <c r="O466" s="140" t="str">
        <f t="shared" si="58"/>
        <v/>
      </c>
      <c r="P466" s="189">
        <f t="shared" si="59"/>
        <v>1119.8980000000001</v>
      </c>
      <c r="Q466" s="189" t="e">
        <f t="shared" si="62"/>
        <v>#VALUE!</v>
      </c>
      <c r="R466" s="189" t="e">
        <f t="shared" si="63"/>
        <v>#VALUE!</v>
      </c>
      <c r="S466" s="43" t="str">
        <f t="shared" si="60"/>
        <v>A</v>
      </c>
      <c r="T466" s="43">
        <f t="shared" si="64"/>
        <v>17.98</v>
      </c>
      <c r="U466" s="43">
        <f t="shared" si="61"/>
        <v>0</v>
      </c>
      <c r="V466" s="43">
        <f>IF(N466&lt;&gt;0,IF(N466=SVS,0,IF(N466=SVSg,0,IF(N466=Stundenverrechnungssatz!G506,0,IF(N466=Stundenverrechnungssatz!I506,0,IF(N466=Stundenverrechnungssatz!K506,0,IF(N466=Stundenverrechnungssatz!M506,0,1)))))))</f>
        <v>0</v>
      </c>
      <c r="W466" s="44"/>
    </row>
    <row r="467" spans="1:23" s="45" customFormat="1" ht="15" customHeight="1" x14ac:dyDescent="0.2">
      <c r="A467" s="99">
        <v>461</v>
      </c>
      <c r="B467" s="99">
        <v>1</v>
      </c>
      <c r="C467" s="100" t="s">
        <v>196</v>
      </c>
      <c r="D467" s="100"/>
      <c r="E467" s="100" t="s">
        <v>458</v>
      </c>
      <c r="F467" s="100">
        <v>446</v>
      </c>
      <c r="G467" s="100" t="s">
        <v>37</v>
      </c>
      <c r="H467" s="100" t="s">
        <v>289</v>
      </c>
      <c r="I467" s="101">
        <v>22.79</v>
      </c>
      <c r="J467" s="144"/>
      <c r="K467" s="184" t="s">
        <v>31</v>
      </c>
      <c r="L467" s="138" t="s">
        <v>740</v>
      </c>
      <c r="M467" s="102">
        <v>49.4</v>
      </c>
      <c r="N467" s="139">
        <f t="shared" si="57"/>
        <v>17.98</v>
      </c>
      <c r="O467" s="140" t="str">
        <f t="shared" si="58"/>
        <v/>
      </c>
      <c r="P467" s="189">
        <f t="shared" si="59"/>
        <v>1125.826</v>
      </c>
      <c r="Q467" s="189" t="e">
        <f t="shared" si="62"/>
        <v>#VALUE!</v>
      </c>
      <c r="R467" s="189" t="e">
        <f t="shared" si="63"/>
        <v>#VALUE!</v>
      </c>
      <c r="S467" s="43" t="str">
        <f t="shared" si="60"/>
        <v>A</v>
      </c>
      <c r="T467" s="43">
        <f t="shared" si="64"/>
        <v>17.98</v>
      </c>
      <c r="U467" s="43">
        <f t="shared" si="61"/>
        <v>0</v>
      </c>
      <c r="V467" s="43">
        <f>IF(N467&lt;&gt;0,IF(N467=SVS,0,IF(N467=SVSg,0,IF(N467=Stundenverrechnungssatz!G507,0,IF(N467=Stundenverrechnungssatz!I507,0,IF(N467=Stundenverrechnungssatz!K507,0,IF(N467=Stundenverrechnungssatz!M507,0,1)))))))</f>
        <v>0</v>
      </c>
      <c r="W467" s="44"/>
    </row>
    <row r="468" spans="1:23" s="45" customFormat="1" ht="15" customHeight="1" x14ac:dyDescent="0.2">
      <c r="A468" s="51">
        <v>462</v>
      </c>
      <c r="B468" s="99">
        <v>1</v>
      </c>
      <c r="C468" s="100" t="s">
        <v>196</v>
      </c>
      <c r="D468" s="100"/>
      <c r="E468" s="100" t="s">
        <v>458</v>
      </c>
      <c r="F468" s="100">
        <v>447</v>
      </c>
      <c r="G468" s="100" t="s">
        <v>37</v>
      </c>
      <c r="H468" s="100" t="s">
        <v>289</v>
      </c>
      <c r="I468" s="101">
        <v>22.67</v>
      </c>
      <c r="J468" s="144"/>
      <c r="K468" s="184" t="s">
        <v>31</v>
      </c>
      <c r="L468" s="138" t="s">
        <v>740</v>
      </c>
      <c r="M468" s="102">
        <v>49.4</v>
      </c>
      <c r="N468" s="139">
        <f t="shared" si="57"/>
        <v>17.98</v>
      </c>
      <c r="O468" s="140" t="str">
        <f t="shared" si="58"/>
        <v/>
      </c>
      <c r="P468" s="189">
        <f t="shared" si="59"/>
        <v>1119.8980000000001</v>
      </c>
      <c r="Q468" s="189" t="e">
        <f t="shared" si="62"/>
        <v>#VALUE!</v>
      </c>
      <c r="R468" s="189" t="e">
        <f t="shared" si="63"/>
        <v>#VALUE!</v>
      </c>
      <c r="S468" s="43" t="str">
        <f t="shared" si="60"/>
        <v>A</v>
      </c>
      <c r="T468" s="43">
        <f t="shared" si="64"/>
        <v>17.98</v>
      </c>
      <c r="U468" s="43">
        <f t="shared" si="61"/>
        <v>0</v>
      </c>
      <c r="V468" s="43">
        <f>IF(N468&lt;&gt;0,IF(N468=SVS,0,IF(N468=SVSg,0,IF(N468=Stundenverrechnungssatz!G508,0,IF(N468=Stundenverrechnungssatz!I508,0,IF(N468=Stundenverrechnungssatz!K508,0,IF(N468=Stundenverrechnungssatz!M508,0,1)))))))</f>
        <v>0</v>
      </c>
      <c r="W468" s="44"/>
    </row>
    <row r="469" spans="1:23" s="45" customFormat="1" ht="15" customHeight="1" x14ac:dyDescent="0.2">
      <c r="A469" s="99">
        <v>463</v>
      </c>
      <c r="B469" s="99">
        <v>1</v>
      </c>
      <c r="C469" s="100" t="s">
        <v>196</v>
      </c>
      <c r="D469" s="100"/>
      <c r="E469" s="100" t="s">
        <v>458</v>
      </c>
      <c r="F469" s="100">
        <v>448</v>
      </c>
      <c r="G469" s="100" t="s">
        <v>37</v>
      </c>
      <c r="H469" s="100" t="s">
        <v>289</v>
      </c>
      <c r="I469" s="101">
        <v>28.28</v>
      </c>
      <c r="J469" s="144"/>
      <c r="K469" s="184" t="s">
        <v>31</v>
      </c>
      <c r="L469" s="138" t="s">
        <v>740</v>
      </c>
      <c r="M469" s="102">
        <v>49.4</v>
      </c>
      <c r="N469" s="139">
        <f t="shared" si="57"/>
        <v>17.98</v>
      </c>
      <c r="O469" s="140" t="str">
        <f t="shared" si="58"/>
        <v/>
      </c>
      <c r="P469" s="189">
        <f t="shared" si="59"/>
        <v>1397.0319999999999</v>
      </c>
      <c r="Q469" s="189" t="e">
        <f t="shared" si="62"/>
        <v>#VALUE!</v>
      </c>
      <c r="R469" s="189" t="e">
        <f t="shared" si="63"/>
        <v>#VALUE!</v>
      </c>
      <c r="S469" s="43" t="str">
        <f t="shared" si="60"/>
        <v>A</v>
      </c>
      <c r="T469" s="43">
        <f t="shared" si="64"/>
        <v>17.98</v>
      </c>
      <c r="U469" s="43">
        <f t="shared" si="61"/>
        <v>0</v>
      </c>
      <c r="V469" s="43">
        <f>IF(N469&lt;&gt;0,IF(N469=SVS,0,IF(N469=SVSg,0,IF(N469=Stundenverrechnungssatz!G509,0,IF(N469=Stundenverrechnungssatz!I509,0,IF(N469=Stundenverrechnungssatz!K509,0,IF(N469=Stundenverrechnungssatz!M509,0,1)))))))</f>
        <v>0</v>
      </c>
      <c r="W469" s="44"/>
    </row>
    <row r="470" spans="1:23" s="44" customFormat="1" ht="15" customHeight="1" x14ac:dyDescent="0.2">
      <c r="A470" s="51">
        <v>464</v>
      </c>
      <c r="B470" s="99">
        <v>1</v>
      </c>
      <c r="C470" s="100" t="s">
        <v>196</v>
      </c>
      <c r="D470" s="100"/>
      <c r="E470" s="100" t="s">
        <v>458</v>
      </c>
      <c r="F470" s="100">
        <v>449</v>
      </c>
      <c r="G470" s="100" t="s">
        <v>37</v>
      </c>
      <c r="H470" s="100" t="s">
        <v>289</v>
      </c>
      <c r="I470" s="101">
        <v>31.27</v>
      </c>
      <c r="J470" s="144"/>
      <c r="K470" s="184" t="s">
        <v>31</v>
      </c>
      <c r="L470" s="138" t="s">
        <v>740</v>
      </c>
      <c r="M470" s="102">
        <v>49.4</v>
      </c>
      <c r="N470" s="139">
        <f t="shared" si="57"/>
        <v>17.98</v>
      </c>
      <c r="O470" s="140" t="str">
        <f t="shared" si="58"/>
        <v/>
      </c>
      <c r="P470" s="189">
        <f t="shared" si="59"/>
        <v>1544.7379999999998</v>
      </c>
      <c r="Q470" s="189" t="e">
        <f t="shared" si="62"/>
        <v>#VALUE!</v>
      </c>
      <c r="R470" s="189" t="e">
        <f t="shared" si="63"/>
        <v>#VALUE!</v>
      </c>
      <c r="S470" s="43" t="str">
        <f t="shared" si="60"/>
        <v>A</v>
      </c>
      <c r="T470" s="43">
        <f t="shared" si="64"/>
        <v>17.98</v>
      </c>
      <c r="U470" s="43">
        <f t="shared" si="61"/>
        <v>0</v>
      </c>
      <c r="V470" s="43">
        <f>IF(N470&lt;&gt;0,IF(N470=SVS,0,IF(N470=SVSg,0,IF(N470=Stundenverrechnungssatz!G510,0,IF(N470=Stundenverrechnungssatz!I510,0,IF(N470=Stundenverrechnungssatz!K510,0,IF(N470=Stundenverrechnungssatz!M510,0,1)))))))</f>
        <v>0</v>
      </c>
    </row>
    <row r="471" spans="1:23" s="44" customFormat="1" ht="15" customHeight="1" x14ac:dyDescent="0.2">
      <c r="A471" s="99">
        <v>465</v>
      </c>
      <c r="B471" s="99">
        <v>1</v>
      </c>
      <c r="C471" s="100" t="s">
        <v>196</v>
      </c>
      <c r="D471" s="100"/>
      <c r="E471" s="100" t="s">
        <v>458</v>
      </c>
      <c r="F471" s="100" t="s">
        <v>460</v>
      </c>
      <c r="G471" s="100" t="s">
        <v>372</v>
      </c>
      <c r="H471" s="100" t="s">
        <v>205</v>
      </c>
      <c r="I471" s="101">
        <v>9.67</v>
      </c>
      <c r="J471" s="144"/>
      <c r="K471" s="184" t="s">
        <v>32</v>
      </c>
      <c r="L471" s="138"/>
      <c r="M471" s="102">
        <v>247.01</v>
      </c>
      <c r="N471" s="139">
        <f t="shared" si="57"/>
        <v>17.98</v>
      </c>
      <c r="O471" s="140" t="str">
        <f t="shared" si="58"/>
        <v/>
      </c>
      <c r="P471" s="189">
        <f t="shared" si="59"/>
        <v>2388.5866999999998</v>
      </c>
      <c r="Q471" s="189" t="e">
        <f t="shared" si="62"/>
        <v>#VALUE!</v>
      </c>
      <c r="R471" s="189" t="e">
        <f t="shared" si="63"/>
        <v>#VALUE!</v>
      </c>
      <c r="S471" s="43" t="str">
        <f t="shared" si="60"/>
        <v>C</v>
      </c>
      <c r="T471" s="43">
        <f t="shared" si="64"/>
        <v>17.98</v>
      </c>
      <c r="U471" s="43">
        <f t="shared" si="61"/>
        <v>0</v>
      </c>
      <c r="V471" s="43">
        <f>IF(N471&lt;&gt;0,IF(N471=SVS,0,IF(N471=SVSg,0,IF(N471=Stundenverrechnungssatz!G511,0,IF(N471=Stundenverrechnungssatz!I511,0,IF(N471=Stundenverrechnungssatz!K511,0,IF(N471=Stundenverrechnungssatz!M511,0,1)))))))</f>
        <v>0</v>
      </c>
    </row>
    <row r="472" spans="1:23" s="45" customFormat="1" ht="15" customHeight="1" x14ac:dyDescent="0.2">
      <c r="A472" s="51">
        <v>466</v>
      </c>
      <c r="B472" s="99">
        <v>1</v>
      </c>
      <c r="C472" s="100" t="s">
        <v>196</v>
      </c>
      <c r="D472" s="100"/>
      <c r="E472" s="100" t="s">
        <v>458</v>
      </c>
      <c r="F472" s="100" t="s">
        <v>460</v>
      </c>
      <c r="G472" s="100" t="s">
        <v>371</v>
      </c>
      <c r="H472" s="100" t="s">
        <v>205</v>
      </c>
      <c r="I472" s="101">
        <v>12.4</v>
      </c>
      <c r="J472" s="144"/>
      <c r="K472" s="184" t="s">
        <v>32</v>
      </c>
      <c r="L472" s="138"/>
      <c r="M472" s="102">
        <v>247.01</v>
      </c>
      <c r="N472" s="139">
        <f t="shared" si="57"/>
        <v>17.98</v>
      </c>
      <c r="O472" s="140" t="str">
        <f t="shared" si="58"/>
        <v/>
      </c>
      <c r="P472" s="189">
        <f t="shared" si="59"/>
        <v>3062.924</v>
      </c>
      <c r="Q472" s="189" t="e">
        <f t="shared" si="62"/>
        <v>#VALUE!</v>
      </c>
      <c r="R472" s="189" t="e">
        <f t="shared" si="63"/>
        <v>#VALUE!</v>
      </c>
      <c r="S472" s="43" t="str">
        <f t="shared" si="60"/>
        <v>C</v>
      </c>
      <c r="T472" s="43">
        <f t="shared" si="64"/>
        <v>17.98</v>
      </c>
      <c r="U472" s="43">
        <f t="shared" si="61"/>
        <v>0</v>
      </c>
      <c r="V472" s="43">
        <f>IF(N472&lt;&gt;0,IF(N472=SVS,0,IF(N472=SVSg,0,IF(N472=Stundenverrechnungssatz!G512,0,IF(N472=Stundenverrechnungssatz!I512,0,IF(N472=Stundenverrechnungssatz!K512,0,IF(N472=Stundenverrechnungssatz!M512,0,1)))))))</f>
        <v>0</v>
      </c>
      <c r="W472" s="44"/>
    </row>
    <row r="473" spans="1:23" s="44" customFormat="1" ht="15" customHeight="1" x14ac:dyDescent="0.2">
      <c r="A473" s="99">
        <v>467</v>
      </c>
      <c r="B473" s="99">
        <v>1</v>
      </c>
      <c r="C473" s="100" t="s">
        <v>196</v>
      </c>
      <c r="D473" s="100"/>
      <c r="E473" s="100" t="s">
        <v>458</v>
      </c>
      <c r="F473" s="100" t="s">
        <v>461</v>
      </c>
      <c r="G473" s="100" t="s">
        <v>372</v>
      </c>
      <c r="H473" s="100" t="s">
        <v>205</v>
      </c>
      <c r="I473" s="101">
        <v>9.7899999999999991</v>
      </c>
      <c r="J473" s="144"/>
      <c r="K473" s="184" t="s">
        <v>32</v>
      </c>
      <c r="L473" s="138"/>
      <c r="M473" s="102">
        <v>247.01</v>
      </c>
      <c r="N473" s="139">
        <f t="shared" si="57"/>
        <v>17.98</v>
      </c>
      <c r="O473" s="140" t="str">
        <f t="shared" si="58"/>
        <v/>
      </c>
      <c r="P473" s="189">
        <f t="shared" si="59"/>
        <v>2418.2278999999999</v>
      </c>
      <c r="Q473" s="189" t="e">
        <f t="shared" si="62"/>
        <v>#VALUE!</v>
      </c>
      <c r="R473" s="189" t="e">
        <f t="shared" si="63"/>
        <v>#VALUE!</v>
      </c>
      <c r="S473" s="43" t="str">
        <f t="shared" si="60"/>
        <v>C</v>
      </c>
      <c r="T473" s="43">
        <f t="shared" si="64"/>
        <v>17.98</v>
      </c>
      <c r="U473" s="43">
        <f t="shared" si="61"/>
        <v>0</v>
      </c>
      <c r="V473" s="43">
        <f>IF(N473&lt;&gt;0,IF(N473=SVS,0,IF(N473=SVSg,0,IF(N473=Stundenverrechnungssatz!G513,0,IF(N473=Stundenverrechnungssatz!I513,0,IF(N473=Stundenverrechnungssatz!K513,0,IF(N473=Stundenverrechnungssatz!M513,0,1)))))))</f>
        <v>0</v>
      </c>
    </row>
    <row r="474" spans="1:23" s="44" customFormat="1" ht="15" customHeight="1" x14ac:dyDescent="0.2">
      <c r="A474" s="51">
        <v>468</v>
      </c>
      <c r="B474" s="99">
        <v>1</v>
      </c>
      <c r="C474" s="100" t="s">
        <v>196</v>
      </c>
      <c r="D474" s="100"/>
      <c r="E474" s="100" t="s">
        <v>458</v>
      </c>
      <c r="F474" s="100" t="s">
        <v>461</v>
      </c>
      <c r="G474" s="100" t="s">
        <v>371</v>
      </c>
      <c r="H474" s="100" t="s">
        <v>205</v>
      </c>
      <c r="I474" s="101">
        <v>12.34</v>
      </c>
      <c r="J474" s="144"/>
      <c r="K474" s="184" t="s">
        <v>32</v>
      </c>
      <c r="L474" s="138"/>
      <c r="M474" s="102">
        <v>247.01</v>
      </c>
      <c r="N474" s="139">
        <f t="shared" si="57"/>
        <v>17.98</v>
      </c>
      <c r="O474" s="140" t="str">
        <f t="shared" si="58"/>
        <v/>
      </c>
      <c r="P474" s="189">
        <f t="shared" si="59"/>
        <v>3048.1034</v>
      </c>
      <c r="Q474" s="189" t="e">
        <f t="shared" si="62"/>
        <v>#VALUE!</v>
      </c>
      <c r="R474" s="189" t="e">
        <f t="shared" si="63"/>
        <v>#VALUE!</v>
      </c>
      <c r="S474" s="43" t="str">
        <f t="shared" si="60"/>
        <v>C</v>
      </c>
      <c r="T474" s="43">
        <f t="shared" si="64"/>
        <v>17.98</v>
      </c>
      <c r="U474" s="43">
        <f t="shared" si="61"/>
        <v>0</v>
      </c>
      <c r="V474" s="43">
        <f>IF(N474&lt;&gt;0,IF(N474=SVS,0,IF(N474=SVSg,0,IF(N474=Stundenverrechnungssatz!G514,0,IF(N474=Stundenverrechnungssatz!I514,0,IF(N474=Stundenverrechnungssatz!K514,0,IF(N474=Stundenverrechnungssatz!M514,0,1)))))))</f>
        <v>0</v>
      </c>
    </row>
    <row r="475" spans="1:23" s="45" customFormat="1" ht="15" customHeight="1" x14ac:dyDescent="0.2">
      <c r="A475" s="99">
        <v>469</v>
      </c>
      <c r="B475" s="99">
        <v>1</v>
      </c>
      <c r="C475" s="100" t="s">
        <v>196</v>
      </c>
      <c r="D475" s="100"/>
      <c r="E475" s="100" t="s">
        <v>458</v>
      </c>
      <c r="F475" s="100" t="s">
        <v>462</v>
      </c>
      <c r="G475" s="100" t="s">
        <v>445</v>
      </c>
      <c r="H475" s="100" t="s">
        <v>205</v>
      </c>
      <c r="I475" s="101">
        <v>10.53</v>
      </c>
      <c r="J475" s="144"/>
      <c r="K475" s="184" t="s">
        <v>52</v>
      </c>
      <c r="L475" s="138"/>
      <c r="M475" s="102">
        <v>247.01</v>
      </c>
      <c r="N475" s="139">
        <f t="shared" si="57"/>
        <v>17.98</v>
      </c>
      <c r="O475" s="140" t="str">
        <f t="shared" si="58"/>
        <v/>
      </c>
      <c r="P475" s="189">
        <f t="shared" si="59"/>
        <v>2601.0152999999996</v>
      </c>
      <c r="Q475" s="189" t="e">
        <f t="shared" si="62"/>
        <v>#VALUE!</v>
      </c>
      <c r="R475" s="189" t="e">
        <f t="shared" si="63"/>
        <v>#VALUE!</v>
      </c>
      <c r="S475" s="43" t="str">
        <f t="shared" si="60"/>
        <v>K</v>
      </c>
      <c r="T475" s="43">
        <f t="shared" si="64"/>
        <v>17.98</v>
      </c>
      <c r="U475" s="43">
        <f t="shared" si="61"/>
        <v>0</v>
      </c>
      <c r="V475" s="43">
        <f>IF(N475&lt;&gt;0,IF(N475=SVS,0,IF(N475=SVSg,0,IF(N475=Stundenverrechnungssatz!G515,0,IF(N475=Stundenverrechnungssatz!I515,0,IF(N475=Stundenverrechnungssatz!K515,0,IF(N475=Stundenverrechnungssatz!M515,0,1)))))))</f>
        <v>0</v>
      </c>
      <c r="W475" s="44"/>
    </row>
    <row r="476" spans="1:23" s="45" customFormat="1" ht="15" customHeight="1" x14ac:dyDescent="0.2">
      <c r="A476" s="51">
        <v>470</v>
      </c>
      <c r="B476" s="99">
        <v>1</v>
      </c>
      <c r="C476" s="100" t="s">
        <v>196</v>
      </c>
      <c r="D476" s="100"/>
      <c r="E476" s="100" t="s">
        <v>458</v>
      </c>
      <c r="F476" s="100" t="s">
        <v>463</v>
      </c>
      <c r="G476" s="100" t="s">
        <v>445</v>
      </c>
      <c r="H476" s="100" t="s">
        <v>205</v>
      </c>
      <c r="I476" s="101">
        <v>4.9000000000000004</v>
      </c>
      <c r="J476" s="144"/>
      <c r="K476" s="184" t="s">
        <v>52</v>
      </c>
      <c r="L476" s="138"/>
      <c r="M476" s="102">
        <v>247.01</v>
      </c>
      <c r="N476" s="139">
        <f t="shared" si="57"/>
        <v>17.98</v>
      </c>
      <c r="O476" s="140" t="str">
        <f t="shared" si="58"/>
        <v/>
      </c>
      <c r="P476" s="189">
        <f t="shared" si="59"/>
        <v>1210.3489999999999</v>
      </c>
      <c r="Q476" s="189" t="e">
        <f t="shared" si="62"/>
        <v>#VALUE!</v>
      </c>
      <c r="R476" s="189" t="e">
        <f t="shared" si="63"/>
        <v>#VALUE!</v>
      </c>
      <c r="S476" s="43" t="str">
        <f t="shared" si="60"/>
        <v>K</v>
      </c>
      <c r="T476" s="43">
        <f t="shared" si="64"/>
        <v>17.98</v>
      </c>
      <c r="U476" s="43">
        <f t="shared" si="61"/>
        <v>0</v>
      </c>
      <c r="V476" s="43">
        <f>IF(N476&lt;&gt;0,IF(N476=SVS,0,IF(N476=SVSg,0,IF(N476=Stundenverrechnungssatz!G516,0,IF(N476=Stundenverrechnungssatz!I516,0,IF(N476=Stundenverrechnungssatz!K516,0,IF(N476=Stundenverrechnungssatz!M516,0,1)))))))</f>
        <v>0</v>
      </c>
      <c r="W476" s="44"/>
    </row>
    <row r="477" spans="1:23" s="45" customFormat="1" ht="15" customHeight="1" x14ac:dyDescent="0.2">
      <c r="A477" s="99">
        <v>471</v>
      </c>
      <c r="B477" s="99">
        <v>1</v>
      </c>
      <c r="C477" s="100" t="s">
        <v>196</v>
      </c>
      <c r="D477" s="100"/>
      <c r="E477" s="100" t="s">
        <v>458</v>
      </c>
      <c r="F477" s="100"/>
      <c r="G477" s="100" t="s">
        <v>265</v>
      </c>
      <c r="H477" s="100" t="s">
        <v>205</v>
      </c>
      <c r="I477" s="101">
        <v>2.23</v>
      </c>
      <c r="J477" s="144"/>
      <c r="K477" s="184" t="s">
        <v>33</v>
      </c>
      <c r="L477" s="138"/>
      <c r="M477" s="102">
        <v>0</v>
      </c>
      <c r="N477" s="139">
        <f t="shared" si="57"/>
        <v>17.98</v>
      </c>
      <c r="O477" s="140">
        <f t="shared" si="58"/>
        <v>1.0000000000000001E-5</v>
      </c>
      <c r="P477" s="189">
        <f t="shared" si="59"/>
        <v>0</v>
      </c>
      <c r="Q477" s="189">
        <f t="shared" si="62"/>
        <v>0</v>
      </c>
      <c r="R477" s="189">
        <f t="shared" si="63"/>
        <v>0</v>
      </c>
      <c r="S477" s="43" t="str">
        <f t="shared" si="60"/>
        <v>N</v>
      </c>
      <c r="T477" s="43">
        <f t="shared" si="64"/>
        <v>17.98</v>
      </c>
      <c r="U477" s="43">
        <f t="shared" si="61"/>
        <v>0</v>
      </c>
      <c r="V477" s="43">
        <f>IF(N477&lt;&gt;0,IF(N477=SVS,0,IF(N477=SVSg,0,IF(N477=Stundenverrechnungssatz!G517,0,IF(N477=Stundenverrechnungssatz!I517,0,IF(N477=Stundenverrechnungssatz!K517,0,IF(N477=Stundenverrechnungssatz!M517,0,1)))))))</f>
        <v>0</v>
      </c>
      <c r="W477" s="44"/>
    </row>
    <row r="478" spans="1:23" s="45" customFormat="1" ht="15" customHeight="1" x14ac:dyDescent="0.2">
      <c r="A478" s="51">
        <v>472</v>
      </c>
      <c r="B478" s="99">
        <v>1</v>
      </c>
      <c r="C478" s="100" t="s">
        <v>196</v>
      </c>
      <c r="D478" s="100"/>
      <c r="E478" s="100" t="s">
        <v>458</v>
      </c>
      <c r="F478" s="100"/>
      <c r="G478" s="100" t="s">
        <v>204</v>
      </c>
      <c r="H478" s="100" t="s">
        <v>289</v>
      </c>
      <c r="I478" s="101">
        <v>72.23</v>
      </c>
      <c r="J478" s="144"/>
      <c r="K478" s="184" t="s">
        <v>51</v>
      </c>
      <c r="L478" s="138"/>
      <c r="M478" s="102">
        <v>98.8</v>
      </c>
      <c r="N478" s="139">
        <f t="shared" si="57"/>
        <v>17.98</v>
      </c>
      <c r="O478" s="140" t="str">
        <f t="shared" si="58"/>
        <v/>
      </c>
      <c r="P478" s="189">
        <f t="shared" si="59"/>
        <v>7136.3240000000005</v>
      </c>
      <c r="Q478" s="189" t="e">
        <f t="shared" si="62"/>
        <v>#VALUE!</v>
      </c>
      <c r="R478" s="189" t="e">
        <f t="shared" si="63"/>
        <v>#VALUE!</v>
      </c>
      <c r="S478" s="43" t="str">
        <f t="shared" si="60"/>
        <v>F</v>
      </c>
      <c r="T478" s="43">
        <f t="shared" si="64"/>
        <v>17.98</v>
      </c>
      <c r="U478" s="43">
        <f t="shared" si="61"/>
        <v>0</v>
      </c>
      <c r="V478" s="43">
        <f>IF(N478&lt;&gt;0,IF(N478=SVS,0,IF(N478=SVSg,0,IF(N478=Stundenverrechnungssatz!G518,0,IF(N478=Stundenverrechnungssatz!I518,0,IF(N478=Stundenverrechnungssatz!K518,0,IF(N478=Stundenverrechnungssatz!M518,0,1)))))))</f>
        <v>0</v>
      </c>
      <c r="W478" s="44"/>
    </row>
    <row r="479" spans="1:23" s="44" customFormat="1" ht="15" customHeight="1" x14ac:dyDescent="0.2">
      <c r="A479" s="99">
        <v>473</v>
      </c>
      <c r="B479" s="99">
        <v>1</v>
      </c>
      <c r="C479" s="100" t="s">
        <v>196</v>
      </c>
      <c r="D479" s="100"/>
      <c r="E479" s="100" t="s">
        <v>458</v>
      </c>
      <c r="F479" s="100"/>
      <c r="G479" s="100" t="s">
        <v>207</v>
      </c>
      <c r="H479" s="100" t="s">
        <v>289</v>
      </c>
      <c r="I479" s="101">
        <v>34.549999999999997</v>
      </c>
      <c r="J479" s="144"/>
      <c r="K479" s="184" t="s">
        <v>51</v>
      </c>
      <c r="L479" s="138"/>
      <c r="M479" s="102">
        <v>98.8</v>
      </c>
      <c r="N479" s="139">
        <f t="shared" si="57"/>
        <v>17.98</v>
      </c>
      <c r="O479" s="140" t="str">
        <f t="shared" si="58"/>
        <v/>
      </c>
      <c r="P479" s="189">
        <f t="shared" si="59"/>
        <v>3413.5399999999995</v>
      </c>
      <c r="Q479" s="189" t="e">
        <f t="shared" si="62"/>
        <v>#VALUE!</v>
      </c>
      <c r="R479" s="189" t="e">
        <f t="shared" si="63"/>
        <v>#VALUE!</v>
      </c>
      <c r="S479" s="43" t="str">
        <f t="shared" si="60"/>
        <v>F</v>
      </c>
      <c r="T479" s="43">
        <f t="shared" si="64"/>
        <v>17.98</v>
      </c>
      <c r="U479" s="43">
        <f t="shared" si="61"/>
        <v>0</v>
      </c>
      <c r="V479" s="43">
        <f>IF(N479&lt;&gt;0,IF(N479=SVS,0,IF(N479=SVSg,0,IF(N479=Stundenverrechnungssatz!G519,0,IF(N479=Stundenverrechnungssatz!I519,0,IF(N479=Stundenverrechnungssatz!K519,0,IF(N479=Stundenverrechnungssatz!M519,0,1)))))))</f>
        <v>0</v>
      </c>
    </row>
    <row r="480" spans="1:23" s="45" customFormat="1" ht="15" customHeight="1" x14ac:dyDescent="0.2">
      <c r="A480" s="51">
        <v>474</v>
      </c>
      <c r="B480" s="99">
        <v>1</v>
      </c>
      <c r="C480" s="100" t="s">
        <v>196</v>
      </c>
      <c r="D480" s="100"/>
      <c r="E480" s="100" t="s">
        <v>458</v>
      </c>
      <c r="F480" s="100"/>
      <c r="G480" s="100" t="s">
        <v>220</v>
      </c>
      <c r="H480" s="100" t="s">
        <v>289</v>
      </c>
      <c r="I480" s="101">
        <v>18.43</v>
      </c>
      <c r="J480" s="144"/>
      <c r="K480" s="184" t="s">
        <v>51</v>
      </c>
      <c r="L480" s="138"/>
      <c r="M480" s="102">
        <v>98.8</v>
      </c>
      <c r="N480" s="139">
        <f t="shared" si="57"/>
        <v>17.98</v>
      </c>
      <c r="O480" s="140" t="str">
        <f t="shared" si="58"/>
        <v/>
      </c>
      <c r="P480" s="189">
        <f t="shared" si="59"/>
        <v>1820.884</v>
      </c>
      <c r="Q480" s="189" t="e">
        <f t="shared" si="62"/>
        <v>#VALUE!</v>
      </c>
      <c r="R480" s="189" t="e">
        <f t="shared" si="63"/>
        <v>#VALUE!</v>
      </c>
      <c r="S480" s="43" t="str">
        <f t="shared" si="60"/>
        <v>F</v>
      </c>
      <c r="T480" s="43">
        <f t="shared" si="64"/>
        <v>17.98</v>
      </c>
      <c r="U480" s="43">
        <f t="shared" si="61"/>
        <v>0</v>
      </c>
      <c r="V480" s="43">
        <f>IF(N480&lt;&gt;0,IF(N480=SVS,0,IF(N480=SVSg,0,IF(N480=Stundenverrechnungssatz!G520,0,IF(N480=Stundenverrechnungssatz!I520,0,IF(N480=Stundenverrechnungssatz!K520,0,IF(N480=Stundenverrechnungssatz!M520,0,1)))))))</f>
        <v>0</v>
      </c>
      <c r="W480" s="44"/>
    </row>
    <row r="481" spans="1:23" s="44" customFormat="1" ht="15" customHeight="1" x14ac:dyDescent="0.2">
      <c r="A481" s="99">
        <v>475</v>
      </c>
      <c r="B481" s="99">
        <v>1</v>
      </c>
      <c r="C481" s="100" t="s">
        <v>196</v>
      </c>
      <c r="D481" s="100"/>
      <c r="E481" s="100" t="s">
        <v>458</v>
      </c>
      <c r="F481" s="100"/>
      <c r="G481" s="100" t="s">
        <v>231</v>
      </c>
      <c r="H481" s="100" t="s">
        <v>289</v>
      </c>
      <c r="I481" s="101">
        <v>40.78</v>
      </c>
      <c r="J481" s="144"/>
      <c r="K481" s="184" t="s">
        <v>51</v>
      </c>
      <c r="L481" s="138"/>
      <c r="M481" s="102">
        <v>98.8</v>
      </c>
      <c r="N481" s="139">
        <f t="shared" si="57"/>
        <v>17.98</v>
      </c>
      <c r="O481" s="140" t="str">
        <f t="shared" si="58"/>
        <v/>
      </c>
      <c r="P481" s="189">
        <f t="shared" si="59"/>
        <v>4029.0639999999999</v>
      </c>
      <c r="Q481" s="189" t="e">
        <f t="shared" si="62"/>
        <v>#VALUE!</v>
      </c>
      <c r="R481" s="189" t="e">
        <f t="shared" si="63"/>
        <v>#VALUE!</v>
      </c>
      <c r="S481" s="43" t="str">
        <f t="shared" si="60"/>
        <v>F</v>
      </c>
      <c r="T481" s="43">
        <f t="shared" si="64"/>
        <v>17.98</v>
      </c>
      <c r="U481" s="43">
        <f t="shared" si="61"/>
        <v>0</v>
      </c>
      <c r="V481" s="43">
        <f>IF(N481&lt;&gt;0,IF(N481=SVS,0,IF(N481=SVSg,0,IF(N481=Stundenverrechnungssatz!G521,0,IF(N481=Stundenverrechnungssatz!I521,0,IF(N481=Stundenverrechnungssatz!K521,0,IF(N481=Stundenverrechnungssatz!M521,0,1)))))))</f>
        <v>0</v>
      </c>
    </row>
    <row r="482" spans="1:23" s="45" customFormat="1" ht="15" customHeight="1" x14ac:dyDescent="0.2">
      <c r="A482" s="51">
        <v>476</v>
      </c>
      <c r="B482" s="99">
        <v>1</v>
      </c>
      <c r="C482" s="100" t="s">
        <v>196</v>
      </c>
      <c r="D482" s="100"/>
      <c r="E482" s="100" t="s">
        <v>458</v>
      </c>
      <c r="F482" s="100">
        <v>451</v>
      </c>
      <c r="G482" s="100" t="s">
        <v>37</v>
      </c>
      <c r="H482" s="100" t="s">
        <v>289</v>
      </c>
      <c r="I482" s="101">
        <v>14.5</v>
      </c>
      <c r="J482" s="144"/>
      <c r="K482" s="184" t="s">
        <v>31</v>
      </c>
      <c r="L482" s="138" t="s">
        <v>740</v>
      </c>
      <c r="M482" s="102">
        <v>49.4</v>
      </c>
      <c r="N482" s="139">
        <f t="shared" si="57"/>
        <v>17.98</v>
      </c>
      <c r="O482" s="140" t="str">
        <f t="shared" si="58"/>
        <v/>
      </c>
      <c r="P482" s="189">
        <f t="shared" si="59"/>
        <v>716.3</v>
      </c>
      <c r="Q482" s="189" t="e">
        <f t="shared" si="62"/>
        <v>#VALUE!</v>
      </c>
      <c r="R482" s="189" t="e">
        <f t="shared" si="63"/>
        <v>#VALUE!</v>
      </c>
      <c r="S482" s="43" t="str">
        <f t="shared" si="60"/>
        <v>A</v>
      </c>
      <c r="T482" s="43">
        <f t="shared" si="64"/>
        <v>17.98</v>
      </c>
      <c r="U482" s="43">
        <f t="shared" si="61"/>
        <v>0</v>
      </c>
      <c r="V482" s="43">
        <f>IF(N482&lt;&gt;0,IF(N482=SVS,0,IF(N482=SVSg,0,IF(N482=Stundenverrechnungssatz!G522,0,IF(N482=Stundenverrechnungssatz!I522,0,IF(N482=Stundenverrechnungssatz!K522,0,IF(N482=Stundenverrechnungssatz!M522,0,1)))))))</f>
        <v>0</v>
      </c>
      <c r="W482" s="44"/>
    </row>
    <row r="483" spans="1:23" s="45" customFormat="1" ht="15" customHeight="1" x14ac:dyDescent="0.2">
      <c r="A483" s="99">
        <v>477</v>
      </c>
      <c r="B483" s="99">
        <v>1</v>
      </c>
      <c r="C483" s="100" t="s">
        <v>196</v>
      </c>
      <c r="D483" s="100"/>
      <c r="E483" s="100" t="s">
        <v>458</v>
      </c>
      <c r="F483" s="100">
        <v>452</v>
      </c>
      <c r="G483" s="100" t="s">
        <v>37</v>
      </c>
      <c r="H483" s="100" t="s">
        <v>289</v>
      </c>
      <c r="I483" s="101">
        <v>14.7</v>
      </c>
      <c r="J483" s="144"/>
      <c r="K483" s="184" t="s">
        <v>31</v>
      </c>
      <c r="L483" s="138" t="s">
        <v>740</v>
      </c>
      <c r="M483" s="102">
        <v>49.4</v>
      </c>
      <c r="N483" s="139">
        <f t="shared" si="57"/>
        <v>17.98</v>
      </c>
      <c r="O483" s="140" t="str">
        <f t="shared" si="58"/>
        <v/>
      </c>
      <c r="P483" s="189">
        <f t="shared" si="59"/>
        <v>726.18</v>
      </c>
      <c r="Q483" s="189" t="e">
        <f t="shared" si="62"/>
        <v>#VALUE!</v>
      </c>
      <c r="R483" s="189" t="e">
        <f t="shared" si="63"/>
        <v>#VALUE!</v>
      </c>
      <c r="S483" s="43" t="str">
        <f t="shared" si="60"/>
        <v>A</v>
      </c>
      <c r="T483" s="43">
        <f t="shared" si="64"/>
        <v>17.98</v>
      </c>
      <c r="U483" s="43">
        <f t="shared" si="61"/>
        <v>0</v>
      </c>
      <c r="V483" s="43">
        <f>IF(N483&lt;&gt;0,IF(N483=SVS,0,IF(N483=SVSg,0,IF(N483=Stundenverrechnungssatz!G523,0,IF(N483=Stundenverrechnungssatz!I523,0,IF(N483=Stundenverrechnungssatz!K523,0,IF(N483=Stundenverrechnungssatz!M523,0,1)))))))</f>
        <v>0</v>
      </c>
      <c r="W483" s="44"/>
    </row>
    <row r="484" spans="1:23" s="45" customFormat="1" ht="15" customHeight="1" x14ac:dyDescent="0.2">
      <c r="A484" s="51">
        <v>478</v>
      </c>
      <c r="B484" s="99">
        <v>1</v>
      </c>
      <c r="C484" s="100" t="s">
        <v>196</v>
      </c>
      <c r="D484" s="100"/>
      <c r="E484" s="100" t="s">
        <v>458</v>
      </c>
      <c r="F484" s="100">
        <v>453</v>
      </c>
      <c r="G484" s="100" t="s">
        <v>37</v>
      </c>
      <c r="H484" s="100" t="s">
        <v>289</v>
      </c>
      <c r="I484" s="101">
        <v>14.7</v>
      </c>
      <c r="J484" s="144"/>
      <c r="K484" s="184" t="s">
        <v>31</v>
      </c>
      <c r="L484" s="138" t="s">
        <v>740</v>
      </c>
      <c r="M484" s="102">
        <v>49.4</v>
      </c>
      <c r="N484" s="139">
        <f t="shared" si="57"/>
        <v>17.98</v>
      </c>
      <c r="O484" s="140" t="str">
        <f t="shared" si="58"/>
        <v/>
      </c>
      <c r="P484" s="189">
        <f t="shared" si="59"/>
        <v>726.18</v>
      </c>
      <c r="Q484" s="189" t="e">
        <f t="shared" si="62"/>
        <v>#VALUE!</v>
      </c>
      <c r="R484" s="189" t="e">
        <f t="shared" si="63"/>
        <v>#VALUE!</v>
      </c>
      <c r="S484" s="43" t="str">
        <f t="shared" si="60"/>
        <v>A</v>
      </c>
      <c r="T484" s="43">
        <f t="shared" si="64"/>
        <v>17.98</v>
      </c>
      <c r="U484" s="43">
        <f t="shared" si="61"/>
        <v>0</v>
      </c>
      <c r="V484" s="43">
        <f>IF(N484&lt;&gt;0,IF(N484=SVS,0,IF(N484=SVSg,0,IF(N484=Stundenverrechnungssatz!G524,0,IF(N484=Stundenverrechnungssatz!I524,0,IF(N484=Stundenverrechnungssatz!K524,0,IF(N484=Stundenverrechnungssatz!M524,0,1)))))))</f>
        <v>0</v>
      </c>
      <c r="W484" s="44"/>
    </row>
    <row r="485" spans="1:23" s="45" customFormat="1" ht="15" customHeight="1" x14ac:dyDescent="0.2">
      <c r="A485" s="99">
        <v>479</v>
      </c>
      <c r="B485" s="99">
        <v>1</v>
      </c>
      <c r="C485" s="100" t="s">
        <v>196</v>
      </c>
      <c r="D485" s="100"/>
      <c r="E485" s="100" t="s">
        <v>458</v>
      </c>
      <c r="F485" s="100">
        <v>454</v>
      </c>
      <c r="G485" s="100" t="s">
        <v>37</v>
      </c>
      <c r="H485" s="100" t="s">
        <v>289</v>
      </c>
      <c r="I485" s="101">
        <v>14.7</v>
      </c>
      <c r="J485" s="144"/>
      <c r="K485" s="184" t="s">
        <v>31</v>
      </c>
      <c r="L485" s="138" t="s">
        <v>740</v>
      </c>
      <c r="M485" s="102">
        <v>49.4</v>
      </c>
      <c r="N485" s="139">
        <f t="shared" si="57"/>
        <v>17.98</v>
      </c>
      <c r="O485" s="140" t="str">
        <f t="shared" si="58"/>
        <v/>
      </c>
      <c r="P485" s="189">
        <f t="shared" si="59"/>
        <v>726.18</v>
      </c>
      <c r="Q485" s="189" t="e">
        <f t="shared" si="62"/>
        <v>#VALUE!</v>
      </c>
      <c r="R485" s="189" t="e">
        <f t="shared" si="63"/>
        <v>#VALUE!</v>
      </c>
      <c r="S485" s="43" t="str">
        <f t="shared" si="60"/>
        <v>A</v>
      </c>
      <c r="T485" s="43">
        <f t="shared" si="64"/>
        <v>17.98</v>
      </c>
      <c r="U485" s="43">
        <f t="shared" si="61"/>
        <v>0</v>
      </c>
      <c r="V485" s="43">
        <f>IF(N485&lt;&gt;0,IF(N485=SVS,0,IF(N485=SVSg,0,IF(N485=Stundenverrechnungssatz!G525,0,IF(N485=Stundenverrechnungssatz!I525,0,IF(N485=Stundenverrechnungssatz!K525,0,IF(N485=Stundenverrechnungssatz!M525,0,1)))))))</f>
        <v>0</v>
      </c>
      <c r="W485" s="44"/>
    </row>
    <row r="486" spans="1:23" s="44" customFormat="1" ht="15" customHeight="1" x14ac:dyDescent="0.2">
      <c r="A486" s="51">
        <v>480</v>
      </c>
      <c r="B486" s="99">
        <v>1</v>
      </c>
      <c r="C486" s="100" t="s">
        <v>196</v>
      </c>
      <c r="D486" s="100"/>
      <c r="E486" s="100" t="s">
        <v>458</v>
      </c>
      <c r="F486" s="100">
        <v>455</v>
      </c>
      <c r="G486" s="100" t="s">
        <v>412</v>
      </c>
      <c r="H486" s="100" t="s">
        <v>289</v>
      </c>
      <c r="I486" s="101">
        <v>14.7</v>
      </c>
      <c r="J486" s="144"/>
      <c r="K486" s="184" t="s">
        <v>54</v>
      </c>
      <c r="L486" s="138"/>
      <c r="M486" s="102">
        <v>247.01</v>
      </c>
      <c r="N486" s="139">
        <f t="shared" si="57"/>
        <v>17.98</v>
      </c>
      <c r="O486" s="140" t="str">
        <f t="shared" si="58"/>
        <v/>
      </c>
      <c r="P486" s="189">
        <f t="shared" si="59"/>
        <v>3631.0469999999996</v>
      </c>
      <c r="Q486" s="189" t="e">
        <f t="shared" si="62"/>
        <v>#VALUE!</v>
      </c>
      <c r="R486" s="189" t="e">
        <f t="shared" si="63"/>
        <v>#VALUE!</v>
      </c>
      <c r="S486" s="43" t="str">
        <f t="shared" si="60"/>
        <v>T</v>
      </c>
      <c r="T486" s="43">
        <f t="shared" si="64"/>
        <v>17.98</v>
      </c>
      <c r="U486" s="43">
        <f t="shared" si="61"/>
        <v>0</v>
      </c>
      <c r="V486" s="43">
        <f>IF(N486&lt;&gt;0,IF(N486=SVS,0,IF(N486=SVSg,0,IF(N486=Stundenverrechnungssatz!G526,0,IF(N486=Stundenverrechnungssatz!I526,0,IF(N486=Stundenverrechnungssatz!K526,0,IF(N486=Stundenverrechnungssatz!M526,0,1)))))))</f>
        <v>0</v>
      </c>
    </row>
    <row r="487" spans="1:23" s="44" customFormat="1" ht="15" customHeight="1" x14ac:dyDescent="0.2">
      <c r="A487" s="99">
        <v>481</v>
      </c>
      <c r="B487" s="99">
        <v>1</v>
      </c>
      <c r="C487" s="100" t="s">
        <v>196</v>
      </c>
      <c r="D487" s="100"/>
      <c r="E487" s="100" t="s">
        <v>458</v>
      </c>
      <c r="F487" s="100">
        <v>456</v>
      </c>
      <c r="G487" s="100" t="s">
        <v>37</v>
      </c>
      <c r="H487" s="100" t="s">
        <v>289</v>
      </c>
      <c r="I487" s="101">
        <v>14.7</v>
      </c>
      <c r="J487" s="144"/>
      <c r="K487" s="184" t="s">
        <v>31</v>
      </c>
      <c r="L487" s="138" t="s">
        <v>740</v>
      </c>
      <c r="M487" s="102">
        <v>49.4</v>
      </c>
      <c r="N487" s="139">
        <f t="shared" si="57"/>
        <v>17.98</v>
      </c>
      <c r="O487" s="140" t="str">
        <f t="shared" si="58"/>
        <v/>
      </c>
      <c r="P487" s="189">
        <f t="shared" si="59"/>
        <v>726.18</v>
      </c>
      <c r="Q487" s="189" t="e">
        <f t="shared" si="62"/>
        <v>#VALUE!</v>
      </c>
      <c r="R487" s="189" t="e">
        <f t="shared" si="63"/>
        <v>#VALUE!</v>
      </c>
      <c r="S487" s="43" t="str">
        <f t="shared" si="60"/>
        <v>A</v>
      </c>
      <c r="T487" s="43">
        <f t="shared" si="64"/>
        <v>17.98</v>
      </c>
      <c r="U487" s="43">
        <f t="shared" si="61"/>
        <v>0</v>
      </c>
      <c r="V487" s="43">
        <f>IF(N487&lt;&gt;0,IF(N487=SVS,0,IF(N487=SVSg,0,IF(N487=Stundenverrechnungssatz!G527,0,IF(N487=Stundenverrechnungssatz!I527,0,IF(N487=Stundenverrechnungssatz!K527,0,IF(N487=Stundenverrechnungssatz!M527,0,1)))))))</f>
        <v>0</v>
      </c>
    </row>
    <row r="488" spans="1:23" s="45" customFormat="1" ht="15" customHeight="1" x14ac:dyDescent="0.2">
      <c r="A488" s="51">
        <v>482</v>
      </c>
      <c r="B488" s="99">
        <v>1</v>
      </c>
      <c r="C488" s="100" t="s">
        <v>196</v>
      </c>
      <c r="D488" s="100"/>
      <c r="E488" s="100" t="s">
        <v>458</v>
      </c>
      <c r="F488" s="100">
        <v>457</v>
      </c>
      <c r="G488" s="100" t="s">
        <v>37</v>
      </c>
      <c r="H488" s="100" t="s">
        <v>289</v>
      </c>
      <c r="I488" s="101">
        <v>14.7</v>
      </c>
      <c r="J488" s="144"/>
      <c r="K488" s="184" t="s">
        <v>31</v>
      </c>
      <c r="L488" s="138" t="s">
        <v>740</v>
      </c>
      <c r="M488" s="102">
        <v>49.4</v>
      </c>
      <c r="N488" s="139">
        <f t="shared" si="57"/>
        <v>17.98</v>
      </c>
      <c r="O488" s="140" t="str">
        <f t="shared" si="58"/>
        <v/>
      </c>
      <c r="P488" s="189">
        <f t="shared" si="59"/>
        <v>726.18</v>
      </c>
      <c r="Q488" s="189" t="e">
        <f t="shared" si="62"/>
        <v>#VALUE!</v>
      </c>
      <c r="R488" s="189" t="e">
        <f t="shared" si="63"/>
        <v>#VALUE!</v>
      </c>
      <c r="S488" s="43" t="str">
        <f t="shared" si="60"/>
        <v>A</v>
      </c>
      <c r="T488" s="43">
        <f t="shared" si="64"/>
        <v>17.98</v>
      </c>
      <c r="U488" s="43">
        <f t="shared" si="61"/>
        <v>0</v>
      </c>
      <c r="V488" s="43">
        <f>IF(N488&lt;&gt;0,IF(N488=SVS,0,IF(N488=SVSg,0,IF(N488=Stundenverrechnungssatz!G528,0,IF(N488=Stundenverrechnungssatz!I528,0,IF(N488=Stundenverrechnungssatz!K528,0,IF(N488=Stundenverrechnungssatz!M528,0,1)))))))</f>
        <v>0</v>
      </c>
      <c r="W488" s="44"/>
    </row>
    <row r="489" spans="1:23" s="45" customFormat="1" ht="15" customHeight="1" x14ac:dyDescent="0.2">
      <c r="A489" s="99">
        <v>483</v>
      </c>
      <c r="B489" s="99">
        <v>1</v>
      </c>
      <c r="C489" s="100" t="s">
        <v>196</v>
      </c>
      <c r="D489" s="100"/>
      <c r="E489" s="100" t="s">
        <v>458</v>
      </c>
      <c r="F489" s="100">
        <v>458</v>
      </c>
      <c r="G489" s="100" t="s">
        <v>37</v>
      </c>
      <c r="H489" s="100" t="s">
        <v>289</v>
      </c>
      <c r="I489" s="101">
        <v>15.07</v>
      </c>
      <c r="J489" s="144"/>
      <c r="K489" s="184" t="s">
        <v>31</v>
      </c>
      <c r="L489" s="138" t="s">
        <v>740</v>
      </c>
      <c r="M489" s="102">
        <v>49.4</v>
      </c>
      <c r="N489" s="139">
        <f t="shared" si="57"/>
        <v>17.98</v>
      </c>
      <c r="O489" s="140" t="str">
        <f t="shared" si="58"/>
        <v/>
      </c>
      <c r="P489" s="189">
        <f t="shared" si="59"/>
        <v>744.45799999999997</v>
      </c>
      <c r="Q489" s="189" t="e">
        <f t="shared" si="62"/>
        <v>#VALUE!</v>
      </c>
      <c r="R489" s="189" t="e">
        <f t="shared" si="63"/>
        <v>#VALUE!</v>
      </c>
      <c r="S489" s="43" t="str">
        <f t="shared" si="60"/>
        <v>A</v>
      </c>
      <c r="T489" s="43">
        <f t="shared" si="64"/>
        <v>17.98</v>
      </c>
      <c r="U489" s="43">
        <f t="shared" si="61"/>
        <v>0</v>
      </c>
      <c r="V489" s="43">
        <f>IF(N489&lt;&gt;0,IF(N489=SVS,0,IF(N489=SVSg,0,IF(N489=Stundenverrechnungssatz!G529,0,IF(N489=Stundenverrechnungssatz!I529,0,IF(N489=Stundenverrechnungssatz!K529,0,IF(N489=Stundenverrechnungssatz!M529,0,1)))))))</f>
        <v>0</v>
      </c>
      <c r="W489" s="44"/>
    </row>
    <row r="490" spans="1:23" s="44" customFormat="1" ht="15" customHeight="1" x14ac:dyDescent="0.2">
      <c r="A490" s="51">
        <v>484</v>
      </c>
      <c r="B490" s="99">
        <v>1</v>
      </c>
      <c r="C490" s="100" t="s">
        <v>196</v>
      </c>
      <c r="D490" s="100"/>
      <c r="E490" s="100" t="s">
        <v>458</v>
      </c>
      <c r="F490" s="100">
        <v>459</v>
      </c>
      <c r="G490" s="100" t="s">
        <v>331</v>
      </c>
      <c r="H490" s="100" t="s">
        <v>289</v>
      </c>
      <c r="I490" s="101">
        <v>30.29</v>
      </c>
      <c r="J490" s="144"/>
      <c r="K490" s="184" t="s">
        <v>47</v>
      </c>
      <c r="L490" s="138"/>
      <c r="M490" s="102">
        <v>247.01</v>
      </c>
      <c r="N490" s="139">
        <f t="shared" si="57"/>
        <v>17.98</v>
      </c>
      <c r="O490" s="140" t="str">
        <f t="shared" si="58"/>
        <v/>
      </c>
      <c r="P490" s="189">
        <f t="shared" si="59"/>
        <v>7481.9328999999998</v>
      </c>
      <c r="Q490" s="189" t="e">
        <f t="shared" si="62"/>
        <v>#VALUE!</v>
      </c>
      <c r="R490" s="189" t="e">
        <f t="shared" si="63"/>
        <v>#VALUE!</v>
      </c>
      <c r="S490" s="43" t="str">
        <f t="shared" si="60"/>
        <v>D</v>
      </c>
      <c r="T490" s="43">
        <f t="shared" si="64"/>
        <v>17.98</v>
      </c>
      <c r="U490" s="43">
        <f t="shared" si="61"/>
        <v>0</v>
      </c>
      <c r="V490" s="43">
        <f>IF(N490&lt;&gt;0,IF(N490=SVS,0,IF(N490=SVSg,0,IF(N490=Stundenverrechnungssatz!G530,0,IF(N490=Stundenverrechnungssatz!I530,0,IF(N490=Stundenverrechnungssatz!K530,0,IF(N490=Stundenverrechnungssatz!M530,0,1)))))))</f>
        <v>0</v>
      </c>
    </row>
    <row r="491" spans="1:23" s="45" customFormat="1" ht="15" customHeight="1" x14ac:dyDescent="0.2">
      <c r="A491" s="99">
        <v>485</v>
      </c>
      <c r="B491" s="99">
        <v>1</v>
      </c>
      <c r="C491" s="100" t="s">
        <v>196</v>
      </c>
      <c r="D491" s="100"/>
      <c r="E491" s="100" t="s">
        <v>458</v>
      </c>
      <c r="F491" s="100">
        <v>460</v>
      </c>
      <c r="G491" s="100" t="s">
        <v>37</v>
      </c>
      <c r="H491" s="100" t="s">
        <v>289</v>
      </c>
      <c r="I491" s="101">
        <v>29.95</v>
      </c>
      <c r="J491" s="144"/>
      <c r="K491" s="184" t="s">
        <v>31</v>
      </c>
      <c r="L491" s="138" t="s">
        <v>740</v>
      </c>
      <c r="M491" s="102">
        <v>49.4</v>
      </c>
      <c r="N491" s="139">
        <f t="shared" si="57"/>
        <v>17.98</v>
      </c>
      <c r="O491" s="140" t="str">
        <f t="shared" si="58"/>
        <v/>
      </c>
      <c r="P491" s="189">
        <f t="shared" si="59"/>
        <v>1479.53</v>
      </c>
      <c r="Q491" s="189" t="e">
        <f t="shared" si="62"/>
        <v>#VALUE!</v>
      </c>
      <c r="R491" s="189" t="e">
        <f t="shared" si="63"/>
        <v>#VALUE!</v>
      </c>
      <c r="S491" s="43" t="str">
        <f t="shared" si="60"/>
        <v>A</v>
      </c>
      <c r="T491" s="43">
        <f t="shared" si="64"/>
        <v>17.98</v>
      </c>
      <c r="U491" s="43">
        <f t="shared" si="61"/>
        <v>0</v>
      </c>
      <c r="V491" s="43">
        <f>IF(N491&lt;&gt;0,IF(N491=SVS,0,IF(N491=SVSg,0,IF(N491=Stundenverrechnungssatz!G531,0,IF(N491=Stundenverrechnungssatz!I531,0,IF(N491=Stundenverrechnungssatz!K531,0,IF(N491=Stundenverrechnungssatz!M531,0,1)))))))</f>
        <v>0</v>
      </c>
      <c r="W491" s="44"/>
    </row>
    <row r="492" spans="1:23" s="45" customFormat="1" ht="15" customHeight="1" x14ac:dyDescent="0.2">
      <c r="A492" s="51">
        <v>486</v>
      </c>
      <c r="B492" s="99">
        <v>1</v>
      </c>
      <c r="C492" s="100" t="s">
        <v>196</v>
      </c>
      <c r="D492" s="100"/>
      <c r="E492" s="100" t="s">
        <v>458</v>
      </c>
      <c r="F492" s="100">
        <v>461</v>
      </c>
      <c r="G492" s="100" t="s">
        <v>37</v>
      </c>
      <c r="H492" s="100" t="s">
        <v>289</v>
      </c>
      <c r="I492" s="101">
        <v>14.7</v>
      </c>
      <c r="J492" s="144"/>
      <c r="K492" s="184" t="s">
        <v>31</v>
      </c>
      <c r="L492" s="138" t="s">
        <v>740</v>
      </c>
      <c r="M492" s="102">
        <v>49.4</v>
      </c>
      <c r="N492" s="139">
        <f t="shared" si="57"/>
        <v>17.98</v>
      </c>
      <c r="O492" s="140" t="str">
        <f t="shared" si="58"/>
        <v/>
      </c>
      <c r="P492" s="189">
        <f t="shared" si="59"/>
        <v>726.18</v>
      </c>
      <c r="Q492" s="189" t="e">
        <f t="shared" si="62"/>
        <v>#VALUE!</v>
      </c>
      <c r="R492" s="189" t="e">
        <f t="shared" si="63"/>
        <v>#VALUE!</v>
      </c>
      <c r="S492" s="43" t="str">
        <f t="shared" si="60"/>
        <v>A</v>
      </c>
      <c r="T492" s="43">
        <f t="shared" si="64"/>
        <v>17.98</v>
      </c>
      <c r="U492" s="43">
        <f t="shared" si="61"/>
        <v>0</v>
      </c>
      <c r="V492" s="43">
        <f>IF(N492&lt;&gt;0,IF(N492=SVS,0,IF(N492=SVSg,0,IF(N492=Stundenverrechnungssatz!G532,0,IF(N492=Stundenverrechnungssatz!I532,0,IF(N492=Stundenverrechnungssatz!K532,0,IF(N492=Stundenverrechnungssatz!M532,0,1)))))))</f>
        <v>0</v>
      </c>
      <c r="W492" s="44"/>
    </row>
    <row r="493" spans="1:23" s="45" customFormat="1" ht="15" customHeight="1" x14ac:dyDescent="0.2">
      <c r="A493" s="99">
        <v>487</v>
      </c>
      <c r="B493" s="99">
        <v>1</v>
      </c>
      <c r="C493" s="100" t="s">
        <v>196</v>
      </c>
      <c r="D493" s="100"/>
      <c r="E493" s="100" t="s">
        <v>458</v>
      </c>
      <c r="F493" s="100">
        <v>462</v>
      </c>
      <c r="G493" s="100" t="s">
        <v>37</v>
      </c>
      <c r="H493" s="100" t="s">
        <v>289</v>
      </c>
      <c r="I493" s="101">
        <v>14.7</v>
      </c>
      <c r="J493" s="144"/>
      <c r="K493" s="184" t="s">
        <v>31</v>
      </c>
      <c r="L493" s="138" t="s">
        <v>740</v>
      </c>
      <c r="M493" s="102">
        <v>49.4</v>
      </c>
      <c r="N493" s="139">
        <f t="shared" si="57"/>
        <v>17.98</v>
      </c>
      <c r="O493" s="140" t="str">
        <f t="shared" si="58"/>
        <v/>
      </c>
      <c r="P493" s="189">
        <f t="shared" si="59"/>
        <v>726.18</v>
      </c>
      <c r="Q493" s="189" t="e">
        <f t="shared" si="62"/>
        <v>#VALUE!</v>
      </c>
      <c r="R493" s="189" t="e">
        <f t="shared" si="63"/>
        <v>#VALUE!</v>
      </c>
      <c r="S493" s="43" t="str">
        <f t="shared" si="60"/>
        <v>A</v>
      </c>
      <c r="T493" s="43">
        <f t="shared" si="64"/>
        <v>17.98</v>
      </c>
      <c r="U493" s="43">
        <f t="shared" si="61"/>
        <v>0</v>
      </c>
      <c r="V493" s="43">
        <f>IF(N493&lt;&gt;0,IF(N493=SVS,0,IF(N493=SVSg,0,IF(N493=Stundenverrechnungssatz!G533,0,IF(N493=Stundenverrechnungssatz!I533,0,IF(N493=Stundenverrechnungssatz!K533,0,IF(N493=Stundenverrechnungssatz!M533,0,1)))))))</f>
        <v>0</v>
      </c>
      <c r="W493" s="44"/>
    </row>
    <row r="494" spans="1:23" s="45" customFormat="1" ht="15" customHeight="1" x14ac:dyDescent="0.2">
      <c r="A494" s="51">
        <v>488</v>
      </c>
      <c r="B494" s="99">
        <v>1</v>
      </c>
      <c r="C494" s="100" t="s">
        <v>196</v>
      </c>
      <c r="D494" s="100"/>
      <c r="E494" s="100" t="s">
        <v>458</v>
      </c>
      <c r="F494" s="100">
        <v>463</v>
      </c>
      <c r="G494" s="100" t="s">
        <v>37</v>
      </c>
      <c r="H494" s="100" t="s">
        <v>289</v>
      </c>
      <c r="I494" s="101">
        <v>14.7</v>
      </c>
      <c r="J494" s="144"/>
      <c r="K494" s="184" t="s">
        <v>31</v>
      </c>
      <c r="L494" s="138" t="s">
        <v>740</v>
      </c>
      <c r="M494" s="102">
        <v>49.4</v>
      </c>
      <c r="N494" s="139">
        <f t="shared" si="57"/>
        <v>17.98</v>
      </c>
      <c r="O494" s="140" t="str">
        <f t="shared" si="58"/>
        <v/>
      </c>
      <c r="P494" s="189">
        <f t="shared" si="59"/>
        <v>726.18</v>
      </c>
      <c r="Q494" s="189" t="e">
        <f t="shared" si="62"/>
        <v>#VALUE!</v>
      </c>
      <c r="R494" s="189" t="e">
        <f t="shared" si="63"/>
        <v>#VALUE!</v>
      </c>
      <c r="S494" s="43" t="str">
        <f t="shared" si="60"/>
        <v>A</v>
      </c>
      <c r="T494" s="43">
        <f t="shared" si="64"/>
        <v>17.98</v>
      </c>
      <c r="U494" s="43">
        <f t="shared" si="61"/>
        <v>0</v>
      </c>
      <c r="V494" s="43">
        <f>IF(N494&lt;&gt;0,IF(N494=SVS,0,IF(N494=SVSg,0,IF(N494=Stundenverrechnungssatz!G534,0,IF(N494=Stundenverrechnungssatz!I534,0,IF(N494=Stundenverrechnungssatz!K534,0,IF(N494=Stundenverrechnungssatz!M534,0,1)))))))</f>
        <v>0</v>
      </c>
      <c r="W494" s="44"/>
    </row>
    <row r="495" spans="1:23" s="45" customFormat="1" ht="15" customHeight="1" x14ac:dyDescent="0.2">
      <c r="A495" s="99">
        <v>489</v>
      </c>
      <c r="B495" s="99">
        <v>1</v>
      </c>
      <c r="C495" s="100" t="s">
        <v>196</v>
      </c>
      <c r="D495" s="100"/>
      <c r="E495" s="100" t="s">
        <v>458</v>
      </c>
      <c r="F495" s="100">
        <v>464</v>
      </c>
      <c r="G495" s="100" t="s">
        <v>37</v>
      </c>
      <c r="H495" s="100" t="s">
        <v>289</v>
      </c>
      <c r="I495" s="101">
        <v>14.41</v>
      </c>
      <c r="J495" s="144"/>
      <c r="K495" s="184" t="s">
        <v>31</v>
      </c>
      <c r="L495" s="138" t="s">
        <v>740</v>
      </c>
      <c r="M495" s="102">
        <v>49.4</v>
      </c>
      <c r="N495" s="139">
        <f t="shared" si="57"/>
        <v>17.98</v>
      </c>
      <c r="O495" s="140" t="str">
        <f t="shared" si="58"/>
        <v/>
      </c>
      <c r="P495" s="189">
        <f t="shared" si="59"/>
        <v>711.85400000000004</v>
      </c>
      <c r="Q495" s="189" t="e">
        <f t="shared" si="62"/>
        <v>#VALUE!</v>
      </c>
      <c r="R495" s="189" t="e">
        <f t="shared" si="63"/>
        <v>#VALUE!</v>
      </c>
      <c r="S495" s="43" t="str">
        <f t="shared" si="60"/>
        <v>A</v>
      </c>
      <c r="T495" s="43">
        <f t="shared" si="64"/>
        <v>17.98</v>
      </c>
      <c r="U495" s="43">
        <f t="shared" si="61"/>
        <v>0</v>
      </c>
      <c r="V495" s="43">
        <f>IF(N495&lt;&gt;0,IF(N495=SVS,0,IF(N495=SVSg,0,IF(N495=Stundenverrechnungssatz!G535,0,IF(N495=Stundenverrechnungssatz!I535,0,IF(N495=Stundenverrechnungssatz!K535,0,IF(N495=Stundenverrechnungssatz!M535,0,1)))))))</f>
        <v>0</v>
      </c>
      <c r="W495" s="44"/>
    </row>
    <row r="496" spans="1:23" s="45" customFormat="1" ht="15" customHeight="1" x14ac:dyDescent="0.2">
      <c r="A496" s="51">
        <v>490</v>
      </c>
      <c r="B496" s="99">
        <v>1</v>
      </c>
      <c r="C496" s="100" t="s">
        <v>196</v>
      </c>
      <c r="D496" s="100"/>
      <c r="E496" s="100" t="s">
        <v>458</v>
      </c>
      <c r="F496" s="100">
        <v>465</v>
      </c>
      <c r="G496" s="100" t="s">
        <v>37</v>
      </c>
      <c r="H496" s="100" t="s">
        <v>289</v>
      </c>
      <c r="I496" s="101">
        <v>22.8</v>
      </c>
      <c r="J496" s="144"/>
      <c r="K496" s="184" t="s">
        <v>31</v>
      </c>
      <c r="L496" s="138" t="s">
        <v>740</v>
      </c>
      <c r="M496" s="102">
        <v>49.4</v>
      </c>
      <c r="N496" s="139">
        <f t="shared" si="57"/>
        <v>17.98</v>
      </c>
      <c r="O496" s="140" t="str">
        <f t="shared" si="58"/>
        <v/>
      </c>
      <c r="P496" s="189">
        <f t="shared" si="59"/>
        <v>1126.32</v>
      </c>
      <c r="Q496" s="189" t="e">
        <f t="shared" si="62"/>
        <v>#VALUE!</v>
      </c>
      <c r="R496" s="189" t="e">
        <f t="shared" si="63"/>
        <v>#VALUE!</v>
      </c>
      <c r="S496" s="43" t="str">
        <f t="shared" si="60"/>
        <v>A</v>
      </c>
      <c r="T496" s="43">
        <f t="shared" si="64"/>
        <v>17.98</v>
      </c>
      <c r="U496" s="43">
        <f t="shared" si="61"/>
        <v>0</v>
      </c>
      <c r="V496" s="43">
        <f>IF(N496&lt;&gt;0,IF(N496=SVS,0,IF(N496=SVSg,0,IF(N496=Stundenverrechnungssatz!G536,0,IF(N496=Stundenverrechnungssatz!I536,0,IF(N496=Stundenverrechnungssatz!K536,0,IF(N496=Stundenverrechnungssatz!M536,0,1)))))))</f>
        <v>0</v>
      </c>
      <c r="W496" s="44"/>
    </row>
    <row r="497" spans="1:23" s="45" customFormat="1" ht="15" customHeight="1" x14ac:dyDescent="0.2">
      <c r="A497" s="99">
        <v>491</v>
      </c>
      <c r="B497" s="99">
        <v>1</v>
      </c>
      <c r="C497" s="100" t="s">
        <v>196</v>
      </c>
      <c r="D497" s="100"/>
      <c r="E497" s="100" t="s">
        <v>458</v>
      </c>
      <c r="F497" s="100">
        <v>466</v>
      </c>
      <c r="G497" s="100" t="s">
        <v>37</v>
      </c>
      <c r="H497" s="100" t="s">
        <v>289</v>
      </c>
      <c r="I497" s="101">
        <v>15</v>
      </c>
      <c r="J497" s="144"/>
      <c r="K497" s="184" t="s">
        <v>31</v>
      </c>
      <c r="L497" s="138" t="s">
        <v>740</v>
      </c>
      <c r="M497" s="102">
        <v>49.4</v>
      </c>
      <c r="N497" s="139">
        <f t="shared" si="57"/>
        <v>17.98</v>
      </c>
      <c r="O497" s="140" t="str">
        <f t="shared" si="58"/>
        <v/>
      </c>
      <c r="P497" s="189">
        <f t="shared" si="59"/>
        <v>741</v>
      </c>
      <c r="Q497" s="189" t="e">
        <f t="shared" si="62"/>
        <v>#VALUE!</v>
      </c>
      <c r="R497" s="189" t="e">
        <f t="shared" si="63"/>
        <v>#VALUE!</v>
      </c>
      <c r="S497" s="43" t="str">
        <f t="shared" si="60"/>
        <v>A</v>
      </c>
      <c r="T497" s="43">
        <f t="shared" si="64"/>
        <v>17.98</v>
      </c>
      <c r="U497" s="43">
        <f t="shared" si="61"/>
        <v>0</v>
      </c>
      <c r="V497" s="43">
        <f>IF(N497&lt;&gt;0,IF(N497=SVS,0,IF(N497=SVSg,0,IF(N497=Stundenverrechnungssatz!G537,0,IF(N497=Stundenverrechnungssatz!I537,0,IF(N497=Stundenverrechnungssatz!K537,0,IF(N497=Stundenverrechnungssatz!M537,0,1)))))))</f>
        <v>0</v>
      </c>
      <c r="W497" s="44"/>
    </row>
    <row r="498" spans="1:23" s="44" customFormat="1" ht="15" customHeight="1" x14ac:dyDescent="0.2">
      <c r="A498" s="51">
        <v>492</v>
      </c>
      <c r="B498" s="99">
        <v>1</v>
      </c>
      <c r="C498" s="100" t="s">
        <v>196</v>
      </c>
      <c r="D498" s="100"/>
      <c r="E498" s="100" t="s">
        <v>458</v>
      </c>
      <c r="F498" s="100">
        <v>467</v>
      </c>
      <c r="G498" s="100" t="s">
        <v>37</v>
      </c>
      <c r="H498" s="100" t="s">
        <v>289</v>
      </c>
      <c r="I498" s="101">
        <v>14.92</v>
      </c>
      <c r="J498" s="144"/>
      <c r="K498" s="184" t="s">
        <v>31</v>
      </c>
      <c r="L498" s="138" t="s">
        <v>740</v>
      </c>
      <c r="M498" s="102">
        <v>49.4</v>
      </c>
      <c r="N498" s="139">
        <f t="shared" si="57"/>
        <v>17.98</v>
      </c>
      <c r="O498" s="140" t="str">
        <f t="shared" si="58"/>
        <v/>
      </c>
      <c r="P498" s="189">
        <f t="shared" si="59"/>
        <v>737.048</v>
      </c>
      <c r="Q498" s="189" t="e">
        <f t="shared" si="62"/>
        <v>#VALUE!</v>
      </c>
      <c r="R498" s="189" t="e">
        <f t="shared" si="63"/>
        <v>#VALUE!</v>
      </c>
      <c r="S498" s="43" t="str">
        <f t="shared" si="60"/>
        <v>A</v>
      </c>
      <c r="T498" s="43">
        <f t="shared" si="64"/>
        <v>17.98</v>
      </c>
      <c r="U498" s="43">
        <f t="shared" si="61"/>
        <v>0</v>
      </c>
      <c r="V498" s="43">
        <f>IF(N498&lt;&gt;0,IF(N498=SVS,0,IF(N498=SVSg,0,IF(N498=Stundenverrechnungssatz!G538,0,IF(N498=Stundenverrechnungssatz!I538,0,IF(N498=Stundenverrechnungssatz!K538,0,IF(N498=Stundenverrechnungssatz!M538,0,1)))))))</f>
        <v>0</v>
      </c>
    </row>
    <row r="499" spans="1:23" s="44" customFormat="1" ht="15" customHeight="1" x14ac:dyDescent="0.2">
      <c r="A499" s="99">
        <v>493</v>
      </c>
      <c r="B499" s="99">
        <v>1</v>
      </c>
      <c r="C499" s="100" t="s">
        <v>196</v>
      </c>
      <c r="D499" s="100"/>
      <c r="E499" s="100" t="s">
        <v>458</v>
      </c>
      <c r="F499" s="100">
        <v>468</v>
      </c>
      <c r="G499" s="100" t="s">
        <v>37</v>
      </c>
      <c r="H499" s="100" t="s">
        <v>289</v>
      </c>
      <c r="I499" s="101">
        <v>14.84</v>
      </c>
      <c r="J499" s="144"/>
      <c r="K499" s="184" t="s">
        <v>31</v>
      </c>
      <c r="L499" s="138" t="s">
        <v>740</v>
      </c>
      <c r="M499" s="102">
        <v>49.4</v>
      </c>
      <c r="N499" s="139">
        <f t="shared" si="57"/>
        <v>17.98</v>
      </c>
      <c r="O499" s="140" t="str">
        <f t="shared" si="58"/>
        <v/>
      </c>
      <c r="P499" s="189">
        <f t="shared" si="59"/>
        <v>733.096</v>
      </c>
      <c r="Q499" s="189" t="e">
        <f t="shared" si="62"/>
        <v>#VALUE!</v>
      </c>
      <c r="R499" s="189" t="e">
        <f t="shared" si="63"/>
        <v>#VALUE!</v>
      </c>
      <c r="S499" s="43" t="str">
        <f t="shared" si="60"/>
        <v>A</v>
      </c>
      <c r="T499" s="43">
        <f t="shared" si="64"/>
        <v>17.98</v>
      </c>
      <c r="U499" s="43">
        <f t="shared" si="61"/>
        <v>0</v>
      </c>
      <c r="V499" s="43">
        <f>IF(N499&lt;&gt;0,IF(N499=SVS,0,IF(N499=SVSg,0,IF(N499=Stundenverrechnungssatz!G539,0,IF(N499=Stundenverrechnungssatz!I539,0,IF(N499=Stundenverrechnungssatz!K539,0,IF(N499=Stundenverrechnungssatz!M539,0,1)))))))</f>
        <v>0</v>
      </c>
    </row>
    <row r="500" spans="1:23" s="45" customFormat="1" ht="15" customHeight="1" x14ac:dyDescent="0.2">
      <c r="A500" s="51">
        <v>494</v>
      </c>
      <c r="B500" s="99">
        <v>1</v>
      </c>
      <c r="C500" s="100" t="s">
        <v>196</v>
      </c>
      <c r="D500" s="100"/>
      <c r="E500" s="100" t="s">
        <v>458</v>
      </c>
      <c r="F500" s="100">
        <v>469</v>
      </c>
      <c r="G500" s="100" t="s">
        <v>37</v>
      </c>
      <c r="H500" s="100" t="s">
        <v>289</v>
      </c>
      <c r="I500" s="101">
        <v>14.33</v>
      </c>
      <c r="J500" s="144"/>
      <c r="K500" s="184" t="s">
        <v>31</v>
      </c>
      <c r="L500" s="138" t="s">
        <v>740</v>
      </c>
      <c r="M500" s="102">
        <v>49.4</v>
      </c>
      <c r="N500" s="139">
        <f t="shared" si="57"/>
        <v>17.98</v>
      </c>
      <c r="O500" s="140" t="str">
        <f t="shared" si="58"/>
        <v/>
      </c>
      <c r="P500" s="189">
        <f t="shared" si="59"/>
        <v>707.90199999999993</v>
      </c>
      <c r="Q500" s="189" t="e">
        <f t="shared" si="62"/>
        <v>#VALUE!</v>
      </c>
      <c r="R500" s="189" t="e">
        <f t="shared" si="63"/>
        <v>#VALUE!</v>
      </c>
      <c r="S500" s="43" t="str">
        <f t="shared" si="60"/>
        <v>A</v>
      </c>
      <c r="T500" s="43">
        <f t="shared" si="64"/>
        <v>17.98</v>
      </c>
      <c r="U500" s="43">
        <f t="shared" si="61"/>
        <v>0</v>
      </c>
      <c r="V500" s="43">
        <f>IF(N500&lt;&gt;0,IF(N500=SVS,0,IF(N500=SVSg,0,IF(N500=Stundenverrechnungssatz!G540,0,IF(N500=Stundenverrechnungssatz!I540,0,IF(N500=Stundenverrechnungssatz!K540,0,IF(N500=Stundenverrechnungssatz!M540,0,1)))))))</f>
        <v>0</v>
      </c>
      <c r="W500" s="44"/>
    </row>
    <row r="501" spans="1:23" s="45" customFormat="1" ht="15" customHeight="1" x14ac:dyDescent="0.2">
      <c r="A501" s="99">
        <v>495</v>
      </c>
      <c r="B501" s="99">
        <v>1</v>
      </c>
      <c r="C501" s="100" t="s">
        <v>196</v>
      </c>
      <c r="D501" s="100"/>
      <c r="E501" s="100" t="s">
        <v>458</v>
      </c>
      <c r="F501" s="100">
        <v>470</v>
      </c>
      <c r="G501" s="100" t="s">
        <v>37</v>
      </c>
      <c r="H501" s="100" t="s">
        <v>289</v>
      </c>
      <c r="I501" s="101">
        <v>14</v>
      </c>
      <c r="J501" s="144"/>
      <c r="K501" s="184" t="s">
        <v>31</v>
      </c>
      <c r="L501" s="138" t="s">
        <v>740</v>
      </c>
      <c r="M501" s="102">
        <v>49.4</v>
      </c>
      <c r="N501" s="139">
        <f t="shared" si="57"/>
        <v>17.98</v>
      </c>
      <c r="O501" s="140" t="str">
        <f t="shared" si="58"/>
        <v/>
      </c>
      <c r="P501" s="189">
        <f t="shared" si="59"/>
        <v>691.6</v>
      </c>
      <c r="Q501" s="189" t="e">
        <f t="shared" si="62"/>
        <v>#VALUE!</v>
      </c>
      <c r="R501" s="189" t="e">
        <f t="shared" si="63"/>
        <v>#VALUE!</v>
      </c>
      <c r="S501" s="43" t="str">
        <f t="shared" si="60"/>
        <v>A</v>
      </c>
      <c r="T501" s="43">
        <f t="shared" si="64"/>
        <v>17.98</v>
      </c>
      <c r="U501" s="43">
        <f t="shared" si="61"/>
        <v>0</v>
      </c>
      <c r="V501" s="43">
        <f>IF(N501&lt;&gt;0,IF(N501=SVS,0,IF(N501=SVSg,0,IF(N501=Stundenverrechnungssatz!G541,0,IF(N501=Stundenverrechnungssatz!I541,0,IF(N501=Stundenverrechnungssatz!K541,0,IF(N501=Stundenverrechnungssatz!M541,0,1)))))))</f>
        <v>0</v>
      </c>
      <c r="W501" s="44"/>
    </row>
    <row r="502" spans="1:23" s="45" customFormat="1" ht="15" customHeight="1" x14ac:dyDescent="0.2">
      <c r="A502" s="51">
        <v>496</v>
      </c>
      <c r="B502" s="99">
        <v>1</v>
      </c>
      <c r="C502" s="100" t="s">
        <v>196</v>
      </c>
      <c r="D502" s="100"/>
      <c r="E502" s="100" t="s">
        <v>458</v>
      </c>
      <c r="F502" s="100">
        <v>471</v>
      </c>
      <c r="G502" s="100" t="s">
        <v>37</v>
      </c>
      <c r="H502" s="100" t="s">
        <v>289</v>
      </c>
      <c r="I502" s="101">
        <v>14.54</v>
      </c>
      <c r="J502" s="144"/>
      <c r="K502" s="184" t="s">
        <v>31</v>
      </c>
      <c r="L502" s="138" t="s">
        <v>740</v>
      </c>
      <c r="M502" s="102">
        <v>49.4</v>
      </c>
      <c r="N502" s="139">
        <f t="shared" si="57"/>
        <v>17.98</v>
      </c>
      <c r="O502" s="140" t="str">
        <f t="shared" si="58"/>
        <v/>
      </c>
      <c r="P502" s="189">
        <f t="shared" si="59"/>
        <v>718.27599999999995</v>
      </c>
      <c r="Q502" s="189" t="e">
        <f t="shared" si="62"/>
        <v>#VALUE!</v>
      </c>
      <c r="R502" s="189" t="e">
        <f t="shared" si="63"/>
        <v>#VALUE!</v>
      </c>
      <c r="S502" s="43" t="str">
        <f t="shared" si="60"/>
        <v>A</v>
      </c>
      <c r="T502" s="43">
        <f t="shared" si="64"/>
        <v>17.98</v>
      </c>
      <c r="U502" s="43">
        <f t="shared" si="61"/>
        <v>0</v>
      </c>
      <c r="V502" s="43">
        <f>IF(N502&lt;&gt;0,IF(N502=SVS,0,IF(N502=SVSg,0,IF(N502=Stundenverrechnungssatz!G542,0,IF(N502=Stundenverrechnungssatz!I542,0,IF(N502=Stundenverrechnungssatz!K542,0,IF(N502=Stundenverrechnungssatz!M542,0,1)))))))</f>
        <v>0</v>
      </c>
      <c r="W502" s="44"/>
    </row>
    <row r="503" spans="1:23" s="45" customFormat="1" ht="15" customHeight="1" x14ac:dyDescent="0.2">
      <c r="A503" s="99">
        <v>497</v>
      </c>
      <c r="B503" s="99">
        <v>1</v>
      </c>
      <c r="C503" s="100" t="s">
        <v>196</v>
      </c>
      <c r="D503" s="100"/>
      <c r="E503" s="100" t="s">
        <v>458</v>
      </c>
      <c r="F503" s="100">
        <v>472</v>
      </c>
      <c r="G503" s="100" t="s">
        <v>37</v>
      </c>
      <c r="H503" s="100" t="s">
        <v>289</v>
      </c>
      <c r="I503" s="101">
        <v>14.45</v>
      </c>
      <c r="J503" s="144"/>
      <c r="K503" s="184" t="s">
        <v>31</v>
      </c>
      <c r="L503" s="138" t="s">
        <v>740</v>
      </c>
      <c r="M503" s="102">
        <v>49.4</v>
      </c>
      <c r="N503" s="139">
        <f t="shared" si="57"/>
        <v>17.98</v>
      </c>
      <c r="O503" s="140" t="str">
        <f t="shared" si="58"/>
        <v/>
      </c>
      <c r="P503" s="189">
        <f t="shared" si="59"/>
        <v>713.82999999999993</v>
      </c>
      <c r="Q503" s="189" t="e">
        <f t="shared" si="62"/>
        <v>#VALUE!</v>
      </c>
      <c r="R503" s="189" t="e">
        <f t="shared" si="63"/>
        <v>#VALUE!</v>
      </c>
      <c r="S503" s="43" t="str">
        <f t="shared" si="60"/>
        <v>A</v>
      </c>
      <c r="T503" s="43">
        <f t="shared" si="64"/>
        <v>17.98</v>
      </c>
      <c r="U503" s="43">
        <f t="shared" si="61"/>
        <v>0</v>
      </c>
      <c r="V503" s="43">
        <f>IF(N503&lt;&gt;0,IF(N503=SVS,0,IF(N503=SVSg,0,IF(N503=Stundenverrechnungssatz!G543,0,IF(N503=Stundenverrechnungssatz!I543,0,IF(N503=Stundenverrechnungssatz!K543,0,IF(N503=Stundenverrechnungssatz!M543,0,1)))))))</f>
        <v>0</v>
      </c>
      <c r="W503" s="44"/>
    </row>
    <row r="504" spans="1:23" s="45" customFormat="1" ht="15" customHeight="1" x14ac:dyDescent="0.2">
      <c r="A504" s="51">
        <v>498</v>
      </c>
      <c r="B504" s="99">
        <v>1</v>
      </c>
      <c r="C504" s="100" t="s">
        <v>196</v>
      </c>
      <c r="D504" s="100"/>
      <c r="E504" s="100" t="s">
        <v>458</v>
      </c>
      <c r="F504" s="100">
        <v>473</v>
      </c>
      <c r="G504" s="100" t="s">
        <v>37</v>
      </c>
      <c r="H504" s="100" t="s">
        <v>289</v>
      </c>
      <c r="I504" s="101">
        <v>14.13</v>
      </c>
      <c r="J504" s="144"/>
      <c r="K504" s="184" t="s">
        <v>31</v>
      </c>
      <c r="L504" s="138" t="s">
        <v>740</v>
      </c>
      <c r="M504" s="102">
        <v>49.4</v>
      </c>
      <c r="N504" s="139">
        <f t="shared" si="57"/>
        <v>17.98</v>
      </c>
      <c r="O504" s="140" t="str">
        <f t="shared" si="58"/>
        <v/>
      </c>
      <c r="P504" s="189">
        <f t="shared" si="59"/>
        <v>698.02200000000005</v>
      </c>
      <c r="Q504" s="189" t="e">
        <f t="shared" si="62"/>
        <v>#VALUE!</v>
      </c>
      <c r="R504" s="189" t="e">
        <f t="shared" si="63"/>
        <v>#VALUE!</v>
      </c>
      <c r="S504" s="43" t="str">
        <f t="shared" si="60"/>
        <v>A</v>
      </c>
      <c r="T504" s="43">
        <f t="shared" si="64"/>
        <v>17.98</v>
      </c>
      <c r="U504" s="43">
        <f t="shared" si="61"/>
        <v>0</v>
      </c>
      <c r="V504" s="43">
        <f>IF(N504&lt;&gt;0,IF(N504=SVS,0,IF(N504=SVSg,0,IF(N504=Stundenverrechnungssatz!G544,0,IF(N504=Stundenverrechnungssatz!I544,0,IF(N504=Stundenverrechnungssatz!K544,0,IF(N504=Stundenverrechnungssatz!M544,0,1)))))))</f>
        <v>0</v>
      </c>
      <c r="W504" s="44"/>
    </row>
    <row r="505" spans="1:23" s="45" customFormat="1" ht="15" customHeight="1" x14ac:dyDescent="0.2">
      <c r="A505" s="99">
        <v>499</v>
      </c>
      <c r="B505" s="99">
        <v>1</v>
      </c>
      <c r="C505" s="100" t="s">
        <v>196</v>
      </c>
      <c r="D505" s="100"/>
      <c r="E505" s="100" t="s">
        <v>458</v>
      </c>
      <c r="F505" s="100" t="s">
        <v>464</v>
      </c>
      <c r="G505" s="100" t="s">
        <v>372</v>
      </c>
      <c r="H505" s="100" t="s">
        <v>205</v>
      </c>
      <c r="I505" s="101">
        <v>15.43</v>
      </c>
      <c r="J505" s="144"/>
      <c r="K505" s="184" t="s">
        <v>32</v>
      </c>
      <c r="L505" s="138"/>
      <c r="M505" s="102">
        <v>247.01</v>
      </c>
      <c r="N505" s="139">
        <f t="shared" si="57"/>
        <v>17.98</v>
      </c>
      <c r="O505" s="140" t="str">
        <f t="shared" si="58"/>
        <v/>
      </c>
      <c r="P505" s="189">
        <f t="shared" si="59"/>
        <v>3811.3642999999997</v>
      </c>
      <c r="Q505" s="189" t="e">
        <f t="shared" si="62"/>
        <v>#VALUE!</v>
      </c>
      <c r="R505" s="189" t="e">
        <f t="shared" si="63"/>
        <v>#VALUE!</v>
      </c>
      <c r="S505" s="43" t="str">
        <f t="shared" si="60"/>
        <v>C</v>
      </c>
      <c r="T505" s="43">
        <f t="shared" si="64"/>
        <v>17.98</v>
      </c>
      <c r="U505" s="43">
        <f t="shared" si="61"/>
        <v>0</v>
      </c>
      <c r="V505" s="43">
        <f>IF(N505&lt;&gt;0,IF(N505=SVS,0,IF(N505=SVSg,0,IF(N505=Stundenverrechnungssatz!G545,0,IF(N505=Stundenverrechnungssatz!I545,0,IF(N505=Stundenverrechnungssatz!K545,0,IF(N505=Stundenverrechnungssatz!M545,0,1)))))))</f>
        <v>0</v>
      </c>
      <c r="W505" s="44"/>
    </row>
    <row r="506" spans="1:23" s="45" customFormat="1" ht="15" customHeight="1" x14ac:dyDescent="0.2">
      <c r="A506" s="51">
        <v>500</v>
      </c>
      <c r="B506" s="99">
        <v>1</v>
      </c>
      <c r="C506" s="100" t="s">
        <v>196</v>
      </c>
      <c r="D506" s="100"/>
      <c r="E506" s="100" t="s">
        <v>458</v>
      </c>
      <c r="F506" s="100" t="s">
        <v>464</v>
      </c>
      <c r="G506" s="100" t="s">
        <v>371</v>
      </c>
      <c r="H506" s="100" t="s">
        <v>205</v>
      </c>
      <c r="I506" s="101">
        <v>12.09</v>
      </c>
      <c r="J506" s="144"/>
      <c r="K506" s="184" t="s">
        <v>32</v>
      </c>
      <c r="L506" s="138"/>
      <c r="M506" s="102">
        <v>247.01</v>
      </c>
      <c r="N506" s="139">
        <f t="shared" si="57"/>
        <v>17.98</v>
      </c>
      <c r="O506" s="140" t="str">
        <f t="shared" si="58"/>
        <v/>
      </c>
      <c r="P506" s="189">
        <f t="shared" si="59"/>
        <v>2986.3508999999999</v>
      </c>
      <c r="Q506" s="189" t="e">
        <f t="shared" si="62"/>
        <v>#VALUE!</v>
      </c>
      <c r="R506" s="189" t="e">
        <f t="shared" si="63"/>
        <v>#VALUE!</v>
      </c>
      <c r="S506" s="43" t="str">
        <f t="shared" si="60"/>
        <v>C</v>
      </c>
      <c r="T506" s="43">
        <f t="shared" si="64"/>
        <v>17.98</v>
      </c>
      <c r="U506" s="43">
        <f t="shared" si="61"/>
        <v>0</v>
      </c>
      <c r="V506" s="43">
        <f>IF(N506&lt;&gt;0,IF(N506=SVS,0,IF(N506=SVSg,0,IF(N506=Stundenverrechnungssatz!G546,0,IF(N506=Stundenverrechnungssatz!I546,0,IF(N506=Stundenverrechnungssatz!K546,0,IF(N506=Stundenverrechnungssatz!M546,0,1)))))))</f>
        <v>0</v>
      </c>
      <c r="W506" s="44"/>
    </row>
    <row r="507" spans="1:23" s="44" customFormat="1" ht="15" customHeight="1" x14ac:dyDescent="0.2">
      <c r="A507" s="99">
        <v>501</v>
      </c>
      <c r="B507" s="99">
        <v>1</v>
      </c>
      <c r="C507" s="100" t="s">
        <v>196</v>
      </c>
      <c r="D507" s="100"/>
      <c r="E507" s="100" t="s">
        <v>458</v>
      </c>
      <c r="F507" s="100"/>
      <c r="G507" s="100" t="s">
        <v>288</v>
      </c>
      <c r="H507" s="100" t="s">
        <v>289</v>
      </c>
      <c r="I507" s="101">
        <v>40.32</v>
      </c>
      <c r="J507" s="144"/>
      <c r="K507" s="184" t="s">
        <v>51</v>
      </c>
      <c r="L507" s="138"/>
      <c r="M507" s="102">
        <v>98.8</v>
      </c>
      <c r="N507" s="139">
        <f t="shared" si="57"/>
        <v>17.98</v>
      </c>
      <c r="O507" s="140" t="str">
        <f t="shared" si="58"/>
        <v/>
      </c>
      <c r="P507" s="189">
        <f t="shared" si="59"/>
        <v>3983.616</v>
      </c>
      <c r="Q507" s="189" t="e">
        <f t="shared" si="62"/>
        <v>#VALUE!</v>
      </c>
      <c r="R507" s="189" t="e">
        <f t="shared" si="63"/>
        <v>#VALUE!</v>
      </c>
      <c r="S507" s="43" t="str">
        <f t="shared" si="60"/>
        <v>F</v>
      </c>
      <c r="T507" s="43">
        <f t="shared" si="64"/>
        <v>17.98</v>
      </c>
      <c r="U507" s="43">
        <f t="shared" si="61"/>
        <v>0</v>
      </c>
      <c r="V507" s="43">
        <f>IF(N507&lt;&gt;0,IF(N507=SVS,0,IF(N507=SVSg,0,IF(N507=Stundenverrechnungssatz!G547,0,IF(N507=Stundenverrechnungssatz!I547,0,IF(N507=Stundenverrechnungssatz!K547,0,IF(N507=Stundenverrechnungssatz!M547,0,1)))))))</f>
        <v>0</v>
      </c>
    </row>
    <row r="508" spans="1:23" s="45" customFormat="1" ht="15" customHeight="1" x14ac:dyDescent="0.2">
      <c r="A508" s="51">
        <v>502</v>
      </c>
      <c r="B508" s="99">
        <v>1</v>
      </c>
      <c r="C508" s="100" t="s">
        <v>196</v>
      </c>
      <c r="D508" s="100"/>
      <c r="E508" s="100" t="s">
        <v>458</v>
      </c>
      <c r="F508" s="100"/>
      <c r="G508" s="100" t="s">
        <v>290</v>
      </c>
      <c r="H508" s="100" t="s">
        <v>289</v>
      </c>
      <c r="I508" s="101">
        <v>13.32</v>
      </c>
      <c r="J508" s="144"/>
      <c r="K508" s="184" t="s">
        <v>51</v>
      </c>
      <c r="L508" s="138"/>
      <c r="M508" s="102">
        <v>98.8</v>
      </c>
      <c r="N508" s="139">
        <f t="shared" si="57"/>
        <v>17.98</v>
      </c>
      <c r="O508" s="140" t="str">
        <f t="shared" si="58"/>
        <v/>
      </c>
      <c r="P508" s="189">
        <f t="shared" si="59"/>
        <v>1316.0160000000001</v>
      </c>
      <c r="Q508" s="189" t="e">
        <f t="shared" si="62"/>
        <v>#VALUE!</v>
      </c>
      <c r="R508" s="189" t="e">
        <f t="shared" si="63"/>
        <v>#VALUE!</v>
      </c>
      <c r="S508" s="43" t="str">
        <f t="shared" si="60"/>
        <v>F</v>
      </c>
      <c r="T508" s="43">
        <f t="shared" si="64"/>
        <v>17.98</v>
      </c>
      <c r="U508" s="43">
        <f t="shared" si="61"/>
        <v>0</v>
      </c>
      <c r="V508" s="43">
        <f>IF(N508&lt;&gt;0,IF(N508=SVS,0,IF(N508=SVSg,0,IF(N508=Stundenverrechnungssatz!G548,0,IF(N508=Stundenverrechnungssatz!I548,0,IF(N508=Stundenverrechnungssatz!K548,0,IF(N508=Stundenverrechnungssatz!M548,0,1)))))))</f>
        <v>0</v>
      </c>
      <c r="W508" s="44"/>
    </row>
    <row r="509" spans="1:23" s="45" customFormat="1" ht="15" customHeight="1" x14ac:dyDescent="0.2">
      <c r="A509" s="99">
        <v>503</v>
      </c>
      <c r="B509" s="99">
        <v>1</v>
      </c>
      <c r="C509" s="100" t="s">
        <v>196</v>
      </c>
      <c r="D509" s="100"/>
      <c r="E509" s="100" t="s">
        <v>458</v>
      </c>
      <c r="F509" s="100"/>
      <c r="G509" s="100" t="s">
        <v>291</v>
      </c>
      <c r="H509" s="100" t="s">
        <v>289</v>
      </c>
      <c r="I509" s="101">
        <v>18.62</v>
      </c>
      <c r="J509" s="144"/>
      <c r="K509" s="184" t="s">
        <v>51</v>
      </c>
      <c r="L509" s="138"/>
      <c r="M509" s="102">
        <v>98.8</v>
      </c>
      <c r="N509" s="139">
        <f t="shared" si="57"/>
        <v>17.98</v>
      </c>
      <c r="O509" s="140" t="str">
        <f t="shared" si="58"/>
        <v/>
      </c>
      <c r="P509" s="189">
        <f t="shared" si="59"/>
        <v>1839.6559999999999</v>
      </c>
      <c r="Q509" s="189" t="e">
        <f t="shared" si="62"/>
        <v>#VALUE!</v>
      </c>
      <c r="R509" s="189" t="e">
        <f t="shared" si="63"/>
        <v>#VALUE!</v>
      </c>
      <c r="S509" s="43" t="str">
        <f t="shared" si="60"/>
        <v>F</v>
      </c>
      <c r="T509" s="43">
        <f t="shared" si="64"/>
        <v>17.98</v>
      </c>
      <c r="U509" s="43">
        <f t="shared" si="61"/>
        <v>0</v>
      </c>
      <c r="V509" s="43">
        <f>IF(N509&lt;&gt;0,IF(N509=SVS,0,IF(N509=SVSg,0,IF(N509=Stundenverrechnungssatz!G549,0,IF(N509=Stundenverrechnungssatz!I549,0,IF(N509=Stundenverrechnungssatz!K549,0,IF(N509=Stundenverrechnungssatz!M549,0,1)))))))</f>
        <v>0</v>
      </c>
      <c r="W509" s="44"/>
    </row>
    <row r="510" spans="1:23" s="45" customFormat="1" ht="15" customHeight="1" x14ac:dyDescent="0.2">
      <c r="A510" s="51">
        <v>504</v>
      </c>
      <c r="B510" s="99">
        <v>1</v>
      </c>
      <c r="C510" s="100" t="s">
        <v>196</v>
      </c>
      <c r="D510" s="100"/>
      <c r="E510" s="100" t="s">
        <v>458</v>
      </c>
      <c r="F510" s="100"/>
      <c r="G510" s="100" t="s">
        <v>292</v>
      </c>
      <c r="H510" s="100" t="s">
        <v>289</v>
      </c>
      <c r="I510" s="101">
        <v>13.13</v>
      </c>
      <c r="J510" s="144"/>
      <c r="K510" s="184" t="s">
        <v>51</v>
      </c>
      <c r="L510" s="138"/>
      <c r="M510" s="102">
        <v>98.8</v>
      </c>
      <c r="N510" s="139">
        <f t="shared" si="57"/>
        <v>17.98</v>
      </c>
      <c r="O510" s="140" t="str">
        <f t="shared" si="58"/>
        <v/>
      </c>
      <c r="P510" s="189">
        <f t="shared" si="59"/>
        <v>1297.2440000000001</v>
      </c>
      <c r="Q510" s="189" t="e">
        <f t="shared" si="62"/>
        <v>#VALUE!</v>
      </c>
      <c r="R510" s="189" t="e">
        <f t="shared" si="63"/>
        <v>#VALUE!</v>
      </c>
      <c r="S510" s="43" t="str">
        <f t="shared" si="60"/>
        <v>F</v>
      </c>
      <c r="T510" s="43">
        <f t="shared" si="64"/>
        <v>17.98</v>
      </c>
      <c r="U510" s="43">
        <f t="shared" si="61"/>
        <v>0</v>
      </c>
      <c r="V510" s="43">
        <f>IF(N510&lt;&gt;0,IF(N510=SVS,0,IF(N510=SVSg,0,IF(N510=Stundenverrechnungssatz!G550,0,IF(N510=Stundenverrechnungssatz!I550,0,IF(N510=Stundenverrechnungssatz!K550,0,IF(N510=Stundenverrechnungssatz!M550,0,1)))))))</f>
        <v>0</v>
      </c>
      <c r="W510" s="44"/>
    </row>
    <row r="511" spans="1:23" s="44" customFormat="1" ht="15" customHeight="1" x14ac:dyDescent="0.2">
      <c r="A511" s="99">
        <v>505</v>
      </c>
      <c r="B511" s="99">
        <v>1</v>
      </c>
      <c r="C511" s="100" t="s">
        <v>196</v>
      </c>
      <c r="D511" s="100"/>
      <c r="E511" s="100" t="s">
        <v>458</v>
      </c>
      <c r="F511" s="100" t="s">
        <v>465</v>
      </c>
      <c r="G511" s="100" t="s">
        <v>374</v>
      </c>
      <c r="H511" s="100" t="s">
        <v>289</v>
      </c>
      <c r="I511" s="101">
        <v>11.16</v>
      </c>
      <c r="J511" s="144"/>
      <c r="K511" s="184" t="s">
        <v>52</v>
      </c>
      <c r="L511" s="138"/>
      <c r="M511" s="102">
        <v>247.01</v>
      </c>
      <c r="N511" s="139">
        <f t="shared" si="57"/>
        <v>17.98</v>
      </c>
      <c r="O511" s="140" t="str">
        <f t="shared" si="58"/>
        <v/>
      </c>
      <c r="P511" s="189">
        <f t="shared" si="59"/>
        <v>2756.6315999999997</v>
      </c>
      <c r="Q511" s="189" t="e">
        <f t="shared" si="62"/>
        <v>#VALUE!</v>
      </c>
      <c r="R511" s="189" t="e">
        <f t="shared" si="63"/>
        <v>#VALUE!</v>
      </c>
      <c r="S511" s="43" t="str">
        <f t="shared" si="60"/>
        <v>K</v>
      </c>
      <c r="T511" s="43">
        <f t="shared" si="64"/>
        <v>17.98</v>
      </c>
      <c r="U511" s="43">
        <f t="shared" si="61"/>
        <v>0</v>
      </c>
      <c r="V511" s="43">
        <f>IF(N511&lt;&gt;0,IF(N511=SVS,0,IF(N511=SVSg,0,IF(N511=Stundenverrechnungssatz!G551,0,IF(N511=Stundenverrechnungssatz!I551,0,IF(N511=Stundenverrechnungssatz!K551,0,IF(N511=Stundenverrechnungssatz!M551,0,1)))))))</f>
        <v>0</v>
      </c>
    </row>
    <row r="512" spans="1:23" s="44" customFormat="1" ht="15" customHeight="1" x14ac:dyDescent="0.2">
      <c r="A512" s="51">
        <v>506</v>
      </c>
      <c r="B512" s="99">
        <v>1</v>
      </c>
      <c r="C512" s="100" t="s">
        <v>196</v>
      </c>
      <c r="D512" s="100"/>
      <c r="E512" s="100" t="s">
        <v>458</v>
      </c>
      <c r="F512" s="100">
        <v>474</v>
      </c>
      <c r="G512" s="100" t="s">
        <v>37</v>
      </c>
      <c r="H512" s="100" t="s">
        <v>289</v>
      </c>
      <c r="I512" s="101">
        <v>12.6</v>
      </c>
      <c r="J512" s="144"/>
      <c r="K512" s="184" t="s">
        <v>31</v>
      </c>
      <c r="L512" s="138" t="s">
        <v>740</v>
      </c>
      <c r="M512" s="102">
        <v>49.4</v>
      </c>
      <c r="N512" s="139">
        <f t="shared" si="57"/>
        <v>17.98</v>
      </c>
      <c r="O512" s="140" t="str">
        <f t="shared" si="58"/>
        <v/>
      </c>
      <c r="P512" s="189">
        <f t="shared" si="59"/>
        <v>622.43999999999994</v>
      </c>
      <c r="Q512" s="189" t="e">
        <f t="shared" si="62"/>
        <v>#VALUE!</v>
      </c>
      <c r="R512" s="189" t="e">
        <f t="shared" si="63"/>
        <v>#VALUE!</v>
      </c>
      <c r="S512" s="43" t="str">
        <f t="shared" si="60"/>
        <v>A</v>
      </c>
      <c r="T512" s="43">
        <f t="shared" si="64"/>
        <v>17.98</v>
      </c>
      <c r="U512" s="43">
        <f t="shared" si="61"/>
        <v>0</v>
      </c>
      <c r="V512" s="43">
        <f>IF(N512&lt;&gt;0,IF(N512=SVS,0,IF(N512=SVSg,0,IF(N512=Stundenverrechnungssatz!G552,0,IF(N512=Stundenverrechnungssatz!I552,0,IF(N512=Stundenverrechnungssatz!K552,0,IF(N512=Stundenverrechnungssatz!M552,0,1)))))))</f>
        <v>0</v>
      </c>
    </row>
    <row r="513" spans="1:23" s="44" customFormat="1" ht="15" customHeight="1" x14ac:dyDescent="0.2">
      <c r="A513" s="99">
        <v>507</v>
      </c>
      <c r="B513" s="99">
        <v>1</v>
      </c>
      <c r="C513" s="100" t="s">
        <v>196</v>
      </c>
      <c r="D513" s="100"/>
      <c r="E513" s="100" t="s">
        <v>458</v>
      </c>
      <c r="F513" s="100">
        <v>475</v>
      </c>
      <c r="G513" s="100" t="s">
        <v>37</v>
      </c>
      <c r="H513" s="100" t="s">
        <v>289</v>
      </c>
      <c r="I513" s="101">
        <v>12.7</v>
      </c>
      <c r="J513" s="144"/>
      <c r="K513" s="184" t="s">
        <v>31</v>
      </c>
      <c r="L513" s="138" t="s">
        <v>740</v>
      </c>
      <c r="M513" s="102">
        <v>49.4</v>
      </c>
      <c r="N513" s="139">
        <f t="shared" si="57"/>
        <v>17.98</v>
      </c>
      <c r="O513" s="140" t="str">
        <f t="shared" si="58"/>
        <v/>
      </c>
      <c r="P513" s="189">
        <f t="shared" si="59"/>
        <v>627.38</v>
      </c>
      <c r="Q513" s="189" t="e">
        <f t="shared" si="62"/>
        <v>#VALUE!</v>
      </c>
      <c r="R513" s="189" t="e">
        <f t="shared" si="63"/>
        <v>#VALUE!</v>
      </c>
      <c r="S513" s="43" t="str">
        <f t="shared" si="60"/>
        <v>A</v>
      </c>
      <c r="T513" s="43">
        <f t="shared" si="64"/>
        <v>17.98</v>
      </c>
      <c r="U513" s="43">
        <f t="shared" si="61"/>
        <v>0</v>
      </c>
      <c r="V513" s="43">
        <f>IF(N513&lt;&gt;0,IF(N513=SVS,0,IF(N513=SVSg,0,IF(N513=Stundenverrechnungssatz!G553,0,IF(N513=Stundenverrechnungssatz!I553,0,IF(N513=Stundenverrechnungssatz!K553,0,IF(N513=Stundenverrechnungssatz!M553,0,1)))))))</f>
        <v>0</v>
      </c>
    </row>
    <row r="514" spans="1:23" s="45" customFormat="1" ht="15" customHeight="1" x14ac:dyDescent="0.2">
      <c r="A514" s="51">
        <v>508</v>
      </c>
      <c r="B514" s="99">
        <v>1</v>
      </c>
      <c r="C514" s="100" t="s">
        <v>196</v>
      </c>
      <c r="D514" s="100"/>
      <c r="E514" s="100" t="s">
        <v>458</v>
      </c>
      <c r="F514" s="100">
        <v>476</v>
      </c>
      <c r="G514" s="100" t="s">
        <v>37</v>
      </c>
      <c r="H514" s="100" t="s">
        <v>289</v>
      </c>
      <c r="I514" s="101">
        <v>19.18</v>
      </c>
      <c r="J514" s="144"/>
      <c r="K514" s="184" t="s">
        <v>31</v>
      </c>
      <c r="L514" s="138" t="s">
        <v>740</v>
      </c>
      <c r="M514" s="102">
        <v>49.4</v>
      </c>
      <c r="N514" s="139">
        <f t="shared" si="57"/>
        <v>17.98</v>
      </c>
      <c r="O514" s="140" t="str">
        <f t="shared" si="58"/>
        <v/>
      </c>
      <c r="P514" s="189">
        <f t="shared" si="59"/>
        <v>947.49199999999996</v>
      </c>
      <c r="Q514" s="189" t="e">
        <f t="shared" si="62"/>
        <v>#VALUE!</v>
      </c>
      <c r="R514" s="189" t="e">
        <f t="shared" si="63"/>
        <v>#VALUE!</v>
      </c>
      <c r="S514" s="43" t="str">
        <f t="shared" si="60"/>
        <v>A</v>
      </c>
      <c r="T514" s="43">
        <f t="shared" si="64"/>
        <v>17.98</v>
      </c>
      <c r="U514" s="43">
        <f t="shared" si="61"/>
        <v>0</v>
      </c>
      <c r="V514" s="43">
        <f>IF(N514&lt;&gt;0,IF(N514=SVS,0,IF(N514=SVSg,0,IF(N514=Stundenverrechnungssatz!G554,0,IF(N514=Stundenverrechnungssatz!I554,0,IF(N514=Stundenverrechnungssatz!K554,0,IF(N514=Stundenverrechnungssatz!M554,0,1)))))))</f>
        <v>0</v>
      </c>
      <c r="W514" s="44"/>
    </row>
    <row r="515" spans="1:23" s="44" customFormat="1" ht="15" customHeight="1" x14ac:dyDescent="0.2">
      <c r="A515" s="99">
        <v>509</v>
      </c>
      <c r="B515" s="99">
        <v>1</v>
      </c>
      <c r="C515" s="100" t="s">
        <v>196</v>
      </c>
      <c r="D515" s="100"/>
      <c r="E515" s="100" t="s">
        <v>458</v>
      </c>
      <c r="F515" s="100">
        <v>477</v>
      </c>
      <c r="G515" s="100" t="s">
        <v>37</v>
      </c>
      <c r="H515" s="100" t="s">
        <v>289</v>
      </c>
      <c r="I515" s="101">
        <v>24.13</v>
      </c>
      <c r="J515" s="144"/>
      <c r="K515" s="184" t="s">
        <v>31</v>
      </c>
      <c r="L515" s="138" t="s">
        <v>740</v>
      </c>
      <c r="M515" s="102">
        <v>49.4</v>
      </c>
      <c r="N515" s="139">
        <f t="shared" si="57"/>
        <v>17.98</v>
      </c>
      <c r="O515" s="140" t="str">
        <f t="shared" si="58"/>
        <v/>
      </c>
      <c r="P515" s="189">
        <f t="shared" si="59"/>
        <v>1192.0219999999999</v>
      </c>
      <c r="Q515" s="189" t="e">
        <f t="shared" si="62"/>
        <v>#VALUE!</v>
      </c>
      <c r="R515" s="189" t="e">
        <f t="shared" si="63"/>
        <v>#VALUE!</v>
      </c>
      <c r="S515" s="43" t="str">
        <f t="shared" si="60"/>
        <v>A</v>
      </c>
      <c r="T515" s="43">
        <f t="shared" si="64"/>
        <v>17.98</v>
      </c>
      <c r="U515" s="43">
        <f t="shared" si="61"/>
        <v>0</v>
      </c>
      <c r="V515" s="43">
        <f>IF(N515&lt;&gt;0,IF(N515=SVS,0,IF(N515=SVSg,0,IF(N515=Stundenverrechnungssatz!G555,0,IF(N515=Stundenverrechnungssatz!I555,0,IF(N515=Stundenverrechnungssatz!K555,0,IF(N515=Stundenverrechnungssatz!M555,0,1)))))))</f>
        <v>0</v>
      </c>
    </row>
    <row r="516" spans="1:23" s="44" customFormat="1" ht="15" customHeight="1" x14ac:dyDescent="0.2">
      <c r="A516" s="51">
        <v>510</v>
      </c>
      <c r="B516" s="99">
        <v>1</v>
      </c>
      <c r="C516" s="100" t="s">
        <v>196</v>
      </c>
      <c r="D516" s="100"/>
      <c r="E516" s="100" t="s">
        <v>458</v>
      </c>
      <c r="F516" s="100">
        <v>478</v>
      </c>
      <c r="G516" s="100" t="s">
        <v>37</v>
      </c>
      <c r="H516" s="100" t="s">
        <v>289</v>
      </c>
      <c r="I516" s="101">
        <v>22.76</v>
      </c>
      <c r="J516" s="144"/>
      <c r="K516" s="184" t="s">
        <v>31</v>
      </c>
      <c r="L516" s="138" t="s">
        <v>740</v>
      </c>
      <c r="M516" s="102">
        <v>49.4</v>
      </c>
      <c r="N516" s="139">
        <f t="shared" si="57"/>
        <v>17.98</v>
      </c>
      <c r="O516" s="140" t="str">
        <f t="shared" si="58"/>
        <v/>
      </c>
      <c r="P516" s="189">
        <f t="shared" si="59"/>
        <v>1124.3440000000001</v>
      </c>
      <c r="Q516" s="189" t="e">
        <f t="shared" si="62"/>
        <v>#VALUE!</v>
      </c>
      <c r="R516" s="189" t="e">
        <f t="shared" si="63"/>
        <v>#VALUE!</v>
      </c>
      <c r="S516" s="43" t="str">
        <f t="shared" si="60"/>
        <v>A</v>
      </c>
      <c r="T516" s="43">
        <f t="shared" si="64"/>
        <v>17.98</v>
      </c>
      <c r="U516" s="43">
        <f t="shared" si="61"/>
        <v>0</v>
      </c>
      <c r="V516" s="43">
        <f>IF(N516&lt;&gt;0,IF(N516=SVS,0,IF(N516=SVSg,0,IF(N516=Stundenverrechnungssatz!G556,0,IF(N516=Stundenverrechnungssatz!I556,0,IF(N516=Stundenverrechnungssatz!K556,0,IF(N516=Stundenverrechnungssatz!M556,0,1)))))))</f>
        <v>0</v>
      </c>
    </row>
    <row r="517" spans="1:23" s="45" customFormat="1" ht="15" customHeight="1" x14ac:dyDescent="0.2">
      <c r="A517" s="99">
        <v>511</v>
      </c>
      <c r="B517" s="99">
        <v>1</v>
      </c>
      <c r="C517" s="100" t="s">
        <v>196</v>
      </c>
      <c r="D517" s="100"/>
      <c r="E517" s="100" t="s">
        <v>458</v>
      </c>
      <c r="F517" s="100">
        <v>479</v>
      </c>
      <c r="G517" s="100" t="s">
        <v>37</v>
      </c>
      <c r="H517" s="100" t="s">
        <v>289</v>
      </c>
      <c r="I517" s="101">
        <v>22.45</v>
      </c>
      <c r="J517" s="144"/>
      <c r="K517" s="184" t="s">
        <v>31</v>
      </c>
      <c r="L517" s="138" t="s">
        <v>740</v>
      </c>
      <c r="M517" s="102">
        <v>49.4</v>
      </c>
      <c r="N517" s="139">
        <f t="shared" si="57"/>
        <v>17.98</v>
      </c>
      <c r="O517" s="140" t="str">
        <f t="shared" si="58"/>
        <v/>
      </c>
      <c r="P517" s="189">
        <f t="shared" si="59"/>
        <v>1109.03</v>
      </c>
      <c r="Q517" s="189" t="e">
        <f t="shared" si="62"/>
        <v>#VALUE!</v>
      </c>
      <c r="R517" s="189" t="e">
        <f t="shared" si="63"/>
        <v>#VALUE!</v>
      </c>
      <c r="S517" s="43" t="str">
        <f t="shared" si="60"/>
        <v>A</v>
      </c>
      <c r="T517" s="43">
        <f t="shared" si="64"/>
        <v>17.98</v>
      </c>
      <c r="U517" s="43">
        <f t="shared" si="61"/>
        <v>0</v>
      </c>
      <c r="V517" s="43">
        <f>IF(N517&lt;&gt;0,IF(N517=SVS,0,IF(N517=SVSg,0,IF(N517=Stundenverrechnungssatz!G557,0,IF(N517=Stundenverrechnungssatz!I557,0,IF(N517=Stundenverrechnungssatz!K557,0,IF(N517=Stundenverrechnungssatz!M557,0,1)))))))</f>
        <v>0</v>
      </c>
      <c r="W517" s="44"/>
    </row>
    <row r="518" spans="1:23" s="45" customFormat="1" ht="15" customHeight="1" x14ac:dyDescent="0.2">
      <c r="A518" s="51">
        <v>512</v>
      </c>
      <c r="B518" s="99">
        <v>1</v>
      </c>
      <c r="C518" s="100" t="s">
        <v>196</v>
      </c>
      <c r="D518" s="100"/>
      <c r="E518" s="100" t="s">
        <v>458</v>
      </c>
      <c r="F518" s="100">
        <v>480</v>
      </c>
      <c r="G518" s="100" t="s">
        <v>37</v>
      </c>
      <c r="H518" s="100" t="s">
        <v>289</v>
      </c>
      <c r="I518" s="101">
        <v>24.53</v>
      </c>
      <c r="J518" s="144"/>
      <c r="K518" s="184" t="s">
        <v>31</v>
      </c>
      <c r="L518" s="138" t="s">
        <v>740</v>
      </c>
      <c r="M518" s="102">
        <v>49.4</v>
      </c>
      <c r="N518" s="139">
        <f t="shared" si="57"/>
        <v>17.98</v>
      </c>
      <c r="O518" s="140" t="str">
        <f t="shared" si="58"/>
        <v/>
      </c>
      <c r="P518" s="189">
        <f t="shared" si="59"/>
        <v>1211.7819999999999</v>
      </c>
      <c r="Q518" s="189" t="e">
        <f t="shared" si="62"/>
        <v>#VALUE!</v>
      </c>
      <c r="R518" s="189" t="e">
        <f t="shared" si="63"/>
        <v>#VALUE!</v>
      </c>
      <c r="S518" s="43" t="str">
        <f t="shared" si="60"/>
        <v>A</v>
      </c>
      <c r="T518" s="43">
        <f t="shared" si="64"/>
        <v>17.98</v>
      </c>
      <c r="U518" s="43">
        <f t="shared" si="61"/>
        <v>0</v>
      </c>
      <c r="V518" s="43">
        <f>IF(N518&lt;&gt;0,IF(N518=SVS,0,IF(N518=SVSg,0,IF(N518=Stundenverrechnungssatz!G558,0,IF(N518=Stundenverrechnungssatz!I558,0,IF(N518=Stundenverrechnungssatz!K558,0,IF(N518=Stundenverrechnungssatz!M558,0,1)))))))</f>
        <v>0</v>
      </c>
      <c r="W518" s="44"/>
    </row>
    <row r="519" spans="1:23" s="45" customFormat="1" ht="15" customHeight="1" x14ac:dyDescent="0.2">
      <c r="A519" s="99">
        <v>513</v>
      </c>
      <c r="B519" s="99">
        <v>1</v>
      </c>
      <c r="C519" s="100" t="s">
        <v>196</v>
      </c>
      <c r="D519" s="100"/>
      <c r="E519" s="100" t="s">
        <v>458</v>
      </c>
      <c r="F519" s="100" t="s">
        <v>466</v>
      </c>
      <c r="G519" s="100" t="s">
        <v>372</v>
      </c>
      <c r="H519" s="100" t="s">
        <v>205</v>
      </c>
      <c r="I519" s="101">
        <v>12.4</v>
      </c>
      <c r="J519" s="144"/>
      <c r="K519" s="184" t="s">
        <v>32</v>
      </c>
      <c r="L519" s="138"/>
      <c r="M519" s="102">
        <v>247.01</v>
      </c>
      <c r="N519" s="139">
        <f t="shared" ref="N519:N582" si="65">SVS</f>
        <v>17.98</v>
      </c>
      <c r="O519" s="140" t="str">
        <f t="shared" ref="O519:O582" si="66">IF(VLOOKUP(K519,Vorgaben,4,FALSE)=0,"",VLOOKUP(K519,Vorgaben,4,FALSE))</f>
        <v/>
      </c>
      <c r="P519" s="189">
        <f t="shared" ref="P519:P582" si="67">I519*M519</f>
        <v>3062.924</v>
      </c>
      <c r="Q519" s="189" t="e">
        <f t="shared" si="62"/>
        <v>#VALUE!</v>
      </c>
      <c r="R519" s="189" t="e">
        <f t="shared" si="63"/>
        <v>#VALUE!</v>
      </c>
      <c r="S519" s="43" t="str">
        <f t="shared" ref="S519:S582" si="68">LEFT(K519,1)</f>
        <v>C</v>
      </c>
      <c r="T519" s="43">
        <f t="shared" si="64"/>
        <v>17.98</v>
      </c>
      <c r="U519" s="43">
        <f t="shared" ref="U519:U582" si="69">IF(J519="x",I519,0)</f>
        <v>0</v>
      </c>
      <c r="V519" s="43">
        <f>IF(N519&lt;&gt;0,IF(N519=SVS,0,IF(N519=SVSg,0,IF(N519=Stundenverrechnungssatz!G559,0,IF(N519=Stundenverrechnungssatz!I559,0,IF(N519=Stundenverrechnungssatz!K559,0,IF(N519=Stundenverrechnungssatz!M559,0,1)))))))</f>
        <v>0</v>
      </c>
      <c r="W519" s="44"/>
    </row>
    <row r="520" spans="1:23" s="45" customFormat="1" ht="15" customHeight="1" x14ac:dyDescent="0.2">
      <c r="A520" s="51">
        <v>514</v>
      </c>
      <c r="B520" s="99">
        <v>1</v>
      </c>
      <c r="C520" s="100" t="s">
        <v>196</v>
      </c>
      <c r="D520" s="100"/>
      <c r="E520" s="100" t="s">
        <v>458</v>
      </c>
      <c r="F520" s="100" t="s">
        <v>466</v>
      </c>
      <c r="G520" s="100" t="s">
        <v>371</v>
      </c>
      <c r="H520" s="100" t="s">
        <v>205</v>
      </c>
      <c r="I520" s="101">
        <v>2.69</v>
      </c>
      <c r="J520" s="144"/>
      <c r="K520" s="184" t="s">
        <v>32</v>
      </c>
      <c r="L520" s="138"/>
      <c r="M520" s="102">
        <v>247.01</v>
      </c>
      <c r="N520" s="139">
        <f t="shared" si="65"/>
        <v>17.98</v>
      </c>
      <c r="O520" s="140" t="str">
        <f t="shared" si="66"/>
        <v/>
      </c>
      <c r="P520" s="189">
        <f t="shared" si="67"/>
        <v>664.45690000000002</v>
      </c>
      <c r="Q520" s="189" t="e">
        <f t="shared" ref="Q520:Q583" si="70">P520/O520</f>
        <v>#VALUE!</v>
      </c>
      <c r="R520" s="189" t="e">
        <f t="shared" ref="R520:R583" si="71">Q520*N520</f>
        <v>#VALUE!</v>
      </c>
      <c r="S520" s="43" t="str">
        <f t="shared" si="68"/>
        <v>C</v>
      </c>
      <c r="T520" s="43">
        <f t="shared" ref="T520:T583" si="72">IF(N520=SVS,N520,"")</f>
        <v>17.98</v>
      </c>
      <c r="U520" s="43">
        <f t="shared" si="69"/>
        <v>0</v>
      </c>
      <c r="V520" s="43">
        <f>IF(N520&lt;&gt;0,IF(N520=SVS,0,IF(N520=SVSg,0,IF(N520=Stundenverrechnungssatz!G560,0,IF(N520=Stundenverrechnungssatz!I560,0,IF(N520=Stundenverrechnungssatz!K560,0,IF(N520=Stundenverrechnungssatz!M560,0,1)))))))</f>
        <v>0</v>
      </c>
      <c r="W520" s="44"/>
    </row>
    <row r="521" spans="1:23" s="45" customFormat="1" ht="15" customHeight="1" x14ac:dyDescent="0.2">
      <c r="A521" s="99">
        <v>515</v>
      </c>
      <c r="B521" s="99">
        <v>1</v>
      </c>
      <c r="C521" s="100" t="s">
        <v>196</v>
      </c>
      <c r="D521" s="100"/>
      <c r="E521" s="100" t="s">
        <v>458</v>
      </c>
      <c r="F521" s="100"/>
      <c r="G521" s="100" t="s">
        <v>294</v>
      </c>
      <c r="H521" s="100" t="s">
        <v>289</v>
      </c>
      <c r="I521" s="101">
        <v>22.64</v>
      </c>
      <c r="J521" s="144"/>
      <c r="K521" s="184" t="s">
        <v>51</v>
      </c>
      <c r="L521" s="138"/>
      <c r="M521" s="102">
        <v>98.8</v>
      </c>
      <c r="N521" s="139">
        <f t="shared" si="65"/>
        <v>17.98</v>
      </c>
      <c r="O521" s="140" t="str">
        <f t="shared" si="66"/>
        <v/>
      </c>
      <c r="P521" s="189">
        <f t="shared" si="67"/>
        <v>2236.8319999999999</v>
      </c>
      <c r="Q521" s="189" t="e">
        <f t="shared" si="70"/>
        <v>#VALUE!</v>
      </c>
      <c r="R521" s="189" t="e">
        <f t="shared" si="71"/>
        <v>#VALUE!</v>
      </c>
      <c r="S521" s="43" t="str">
        <f t="shared" si="68"/>
        <v>F</v>
      </c>
      <c r="T521" s="43">
        <f t="shared" si="72"/>
        <v>17.98</v>
      </c>
      <c r="U521" s="43">
        <f t="shared" si="69"/>
        <v>0</v>
      </c>
      <c r="V521" s="43">
        <f>IF(N521&lt;&gt;0,IF(N521=SVS,0,IF(N521=SVSg,0,IF(N521=Stundenverrechnungssatz!G561,0,IF(N521=Stundenverrechnungssatz!I561,0,IF(N521=Stundenverrechnungssatz!K561,0,IF(N521=Stundenverrechnungssatz!M561,0,1)))))))</f>
        <v>0</v>
      </c>
      <c r="W521" s="44"/>
    </row>
    <row r="522" spans="1:23" s="45" customFormat="1" ht="15" customHeight="1" x14ac:dyDescent="0.2">
      <c r="A522" s="51">
        <v>516</v>
      </c>
      <c r="B522" s="99">
        <v>1</v>
      </c>
      <c r="C522" s="100" t="s">
        <v>196</v>
      </c>
      <c r="D522" s="100"/>
      <c r="E522" s="100" t="s">
        <v>197</v>
      </c>
      <c r="F522" s="100" t="s">
        <v>467</v>
      </c>
      <c r="G522" s="100" t="s">
        <v>468</v>
      </c>
      <c r="H522" s="100" t="s">
        <v>240</v>
      </c>
      <c r="I522" s="101">
        <v>15.39</v>
      </c>
      <c r="J522" s="144"/>
      <c r="K522" s="184" t="s">
        <v>50</v>
      </c>
      <c r="L522" s="138"/>
      <c r="M522" s="102">
        <v>98.8</v>
      </c>
      <c r="N522" s="139">
        <f t="shared" si="65"/>
        <v>17.98</v>
      </c>
      <c r="O522" s="140" t="str">
        <f t="shared" si="66"/>
        <v/>
      </c>
      <c r="P522" s="189">
        <f t="shared" si="67"/>
        <v>1520.5319999999999</v>
      </c>
      <c r="Q522" s="189" t="e">
        <f t="shared" si="70"/>
        <v>#VALUE!</v>
      </c>
      <c r="R522" s="189" t="e">
        <f t="shared" si="71"/>
        <v>#VALUE!</v>
      </c>
      <c r="S522" s="43" t="str">
        <f t="shared" si="68"/>
        <v>E</v>
      </c>
      <c r="T522" s="43">
        <f t="shared" si="72"/>
        <v>17.98</v>
      </c>
      <c r="U522" s="43">
        <f t="shared" si="69"/>
        <v>0</v>
      </c>
      <c r="V522" s="43">
        <f>IF(N522&lt;&gt;0,IF(N522=SVS,0,IF(N522=SVSg,0,IF(N522=Stundenverrechnungssatz!G562,0,IF(N522=Stundenverrechnungssatz!I562,0,IF(N522=Stundenverrechnungssatz!K562,0,IF(N522=Stundenverrechnungssatz!M562,0,1)))))))</f>
        <v>0</v>
      </c>
      <c r="W522" s="44"/>
    </row>
    <row r="523" spans="1:23" s="45" customFormat="1" ht="15" customHeight="1" x14ac:dyDescent="0.2">
      <c r="A523" s="99">
        <v>517</v>
      </c>
      <c r="B523" s="99">
        <v>1</v>
      </c>
      <c r="C523" s="100" t="s">
        <v>196</v>
      </c>
      <c r="D523" s="100"/>
      <c r="E523" s="100" t="s">
        <v>236</v>
      </c>
      <c r="F523" s="100" t="s">
        <v>467</v>
      </c>
      <c r="G523" s="100" t="s">
        <v>468</v>
      </c>
      <c r="H523" s="100" t="s">
        <v>240</v>
      </c>
      <c r="I523" s="101">
        <v>31.97</v>
      </c>
      <c r="J523" s="144"/>
      <c r="K523" s="184" t="s">
        <v>49</v>
      </c>
      <c r="L523" s="138"/>
      <c r="M523" s="102">
        <v>247.01</v>
      </c>
      <c r="N523" s="139">
        <f t="shared" si="65"/>
        <v>17.98</v>
      </c>
      <c r="O523" s="140" t="str">
        <f t="shared" si="66"/>
        <v/>
      </c>
      <c r="P523" s="189">
        <f t="shared" si="67"/>
        <v>7896.9096999999992</v>
      </c>
      <c r="Q523" s="189" t="e">
        <f t="shared" si="70"/>
        <v>#VALUE!</v>
      </c>
      <c r="R523" s="189" t="e">
        <f t="shared" si="71"/>
        <v>#VALUE!</v>
      </c>
      <c r="S523" s="43" t="str">
        <f t="shared" si="68"/>
        <v>E</v>
      </c>
      <c r="T523" s="43">
        <f t="shared" si="72"/>
        <v>17.98</v>
      </c>
      <c r="U523" s="43">
        <f t="shared" si="69"/>
        <v>0</v>
      </c>
      <c r="V523" s="43">
        <f>IF(N523&lt;&gt;0,IF(N523=SVS,0,IF(N523=SVSg,0,IF(N523=Stundenverrechnungssatz!G563,0,IF(N523=Stundenverrechnungssatz!I563,0,IF(N523=Stundenverrechnungssatz!K563,0,IF(N523=Stundenverrechnungssatz!M563,0,1)))))))</f>
        <v>0</v>
      </c>
      <c r="W523" s="44"/>
    </row>
    <row r="524" spans="1:23" s="45" customFormat="1" ht="15" customHeight="1" x14ac:dyDescent="0.2">
      <c r="A524" s="51">
        <v>518</v>
      </c>
      <c r="B524" s="99">
        <v>1</v>
      </c>
      <c r="C524" s="100" t="s">
        <v>196</v>
      </c>
      <c r="D524" s="100"/>
      <c r="E524" s="100" t="s">
        <v>320</v>
      </c>
      <c r="F524" s="100" t="s">
        <v>467</v>
      </c>
      <c r="G524" s="100" t="s">
        <v>468</v>
      </c>
      <c r="H524" s="100" t="s">
        <v>240</v>
      </c>
      <c r="I524" s="101">
        <v>32.17</v>
      </c>
      <c r="J524" s="144"/>
      <c r="K524" s="184" t="s">
        <v>49</v>
      </c>
      <c r="L524" s="138"/>
      <c r="M524" s="102">
        <v>247.01</v>
      </c>
      <c r="N524" s="139">
        <f t="shared" si="65"/>
        <v>17.98</v>
      </c>
      <c r="O524" s="140" t="str">
        <f t="shared" si="66"/>
        <v/>
      </c>
      <c r="P524" s="189">
        <f t="shared" si="67"/>
        <v>7946.3117000000002</v>
      </c>
      <c r="Q524" s="189" t="e">
        <f t="shared" si="70"/>
        <v>#VALUE!</v>
      </c>
      <c r="R524" s="189" t="e">
        <f t="shared" si="71"/>
        <v>#VALUE!</v>
      </c>
      <c r="S524" s="43" t="str">
        <f t="shared" si="68"/>
        <v>E</v>
      </c>
      <c r="T524" s="43">
        <f t="shared" si="72"/>
        <v>17.98</v>
      </c>
      <c r="U524" s="43">
        <f t="shared" si="69"/>
        <v>0</v>
      </c>
      <c r="V524" s="43">
        <f>IF(N524&lt;&gt;0,IF(N524=SVS,0,IF(N524=SVSg,0,IF(N524=Stundenverrechnungssatz!G564,0,IF(N524=Stundenverrechnungssatz!I564,0,IF(N524=Stundenverrechnungssatz!K564,0,IF(N524=Stundenverrechnungssatz!M564,0,1)))))))</f>
        <v>0</v>
      </c>
      <c r="W524" s="44"/>
    </row>
    <row r="525" spans="1:23" s="45" customFormat="1" ht="15" customHeight="1" x14ac:dyDescent="0.2">
      <c r="A525" s="99">
        <v>519</v>
      </c>
      <c r="B525" s="99">
        <v>1</v>
      </c>
      <c r="C525" s="100" t="s">
        <v>196</v>
      </c>
      <c r="D525" s="100"/>
      <c r="E525" s="100" t="s">
        <v>421</v>
      </c>
      <c r="F525" s="100" t="s">
        <v>467</v>
      </c>
      <c r="G525" s="100" t="s">
        <v>468</v>
      </c>
      <c r="H525" s="100" t="s">
        <v>240</v>
      </c>
      <c r="I525" s="101">
        <v>24.3</v>
      </c>
      <c r="J525" s="144"/>
      <c r="K525" s="184" t="s">
        <v>50</v>
      </c>
      <c r="L525" s="138"/>
      <c r="M525" s="102">
        <v>98.8</v>
      </c>
      <c r="N525" s="139">
        <f t="shared" si="65"/>
        <v>17.98</v>
      </c>
      <c r="O525" s="140" t="str">
        <f t="shared" si="66"/>
        <v/>
      </c>
      <c r="P525" s="189">
        <f t="shared" si="67"/>
        <v>2400.84</v>
      </c>
      <c r="Q525" s="189" t="e">
        <f t="shared" si="70"/>
        <v>#VALUE!</v>
      </c>
      <c r="R525" s="189" t="e">
        <f t="shared" si="71"/>
        <v>#VALUE!</v>
      </c>
      <c r="S525" s="43" t="str">
        <f t="shared" si="68"/>
        <v>E</v>
      </c>
      <c r="T525" s="43">
        <f t="shared" si="72"/>
        <v>17.98</v>
      </c>
      <c r="U525" s="43">
        <f t="shared" si="69"/>
        <v>0</v>
      </c>
      <c r="V525" s="43">
        <f>IF(N525&lt;&gt;0,IF(N525=SVS,0,IF(N525=SVSg,0,IF(N525=Stundenverrechnungssatz!G565,0,IF(N525=Stundenverrechnungssatz!I565,0,IF(N525=Stundenverrechnungssatz!K565,0,IF(N525=Stundenverrechnungssatz!M565,0,1)))))))</f>
        <v>0</v>
      </c>
      <c r="W525" s="44"/>
    </row>
    <row r="526" spans="1:23" s="45" customFormat="1" ht="15" customHeight="1" x14ac:dyDescent="0.2">
      <c r="A526" s="51">
        <v>520</v>
      </c>
      <c r="B526" s="99">
        <v>1</v>
      </c>
      <c r="C526" s="100" t="s">
        <v>196</v>
      </c>
      <c r="D526" s="100"/>
      <c r="E526" s="100" t="s">
        <v>438</v>
      </c>
      <c r="F526" s="100" t="s">
        <v>467</v>
      </c>
      <c r="G526" s="100" t="s">
        <v>468</v>
      </c>
      <c r="H526" s="100" t="s">
        <v>240</v>
      </c>
      <c r="I526" s="101">
        <v>32.42</v>
      </c>
      <c r="J526" s="144"/>
      <c r="K526" s="184" t="s">
        <v>50</v>
      </c>
      <c r="L526" s="138"/>
      <c r="M526" s="102">
        <v>98.8</v>
      </c>
      <c r="N526" s="139">
        <f t="shared" si="65"/>
        <v>17.98</v>
      </c>
      <c r="O526" s="140" t="str">
        <f t="shared" si="66"/>
        <v/>
      </c>
      <c r="P526" s="189">
        <f t="shared" si="67"/>
        <v>3203.096</v>
      </c>
      <c r="Q526" s="189" t="e">
        <f t="shared" si="70"/>
        <v>#VALUE!</v>
      </c>
      <c r="R526" s="189" t="e">
        <f t="shared" si="71"/>
        <v>#VALUE!</v>
      </c>
      <c r="S526" s="43" t="str">
        <f t="shared" si="68"/>
        <v>E</v>
      </c>
      <c r="T526" s="43">
        <f t="shared" si="72"/>
        <v>17.98</v>
      </c>
      <c r="U526" s="43">
        <f t="shared" si="69"/>
        <v>0</v>
      </c>
      <c r="V526" s="43">
        <f>IF(N526&lt;&gt;0,IF(N526=SVS,0,IF(N526=SVSg,0,IF(N526=Stundenverrechnungssatz!G566,0,IF(N526=Stundenverrechnungssatz!I566,0,IF(N526=Stundenverrechnungssatz!K566,0,IF(N526=Stundenverrechnungssatz!M566,0,1)))))))</f>
        <v>0</v>
      </c>
      <c r="W526" s="44"/>
    </row>
    <row r="527" spans="1:23" s="45" customFormat="1" ht="15" customHeight="1" x14ac:dyDescent="0.2">
      <c r="A527" s="99">
        <v>521</v>
      </c>
      <c r="B527" s="99">
        <v>1</v>
      </c>
      <c r="C527" s="100" t="s">
        <v>196</v>
      </c>
      <c r="D527" s="100"/>
      <c r="E527" s="100" t="s">
        <v>450</v>
      </c>
      <c r="F527" s="100" t="s">
        <v>467</v>
      </c>
      <c r="G527" s="100" t="s">
        <v>468</v>
      </c>
      <c r="H527" s="100" t="s">
        <v>240</v>
      </c>
      <c r="I527" s="101">
        <v>32.42</v>
      </c>
      <c r="J527" s="144"/>
      <c r="K527" s="184" t="s">
        <v>50</v>
      </c>
      <c r="L527" s="138"/>
      <c r="M527" s="102">
        <v>98.8</v>
      </c>
      <c r="N527" s="139">
        <f t="shared" si="65"/>
        <v>17.98</v>
      </c>
      <c r="O527" s="140" t="str">
        <f t="shared" si="66"/>
        <v/>
      </c>
      <c r="P527" s="189">
        <f t="shared" si="67"/>
        <v>3203.096</v>
      </c>
      <c r="Q527" s="189" t="e">
        <f t="shared" si="70"/>
        <v>#VALUE!</v>
      </c>
      <c r="R527" s="189" t="e">
        <f t="shared" si="71"/>
        <v>#VALUE!</v>
      </c>
      <c r="S527" s="43" t="str">
        <f t="shared" si="68"/>
        <v>E</v>
      </c>
      <c r="T527" s="43">
        <f t="shared" si="72"/>
        <v>17.98</v>
      </c>
      <c r="U527" s="43">
        <f t="shared" si="69"/>
        <v>0</v>
      </c>
      <c r="V527" s="43">
        <f>IF(N527&lt;&gt;0,IF(N527=SVS,0,IF(N527=SVSg,0,IF(N527=Stundenverrechnungssatz!G567,0,IF(N527=Stundenverrechnungssatz!I567,0,IF(N527=Stundenverrechnungssatz!K567,0,IF(N527=Stundenverrechnungssatz!M567,0,1)))))))</f>
        <v>0</v>
      </c>
      <c r="W527" s="44"/>
    </row>
    <row r="528" spans="1:23" s="45" customFormat="1" ht="15" customHeight="1" x14ac:dyDescent="0.2">
      <c r="A528" s="51">
        <v>522</v>
      </c>
      <c r="B528" s="99">
        <v>1</v>
      </c>
      <c r="C528" s="100" t="s">
        <v>196</v>
      </c>
      <c r="D528" s="100"/>
      <c r="E528" s="100" t="s">
        <v>458</v>
      </c>
      <c r="F528" s="100" t="s">
        <v>467</v>
      </c>
      <c r="G528" s="100" t="s">
        <v>468</v>
      </c>
      <c r="H528" s="100" t="s">
        <v>240</v>
      </c>
      <c r="I528" s="101">
        <v>32.42</v>
      </c>
      <c r="J528" s="144"/>
      <c r="K528" s="184" t="s">
        <v>50</v>
      </c>
      <c r="L528" s="138"/>
      <c r="M528" s="102">
        <v>98.8</v>
      </c>
      <c r="N528" s="139">
        <f t="shared" si="65"/>
        <v>17.98</v>
      </c>
      <c r="O528" s="140" t="str">
        <f t="shared" si="66"/>
        <v/>
      </c>
      <c r="P528" s="189">
        <f t="shared" si="67"/>
        <v>3203.096</v>
      </c>
      <c r="Q528" s="189" t="e">
        <f t="shared" si="70"/>
        <v>#VALUE!</v>
      </c>
      <c r="R528" s="189" t="e">
        <f t="shared" si="71"/>
        <v>#VALUE!</v>
      </c>
      <c r="S528" s="43" t="str">
        <f t="shared" si="68"/>
        <v>E</v>
      </c>
      <c r="T528" s="43">
        <f t="shared" si="72"/>
        <v>17.98</v>
      </c>
      <c r="U528" s="43">
        <f t="shared" si="69"/>
        <v>0</v>
      </c>
      <c r="V528" s="43">
        <f>IF(N528&lt;&gt;0,IF(N528=SVS,0,IF(N528=SVSg,0,IF(N528=Stundenverrechnungssatz!G568,0,IF(N528=Stundenverrechnungssatz!I568,0,IF(N528=Stundenverrechnungssatz!K568,0,IF(N528=Stundenverrechnungssatz!M568,0,1)))))))</f>
        <v>0</v>
      </c>
      <c r="W528" s="44"/>
    </row>
    <row r="529" spans="1:23" s="45" customFormat="1" ht="15" customHeight="1" x14ac:dyDescent="0.2">
      <c r="A529" s="99">
        <v>523</v>
      </c>
      <c r="B529" s="99">
        <v>1</v>
      </c>
      <c r="C529" s="100" t="s">
        <v>196</v>
      </c>
      <c r="D529" s="100"/>
      <c r="E529" s="100" t="s">
        <v>236</v>
      </c>
      <c r="F529" s="100" t="s">
        <v>469</v>
      </c>
      <c r="G529" s="100" t="s">
        <v>470</v>
      </c>
      <c r="H529" s="100" t="s">
        <v>240</v>
      </c>
      <c r="I529" s="101">
        <v>11.83</v>
      </c>
      <c r="J529" s="144"/>
      <c r="K529" s="184" t="s">
        <v>50</v>
      </c>
      <c r="L529" s="138"/>
      <c r="M529" s="102">
        <v>98.8</v>
      </c>
      <c r="N529" s="139">
        <f t="shared" si="65"/>
        <v>17.98</v>
      </c>
      <c r="O529" s="140" t="str">
        <f t="shared" si="66"/>
        <v/>
      </c>
      <c r="P529" s="189">
        <f t="shared" si="67"/>
        <v>1168.8039999999999</v>
      </c>
      <c r="Q529" s="189" t="e">
        <f t="shared" si="70"/>
        <v>#VALUE!</v>
      </c>
      <c r="R529" s="189" t="e">
        <f t="shared" si="71"/>
        <v>#VALUE!</v>
      </c>
      <c r="S529" s="43" t="str">
        <f t="shared" si="68"/>
        <v>E</v>
      </c>
      <c r="T529" s="43">
        <f t="shared" si="72"/>
        <v>17.98</v>
      </c>
      <c r="U529" s="43">
        <f t="shared" si="69"/>
        <v>0</v>
      </c>
      <c r="V529" s="43">
        <f>IF(N529&lt;&gt;0,IF(N529=SVS,0,IF(N529=SVSg,0,IF(N529=Stundenverrechnungssatz!G569,0,IF(N529=Stundenverrechnungssatz!I569,0,IF(N529=Stundenverrechnungssatz!K569,0,IF(N529=Stundenverrechnungssatz!M569,0,1)))))))</f>
        <v>0</v>
      </c>
      <c r="W529" s="44"/>
    </row>
    <row r="530" spans="1:23" s="44" customFormat="1" ht="15" customHeight="1" x14ac:dyDescent="0.2">
      <c r="A530" s="51">
        <v>524</v>
      </c>
      <c r="B530" s="99">
        <v>1</v>
      </c>
      <c r="C530" s="100" t="s">
        <v>196</v>
      </c>
      <c r="D530" s="100"/>
      <c r="E530" s="100" t="s">
        <v>320</v>
      </c>
      <c r="F530" s="100" t="s">
        <v>469</v>
      </c>
      <c r="G530" s="100" t="s">
        <v>470</v>
      </c>
      <c r="H530" s="100" t="s">
        <v>240</v>
      </c>
      <c r="I530" s="101">
        <v>18.239999999999998</v>
      </c>
      <c r="J530" s="144"/>
      <c r="K530" s="184" t="s">
        <v>50</v>
      </c>
      <c r="L530" s="138"/>
      <c r="M530" s="102">
        <v>98.8</v>
      </c>
      <c r="N530" s="139">
        <f t="shared" si="65"/>
        <v>17.98</v>
      </c>
      <c r="O530" s="140" t="str">
        <f t="shared" si="66"/>
        <v/>
      </c>
      <c r="P530" s="189">
        <f t="shared" si="67"/>
        <v>1802.1119999999999</v>
      </c>
      <c r="Q530" s="189" t="e">
        <f t="shared" si="70"/>
        <v>#VALUE!</v>
      </c>
      <c r="R530" s="189" t="e">
        <f t="shared" si="71"/>
        <v>#VALUE!</v>
      </c>
      <c r="S530" s="43" t="str">
        <f t="shared" si="68"/>
        <v>E</v>
      </c>
      <c r="T530" s="43">
        <f t="shared" si="72"/>
        <v>17.98</v>
      </c>
      <c r="U530" s="43">
        <f t="shared" si="69"/>
        <v>0</v>
      </c>
      <c r="V530" s="43">
        <f>IF(N530&lt;&gt;0,IF(N530=SVS,0,IF(N530=SVSg,0,IF(N530=Stundenverrechnungssatz!G570,0,IF(N530=Stundenverrechnungssatz!I570,0,IF(N530=Stundenverrechnungssatz!K570,0,IF(N530=Stundenverrechnungssatz!M570,0,1)))))))</f>
        <v>0</v>
      </c>
    </row>
    <row r="531" spans="1:23" s="44" customFormat="1" ht="15" customHeight="1" x14ac:dyDescent="0.2">
      <c r="A531" s="99">
        <v>525</v>
      </c>
      <c r="B531" s="99">
        <v>1</v>
      </c>
      <c r="C531" s="100" t="s">
        <v>196</v>
      </c>
      <c r="D531" s="100"/>
      <c r="E531" s="100" t="s">
        <v>421</v>
      </c>
      <c r="F531" s="100" t="s">
        <v>469</v>
      </c>
      <c r="G531" s="100" t="s">
        <v>470</v>
      </c>
      <c r="H531" s="100" t="s">
        <v>240</v>
      </c>
      <c r="I531" s="101">
        <v>14.01</v>
      </c>
      <c r="J531" s="144"/>
      <c r="K531" s="184" t="s">
        <v>50</v>
      </c>
      <c r="L531" s="138"/>
      <c r="M531" s="102">
        <v>98.8</v>
      </c>
      <c r="N531" s="139">
        <f t="shared" si="65"/>
        <v>17.98</v>
      </c>
      <c r="O531" s="140" t="str">
        <f t="shared" si="66"/>
        <v/>
      </c>
      <c r="P531" s="189">
        <f t="shared" si="67"/>
        <v>1384.1879999999999</v>
      </c>
      <c r="Q531" s="189" t="e">
        <f t="shared" si="70"/>
        <v>#VALUE!</v>
      </c>
      <c r="R531" s="189" t="e">
        <f t="shared" si="71"/>
        <v>#VALUE!</v>
      </c>
      <c r="S531" s="43" t="str">
        <f t="shared" si="68"/>
        <v>E</v>
      </c>
      <c r="T531" s="43">
        <f t="shared" si="72"/>
        <v>17.98</v>
      </c>
      <c r="U531" s="43">
        <f t="shared" si="69"/>
        <v>0</v>
      </c>
      <c r="V531" s="43">
        <f>IF(N531&lt;&gt;0,IF(N531=SVS,0,IF(N531=SVSg,0,IF(N531=Stundenverrechnungssatz!G571,0,IF(N531=Stundenverrechnungssatz!I571,0,IF(N531=Stundenverrechnungssatz!K571,0,IF(N531=Stundenverrechnungssatz!M571,0,1)))))))</f>
        <v>0</v>
      </c>
    </row>
    <row r="532" spans="1:23" s="45" customFormat="1" ht="15" customHeight="1" x14ac:dyDescent="0.2">
      <c r="A532" s="51">
        <v>526</v>
      </c>
      <c r="B532" s="99">
        <v>1</v>
      </c>
      <c r="C532" s="100" t="s">
        <v>196</v>
      </c>
      <c r="D532" s="100"/>
      <c r="E532" s="100" t="s">
        <v>438</v>
      </c>
      <c r="F532" s="100" t="s">
        <v>469</v>
      </c>
      <c r="G532" s="100" t="s">
        <v>470</v>
      </c>
      <c r="H532" s="100" t="s">
        <v>240</v>
      </c>
      <c r="I532" s="101">
        <v>14.01</v>
      </c>
      <c r="J532" s="144"/>
      <c r="K532" s="184" t="s">
        <v>50</v>
      </c>
      <c r="L532" s="138"/>
      <c r="M532" s="102">
        <v>98.8</v>
      </c>
      <c r="N532" s="139">
        <f t="shared" si="65"/>
        <v>17.98</v>
      </c>
      <c r="O532" s="140" t="str">
        <f t="shared" si="66"/>
        <v/>
      </c>
      <c r="P532" s="189">
        <f t="shared" si="67"/>
        <v>1384.1879999999999</v>
      </c>
      <c r="Q532" s="189" t="e">
        <f t="shared" si="70"/>
        <v>#VALUE!</v>
      </c>
      <c r="R532" s="189" t="e">
        <f t="shared" si="71"/>
        <v>#VALUE!</v>
      </c>
      <c r="S532" s="43" t="str">
        <f t="shared" si="68"/>
        <v>E</v>
      </c>
      <c r="T532" s="43">
        <f t="shared" si="72"/>
        <v>17.98</v>
      </c>
      <c r="U532" s="43">
        <f t="shared" si="69"/>
        <v>0</v>
      </c>
      <c r="V532" s="43">
        <f>IF(N532&lt;&gt;0,IF(N532=SVS,0,IF(N532=SVSg,0,IF(N532=Stundenverrechnungssatz!G572,0,IF(N532=Stundenverrechnungssatz!I572,0,IF(N532=Stundenverrechnungssatz!K572,0,IF(N532=Stundenverrechnungssatz!M572,0,1)))))))</f>
        <v>0</v>
      </c>
      <c r="W532" s="44"/>
    </row>
    <row r="533" spans="1:23" s="45" customFormat="1" ht="15" customHeight="1" x14ac:dyDescent="0.2">
      <c r="A533" s="99">
        <v>527</v>
      </c>
      <c r="B533" s="99">
        <v>1</v>
      </c>
      <c r="C533" s="100" t="s">
        <v>196</v>
      </c>
      <c r="D533" s="100"/>
      <c r="E533" s="100" t="s">
        <v>450</v>
      </c>
      <c r="F533" s="100" t="s">
        <v>469</v>
      </c>
      <c r="G533" s="100" t="s">
        <v>470</v>
      </c>
      <c r="H533" s="100" t="s">
        <v>240</v>
      </c>
      <c r="I533" s="101">
        <v>14.01</v>
      </c>
      <c r="J533" s="144"/>
      <c r="K533" s="184" t="s">
        <v>50</v>
      </c>
      <c r="L533" s="138"/>
      <c r="M533" s="102">
        <v>98.8</v>
      </c>
      <c r="N533" s="139">
        <f t="shared" si="65"/>
        <v>17.98</v>
      </c>
      <c r="O533" s="140" t="str">
        <f t="shared" si="66"/>
        <v/>
      </c>
      <c r="P533" s="189">
        <f t="shared" si="67"/>
        <v>1384.1879999999999</v>
      </c>
      <c r="Q533" s="189" t="e">
        <f t="shared" si="70"/>
        <v>#VALUE!</v>
      </c>
      <c r="R533" s="189" t="e">
        <f t="shared" si="71"/>
        <v>#VALUE!</v>
      </c>
      <c r="S533" s="43" t="str">
        <f t="shared" si="68"/>
        <v>E</v>
      </c>
      <c r="T533" s="43">
        <f t="shared" si="72"/>
        <v>17.98</v>
      </c>
      <c r="U533" s="43">
        <f t="shared" si="69"/>
        <v>0</v>
      </c>
      <c r="V533" s="43">
        <f>IF(N533&lt;&gt;0,IF(N533=SVS,0,IF(N533=SVSg,0,IF(N533=Stundenverrechnungssatz!G573,0,IF(N533=Stundenverrechnungssatz!I573,0,IF(N533=Stundenverrechnungssatz!K573,0,IF(N533=Stundenverrechnungssatz!M573,0,1)))))))</f>
        <v>0</v>
      </c>
      <c r="W533" s="44"/>
    </row>
    <row r="534" spans="1:23" s="44" customFormat="1" ht="15" customHeight="1" x14ac:dyDescent="0.2">
      <c r="A534" s="51">
        <v>528</v>
      </c>
      <c r="B534" s="99">
        <v>1</v>
      </c>
      <c r="C534" s="100" t="s">
        <v>196</v>
      </c>
      <c r="D534" s="100"/>
      <c r="E534" s="100" t="s">
        <v>458</v>
      </c>
      <c r="F534" s="100" t="s">
        <v>469</v>
      </c>
      <c r="G534" s="100" t="s">
        <v>470</v>
      </c>
      <c r="H534" s="100" t="s">
        <v>240</v>
      </c>
      <c r="I534" s="101">
        <v>14.01</v>
      </c>
      <c r="J534" s="144"/>
      <c r="K534" s="184" t="s">
        <v>50</v>
      </c>
      <c r="L534" s="138"/>
      <c r="M534" s="102">
        <v>98.8</v>
      </c>
      <c r="N534" s="139">
        <f t="shared" si="65"/>
        <v>17.98</v>
      </c>
      <c r="O534" s="140" t="str">
        <f t="shared" si="66"/>
        <v/>
      </c>
      <c r="P534" s="189">
        <f t="shared" si="67"/>
        <v>1384.1879999999999</v>
      </c>
      <c r="Q534" s="189" t="e">
        <f t="shared" si="70"/>
        <v>#VALUE!</v>
      </c>
      <c r="R534" s="189" t="e">
        <f t="shared" si="71"/>
        <v>#VALUE!</v>
      </c>
      <c r="S534" s="43" t="str">
        <f t="shared" si="68"/>
        <v>E</v>
      </c>
      <c r="T534" s="43">
        <f t="shared" si="72"/>
        <v>17.98</v>
      </c>
      <c r="U534" s="43">
        <f t="shared" si="69"/>
        <v>0</v>
      </c>
      <c r="V534" s="43">
        <f>IF(N534&lt;&gt;0,IF(N534=SVS,0,IF(N534=SVSg,0,IF(N534=Stundenverrechnungssatz!G574,0,IF(N534=Stundenverrechnungssatz!I574,0,IF(N534=Stundenverrechnungssatz!K574,0,IF(N534=Stundenverrechnungssatz!M574,0,1)))))))</f>
        <v>0</v>
      </c>
    </row>
    <row r="535" spans="1:23" s="45" customFormat="1" ht="15" customHeight="1" x14ac:dyDescent="0.2">
      <c r="A535" s="99">
        <v>529</v>
      </c>
      <c r="B535" s="99">
        <v>1</v>
      </c>
      <c r="C535" s="100" t="s">
        <v>196</v>
      </c>
      <c r="D535" s="100"/>
      <c r="E535" s="100" t="s">
        <v>471</v>
      </c>
      <c r="F535" s="100" t="s">
        <v>469</v>
      </c>
      <c r="G535" s="100" t="s">
        <v>472</v>
      </c>
      <c r="H535" s="100" t="s">
        <v>240</v>
      </c>
      <c r="I535" s="101">
        <v>14.01</v>
      </c>
      <c r="J535" s="144"/>
      <c r="K535" s="184" t="s">
        <v>50</v>
      </c>
      <c r="L535" s="138"/>
      <c r="M535" s="102">
        <v>98.8</v>
      </c>
      <c r="N535" s="139">
        <f t="shared" si="65"/>
        <v>17.98</v>
      </c>
      <c r="O535" s="140" t="str">
        <f t="shared" si="66"/>
        <v/>
      </c>
      <c r="P535" s="189">
        <f t="shared" si="67"/>
        <v>1384.1879999999999</v>
      </c>
      <c r="Q535" s="189" t="e">
        <f t="shared" si="70"/>
        <v>#VALUE!</v>
      </c>
      <c r="R535" s="189" t="e">
        <f t="shared" si="71"/>
        <v>#VALUE!</v>
      </c>
      <c r="S535" s="43" t="str">
        <f t="shared" si="68"/>
        <v>E</v>
      </c>
      <c r="T535" s="43">
        <f t="shared" si="72"/>
        <v>17.98</v>
      </c>
      <c r="U535" s="43">
        <f t="shared" si="69"/>
        <v>0</v>
      </c>
      <c r="V535" s="43">
        <f>IF(N535&lt;&gt;0,IF(N535=SVS,0,IF(N535=SVSg,0,IF(N535=Stundenverrechnungssatz!G575,0,IF(N535=Stundenverrechnungssatz!I575,0,IF(N535=Stundenverrechnungssatz!K575,0,IF(N535=Stundenverrechnungssatz!M575,0,1)))))))</f>
        <v>0</v>
      </c>
      <c r="W535" s="44"/>
    </row>
    <row r="536" spans="1:23" s="45" customFormat="1" ht="15" customHeight="1" x14ac:dyDescent="0.2">
      <c r="A536" s="51">
        <v>530</v>
      </c>
      <c r="B536" s="99">
        <v>1</v>
      </c>
      <c r="C536" s="100" t="s">
        <v>196</v>
      </c>
      <c r="D536" s="100"/>
      <c r="E536" s="100" t="s">
        <v>320</v>
      </c>
      <c r="F536" s="100" t="s">
        <v>473</v>
      </c>
      <c r="G536" s="100" t="s">
        <v>368</v>
      </c>
      <c r="H536" s="100" t="s">
        <v>240</v>
      </c>
      <c r="I536" s="101">
        <v>129.13</v>
      </c>
      <c r="J536" s="144"/>
      <c r="K536" s="184" t="s">
        <v>34</v>
      </c>
      <c r="L536" s="138"/>
      <c r="M536" s="102">
        <v>247.01</v>
      </c>
      <c r="N536" s="139">
        <f t="shared" si="65"/>
        <v>17.98</v>
      </c>
      <c r="O536" s="140" t="str">
        <f t="shared" si="66"/>
        <v/>
      </c>
      <c r="P536" s="189">
        <f t="shared" si="67"/>
        <v>31896.401299999998</v>
      </c>
      <c r="Q536" s="189" t="e">
        <f t="shared" si="70"/>
        <v>#VALUE!</v>
      </c>
      <c r="R536" s="189" t="e">
        <f t="shared" si="71"/>
        <v>#VALUE!</v>
      </c>
      <c r="S536" s="43" t="str">
        <f t="shared" si="68"/>
        <v>F</v>
      </c>
      <c r="T536" s="43">
        <f t="shared" si="72"/>
        <v>17.98</v>
      </c>
      <c r="U536" s="43">
        <f t="shared" si="69"/>
        <v>0</v>
      </c>
      <c r="V536" s="43">
        <f>IF(N536&lt;&gt;0,IF(N536=SVS,0,IF(N536=SVSg,0,IF(N536=Stundenverrechnungssatz!G576,0,IF(N536=Stundenverrechnungssatz!I576,0,IF(N536=Stundenverrechnungssatz!K576,0,IF(N536=Stundenverrechnungssatz!M576,0,1)))))))</f>
        <v>0</v>
      </c>
      <c r="W536" s="44"/>
    </row>
    <row r="537" spans="1:23" s="45" customFormat="1" ht="15" customHeight="1" x14ac:dyDescent="0.2">
      <c r="A537" s="99">
        <v>531</v>
      </c>
      <c r="B537" s="99">
        <v>1</v>
      </c>
      <c r="C537" s="100" t="s">
        <v>196</v>
      </c>
      <c r="D537" s="100"/>
      <c r="E537" s="100" t="s">
        <v>421</v>
      </c>
      <c r="F537" s="100" t="s">
        <v>473</v>
      </c>
      <c r="G537" s="100" t="s">
        <v>468</v>
      </c>
      <c r="H537" s="100" t="s">
        <v>240</v>
      </c>
      <c r="I537" s="101">
        <v>149.24</v>
      </c>
      <c r="J537" s="144"/>
      <c r="K537" s="184" t="s">
        <v>50</v>
      </c>
      <c r="L537" s="138"/>
      <c r="M537" s="102">
        <v>98.8</v>
      </c>
      <c r="N537" s="139">
        <f t="shared" si="65"/>
        <v>17.98</v>
      </c>
      <c r="O537" s="140" t="str">
        <f t="shared" si="66"/>
        <v/>
      </c>
      <c r="P537" s="189">
        <f t="shared" si="67"/>
        <v>14744.912</v>
      </c>
      <c r="Q537" s="189" t="e">
        <f t="shared" si="70"/>
        <v>#VALUE!</v>
      </c>
      <c r="R537" s="189" t="e">
        <f t="shared" si="71"/>
        <v>#VALUE!</v>
      </c>
      <c r="S537" s="43" t="str">
        <f t="shared" si="68"/>
        <v>E</v>
      </c>
      <c r="T537" s="43">
        <f t="shared" si="72"/>
        <v>17.98</v>
      </c>
      <c r="U537" s="43">
        <f t="shared" si="69"/>
        <v>0</v>
      </c>
      <c r="V537" s="43">
        <f>IF(N537&lt;&gt;0,IF(N537=SVS,0,IF(N537=SVSg,0,IF(N537=Stundenverrechnungssatz!G577,0,IF(N537=Stundenverrechnungssatz!I577,0,IF(N537=Stundenverrechnungssatz!K577,0,IF(N537=Stundenverrechnungssatz!M577,0,1)))))))</f>
        <v>0</v>
      </c>
      <c r="W537" s="44"/>
    </row>
    <row r="538" spans="1:23" s="45" customFormat="1" ht="15" customHeight="1" x14ac:dyDescent="0.2">
      <c r="A538" s="51">
        <v>532</v>
      </c>
      <c r="B538" s="99">
        <v>1</v>
      </c>
      <c r="C538" s="100" t="s">
        <v>196</v>
      </c>
      <c r="D538" s="100"/>
      <c r="E538" s="100" t="s">
        <v>438</v>
      </c>
      <c r="F538" s="100" t="s">
        <v>473</v>
      </c>
      <c r="G538" s="100" t="s">
        <v>468</v>
      </c>
      <c r="H538" s="100" t="s">
        <v>240</v>
      </c>
      <c r="I538" s="101">
        <v>106.68</v>
      </c>
      <c r="J538" s="144"/>
      <c r="K538" s="184" t="s">
        <v>50</v>
      </c>
      <c r="L538" s="138"/>
      <c r="M538" s="102">
        <v>98.8</v>
      </c>
      <c r="N538" s="139">
        <f t="shared" si="65"/>
        <v>17.98</v>
      </c>
      <c r="O538" s="140" t="str">
        <f t="shared" si="66"/>
        <v/>
      </c>
      <c r="P538" s="189">
        <f t="shared" si="67"/>
        <v>10539.984</v>
      </c>
      <c r="Q538" s="189" t="e">
        <f t="shared" si="70"/>
        <v>#VALUE!</v>
      </c>
      <c r="R538" s="189" t="e">
        <f t="shared" si="71"/>
        <v>#VALUE!</v>
      </c>
      <c r="S538" s="43" t="str">
        <f t="shared" si="68"/>
        <v>E</v>
      </c>
      <c r="T538" s="43">
        <f t="shared" si="72"/>
        <v>17.98</v>
      </c>
      <c r="U538" s="43">
        <f t="shared" si="69"/>
        <v>0</v>
      </c>
      <c r="V538" s="43">
        <f>IF(N538&lt;&gt;0,IF(N538=SVS,0,IF(N538=SVSg,0,IF(N538=Stundenverrechnungssatz!G578,0,IF(N538=Stundenverrechnungssatz!I578,0,IF(N538=Stundenverrechnungssatz!K578,0,IF(N538=Stundenverrechnungssatz!M578,0,1)))))))</f>
        <v>0</v>
      </c>
      <c r="W538" s="44"/>
    </row>
    <row r="539" spans="1:23" s="45" customFormat="1" ht="15" customHeight="1" x14ac:dyDescent="0.2">
      <c r="A539" s="99">
        <v>533</v>
      </c>
      <c r="B539" s="99">
        <v>1</v>
      </c>
      <c r="C539" s="100" t="s">
        <v>196</v>
      </c>
      <c r="D539" s="100"/>
      <c r="E539" s="100" t="s">
        <v>450</v>
      </c>
      <c r="F539" s="100" t="s">
        <v>473</v>
      </c>
      <c r="G539" s="100" t="s">
        <v>468</v>
      </c>
      <c r="H539" s="100" t="s">
        <v>240</v>
      </c>
      <c r="I539" s="101">
        <v>108.68</v>
      </c>
      <c r="J539" s="144"/>
      <c r="K539" s="184" t="s">
        <v>50</v>
      </c>
      <c r="L539" s="138"/>
      <c r="M539" s="102">
        <v>98.8</v>
      </c>
      <c r="N539" s="139">
        <f t="shared" si="65"/>
        <v>17.98</v>
      </c>
      <c r="O539" s="140" t="str">
        <f t="shared" si="66"/>
        <v/>
      </c>
      <c r="P539" s="189">
        <f t="shared" si="67"/>
        <v>10737.584000000001</v>
      </c>
      <c r="Q539" s="189" t="e">
        <f t="shared" si="70"/>
        <v>#VALUE!</v>
      </c>
      <c r="R539" s="189" t="e">
        <f t="shared" si="71"/>
        <v>#VALUE!</v>
      </c>
      <c r="S539" s="43" t="str">
        <f t="shared" si="68"/>
        <v>E</v>
      </c>
      <c r="T539" s="43">
        <f t="shared" si="72"/>
        <v>17.98</v>
      </c>
      <c r="U539" s="43">
        <f t="shared" si="69"/>
        <v>0</v>
      </c>
      <c r="V539" s="43">
        <f>IF(N539&lt;&gt;0,IF(N539=SVS,0,IF(N539=SVSg,0,IF(N539=Stundenverrechnungssatz!G579,0,IF(N539=Stundenverrechnungssatz!I579,0,IF(N539=Stundenverrechnungssatz!K579,0,IF(N539=Stundenverrechnungssatz!M579,0,1)))))))</f>
        <v>0</v>
      </c>
      <c r="W539" s="44"/>
    </row>
    <row r="540" spans="1:23" s="45" customFormat="1" ht="15" customHeight="1" x14ac:dyDescent="0.2">
      <c r="A540" s="51">
        <v>534</v>
      </c>
      <c r="B540" s="99">
        <v>1</v>
      </c>
      <c r="C540" s="100" t="s">
        <v>196</v>
      </c>
      <c r="D540" s="100"/>
      <c r="E540" s="100" t="s">
        <v>458</v>
      </c>
      <c r="F540" s="100" t="s">
        <v>473</v>
      </c>
      <c r="G540" s="100" t="s">
        <v>468</v>
      </c>
      <c r="H540" s="100" t="s">
        <v>240</v>
      </c>
      <c r="I540" s="101">
        <v>108.77</v>
      </c>
      <c r="J540" s="144"/>
      <c r="K540" s="184" t="s">
        <v>50</v>
      </c>
      <c r="L540" s="138"/>
      <c r="M540" s="102">
        <v>98.8</v>
      </c>
      <c r="N540" s="139">
        <f t="shared" si="65"/>
        <v>17.98</v>
      </c>
      <c r="O540" s="140" t="str">
        <f t="shared" si="66"/>
        <v/>
      </c>
      <c r="P540" s="189">
        <f t="shared" si="67"/>
        <v>10746.475999999999</v>
      </c>
      <c r="Q540" s="189" t="e">
        <f t="shared" si="70"/>
        <v>#VALUE!</v>
      </c>
      <c r="R540" s="189" t="e">
        <f t="shared" si="71"/>
        <v>#VALUE!</v>
      </c>
      <c r="S540" s="43" t="str">
        <f t="shared" si="68"/>
        <v>E</v>
      </c>
      <c r="T540" s="43">
        <f t="shared" si="72"/>
        <v>17.98</v>
      </c>
      <c r="U540" s="43">
        <f t="shared" si="69"/>
        <v>0</v>
      </c>
      <c r="V540" s="43">
        <f>IF(N540&lt;&gt;0,IF(N540=SVS,0,IF(N540=SVSg,0,IF(N540=Stundenverrechnungssatz!G580,0,IF(N540=Stundenverrechnungssatz!I580,0,IF(N540=Stundenverrechnungssatz!K580,0,IF(N540=Stundenverrechnungssatz!M580,0,1)))))))</f>
        <v>0</v>
      </c>
      <c r="W540" s="44"/>
    </row>
    <row r="541" spans="1:23" s="45" customFormat="1" ht="15" customHeight="1" x14ac:dyDescent="0.2">
      <c r="A541" s="99">
        <v>535</v>
      </c>
      <c r="B541" s="99">
        <v>1</v>
      </c>
      <c r="C541" s="100" t="s">
        <v>196</v>
      </c>
      <c r="D541" s="100"/>
      <c r="E541" s="100" t="s">
        <v>197</v>
      </c>
      <c r="F541" s="100" t="s">
        <v>474</v>
      </c>
      <c r="G541" s="100" t="s">
        <v>468</v>
      </c>
      <c r="H541" s="100" t="s">
        <v>240</v>
      </c>
      <c r="I541" s="101">
        <v>14.43</v>
      </c>
      <c r="J541" s="144"/>
      <c r="K541" s="184" t="s">
        <v>50</v>
      </c>
      <c r="L541" s="138"/>
      <c r="M541" s="102">
        <v>98.8</v>
      </c>
      <c r="N541" s="139">
        <f t="shared" si="65"/>
        <v>17.98</v>
      </c>
      <c r="O541" s="140" t="str">
        <f t="shared" si="66"/>
        <v/>
      </c>
      <c r="P541" s="189">
        <f t="shared" si="67"/>
        <v>1425.684</v>
      </c>
      <c r="Q541" s="189" t="e">
        <f t="shared" si="70"/>
        <v>#VALUE!</v>
      </c>
      <c r="R541" s="189" t="e">
        <f t="shared" si="71"/>
        <v>#VALUE!</v>
      </c>
      <c r="S541" s="43" t="str">
        <f t="shared" si="68"/>
        <v>E</v>
      </c>
      <c r="T541" s="43">
        <f t="shared" si="72"/>
        <v>17.98</v>
      </c>
      <c r="U541" s="43">
        <f t="shared" si="69"/>
        <v>0</v>
      </c>
      <c r="V541" s="43">
        <f>IF(N541&lt;&gt;0,IF(N541=SVS,0,IF(N541=SVSg,0,IF(N541=Stundenverrechnungssatz!G581,0,IF(N541=Stundenverrechnungssatz!I581,0,IF(N541=Stundenverrechnungssatz!K581,0,IF(N541=Stundenverrechnungssatz!M581,0,1)))))))</f>
        <v>0</v>
      </c>
      <c r="W541" s="44"/>
    </row>
    <row r="542" spans="1:23" s="44" customFormat="1" ht="15" customHeight="1" x14ac:dyDescent="0.2">
      <c r="A542" s="51">
        <v>536</v>
      </c>
      <c r="B542" s="99">
        <v>1</v>
      </c>
      <c r="C542" s="100" t="s">
        <v>196</v>
      </c>
      <c r="D542" s="100"/>
      <c r="E542" s="100" t="s">
        <v>236</v>
      </c>
      <c r="F542" s="100" t="s">
        <v>474</v>
      </c>
      <c r="G542" s="100" t="s">
        <v>475</v>
      </c>
      <c r="H542" s="100" t="s">
        <v>240</v>
      </c>
      <c r="I542" s="101">
        <v>19.61</v>
      </c>
      <c r="J542" s="144"/>
      <c r="K542" s="184" t="s">
        <v>50</v>
      </c>
      <c r="L542" s="138"/>
      <c r="M542" s="102">
        <v>98.8</v>
      </c>
      <c r="N542" s="139">
        <f t="shared" si="65"/>
        <v>17.98</v>
      </c>
      <c r="O542" s="140" t="str">
        <f t="shared" si="66"/>
        <v/>
      </c>
      <c r="P542" s="189">
        <f t="shared" si="67"/>
        <v>1937.4679999999998</v>
      </c>
      <c r="Q542" s="189" t="e">
        <f t="shared" si="70"/>
        <v>#VALUE!</v>
      </c>
      <c r="R542" s="189" t="e">
        <f t="shared" si="71"/>
        <v>#VALUE!</v>
      </c>
      <c r="S542" s="43" t="str">
        <f t="shared" si="68"/>
        <v>E</v>
      </c>
      <c r="T542" s="43">
        <f t="shared" si="72"/>
        <v>17.98</v>
      </c>
      <c r="U542" s="43">
        <f t="shared" si="69"/>
        <v>0</v>
      </c>
      <c r="V542" s="43">
        <f>IF(N542&lt;&gt;0,IF(N542=SVS,0,IF(N542=SVSg,0,IF(N542=Stundenverrechnungssatz!G582,0,IF(N542=Stundenverrechnungssatz!I582,0,IF(N542=Stundenverrechnungssatz!K582,0,IF(N542=Stundenverrechnungssatz!M582,0,1)))))))</f>
        <v>0</v>
      </c>
    </row>
    <row r="543" spans="1:23" s="45" customFormat="1" ht="15" customHeight="1" x14ac:dyDescent="0.2">
      <c r="A543" s="99">
        <v>537</v>
      </c>
      <c r="B543" s="99">
        <v>1</v>
      </c>
      <c r="C543" s="100" t="s">
        <v>196</v>
      </c>
      <c r="D543" s="100"/>
      <c r="E543" s="100" t="s">
        <v>320</v>
      </c>
      <c r="F543" s="100" t="s">
        <v>474</v>
      </c>
      <c r="G543" s="100" t="s">
        <v>476</v>
      </c>
      <c r="H543" s="100" t="s">
        <v>240</v>
      </c>
      <c r="I543" s="101">
        <v>10.95</v>
      </c>
      <c r="J543" s="144"/>
      <c r="K543" s="184" t="s">
        <v>49</v>
      </c>
      <c r="L543" s="138"/>
      <c r="M543" s="102">
        <v>247.01</v>
      </c>
      <c r="N543" s="139">
        <f t="shared" si="65"/>
        <v>17.98</v>
      </c>
      <c r="O543" s="140" t="str">
        <f t="shared" si="66"/>
        <v/>
      </c>
      <c r="P543" s="189">
        <f t="shared" si="67"/>
        <v>2704.7594999999997</v>
      </c>
      <c r="Q543" s="189" t="e">
        <f t="shared" si="70"/>
        <v>#VALUE!</v>
      </c>
      <c r="R543" s="189" t="e">
        <f t="shared" si="71"/>
        <v>#VALUE!</v>
      </c>
      <c r="S543" s="43" t="str">
        <f t="shared" si="68"/>
        <v>E</v>
      </c>
      <c r="T543" s="43">
        <f t="shared" si="72"/>
        <v>17.98</v>
      </c>
      <c r="U543" s="43">
        <f t="shared" si="69"/>
        <v>0</v>
      </c>
      <c r="V543" s="43">
        <f>IF(N543&lt;&gt;0,IF(N543=SVS,0,IF(N543=SVSg,0,IF(N543=Stundenverrechnungssatz!G583,0,IF(N543=Stundenverrechnungssatz!I583,0,IF(N543=Stundenverrechnungssatz!K583,0,IF(N543=Stundenverrechnungssatz!M583,0,1)))))))</f>
        <v>0</v>
      </c>
      <c r="W543" s="44"/>
    </row>
    <row r="544" spans="1:23" s="45" customFormat="1" ht="15" customHeight="1" x14ac:dyDescent="0.2">
      <c r="A544" s="51">
        <v>538</v>
      </c>
      <c r="B544" s="99">
        <v>1</v>
      </c>
      <c r="C544" s="100" t="s">
        <v>196</v>
      </c>
      <c r="D544" s="100"/>
      <c r="E544" s="100" t="s">
        <v>236</v>
      </c>
      <c r="F544" s="100" t="s">
        <v>477</v>
      </c>
      <c r="G544" s="100" t="s">
        <v>478</v>
      </c>
      <c r="H544" s="100" t="s">
        <v>391</v>
      </c>
      <c r="I544" s="101">
        <v>15.43</v>
      </c>
      <c r="J544" s="144"/>
      <c r="K544" s="184" t="s">
        <v>50</v>
      </c>
      <c r="L544" s="138"/>
      <c r="M544" s="102">
        <v>98.8</v>
      </c>
      <c r="N544" s="139">
        <f t="shared" si="65"/>
        <v>17.98</v>
      </c>
      <c r="O544" s="140" t="str">
        <f t="shared" si="66"/>
        <v/>
      </c>
      <c r="P544" s="189">
        <f t="shared" si="67"/>
        <v>1524.4839999999999</v>
      </c>
      <c r="Q544" s="189" t="e">
        <f t="shared" si="70"/>
        <v>#VALUE!</v>
      </c>
      <c r="R544" s="189" t="e">
        <f t="shared" si="71"/>
        <v>#VALUE!</v>
      </c>
      <c r="S544" s="43" t="str">
        <f t="shared" si="68"/>
        <v>E</v>
      </c>
      <c r="T544" s="43">
        <f t="shared" si="72"/>
        <v>17.98</v>
      </c>
      <c r="U544" s="43">
        <f t="shared" si="69"/>
        <v>0</v>
      </c>
      <c r="V544" s="43">
        <f>IF(N544&lt;&gt;0,IF(N544=SVS,0,IF(N544=SVSg,0,IF(N544=Stundenverrechnungssatz!G584,0,IF(N544=Stundenverrechnungssatz!I584,0,IF(N544=Stundenverrechnungssatz!K584,0,IF(N544=Stundenverrechnungssatz!M584,0,1)))))))</f>
        <v>0</v>
      </c>
      <c r="W544" s="44"/>
    </row>
    <row r="545" spans="1:23" s="45" customFormat="1" ht="15" customHeight="1" x14ac:dyDescent="0.2">
      <c r="A545" s="99">
        <v>539</v>
      </c>
      <c r="B545" s="99">
        <v>1</v>
      </c>
      <c r="C545" s="100" t="s">
        <v>196</v>
      </c>
      <c r="D545" s="100"/>
      <c r="E545" s="100" t="s">
        <v>320</v>
      </c>
      <c r="F545" s="100" t="s">
        <v>477</v>
      </c>
      <c r="G545" s="100" t="s">
        <v>479</v>
      </c>
      <c r="H545" s="100" t="s">
        <v>289</v>
      </c>
      <c r="I545" s="101">
        <v>21.92</v>
      </c>
      <c r="J545" s="144"/>
      <c r="K545" s="184" t="s">
        <v>50</v>
      </c>
      <c r="L545" s="138"/>
      <c r="M545" s="102">
        <v>98.8</v>
      </c>
      <c r="N545" s="139">
        <f t="shared" si="65"/>
        <v>17.98</v>
      </c>
      <c r="O545" s="140" t="str">
        <f t="shared" si="66"/>
        <v/>
      </c>
      <c r="P545" s="189">
        <f t="shared" si="67"/>
        <v>2165.6959999999999</v>
      </c>
      <c r="Q545" s="189" t="e">
        <f t="shared" si="70"/>
        <v>#VALUE!</v>
      </c>
      <c r="R545" s="189" t="e">
        <f t="shared" si="71"/>
        <v>#VALUE!</v>
      </c>
      <c r="S545" s="43" t="str">
        <f t="shared" si="68"/>
        <v>E</v>
      </c>
      <c r="T545" s="43">
        <f t="shared" si="72"/>
        <v>17.98</v>
      </c>
      <c r="U545" s="43">
        <f t="shared" si="69"/>
        <v>0</v>
      </c>
      <c r="V545" s="43">
        <f>IF(N545&lt;&gt;0,IF(N545=SVS,0,IF(N545=SVSg,0,IF(N545=Stundenverrechnungssatz!G585,0,IF(N545=Stundenverrechnungssatz!I585,0,IF(N545=Stundenverrechnungssatz!K585,0,IF(N545=Stundenverrechnungssatz!M585,0,1)))))))</f>
        <v>0</v>
      </c>
      <c r="W545" s="44"/>
    </row>
    <row r="546" spans="1:23" s="45" customFormat="1" ht="15" customHeight="1" x14ac:dyDescent="0.2">
      <c r="A546" s="51">
        <v>540</v>
      </c>
      <c r="B546" s="99">
        <v>1</v>
      </c>
      <c r="C546" s="100" t="s">
        <v>196</v>
      </c>
      <c r="D546" s="100"/>
      <c r="E546" s="100" t="s">
        <v>421</v>
      </c>
      <c r="F546" s="100" t="s">
        <v>477</v>
      </c>
      <c r="G546" s="100" t="s">
        <v>479</v>
      </c>
      <c r="H546" s="100" t="s">
        <v>289</v>
      </c>
      <c r="I546" s="101">
        <v>21.92</v>
      </c>
      <c r="J546" s="144"/>
      <c r="K546" s="184" t="s">
        <v>50</v>
      </c>
      <c r="L546" s="138"/>
      <c r="M546" s="102">
        <v>98.8</v>
      </c>
      <c r="N546" s="139">
        <f t="shared" si="65"/>
        <v>17.98</v>
      </c>
      <c r="O546" s="140" t="str">
        <f t="shared" si="66"/>
        <v/>
      </c>
      <c r="P546" s="189">
        <f t="shared" si="67"/>
        <v>2165.6959999999999</v>
      </c>
      <c r="Q546" s="189" t="e">
        <f t="shared" si="70"/>
        <v>#VALUE!</v>
      </c>
      <c r="R546" s="189" t="e">
        <f t="shared" si="71"/>
        <v>#VALUE!</v>
      </c>
      <c r="S546" s="43" t="str">
        <f t="shared" si="68"/>
        <v>E</v>
      </c>
      <c r="T546" s="43">
        <f t="shared" si="72"/>
        <v>17.98</v>
      </c>
      <c r="U546" s="43">
        <f t="shared" si="69"/>
        <v>0</v>
      </c>
      <c r="V546" s="43">
        <f>IF(N546&lt;&gt;0,IF(N546=SVS,0,IF(N546=SVSg,0,IF(N546=Stundenverrechnungssatz!G586,0,IF(N546=Stundenverrechnungssatz!I586,0,IF(N546=Stundenverrechnungssatz!K586,0,IF(N546=Stundenverrechnungssatz!M586,0,1)))))))</f>
        <v>0</v>
      </c>
      <c r="W546" s="44"/>
    </row>
    <row r="547" spans="1:23" s="45" customFormat="1" ht="15" customHeight="1" x14ac:dyDescent="0.2">
      <c r="A547" s="99">
        <v>541</v>
      </c>
      <c r="B547" s="99">
        <v>1</v>
      </c>
      <c r="C547" s="100" t="s">
        <v>196</v>
      </c>
      <c r="D547" s="100"/>
      <c r="E547" s="100" t="s">
        <v>438</v>
      </c>
      <c r="F547" s="100" t="s">
        <v>477</v>
      </c>
      <c r="G547" s="100" t="s">
        <v>479</v>
      </c>
      <c r="H547" s="100" t="s">
        <v>289</v>
      </c>
      <c r="I547" s="101">
        <v>21.92</v>
      </c>
      <c r="J547" s="144"/>
      <c r="K547" s="184" t="s">
        <v>50</v>
      </c>
      <c r="L547" s="138"/>
      <c r="M547" s="102">
        <v>98.8</v>
      </c>
      <c r="N547" s="139">
        <f t="shared" si="65"/>
        <v>17.98</v>
      </c>
      <c r="O547" s="140" t="str">
        <f t="shared" si="66"/>
        <v/>
      </c>
      <c r="P547" s="189">
        <f t="shared" si="67"/>
        <v>2165.6959999999999</v>
      </c>
      <c r="Q547" s="189" t="e">
        <f t="shared" si="70"/>
        <v>#VALUE!</v>
      </c>
      <c r="R547" s="189" t="e">
        <f t="shared" si="71"/>
        <v>#VALUE!</v>
      </c>
      <c r="S547" s="43" t="str">
        <f t="shared" si="68"/>
        <v>E</v>
      </c>
      <c r="T547" s="43">
        <f t="shared" si="72"/>
        <v>17.98</v>
      </c>
      <c r="U547" s="43">
        <f t="shared" si="69"/>
        <v>0</v>
      </c>
      <c r="V547" s="43">
        <f>IF(N547&lt;&gt;0,IF(N547=SVS,0,IF(N547=SVSg,0,IF(N547=Stundenverrechnungssatz!G587,0,IF(N547=Stundenverrechnungssatz!I587,0,IF(N547=Stundenverrechnungssatz!K587,0,IF(N547=Stundenverrechnungssatz!M587,0,1)))))))</f>
        <v>0</v>
      </c>
      <c r="W547" s="44"/>
    </row>
    <row r="548" spans="1:23" s="45" customFormat="1" ht="15" customHeight="1" x14ac:dyDescent="0.2">
      <c r="A548" s="51">
        <v>542</v>
      </c>
      <c r="B548" s="99">
        <v>1</v>
      </c>
      <c r="C548" s="100" t="s">
        <v>196</v>
      </c>
      <c r="D548" s="100"/>
      <c r="E548" s="100" t="s">
        <v>450</v>
      </c>
      <c r="F548" s="100" t="s">
        <v>477</v>
      </c>
      <c r="G548" s="100" t="s">
        <v>479</v>
      </c>
      <c r="H548" s="100" t="s">
        <v>289</v>
      </c>
      <c r="I548" s="101">
        <v>21.92</v>
      </c>
      <c r="J548" s="144"/>
      <c r="K548" s="184" t="s">
        <v>50</v>
      </c>
      <c r="L548" s="138"/>
      <c r="M548" s="102">
        <v>98.8</v>
      </c>
      <c r="N548" s="139">
        <f t="shared" si="65"/>
        <v>17.98</v>
      </c>
      <c r="O548" s="140" t="str">
        <f t="shared" si="66"/>
        <v/>
      </c>
      <c r="P548" s="189">
        <f t="shared" si="67"/>
        <v>2165.6959999999999</v>
      </c>
      <c r="Q548" s="189" t="e">
        <f t="shared" si="70"/>
        <v>#VALUE!</v>
      </c>
      <c r="R548" s="189" t="e">
        <f t="shared" si="71"/>
        <v>#VALUE!</v>
      </c>
      <c r="S548" s="43" t="str">
        <f t="shared" si="68"/>
        <v>E</v>
      </c>
      <c r="T548" s="43">
        <f t="shared" si="72"/>
        <v>17.98</v>
      </c>
      <c r="U548" s="43">
        <f t="shared" si="69"/>
        <v>0</v>
      </c>
      <c r="V548" s="43">
        <f>IF(N548&lt;&gt;0,IF(N548=SVS,0,IF(N548=SVSg,0,IF(N548=Stundenverrechnungssatz!G588,0,IF(N548=Stundenverrechnungssatz!I588,0,IF(N548=Stundenverrechnungssatz!K588,0,IF(N548=Stundenverrechnungssatz!M588,0,1)))))))</f>
        <v>0</v>
      </c>
      <c r="W548" s="44"/>
    </row>
    <row r="549" spans="1:23" s="45" customFormat="1" ht="15" customHeight="1" x14ac:dyDescent="0.2">
      <c r="A549" s="99">
        <v>543</v>
      </c>
      <c r="B549" s="99">
        <v>1</v>
      </c>
      <c r="C549" s="100" t="s">
        <v>196</v>
      </c>
      <c r="D549" s="100"/>
      <c r="E549" s="100" t="s">
        <v>458</v>
      </c>
      <c r="F549" s="100" t="s">
        <v>477</v>
      </c>
      <c r="G549" s="100" t="s">
        <v>479</v>
      </c>
      <c r="H549" s="100" t="s">
        <v>289</v>
      </c>
      <c r="I549" s="101">
        <v>21.92</v>
      </c>
      <c r="J549" s="144"/>
      <c r="K549" s="184" t="s">
        <v>50</v>
      </c>
      <c r="L549" s="138"/>
      <c r="M549" s="102">
        <v>98.8</v>
      </c>
      <c r="N549" s="139">
        <f t="shared" si="65"/>
        <v>17.98</v>
      </c>
      <c r="O549" s="140" t="str">
        <f t="shared" si="66"/>
        <v/>
      </c>
      <c r="P549" s="189">
        <f t="shared" si="67"/>
        <v>2165.6959999999999</v>
      </c>
      <c r="Q549" s="189" t="e">
        <f t="shared" si="70"/>
        <v>#VALUE!</v>
      </c>
      <c r="R549" s="189" t="e">
        <f t="shared" si="71"/>
        <v>#VALUE!</v>
      </c>
      <c r="S549" s="43" t="str">
        <f t="shared" si="68"/>
        <v>E</v>
      </c>
      <c r="T549" s="43">
        <f t="shared" si="72"/>
        <v>17.98</v>
      </c>
      <c r="U549" s="43">
        <f t="shared" si="69"/>
        <v>0</v>
      </c>
      <c r="V549" s="43">
        <f>IF(N549&lt;&gt;0,IF(N549=SVS,0,IF(N549=SVSg,0,IF(N549=Stundenverrechnungssatz!G589,0,IF(N549=Stundenverrechnungssatz!I589,0,IF(N549=Stundenverrechnungssatz!K589,0,IF(N549=Stundenverrechnungssatz!M589,0,1)))))))</f>
        <v>0</v>
      </c>
      <c r="W549" s="44"/>
    </row>
    <row r="550" spans="1:23" s="45" customFormat="1" ht="15" customHeight="1" x14ac:dyDescent="0.2">
      <c r="A550" s="51">
        <v>544</v>
      </c>
      <c r="B550" s="99">
        <v>1</v>
      </c>
      <c r="C550" s="100" t="s">
        <v>196</v>
      </c>
      <c r="D550" s="100"/>
      <c r="E550" s="100" t="s">
        <v>236</v>
      </c>
      <c r="F550" s="100" t="s">
        <v>480</v>
      </c>
      <c r="G550" s="100" t="s">
        <v>479</v>
      </c>
      <c r="H550" s="100" t="s">
        <v>391</v>
      </c>
      <c r="I550" s="101">
        <v>37.07</v>
      </c>
      <c r="J550" s="144"/>
      <c r="K550" s="184" t="s">
        <v>49</v>
      </c>
      <c r="L550" s="138"/>
      <c r="M550" s="102">
        <v>247.01</v>
      </c>
      <c r="N550" s="139">
        <f t="shared" si="65"/>
        <v>17.98</v>
      </c>
      <c r="O550" s="140" t="str">
        <f t="shared" si="66"/>
        <v/>
      </c>
      <c r="P550" s="189">
        <f t="shared" si="67"/>
        <v>9156.6607000000004</v>
      </c>
      <c r="Q550" s="189" t="e">
        <f t="shared" si="70"/>
        <v>#VALUE!</v>
      </c>
      <c r="R550" s="189" t="e">
        <f t="shared" si="71"/>
        <v>#VALUE!</v>
      </c>
      <c r="S550" s="43" t="str">
        <f t="shared" si="68"/>
        <v>E</v>
      </c>
      <c r="T550" s="43">
        <f t="shared" si="72"/>
        <v>17.98</v>
      </c>
      <c r="U550" s="43">
        <f t="shared" si="69"/>
        <v>0</v>
      </c>
      <c r="V550" s="43">
        <f>IF(N550&lt;&gt;0,IF(N550=SVS,0,IF(N550=SVSg,0,IF(N550=Stundenverrechnungssatz!G590,0,IF(N550=Stundenverrechnungssatz!I590,0,IF(N550=Stundenverrechnungssatz!K590,0,IF(N550=Stundenverrechnungssatz!M590,0,1)))))))</f>
        <v>0</v>
      </c>
      <c r="W550" s="44"/>
    </row>
    <row r="551" spans="1:23" s="45" customFormat="1" ht="15" customHeight="1" x14ac:dyDescent="0.2">
      <c r="A551" s="99">
        <v>545</v>
      </c>
      <c r="B551" s="99">
        <v>1</v>
      </c>
      <c r="C551" s="100" t="s">
        <v>196</v>
      </c>
      <c r="D551" s="100"/>
      <c r="E551" s="100" t="s">
        <v>320</v>
      </c>
      <c r="F551" s="100" t="s">
        <v>480</v>
      </c>
      <c r="G551" s="100" t="s">
        <v>479</v>
      </c>
      <c r="H551" s="100" t="s">
        <v>391</v>
      </c>
      <c r="I551" s="101">
        <v>32.090000000000003</v>
      </c>
      <c r="J551" s="144"/>
      <c r="K551" s="184" t="s">
        <v>49</v>
      </c>
      <c r="L551" s="138"/>
      <c r="M551" s="102">
        <v>247.01</v>
      </c>
      <c r="N551" s="139">
        <f t="shared" si="65"/>
        <v>17.98</v>
      </c>
      <c r="O551" s="140" t="str">
        <f t="shared" si="66"/>
        <v/>
      </c>
      <c r="P551" s="189">
        <f t="shared" si="67"/>
        <v>7926.5509000000002</v>
      </c>
      <c r="Q551" s="189" t="e">
        <f t="shared" si="70"/>
        <v>#VALUE!</v>
      </c>
      <c r="R551" s="189" t="e">
        <f t="shared" si="71"/>
        <v>#VALUE!</v>
      </c>
      <c r="S551" s="43" t="str">
        <f t="shared" si="68"/>
        <v>E</v>
      </c>
      <c r="T551" s="43">
        <f t="shared" si="72"/>
        <v>17.98</v>
      </c>
      <c r="U551" s="43">
        <f t="shared" si="69"/>
        <v>0</v>
      </c>
      <c r="V551" s="43">
        <f>IF(N551&lt;&gt;0,IF(N551=SVS,0,IF(N551=SVSg,0,IF(N551=Stundenverrechnungssatz!G591,0,IF(N551=Stundenverrechnungssatz!I591,0,IF(N551=Stundenverrechnungssatz!K591,0,IF(N551=Stundenverrechnungssatz!M591,0,1)))))))</f>
        <v>0</v>
      </c>
      <c r="W551" s="44"/>
    </row>
    <row r="552" spans="1:23" s="45" customFormat="1" ht="15" customHeight="1" x14ac:dyDescent="0.2">
      <c r="A552" s="51">
        <v>546</v>
      </c>
      <c r="B552" s="99">
        <v>1</v>
      </c>
      <c r="C552" s="100" t="s">
        <v>196</v>
      </c>
      <c r="D552" s="100"/>
      <c r="E552" s="100" t="s">
        <v>421</v>
      </c>
      <c r="F552" s="100" t="s">
        <v>480</v>
      </c>
      <c r="G552" s="100" t="s">
        <v>479</v>
      </c>
      <c r="H552" s="100" t="s">
        <v>391</v>
      </c>
      <c r="I552" s="101">
        <v>35.65</v>
      </c>
      <c r="J552" s="144"/>
      <c r="K552" s="184" t="s">
        <v>50</v>
      </c>
      <c r="L552" s="138"/>
      <c r="M552" s="102">
        <v>98.8</v>
      </c>
      <c r="N552" s="139">
        <f t="shared" si="65"/>
        <v>17.98</v>
      </c>
      <c r="O552" s="140" t="str">
        <f t="shared" si="66"/>
        <v/>
      </c>
      <c r="P552" s="189">
        <f t="shared" si="67"/>
        <v>3522.22</v>
      </c>
      <c r="Q552" s="189" t="e">
        <f t="shared" si="70"/>
        <v>#VALUE!</v>
      </c>
      <c r="R552" s="189" t="e">
        <f t="shared" si="71"/>
        <v>#VALUE!</v>
      </c>
      <c r="S552" s="43" t="str">
        <f t="shared" si="68"/>
        <v>E</v>
      </c>
      <c r="T552" s="43">
        <f t="shared" si="72"/>
        <v>17.98</v>
      </c>
      <c r="U552" s="43">
        <f t="shared" si="69"/>
        <v>0</v>
      </c>
      <c r="V552" s="43">
        <f>IF(N552&lt;&gt;0,IF(N552=SVS,0,IF(N552=SVSg,0,IF(N552=Stundenverrechnungssatz!G592,0,IF(N552=Stundenverrechnungssatz!I592,0,IF(N552=Stundenverrechnungssatz!K592,0,IF(N552=Stundenverrechnungssatz!M592,0,1)))))))</f>
        <v>0</v>
      </c>
      <c r="W552" s="44"/>
    </row>
    <row r="553" spans="1:23" s="44" customFormat="1" ht="15" customHeight="1" x14ac:dyDescent="0.2">
      <c r="A553" s="99">
        <v>547</v>
      </c>
      <c r="B553" s="99">
        <v>1</v>
      </c>
      <c r="C553" s="100" t="s">
        <v>196</v>
      </c>
      <c r="D553" s="100"/>
      <c r="E553" s="100" t="s">
        <v>438</v>
      </c>
      <c r="F553" s="100" t="s">
        <v>480</v>
      </c>
      <c r="G553" s="100" t="s">
        <v>479</v>
      </c>
      <c r="H553" s="100" t="s">
        <v>391</v>
      </c>
      <c r="I553" s="101">
        <v>25.65</v>
      </c>
      <c r="J553" s="144"/>
      <c r="K553" s="184" t="s">
        <v>50</v>
      </c>
      <c r="L553" s="138"/>
      <c r="M553" s="102">
        <v>98.8</v>
      </c>
      <c r="N553" s="139">
        <f t="shared" si="65"/>
        <v>17.98</v>
      </c>
      <c r="O553" s="140" t="str">
        <f t="shared" si="66"/>
        <v/>
      </c>
      <c r="P553" s="189">
        <f t="shared" si="67"/>
        <v>2534.2199999999998</v>
      </c>
      <c r="Q553" s="189" t="e">
        <f t="shared" si="70"/>
        <v>#VALUE!</v>
      </c>
      <c r="R553" s="189" t="e">
        <f t="shared" si="71"/>
        <v>#VALUE!</v>
      </c>
      <c r="S553" s="43" t="str">
        <f t="shared" si="68"/>
        <v>E</v>
      </c>
      <c r="T553" s="43">
        <f t="shared" si="72"/>
        <v>17.98</v>
      </c>
      <c r="U553" s="43">
        <f t="shared" si="69"/>
        <v>0</v>
      </c>
      <c r="V553" s="43">
        <f>IF(N553&lt;&gt;0,IF(N553=SVS,0,IF(N553=SVSg,0,IF(N553=Stundenverrechnungssatz!G593,0,IF(N553=Stundenverrechnungssatz!I593,0,IF(N553=Stundenverrechnungssatz!K593,0,IF(N553=Stundenverrechnungssatz!M593,0,1)))))))</f>
        <v>0</v>
      </c>
    </row>
    <row r="554" spans="1:23" s="44" customFormat="1" ht="15" customHeight="1" x14ac:dyDescent="0.2">
      <c r="A554" s="51">
        <v>548</v>
      </c>
      <c r="B554" s="99">
        <v>1</v>
      </c>
      <c r="C554" s="100" t="s">
        <v>196</v>
      </c>
      <c r="D554" s="100"/>
      <c r="E554" s="100" t="s">
        <v>450</v>
      </c>
      <c r="F554" s="100" t="s">
        <v>480</v>
      </c>
      <c r="G554" s="100" t="s">
        <v>479</v>
      </c>
      <c r="H554" s="100" t="s">
        <v>391</v>
      </c>
      <c r="I554" s="101">
        <v>26.65</v>
      </c>
      <c r="J554" s="144"/>
      <c r="K554" s="184" t="s">
        <v>50</v>
      </c>
      <c r="L554" s="138"/>
      <c r="M554" s="102">
        <v>98.8</v>
      </c>
      <c r="N554" s="139">
        <f t="shared" si="65"/>
        <v>17.98</v>
      </c>
      <c r="O554" s="140" t="str">
        <f t="shared" si="66"/>
        <v/>
      </c>
      <c r="P554" s="189">
        <f t="shared" si="67"/>
        <v>2633.02</v>
      </c>
      <c r="Q554" s="189" t="e">
        <f t="shared" si="70"/>
        <v>#VALUE!</v>
      </c>
      <c r="R554" s="189" t="e">
        <f t="shared" si="71"/>
        <v>#VALUE!</v>
      </c>
      <c r="S554" s="43" t="str">
        <f t="shared" si="68"/>
        <v>E</v>
      </c>
      <c r="T554" s="43">
        <f t="shared" si="72"/>
        <v>17.98</v>
      </c>
      <c r="U554" s="43">
        <f t="shared" si="69"/>
        <v>0</v>
      </c>
      <c r="V554" s="43">
        <f>IF(N554&lt;&gt;0,IF(N554=SVS,0,IF(N554=SVSg,0,IF(N554=Stundenverrechnungssatz!G594,0,IF(N554=Stundenverrechnungssatz!I594,0,IF(N554=Stundenverrechnungssatz!K594,0,IF(N554=Stundenverrechnungssatz!M594,0,1)))))))</f>
        <v>0</v>
      </c>
    </row>
    <row r="555" spans="1:23" s="44" customFormat="1" ht="15" customHeight="1" x14ac:dyDescent="0.2">
      <c r="A555" s="99">
        <v>549</v>
      </c>
      <c r="B555" s="99">
        <v>1</v>
      </c>
      <c r="C555" s="100" t="s">
        <v>196</v>
      </c>
      <c r="D555" s="100"/>
      <c r="E555" s="100" t="s">
        <v>458</v>
      </c>
      <c r="F555" s="100" t="s">
        <v>480</v>
      </c>
      <c r="G555" s="100" t="s">
        <v>479</v>
      </c>
      <c r="H555" s="100" t="s">
        <v>391</v>
      </c>
      <c r="I555" s="101">
        <v>35.65</v>
      </c>
      <c r="J555" s="144"/>
      <c r="K555" s="184" t="s">
        <v>50</v>
      </c>
      <c r="L555" s="138"/>
      <c r="M555" s="102">
        <v>98.8</v>
      </c>
      <c r="N555" s="139">
        <f t="shared" si="65"/>
        <v>17.98</v>
      </c>
      <c r="O555" s="140" t="str">
        <f t="shared" si="66"/>
        <v/>
      </c>
      <c r="P555" s="189">
        <f t="shared" si="67"/>
        <v>3522.22</v>
      </c>
      <c r="Q555" s="189" t="e">
        <f t="shared" si="70"/>
        <v>#VALUE!</v>
      </c>
      <c r="R555" s="189" t="e">
        <f t="shared" si="71"/>
        <v>#VALUE!</v>
      </c>
      <c r="S555" s="43" t="str">
        <f t="shared" si="68"/>
        <v>E</v>
      </c>
      <c r="T555" s="43">
        <f t="shared" si="72"/>
        <v>17.98</v>
      </c>
      <c r="U555" s="43">
        <f t="shared" si="69"/>
        <v>0</v>
      </c>
      <c r="V555" s="43">
        <f>IF(N555&lt;&gt;0,IF(N555=SVS,0,IF(N555=SVSg,0,IF(N555=Stundenverrechnungssatz!G595,0,IF(N555=Stundenverrechnungssatz!I595,0,IF(N555=Stundenverrechnungssatz!K595,0,IF(N555=Stundenverrechnungssatz!M595,0,1)))))))</f>
        <v>0</v>
      </c>
    </row>
    <row r="556" spans="1:23" s="44" customFormat="1" ht="15" customHeight="1" x14ac:dyDescent="0.2">
      <c r="A556" s="51">
        <v>550</v>
      </c>
      <c r="B556" s="99">
        <v>1</v>
      </c>
      <c r="C556" s="100" t="s">
        <v>639</v>
      </c>
      <c r="D556" s="100"/>
      <c r="E556" s="100" t="s">
        <v>58</v>
      </c>
      <c r="F556" s="100" t="s">
        <v>198</v>
      </c>
      <c r="G556" s="100" t="s">
        <v>212</v>
      </c>
      <c r="H556" s="100" t="s">
        <v>200</v>
      </c>
      <c r="I556" s="101">
        <v>40.270000000000003</v>
      </c>
      <c r="J556" s="144"/>
      <c r="K556" s="184" t="s">
        <v>33</v>
      </c>
      <c r="L556" s="138"/>
      <c r="M556" s="102">
        <v>0</v>
      </c>
      <c r="N556" s="139">
        <f t="shared" si="65"/>
        <v>17.98</v>
      </c>
      <c r="O556" s="140">
        <f t="shared" si="66"/>
        <v>1.0000000000000001E-5</v>
      </c>
      <c r="P556" s="189">
        <f t="shared" si="67"/>
        <v>0</v>
      </c>
      <c r="Q556" s="189">
        <f t="shared" si="70"/>
        <v>0</v>
      </c>
      <c r="R556" s="189">
        <f t="shared" si="71"/>
        <v>0</v>
      </c>
      <c r="S556" s="43" t="str">
        <f t="shared" si="68"/>
        <v>N</v>
      </c>
      <c r="T556" s="43">
        <f t="shared" si="72"/>
        <v>17.98</v>
      </c>
      <c r="U556" s="43">
        <f t="shared" si="69"/>
        <v>0</v>
      </c>
      <c r="V556" s="43">
        <f>IF(N556&lt;&gt;0,IF(N556=SVS,0,IF(N556=SVSg,0,IF(N556=Stundenverrechnungssatz!G596,0,IF(N556=Stundenverrechnungssatz!I596,0,IF(N556=Stundenverrechnungssatz!K596,0,IF(N556=Stundenverrechnungssatz!M596,0,1)))))))</f>
        <v>0</v>
      </c>
    </row>
    <row r="557" spans="1:23" s="44" customFormat="1" ht="15" customHeight="1" x14ac:dyDescent="0.2">
      <c r="A557" s="99">
        <v>551</v>
      </c>
      <c r="B557" s="99">
        <v>1</v>
      </c>
      <c r="C557" s="100" t="s">
        <v>639</v>
      </c>
      <c r="D557" s="100"/>
      <c r="E557" s="100" t="s">
        <v>58</v>
      </c>
      <c r="F557" s="100"/>
      <c r="G557" s="100" t="s">
        <v>482</v>
      </c>
      <c r="H557" s="100" t="s">
        <v>200</v>
      </c>
      <c r="I557" s="101">
        <v>20.71</v>
      </c>
      <c r="J557" s="144"/>
      <c r="K557" s="184" t="s">
        <v>33</v>
      </c>
      <c r="L557" s="138"/>
      <c r="M557" s="102">
        <v>0</v>
      </c>
      <c r="N557" s="139">
        <f t="shared" si="65"/>
        <v>17.98</v>
      </c>
      <c r="O557" s="140">
        <f t="shared" si="66"/>
        <v>1.0000000000000001E-5</v>
      </c>
      <c r="P557" s="189">
        <f t="shared" si="67"/>
        <v>0</v>
      </c>
      <c r="Q557" s="189">
        <f t="shared" si="70"/>
        <v>0</v>
      </c>
      <c r="R557" s="189">
        <f t="shared" si="71"/>
        <v>0</v>
      </c>
      <c r="S557" s="43" t="str">
        <f t="shared" si="68"/>
        <v>N</v>
      </c>
      <c r="T557" s="43">
        <f t="shared" si="72"/>
        <v>17.98</v>
      </c>
      <c r="U557" s="43">
        <f t="shared" si="69"/>
        <v>0</v>
      </c>
      <c r="V557" s="43">
        <f>IF(N557&lt;&gt;0,IF(N557=SVS,0,IF(N557=SVSg,0,IF(N557=Stundenverrechnungssatz!G597,0,IF(N557=Stundenverrechnungssatz!I597,0,IF(N557=Stundenverrechnungssatz!K597,0,IF(N557=Stundenverrechnungssatz!M597,0,1)))))))</f>
        <v>0</v>
      </c>
    </row>
    <row r="558" spans="1:23" s="44" customFormat="1" ht="15" customHeight="1" x14ac:dyDescent="0.2">
      <c r="A558" s="51">
        <v>552</v>
      </c>
      <c r="B558" s="99">
        <v>1</v>
      </c>
      <c r="C558" s="100" t="s">
        <v>639</v>
      </c>
      <c r="D558" s="100"/>
      <c r="E558" s="100" t="s">
        <v>58</v>
      </c>
      <c r="F558" s="100" t="s">
        <v>202</v>
      </c>
      <c r="G558" s="100" t="s">
        <v>203</v>
      </c>
      <c r="H558" s="100" t="s">
        <v>200</v>
      </c>
      <c r="I558" s="101">
        <v>20.64</v>
      </c>
      <c r="J558" s="144"/>
      <c r="K558" s="184" t="s">
        <v>33</v>
      </c>
      <c r="L558" s="138"/>
      <c r="M558" s="102">
        <v>0</v>
      </c>
      <c r="N558" s="139">
        <f t="shared" si="65"/>
        <v>17.98</v>
      </c>
      <c r="O558" s="140">
        <f t="shared" si="66"/>
        <v>1.0000000000000001E-5</v>
      </c>
      <c r="P558" s="189">
        <f t="shared" si="67"/>
        <v>0</v>
      </c>
      <c r="Q558" s="189">
        <f t="shared" si="70"/>
        <v>0</v>
      </c>
      <c r="R558" s="189">
        <f t="shared" si="71"/>
        <v>0</v>
      </c>
      <c r="S558" s="43" t="str">
        <f t="shared" si="68"/>
        <v>N</v>
      </c>
      <c r="T558" s="43">
        <f t="shared" si="72"/>
        <v>17.98</v>
      </c>
      <c r="U558" s="43">
        <f t="shared" si="69"/>
        <v>0</v>
      </c>
      <c r="V558" s="43">
        <f>IF(N558&lt;&gt;0,IF(N558=SVS,0,IF(N558=SVSg,0,IF(N558=Stundenverrechnungssatz!G598,0,IF(N558=Stundenverrechnungssatz!I598,0,IF(N558=Stundenverrechnungssatz!K598,0,IF(N558=Stundenverrechnungssatz!M598,0,1)))))))</f>
        <v>0</v>
      </c>
    </row>
    <row r="559" spans="1:23" s="44" customFormat="1" ht="15" customHeight="1" x14ac:dyDescent="0.2">
      <c r="A559" s="99">
        <v>553</v>
      </c>
      <c r="B559" s="99">
        <v>1</v>
      </c>
      <c r="C559" s="100" t="s">
        <v>639</v>
      </c>
      <c r="D559" s="100"/>
      <c r="E559" s="100" t="s">
        <v>58</v>
      </c>
      <c r="F559" s="100" t="s">
        <v>206</v>
      </c>
      <c r="G559" s="100" t="s">
        <v>203</v>
      </c>
      <c r="H559" s="100" t="s">
        <v>200</v>
      </c>
      <c r="I559" s="101">
        <v>3.11</v>
      </c>
      <c r="J559" s="144"/>
      <c r="K559" s="184" t="s">
        <v>33</v>
      </c>
      <c r="L559" s="138"/>
      <c r="M559" s="102">
        <v>0</v>
      </c>
      <c r="N559" s="139">
        <f t="shared" si="65"/>
        <v>17.98</v>
      </c>
      <c r="O559" s="140">
        <f t="shared" si="66"/>
        <v>1.0000000000000001E-5</v>
      </c>
      <c r="P559" s="189">
        <f t="shared" si="67"/>
        <v>0</v>
      </c>
      <c r="Q559" s="189">
        <f t="shared" si="70"/>
        <v>0</v>
      </c>
      <c r="R559" s="189">
        <f t="shared" si="71"/>
        <v>0</v>
      </c>
      <c r="S559" s="43" t="str">
        <f t="shared" si="68"/>
        <v>N</v>
      </c>
      <c r="T559" s="43">
        <f t="shared" si="72"/>
        <v>17.98</v>
      </c>
      <c r="U559" s="43">
        <f t="shared" si="69"/>
        <v>0</v>
      </c>
      <c r="V559" s="43">
        <f>IF(N559&lt;&gt;0,IF(N559=SVS,0,IF(N559=SVSg,0,IF(N559=Stundenverrechnungssatz!G599,0,IF(N559=Stundenverrechnungssatz!I599,0,IF(N559=Stundenverrechnungssatz!K599,0,IF(N559=Stundenverrechnungssatz!M599,0,1)))))))</f>
        <v>0</v>
      </c>
    </row>
    <row r="560" spans="1:23" s="44" customFormat="1" ht="15" customHeight="1" x14ac:dyDescent="0.2">
      <c r="A560" s="51">
        <v>554</v>
      </c>
      <c r="B560" s="99">
        <v>1</v>
      </c>
      <c r="C560" s="100" t="s">
        <v>639</v>
      </c>
      <c r="D560" s="100"/>
      <c r="E560" s="100" t="s">
        <v>58</v>
      </c>
      <c r="F560" s="100" t="s">
        <v>208</v>
      </c>
      <c r="G560" s="100" t="s">
        <v>203</v>
      </c>
      <c r="H560" s="100" t="s">
        <v>322</v>
      </c>
      <c r="I560" s="101">
        <v>34.909999999999997</v>
      </c>
      <c r="J560" s="144"/>
      <c r="K560" s="184" t="s">
        <v>33</v>
      </c>
      <c r="L560" s="138"/>
      <c r="M560" s="102">
        <v>0</v>
      </c>
      <c r="N560" s="139">
        <f t="shared" si="65"/>
        <v>17.98</v>
      </c>
      <c r="O560" s="140">
        <f t="shared" si="66"/>
        <v>1.0000000000000001E-5</v>
      </c>
      <c r="P560" s="189">
        <f t="shared" si="67"/>
        <v>0</v>
      </c>
      <c r="Q560" s="189">
        <f t="shared" si="70"/>
        <v>0</v>
      </c>
      <c r="R560" s="189">
        <f t="shared" si="71"/>
        <v>0</v>
      </c>
      <c r="S560" s="43" t="str">
        <f t="shared" si="68"/>
        <v>N</v>
      </c>
      <c r="T560" s="43">
        <f t="shared" si="72"/>
        <v>17.98</v>
      </c>
      <c r="U560" s="43">
        <f t="shared" si="69"/>
        <v>0</v>
      </c>
      <c r="V560" s="43">
        <f>IF(N560&lt;&gt;0,IF(N560=SVS,0,IF(N560=SVSg,0,IF(N560=Stundenverrechnungssatz!G600,0,IF(N560=Stundenverrechnungssatz!I600,0,IF(N560=Stundenverrechnungssatz!K600,0,IF(N560=Stundenverrechnungssatz!M600,0,1)))))))</f>
        <v>0</v>
      </c>
    </row>
    <row r="561" spans="1:22" s="44" customFormat="1" ht="15" customHeight="1" x14ac:dyDescent="0.2">
      <c r="A561" s="99">
        <v>555</v>
      </c>
      <c r="B561" s="99">
        <v>1</v>
      </c>
      <c r="C561" s="100" t="s">
        <v>639</v>
      </c>
      <c r="D561" s="100"/>
      <c r="E561" s="100" t="s">
        <v>58</v>
      </c>
      <c r="F561" s="100"/>
      <c r="G561" s="100" t="s">
        <v>483</v>
      </c>
      <c r="H561" s="100" t="s">
        <v>200</v>
      </c>
      <c r="I561" s="101">
        <v>14.99</v>
      </c>
      <c r="J561" s="144"/>
      <c r="K561" s="184" t="s">
        <v>33</v>
      </c>
      <c r="L561" s="138"/>
      <c r="M561" s="102">
        <v>0</v>
      </c>
      <c r="N561" s="139">
        <f t="shared" si="65"/>
        <v>17.98</v>
      </c>
      <c r="O561" s="140">
        <f t="shared" si="66"/>
        <v>1.0000000000000001E-5</v>
      </c>
      <c r="P561" s="189">
        <f t="shared" si="67"/>
        <v>0</v>
      </c>
      <c r="Q561" s="189">
        <f t="shared" si="70"/>
        <v>0</v>
      </c>
      <c r="R561" s="189">
        <f t="shared" si="71"/>
        <v>0</v>
      </c>
      <c r="S561" s="43" t="str">
        <f t="shared" si="68"/>
        <v>N</v>
      </c>
      <c r="T561" s="43">
        <f t="shared" si="72"/>
        <v>17.98</v>
      </c>
      <c r="U561" s="43">
        <f t="shared" si="69"/>
        <v>0</v>
      </c>
      <c r="V561" s="43">
        <f>IF(N561&lt;&gt;0,IF(N561=SVS,0,IF(N561=SVSg,0,IF(N561=Stundenverrechnungssatz!G601,0,IF(N561=Stundenverrechnungssatz!I601,0,IF(N561=Stundenverrechnungssatz!K601,0,IF(N561=Stundenverrechnungssatz!M601,0,1)))))))</f>
        <v>0</v>
      </c>
    </row>
    <row r="562" spans="1:22" s="44" customFormat="1" ht="15" customHeight="1" x14ac:dyDescent="0.2">
      <c r="A562" s="51">
        <v>556</v>
      </c>
      <c r="B562" s="99">
        <v>1</v>
      </c>
      <c r="C562" s="100" t="s">
        <v>639</v>
      </c>
      <c r="D562" s="100"/>
      <c r="E562" s="100" t="s">
        <v>58</v>
      </c>
      <c r="F562" s="100" t="s">
        <v>484</v>
      </c>
      <c r="G562" s="100" t="s">
        <v>203</v>
      </c>
      <c r="H562" s="100" t="s">
        <v>200</v>
      </c>
      <c r="I562" s="101">
        <v>2.68</v>
      </c>
      <c r="J562" s="144"/>
      <c r="K562" s="184" t="s">
        <v>33</v>
      </c>
      <c r="L562" s="138"/>
      <c r="M562" s="102">
        <v>0</v>
      </c>
      <c r="N562" s="139">
        <f t="shared" si="65"/>
        <v>17.98</v>
      </c>
      <c r="O562" s="140">
        <f t="shared" si="66"/>
        <v>1.0000000000000001E-5</v>
      </c>
      <c r="P562" s="189">
        <f t="shared" si="67"/>
        <v>0</v>
      </c>
      <c r="Q562" s="189">
        <f t="shared" si="70"/>
        <v>0</v>
      </c>
      <c r="R562" s="189">
        <f t="shared" si="71"/>
        <v>0</v>
      </c>
      <c r="S562" s="43" t="str">
        <f t="shared" si="68"/>
        <v>N</v>
      </c>
      <c r="T562" s="43">
        <f t="shared" si="72"/>
        <v>17.98</v>
      </c>
      <c r="U562" s="43">
        <f t="shared" si="69"/>
        <v>0</v>
      </c>
      <c r="V562" s="43">
        <f>IF(N562&lt;&gt;0,IF(N562=SVS,0,IF(N562=SVSg,0,IF(N562=Stundenverrechnungssatz!G602,0,IF(N562=Stundenverrechnungssatz!I602,0,IF(N562=Stundenverrechnungssatz!K602,0,IF(N562=Stundenverrechnungssatz!M602,0,1)))))))</f>
        <v>0</v>
      </c>
    </row>
    <row r="563" spans="1:22" s="44" customFormat="1" ht="15" customHeight="1" x14ac:dyDescent="0.2">
      <c r="A563" s="99">
        <v>557</v>
      </c>
      <c r="B563" s="99">
        <v>1</v>
      </c>
      <c r="C563" s="100" t="s">
        <v>639</v>
      </c>
      <c r="D563" s="100"/>
      <c r="E563" s="100" t="s">
        <v>58</v>
      </c>
      <c r="F563" s="100" t="s">
        <v>209</v>
      </c>
      <c r="G563" s="100" t="s">
        <v>203</v>
      </c>
      <c r="H563" s="100" t="s">
        <v>200</v>
      </c>
      <c r="I563" s="101">
        <v>24.99</v>
      </c>
      <c r="J563" s="144"/>
      <c r="K563" s="184" t="s">
        <v>33</v>
      </c>
      <c r="L563" s="138"/>
      <c r="M563" s="102">
        <v>0</v>
      </c>
      <c r="N563" s="139">
        <f t="shared" si="65"/>
        <v>17.98</v>
      </c>
      <c r="O563" s="140">
        <f t="shared" si="66"/>
        <v>1.0000000000000001E-5</v>
      </c>
      <c r="P563" s="189">
        <f t="shared" si="67"/>
        <v>0</v>
      </c>
      <c r="Q563" s="189">
        <f t="shared" si="70"/>
        <v>0</v>
      </c>
      <c r="R563" s="189">
        <f t="shared" si="71"/>
        <v>0</v>
      </c>
      <c r="S563" s="43" t="str">
        <f t="shared" si="68"/>
        <v>N</v>
      </c>
      <c r="T563" s="43">
        <f t="shared" si="72"/>
        <v>17.98</v>
      </c>
      <c r="U563" s="43">
        <f t="shared" si="69"/>
        <v>0</v>
      </c>
      <c r="V563" s="43">
        <f>IF(N563&lt;&gt;0,IF(N563=SVS,0,IF(N563=SVSg,0,IF(N563=Stundenverrechnungssatz!G603,0,IF(N563=Stundenverrechnungssatz!I603,0,IF(N563=Stundenverrechnungssatz!K603,0,IF(N563=Stundenverrechnungssatz!M603,0,1)))))))</f>
        <v>0</v>
      </c>
    </row>
    <row r="564" spans="1:22" s="44" customFormat="1" ht="15" customHeight="1" x14ac:dyDescent="0.2">
      <c r="A564" s="51">
        <v>558</v>
      </c>
      <c r="B564" s="99">
        <v>1</v>
      </c>
      <c r="C564" s="100" t="s">
        <v>639</v>
      </c>
      <c r="D564" s="100"/>
      <c r="E564" s="100" t="s">
        <v>58</v>
      </c>
      <c r="F564" s="100"/>
      <c r="G564" s="100" t="s">
        <v>485</v>
      </c>
      <c r="H564" s="100" t="s">
        <v>486</v>
      </c>
      <c r="I564" s="101">
        <v>19.02</v>
      </c>
      <c r="J564" s="144"/>
      <c r="K564" s="184" t="s">
        <v>33</v>
      </c>
      <c r="L564" s="138"/>
      <c r="M564" s="102">
        <v>0</v>
      </c>
      <c r="N564" s="139">
        <f t="shared" si="65"/>
        <v>17.98</v>
      </c>
      <c r="O564" s="140">
        <f t="shared" si="66"/>
        <v>1.0000000000000001E-5</v>
      </c>
      <c r="P564" s="189">
        <f t="shared" si="67"/>
        <v>0</v>
      </c>
      <c r="Q564" s="189">
        <f t="shared" si="70"/>
        <v>0</v>
      </c>
      <c r="R564" s="189">
        <f t="shared" si="71"/>
        <v>0</v>
      </c>
      <c r="S564" s="43" t="str">
        <f t="shared" si="68"/>
        <v>N</v>
      </c>
      <c r="T564" s="43">
        <f t="shared" si="72"/>
        <v>17.98</v>
      </c>
      <c r="U564" s="43">
        <f t="shared" si="69"/>
        <v>0</v>
      </c>
      <c r="V564" s="43">
        <f>IF(N564&lt;&gt;0,IF(N564=SVS,0,IF(N564=SVSg,0,IF(N564=Stundenverrechnungssatz!G604,0,IF(N564=Stundenverrechnungssatz!I604,0,IF(N564=Stundenverrechnungssatz!K604,0,IF(N564=Stundenverrechnungssatz!M604,0,1)))))))</f>
        <v>0</v>
      </c>
    </row>
    <row r="565" spans="1:22" s="44" customFormat="1" ht="15" customHeight="1" x14ac:dyDescent="0.2">
      <c r="A565" s="99">
        <v>559</v>
      </c>
      <c r="B565" s="99">
        <v>1</v>
      </c>
      <c r="C565" s="100" t="s">
        <v>639</v>
      </c>
      <c r="D565" s="100"/>
      <c r="E565" s="100" t="s">
        <v>58</v>
      </c>
      <c r="F565" s="100" t="s">
        <v>211</v>
      </c>
      <c r="G565" s="100" t="s">
        <v>203</v>
      </c>
      <c r="H565" s="100" t="s">
        <v>200</v>
      </c>
      <c r="I565" s="101">
        <v>14.59</v>
      </c>
      <c r="J565" s="144"/>
      <c r="K565" s="184" t="s">
        <v>33</v>
      </c>
      <c r="L565" s="138"/>
      <c r="M565" s="102">
        <v>0</v>
      </c>
      <c r="N565" s="139">
        <f t="shared" si="65"/>
        <v>17.98</v>
      </c>
      <c r="O565" s="140">
        <f t="shared" si="66"/>
        <v>1.0000000000000001E-5</v>
      </c>
      <c r="P565" s="189">
        <f t="shared" si="67"/>
        <v>0</v>
      </c>
      <c r="Q565" s="189">
        <f t="shared" si="70"/>
        <v>0</v>
      </c>
      <c r="R565" s="189">
        <f t="shared" si="71"/>
        <v>0</v>
      </c>
      <c r="S565" s="43" t="str">
        <f t="shared" si="68"/>
        <v>N</v>
      </c>
      <c r="T565" s="43">
        <f t="shared" si="72"/>
        <v>17.98</v>
      </c>
      <c r="U565" s="43">
        <f t="shared" si="69"/>
        <v>0</v>
      </c>
      <c r="V565" s="43">
        <f>IF(N565&lt;&gt;0,IF(N565=SVS,0,IF(N565=SVSg,0,IF(N565=Stundenverrechnungssatz!G605,0,IF(N565=Stundenverrechnungssatz!I605,0,IF(N565=Stundenverrechnungssatz!K605,0,IF(N565=Stundenverrechnungssatz!M605,0,1)))))))</f>
        <v>0</v>
      </c>
    </row>
    <row r="566" spans="1:22" s="44" customFormat="1" ht="15" customHeight="1" x14ac:dyDescent="0.2">
      <c r="A566" s="51">
        <v>560</v>
      </c>
      <c r="B566" s="99">
        <v>1</v>
      </c>
      <c r="C566" s="100" t="s">
        <v>639</v>
      </c>
      <c r="D566" s="100"/>
      <c r="E566" s="100" t="s">
        <v>58</v>
      </c>
      <c r="F566" s="100" t="s">
        <v>213</v>
      </c>
      <c r="G566" s="100" t="s">
        <v>203</v>
      </c>
      <c r="H566" s="100" t="s">
        <v>200</v>
      </c>
      <c r="I566" s="101">
        <v>38.29</v>
      </c>
      <c r="J566" s="144"/>
      <c r="K566" s="184" t="s">
        <v>33</v>
      </c>
      <c r="L566" s="138"/>
      <c r="M566" s="102">
        <v>0</v>
      </c>
      <c r="N566" s="139">
        <f t="shared" si="65"/>
        <v>17.98</v>
      </c>
      <c r="O566" s="140">
        <f t="shared" si="66"/>
        <v>1.0000000000000001E-5</v>
      </c>
      <c r="P566" s="189">
        <f t="shared" si="67"/>
        <v>0</v>
      </c>
      <c r="Q566" s="189">
        <f t="shared" si="70"/>
        <v>0</v>
      </c>
      <c r="R566" s="189">
        <f t="shared" si="71"/>
        <v>0</v>
      </c>
      <c r="S566" s="43" t="str">
        <f t="shared" si="68"/>
        <v>N</v>
      </c>
      <c r="T566" s="43">
        <f t="shared" si="72"/>
        <v>17.98</v>
      </c>
      <c r="U566" s="43">
        <f t="shared" si="69"/>
        <v>0</v>
      </c>
      <c r="V566" s="43">
        <f>IF(N566&lt;&gt;0,IF(N566=SVS,0,IF(N566=SVSg,0,IF(N566=Stundenverrechnungssatz!G606,0,IF(N566=Stundenverrechnungssatz!I606,0,IF(N566=Stundenverrechnungssatz!K606,0,IF(N566=Stundenverrechnungssatz!M606,0,1)))))))</f>
        <v>0</v>
      </c>
    </row>
    <row r="567" spans="1:22" s="44" customFormat="1" ht="15" customHeight="1" x14ac:dyDescent="0.2">
      <c r="A567" s="99">
        <v>561</v>
      </c>
      <c r="B567" s="99">
        <v>1</v>
      </c>
      <c r="C567" s="100" t="s">
        <v>639</v>
      </c>
      <c r="D567" s="100"/>
      <c r="E567" s="100" t="s">
        <v>58</v>
      </c>
      <c r="F567" s="100" t="s">
        <v>215</v>
      </c>
      <c r="G567" s="100" t="s">
        <v>203</v>
      </c>
      <c r="H567" s="100" t="s">
        <v>200</v>
      </c>
      <c r="I567" s="101">
        <v>25.47</v>
      </c>
      <c r="J567" s="144"/>
      <c r="K567" s="184" t="s">
        <v>33</v>
      </c>
      <c r="L567" s="138"/>
      <c r="M567" s="102">
        <v>0</v>
      </c>
      <c r="N567" s="139">
        <f t="shared" si="65"/>
        <v>17.98</v>
      </c>
      <c r="O567" s="140">
        <f t="shared" si="66"/>
        <v>1.0000000000000001E-5</v>
      </c>
      <c r="P567" s="189">
        <f t="shared" si="67"/>
        <v>0</v>
      </c>
      <c r="Q567" s="189">
        <f t="shared" si="70"/>
        <v>0</v>
      </c>
      <c r="R567" s="189">
        <f t="shared" si="71"/>
        <v>0</v>
      </c>
      <c r="S567" s="43" t="str">
        <f t="shared" si="68"/>
        <v>N</v>
      </c>
      <c r="T567" s="43">
        <f t="shared" si="72"/>
        <v>17.98</v>
      </c>
      <c r="U567" s="43">
        <f t="shared" si="69"/>
        <v>0</v>
      </c>
      <c r="V567" s="43">
        <f>IF(N567&lt;&gt;0,IF(N567=SVS,0,IF(N567=SVSg,0,IF(N567=Stundenverrechnungssatz!G607,0,IF(N567=Stundenverrechnungssatz!I607,0,IF(N567=Stundenverrechnungssatz!K607,0,IF(N567=Stundenverrechnungssatz!M607,0,1)))))))</f>
        <v>0</v>
      </c>
    </row>
    <row r="568" spans="1:22" s="44" customFormat="1" ht="15" customHeight="1" x14ac:dyDescent="0.2">
      <c r="A568" s="51">
        <v>562</v>
      </c>
      <c r="B568" s="99">
        <v>1</v>
      </c>
      <c r="C568" s="100" t="s">
        <v>639</v>
      </c>
      <c r="D568" s="100"/>
      <c r="E568" s="100" t="s">
        <v>58</v>
      </c>
      <c r="F568" s="100" t="s">
        <v>217</v>
      </c>
      <c r="G568" s="100" t="s">
        <v>203</v>
      </c>
      <c r="H568" s="100" t="s">
        <v>200</v>
      </c>
      <c r="I568" s="101">
        <v>15.06</v>
      </c>
      <c r="J568" s="144"/>
      <c r="K568" s="184" t="s">
        <v>33</v>
      </c>
      <c r="L568" s="138"/>
      <c r="M568" s="102">
        <v>0</v>
      </c>
      <c r="N568" s="139">
        <f t="shared" si="65"/>
        <v>17.98</v>
      </c>
      <c r="O568" s="140">
        <f t="shared" si="66"/>
        <v>1.0000000000000001E-5</v>
      </c>
      <c r="P568" s="189">
        <f t="shared" si="67"/>
        <v>0</v>
      </c>
      <c r="Q568" s="189">
        <f t="shared" si="70"/>
        <v>0</v>
      </c>
      <c r="R568" s="189">
        <f t="shared" si="71"/>
        <v>0</v>
      </c>
      <c r="S568" s="43" t="str">
        <f t="shared" si="68"/>
        <v>N</v>
      </c>
      <c r="T568" s="43">
        <f t="shared" si="72"/>
        <v>17.98</v>
      </c>
      <c r="U568" s="43">
        <f t="shared" si="69"/>
        <v>0</v>
      </c>
      <c r="V568" s="43">
        <f>IF(N568&lt;&gt;0,IF(N568=SVS,0,IF(N568=SVSg,0,IF(N568=Stundenverrechnungssatz!G608,0,IF(N568=Stundenverrechnungssatz!I608,0,IF(N568=Stundenverrechnungssatz!K608,0,IF(N568=Stundenverrechnungssatz!M608,0,1)))))))</f>
        <v>0</v>
      </c>
    </row>
    <row r="569" spans="1:22" s="44" customFormat="1" ht="15" customHeight="1" x14ac:dyDescent="0.2">
      <c r="A569" s="99">
        <v>563</v>
      </c>
      <c r="B569" s="99">
        <v>1</v>
      </c>
      <c r="C569" s="100" t="s">
        <v>639</v>
      </c>
      <c r="D569" s="100"/>
      <c r="E569" s="100" t="s">
        <v>58</v>
      </c>
      <c r="F569" s="100" t="s">
        <v>219</v>
      </c>
      <c r="G569" s="100" t="s">
        <v>238</v>
      </c>
      <c r="H569" s="100" t="s">
        <v>200</v>
      </c>
      <c r="I569" s="101">
        <v>912.7</v>
      </c>
      <c r="J569" s="144"/>
      <c r="K569" s="184" t="s">
        <v>33</v>
      </c>
      <c r="L569" s="138"/>
      <c r="M569" s="102">
        <v>0</v>
      </c>
      <c r="N569" s="139">
        <f t="shared" si="65"/>
        <v>17.98</v>
      </c>
      <c r="O569" s="140">
        <f t="shared" si="66"/>
        <v>1.0000000000000001E-5</v>
      </c>
      <c r="P569" s="189">
        <f t="shared" si="67"/>
        <v>0</v>
      </c>
      <c r="Q569" s="189">
        <f t="shared" si="70"/>
        <v>0</v>
      </c>
      <c r="R569" s="189">
        <f t="shared" si="71"/>
        <v>0</v>
      </c>
      <c r="S569" s="43" t="str">
        <f t="shared" si="68"/>
        <v>N</v>
      </c>
      <c r="T569" s="43">
        <f t="shared" si="72"/>
        <v>17.98</v>
      </c>
      <c r="U569" s="43">
        <f t="shared" si="69"/>
        <v>0</v>
      </c>
      <c r="V569" s="43">
        <f>IF(N569&lt;&gt;0,IF(N569=SVS,0,IF(N569=SVSg,0,IF(N569=Stundenverrechnungssatz!G609,0,IF(N569=Stundenverrechnungssatz!I609,0,IF(N569=Stundenverrechnungssatz!K609,0,IF(N569=Stundenverrechnungssatz!M609,0,1)))))))</f>
        <v>0</v>
      </c>
    </row>
    <row r="570" spans="1:22" s="44" customFormat="1" ht="15" customHeight="1" x14ac:dyDescent="0.2">
      <c r="A570" s="51">
        <v>564</v>
      </c>
      <c r="B570" s="99">
        <v>1</v>
      </c>
      <c r="C570" s="100" t="s">
        <v>639</v>
      </c>
      <c r="D570" s="100"/>
      <c r="E570" s="100" t="s">
        <v>58</v>
      </c>
      <c r="F570" s="100" t="s">
        <v>222</v>
      </c>
      <c r="G570" s="100" t="s">
        <v>203</v>
      </c>
      <c r="H570" s="100" t="s">
        <v>200</v>
      </c>
      <c r="I570" s="101">
        <v>28.9</v>
      </c>
      <c r="J570" s="144"/>
      <c r="K570" s="184" t="s">
        <v>33</v>
      </c>
      <c r="L570" s="138"/>
      <c r="M570" s="102">
        <v>0</v>
      </c>
      <c r="N570" s="139">
        <f t="shared" si="65"/>
        <v>17.98</v>
      </c>
      <c r="O570" s="140">
        <f t="shared" si="66"/>
        <v>1.0000000000000001E-5</v>
      </c>
      <c r="P570" s="189">
        <f t="shared" si="67"/>
        <v>0</v>
      </c>
      <c r="Q570" s="189">
        <f t="shared" si="70"/>
        <v>0</v>
      </c>
      <c r="R570" s="189">
        <f t="shared" si="71"/>
        <v>0</v>
      </c>
      <c r="S570" s="43" t="str">
        <f t="shared" si="68"/>
        <v>N</v>
      </c>
      <c r="T570" s="43">
        <f t="shared" si="72"/>
        <v>17.98</v>
      </c>
      <c r="U570" s="43">
        <f t="shared" si="69"/>
        <v>0</v>
      </c>
      <c r="V570" s="43">
        <f>IF(N570&lt;&gt;0,IF(N570=SVS,0,IF(N570=SVSg,0,IF(N570=Stundenverrechnungssatz!G610,0,IF(N570=Stundenverrechnungssatz!I610,0,IF(N570=Stundenverrechnungssatz!K610,0,IF(N570=Stundenverrechnungssatz!M610,0,1)))))))</f>
        <v>0</v>
      </c>
    </row>
    <row r="571" spans="1:22" s="44" customFormat="1" ht="15" customHeight="1" x14ac:dyDescent="0.2">
      <c r="A571" s="99">
        <v>565</v>
      </c>
      <c r="B571" s="99">
        <v>1</v>
      </c>
      <c r="C571" s="100" t="s">
        <v>639</v>
      </c>
      <c r="D571" s="100"/>
      <c r="E571" s="100" t="s">
        <v>58</v>
      </c>
      <c r="F571" s="100" t="s">
        <v>224</v>
      </c>
      <c r="G571" s="100" t="s">
        <v>487</v>
      </c>
      <c r="H571" s="100" t="s">
        <v>200</v>
      </c>
      <c r="I571" s="101">
        <v>14.58</v>
      </c>
      <c r="J571" s="144"/>
      <c r="K571" s="184" t="s">
        <v>33</v>
      </c>
      <c r="L571" s="138"/>
      <c r="M571" s="102">
        <v>0</v>
      </c>
      <c r="N571" s="139">
        <f t="shared" si="65"/>
        <v>17.98</v>
      </c>
      <c r="O571" s="140">
        <f t="shared" si="66"/>
        <v>1.0000000000000001E-5</v>
      </c>
      <c r="P571" s="189">
        <f t="shared" si="67"/>
        <v>0</v>
      </c>
      <c r="Q571" s="189">
        <f t="shared" si="70"/>
        <v>0</v>
      </c>
      <c r="R571" s="189">
        <f t="shared" si="71"/>
        <v>0</v>
      </c>
      <c r="S571" s="43" t="str">
        <f t="shared" si="68"/>
        <v>N</v>
      </c>
      <c r="T571" s="43">
        <f t="shared" si="72"/>
        <v>17.98</v>
      </c>
      <c r="U571" s="43">
        <f t="shared" si="69"/>
        <v>0</v>
      </c>
      <c r="V571" s="43">
        <f>IF(N571&lt;&gt;0,IF(N571=SVS,0,IF(N571=SVSg,0,IF(N571=Stundenverrechnungssatz!G611,0,IF(N571=Stundenverrechnungssatz!I611,0,IF(N571=Stundenverrechnungssatz!K611,0,IF(N571=Stundenverrechnungssatz!M611,0,1)))))))</f>
        <v>0</v>
      </c>
    </row>
    <row r="572" spans="1:22" s="44" customFormat="1" ht="15" customHeight="1" x14ac:dyDescent="0.2">
      <c r="A572" s="51">
        <v>566</v>
      </c>
      <c r="B572" s="99">
        <v>1</v>
      </c>
      <c r="C572" s="100" t="s">
        <v>639</v>
      </c>
      <c r="D572" s="100"/>
      <c r="E572" s="100" t="s">
        <v>58</v>
      </c>
      <c r="F572" s="100" t="s">
        <v>225</v>
      </c>
      <c r="G572" s="100" t="s">
        <v>488</v>
      </c>
      <c r="H572" s="100" t="s">
        <v>200</v>
      </c>
      <c r="I572" s="101">
        <v>19.22</v>
      </c>
      <c r="J572" s="144"/>
      <c r="K572" s="184" t="s">
        <v>33</v>
      </c>
      <c r="L572" s="138"/>
      <c r="M572" s="102">
        <v>0</v>
      </c>
      <c r="N572" s="139">
        <f t="shared" si="65"/>
        <v>17.98</v>
      </c>
      <c r="O572" s="140">
        <f t="shared" si="66"/>
        <v>1.0000000000000001E-5</v>
      </c>
      <c r="P572" s="189">
        <f t="shared" si="67"/>
        <v>0</v>
      </c>
      <c r="Q572" s="189">
        <f t="shared" si="70"/>
        <v>0</v>
      </c>
      <c r="R572" s="189">
        <f t="shared" si="71"/>
        <v>0</v>
      </c>
      <c r="S572" s="43" t="str">
        <f t="shared" si="68"/>
        <v>N</v>
      </c>
      <c r="T572" s="43">
        <f t="shared" si="72"/>
        <v>17.98</v>
      </c>
      <c r="U572" s="43">
        <f t="shared" si="69"/>
        <v>0</v>
      </c>
      <c r="V572" s="43">
        <f>IF(N572&lt;&gt;0,IF(N572=SVS,0,IF(N572=SVSg,0,IF(N572=Stundenverrechnungssatz!G612,0,IF(N572=Stundenverrechnungssatz!I612,0,IF(N572=Stundenverrechnungssatz!K612,0,IF(N572=Stundenverrechnungssatz!M612,0,1)))))))</f>
        <v>0</v>
      </c>
    </row>
    <row r="573" spans="1:22" s="44" customFormat="1" ht="15" customHeight="1" x14ac:dyDescent="0.2">
      <c r="A573" s="99">
        <v>567</v>
      </c>
      <c r="B573" s="99">
        <v>1</v>
      </c>
      <c r="C573" s="100" t="s">
        <v>639</v>
      </c>
      <c r="D573" s="100"/>
      <c r="E573" s="100" t="s">
        <v>58</v>
      </c>
      <c r="F573" s="100"/>
      <c r="G573" s="100" t="s">
        <v>489</v>
      </c>
      <c r="H573" s="100" t="s">
        <v>490</v>
      </c>
      <c r="I573" s="101">
        <v>9.58</v>
      </c>
      <c r="J573" s="144"/>
      <c r="K573" s="184" t="s">
        <v>34</v>
      </c>
      <c r="L573" s="138"/>
      <c r="M573" s="102">
        <v>247.01</v>
      </c>
      <c r="N573" s="139">
        <f t="shared" si="65"/>
        <v>17.98</v>
      </c>
      <c r="O573" s="140" t="str">
        <f t="shared" si="66"/>
        <v/>
      </c>
      <c r="P573" s="189">
        <f t="shared" si="67"/>
        <v>2366.3557999999998</v>
      </c>
      <c r="Q573" s="189" t="e">
        <f t="shared" si="70"/>
        <v>#VALUE!</v>
      </c>
      <c r="R573" s="189" t="e">
        <f t="shared" si="71"/>
        <v>#VALUE!</v>
      </c>
      <c r="S573" s="43" t="str">
        <f t="shared" si="68"/>
        <v>F</v>
      </c>
      <c r="T573" s="43">
        <f t="shared" si="72"/>
        <v>17.98</v>
      </c>
      <c r="U573" s="43">
        <f t="shared" si="69"/>
        <v>0</v>
      </c>
      <c r="V573" s="43">
        <f>IF(N573&lt;&gt;0,IF(N573=SVS,0,IF(N573=SVSg,0,IF(N573=Stundenverrechnungssatz!G613,0,IF(N573=Stundenverrechnungssatz!I613,0,IF(N573=Stundenverrechnungssatz!K613,0,IF(N573=Stundenverrechnungssatz!M613,0,1)))))))</f>
        <v>0</v>
      </c>
    </row>
    <row r="574" spans="1:22" s="44" customFormat="1" ht="15" customHeight="1" x14ac:dyDescent="0.2">
      <c r="A574" s="51">
        <v>568</v>
      </c>
      <c r="B574" s="99">
        <v>1</v>
      </c>
      <c r="C574" s="100" t="s">
        <v>639</v>
      </c>
      <c r="D574" s="100"/>
      <c r="E574" s="100" t="s">
        <v>58</v>
      </c>
      <c r="F574" s="100" t="s">
        <v>226</v>
      </c>
      <c r="G574" s="100" t="s">
        <v>203</v>
      </c>
      <c r="H574" s="100" t="s">
        <v>200</v>
      </c>
      <c r="I574" s="101">
        <v>20.6</v>
      </c>
      <c r="J574" s="144"/>
      <c r="K574" s="184" t="s">
        <v>33</v>
      </c>
      <c r="L574" s="138"/>
      <c r="M574" s="102">
        <v>0</v>
      </c>
      <c r="N574" s="139">
        <f t="shared" si="65"/>
        <v>17.98</v>
      </c>
      <c r="O574" s="140">
        <f t="shared" si="66"/>
        <v>1.0000000000000001E-5</v>
      </c>
      <c r="P574" s="189">
        <f t="shared" si="67"/>
        <v>0</v>
      </c>
      <c r="Q574" s="189">
        <f t="shared" si="70"/>
        <v>0</v>
      </c>
      <c r="R574" s="189">
        <f t="shared" si="71"/>
        <v>0</v>
      </c>
      <c r="S574" s="43" t="str">
        <f t="shared" si="68"/>
        <v>N</v>
      </c>
      <c r="T574" s="43">
        <f t="shared" si="72"/>
        <v>17.98</v>
      </c>
      <c r="U574" s="43">
        <f t="shared" si="69"/>
        <v>0</v>
      </c>
      <c r="V574" s="43">
        <f>IF(N574&lt;&gt;0,IF(N574=SVS,0,IF(N574=SVSg,0,IF(N574=Stundenverrechnungssatz!G614,0,IF(N574=Stundenverrechnungssatz!I614,0,IF(N574=Stundenverrechnungssatz!K614,0,IF(N574=Stundenverrechnungssatz!M614,0,1)))))))</f>
        <v>0</v>
      </c>
    </row>
    <row r="575" spans="1:22" s="44" customFormat="1" ht="15" customHeight="1" x14ac:dyDescent="0.2">
      <c r="A575" s="99">
        <v>569</v>
      </c>
      <c r="B575" s="99">
        <v>1</v>
      </c>
      <c r="C575" s="100" t="s">
        <v>639</v>
      </c>
      <c r="D575" s="100"/>
      <c r="E575" s="100" t="s">
        <v>58</v>
      </c>
      <c r="F575" s="100" t="s">
        <v>227</v>
      </c>
      <c r="G575" s="100" t="s">
        <v>203</v>
      </c>
      <c r="H575" s="100" t="s">
        <v>200</v>
      </c>
      <c r="I575" s="101">
        <v>6.41</v>
      </c>
      <c r="J575" s="144"/>
      <c r="K575" s="184" t="s">
        <v>33</v>
      </c>
      <c r="L575" s="138"/>
      <c r="M575" s="102">
        <v>0</v>
      </c>
      <c r="N575" s="139">
        <f t="shared" si="65"/>
        <v>17.98</v>
      </c>
      <c r="O575" s="140">
        <f t="shared" si="66"/>
        <v>1.0000000000000001E-5</v>
      </c>
      <c r="P575" s="189">
        <f t="shared" si="67"/>
        <v>0</v>
      </c>
      <c r="Q575" s="189">
        <f t="shared" si="70"/>
        <v>0</v>
      </c>
      <c r="R575" s="189">
        <f t="shared" si="71"/>
        <v>0</v>
      </c>
      <c r="S575" s="43" t="str">
        <f t="shared" si="68"/>
        <v>N</v>
      </c>
      <c r="T575" s="43">
        <f t="shared" si="72"/>
        <v>17.98</v>
      </c>
      <c r="U575" s="43">
        <f t="shared" si="69"/>
        <v>0</v>
      </c>
      <c r="V575" s="43">
        <f>IF(N575&lt;&gt;0,IF(N575=SVS,0,IF(N575=SVSg,0,IF(N575=Stundenverrechnungssatz!G615,0,IF(N575=Stundenverrechnungssatz!I615,0,IF(N575=Stundenverrechnungssatz!K615,0,IF(N575=Stundenverrechnungssatz!M615,0,1)))))))</f>
        <v>0</v>
      </c>
    </row>
    <row r="576" spans="1:22" s="44" customFormat="1" ht="15" customHeight="1" x14ac:dyDescent="0.2">
      <c r="A576" s="51">
        <v>570</v>
      </c>
      <c r="B576" s="99">
        <v>1</v>
      </c>
      <c r="C576" s="100" t="s">
        <v>639</v>
      </c>
      <c r="D576" s="100"/>
      <c r="E576" s="100" t="s">
        <v>58</v>
      </c>
      <c r="F576" s="100" t="s">
        <v>228</v>
      </c>
      <c r="G576" s="100" t="s">
        <v>203</v>
      </c>
      <c r="H576" s="100" t="s">
        <v>200</v>
      </c>
      <c r="I576" s="101">
        <v>10.17</v>
      </c>
      <c r="J576" s="144"/>
      <c r="K576" s="184" t="s">
        <v>33</v>
      </c>
      <c r="L576" s="138"/>
      <c r="M576" s="102">
        <v>0</v>
      </c>
      <c r="N576" s="139">
        <f t="shared" si="65"/>
        <v>17.98</v>
      </c>
      <c r="O576" s="140">
        <f t="shared" si="66"/>
        <v>1.0000000000000001E-5</v>
      </c>
      <c r="P576" s="189">
        <f t="shared" si="67"/>
        <v>0</v>
      </c>
      <c r="Q576" s="189">
        <f t="shared" si="70"/>
        <v>0</v>
      </c>
      <c r="R576" s="189">
        <f t="shared" si="71"/>
        <v>0</v>
      </c>
      <c r="S576" s="43" t="str">
        <f t="shared" si="68"/>
        <v>N</v>
      </c>
      <c r="T576" s="43">
        <f t="shared" si="72"/>
        <v>17.98</v>
      </c>
      <c r="U576" s="43">
        <f t="shared" si="69"/>
        <v>0</v>
      </c>
      <c r="V576" s="43">
        <f>IF(N576&lt;&gt;0,IF(N576=SVS,0,IF(N576=SVSg,0,IF(N576=Stundenverrechnungssatz!G616,0,IF(N576=Stundenverrechnungssatz!I616,0,IF(N576=Stundenverrechnungssatz!K616,0,IF(N576=Stundenverrechnungssatz!M616,0,1)))))))</f>
        <v>0</v>
      </c>
    </row>
    <row r="577" spans="1:22" s="44" customFormat="1" ht="15" customHeight="1" x14ac:dyDescent="0.2">
      <c r="A577" s="99">
        <v>571</v>
      </c>
      <c r="B577" s="99">
        <v>1</v>
      </c>
      <c r="C577" s="100" t="s">
        <v>639</v>
      </c>
      <c r="D577" s="100"/>
      <c r="E577" s="100" t="s">
        <v>58</v>
      </c>
      <c r="F577" s="100" t="s">
        <v>230</v>
      </c>
      <c r="G577" s="100" t="s">
        <v>203</v>
      </c>
      <c r="H577" s="100" t="s">
        <v>200</v>
      </c>
      <c r="I577" s="101">
        <v>4.4000000000000004</v>
      </c>
      <c r="J577" s="144"/>
      <c r="K577" s="184" t="s">
        <v>33</v>
      </c>
      <c r="L577" s="138"/>
      <c r="M577" s="102">
        <v>0</v>
      </c>
      <c r="N577" s="139">
        <f t="shared" si="65"/>
        <v>17.98</v>
      </c>
      <c r="O577" s="140">
        <f t="shared" si="66"/>
        <v>1.0000000000000001E-5</v>
      </c>
      <c r="P577" s="189">
        <f t="shared" si="67"/>
        <v>0</v>
      </c>
      <c r="Q577" s="189">
        <f t="shared" si="70"/>
        <v>0</v>
      </c>
      <c r="R577" s="189">
        <f t="shared" si="71"/>
        <v>0</v>
      </c>
      <c r="S577" s="43" t="str">
        <f t="shared" si="68"/>
        <v>N</v>
      </c>
      <c r="T577" s="43">
        <f t="shared" si="72"/>
        <v>17.98</v>
      </c>
      <c r="U577" s="43">
        <f t="shared" si="69"/>
        <v>0</v>
      </c>
      <c r="V577" s="43">
        <f>IF(N577&lt;&gt;0,IF(N577=SVS,0,IF(N577=SVSg,0,IF(N577=Stundenverrechnungssatz!G617,0,IF(N577=Stundenverrechnungssatz!I617,0,IF(N577=Stundenverrechnungssatz!K617,0,IF(N577=Stundenverrechnungssatz!M617,0,1)))))))</f>
        <v>0</v>
      </c>
    </row>
    <row r="578" spans="1:22" s="44" customFormat="1" ht="15" customHeight="1" x14ac:dyDescent="0.2">
      <c r="A578" s="51">
        <v>572</v>
      </c>
      <c r="B578" s="99">
        <v>1</v>
      </c>
      <c r="C578" s="100" t="s">
        <v>639</v>
      </c>
      <c r="D578" s="100"/>
      <c r="E578" s="100" t="s">
        <v>58</v>
      </c>
      <c r="F578" s="100" t="s">
        <v>232</v>
      </c>
      <c r="G578" s="100" t="s">
        <v>203</v>
      </c>
      <c r="H578" s="100" t="s">
        <v>200</v>
      </c>
      <c r="I578" s="101">
        <v>15</v>
      </c>
      <c r="J578" s="144"/>
      <c r="K578" s="184" t="s">
        <v>33</v>
      </c>
      <c r="L578" s="138"/>
      <c r="M578" s="102">
        <v>0</v>
      </c>
      <c r="N578" s="139">
        <f t="shared" si="65"/>
        <v>17.98</v>
      </c>
      <c r="O578" s="140">
        <f t="shared" si="66"/>
        <v>1.0000000000000001E-5</v>
      </c>
      <c r="P578" s="189">
        <f t="shared" si="67"/>
        <v>0</v>
      </c>
      <c r="Q578" s="189">
        <f t="shared" si="70"/>
        <v>0</v>
      </c>
      <c r="R578" s="189">
        <f t="shared" si="71"/>
        <v>0</v>
      </c>
      <c r="S578" s="43" t="str">
        <f t="shared" si="68"/>
        <v>N</v>
      </c>
      <c r="T578" s="43">
        <f t="shared" si="72"/>
        <v>17.98</v>
      </c>
      <c r="U578" s="43">
        <f t="shared" si="69"/>
        <v>0</v>
      </c>
      <c r="V578" s="43">
        <f>IF(N578&lt;&gt;0,IF(N578=SVS,0,IF(N578=SVSg,0,IF(N578=Stundenverrechnungssatz!G618,0,IF(N578=Stundenverrechnungssatz!I618,0,IF(N578=Stundenverrechnungssatz!K618,0,IF(N578=Stundenverrechnungssatz!M618,0,1)))))))</f>
        <v>0</v>
      </c>
    </row>
    <row r="579" spans="1:22" s="44" customFormat="1" ht="15" customHeight="1" x14ac:dyDescent="0.2">
      <c r="A579" s="99">
        <v>573</v>
      </c>
      <c r="B579" s="99">
        <v>1</v>
      </c>
      <c r="C579" s="100" t="s">
        <v>639</v>
      </c>
      <c r="D579" s="100"/>
      <c r="E579" s="100" t="s">
        <v>58</v>
      </c>
      <c r="F579" s="100"/>
      <c r="G579" s="100" t="s">
        <v>491</v>
      </c>
      <c r="H579" s="100" t="s">
        <v>490</v>
      </c>
      <c r="I579" s="101">
        <v>23.75</v>
      </c>
      <c r="J579" s="144"/>
      <c r="K579" s="184" t="s">
        <v>34</v>
      </c>
      <c r="L579" s="138"/>
      <c r="M579" s="102">
        <v>247.01</v>
      </c>
      <c r="N579" s="139">
        <f t="shared" si="65"/>
        <v>17.98</v>
      </c>
      <c r="O579" s="140" t="str">
        <f t="shared" si="66"/>
        <v/>
      </c>
      <c r="P579" s="189">
        <f t="shared" si="67"/>
        <v>5866.4875000000002</v>
      </c>
      <c r="Q579" s="189" t="e">
        <f t="shared" si="70"/>
        <v>#VALUE!</v>
      </c>
      <c r="R579" s="189" t="e">
        <f t="shared" si="71"/>
        <v>#VALUE!</v>
      </c>
      <c r="S579" s="43" t="str">
        <f t="shared" si="68"/>
        <v>F</v>
      </c>
      <c r="T579" s="43">
        <f t="shared" si="72"/>
        <v>17.98</v>
      </c>
      <c r="U579" s="43">
        <f t="shared" si="69"/>
        <v>0</v>
      </c>
      <c r="V579" s="43">
        <f>IF(N579&lt;&gt;0,IF(N579=SVS,0,IF(N579=SVSg,0,IF(N579=Stundenverrechnungssatz!G619,0,IF(N579=Stundenverrechnungssatz!I619,0,IF(N579=Stundenverrechnungssatz!K619,0,IF(N579=Stundenverrechnungssatz!M619,0,1)))))))</f>
        <v>0</v>
      </c>
    </row>
    <row r="580" spans="1:22" s="44" customFormat="1" ht="15" customHeight="1" x14ac:dyDescent="0.2">
      <c r="A580" s="51">
        <v>574</v>
      </c>
      <c r="B580" s="99">
        <v>1</v>
      </c>
      <c r="C580" s="100" t="s">
        <v>639</v>
      </c>
      <c r="D580" s="100"/>
      <c r="E580" s="100" t="s">
        <v>58</v>
      </c>
      <c r="F580" s="100"/>
      <c r="G580" s="100" t="s">
        <v>492</v>
      </c>
      <c r="H580" s="100" t="s">
        <v>490</v>
      </c>
      <c r="I580" s="101">
        <v>19.600000000000001</v>
      </c>
      <c r="J580" s="144"/>
      <c r="K580" s="184" t="s">
        <v>34</v>
      </c>
      <c r="L580" s="138"/>
      <c r="M580" s="102">
        <v>247.01</v>
      </c>
      <c r="N580" s="139">
        <f t="shared" si="65"/>
        <v>17.98</v>
      </c>
      <c r="O580" s="140" t="str">
        <f t="shared" si="66"/>
        <v/>
      </c>
      <c r="P580" s="189">
        <f t="shared" si="67"/>
        <v>4841.3959999999997</v>
      </c>
      <c r="Q580" s="189" t="e">
        <f t="shared" si="70"/>
        <v>#VALUE!</v>
      </c>
      <c r="R580" s="189" t="e">
        <f t="shared" si="71"/>
        <v>#VALUE!</v>
      </c>
      <c r="S580" s="43" t="str">
        <f t="shared" si="68"/>
        <v>F</v>
      </c>
      <c r="T580" s="43">
        <f t="shared" si="72"/>
        <v>17.98</v>
      </c>
      <c r="U580" s="43">
        <f t="shared" si="69"/>
        <v>0</v>
      </c>
      <c r="V580" s="43">
        <f>IF(N580&lt;&gt;0,IF(N580=SVS,0,IF(N580=SVSg,0,IF(N580=Stundenverrechnungssatz!G620,0,IF(N580=Stundenverrechnungssatz!I620,0,IF(N580=Stundenverrechnungssatz!K620,0,IF(N580=Stundenverrechnungssatz!M620,0,1)))))))</f>
        <v>0</v>
      </c>
    </row>
    <row r="581" spans="1:22" s="44" customFormat="1" ht="15" customHeight="1" x14ac:dyDescent="0.2">
      <c r="A581" s="99">
        <v>575</v>
      </c>
      <c r="B581" s="99">
        <v>1</v>
      </c>
      <c r="C581" s="100" t="s">
        <v>639</v>
      </c>
      <c r="D581" s="100"/>
      <c r="E581" s="100" t="s">
        <v>58</v>
      </c>
      <c r="F581" s="100"/>
      <c r="G581" s="100" t="s">
        <v>493</v>
      </c>
      <c r="H581" s="100" t="s">
        <v>200</v>
      </c>
      <c r="I581" s="101">
        <v>3.37</v>
      </c>
      <c r="J581" s="144"/>
      <c r="K581" s="184" t="s">
        <v>34</v>
      </c>
      <c r="L581" s="138"/>
      <c r="M581" s="102">
        <v>247.01</v>
      </c>
      <c r="N581" s="139">
        <f t="shared" si="65"/>
        <v>17.98</v>
      </c>
      <c r="O581" s="140" t="str">
        <f t="shared" si="66"/>
        <v/>
      </c>
      <c r="P581" s="189">
        <f t="shared" si="67"/>
        <v>832.42369999999994</v>
      </c>
      <c r="Q581" s="189" t="e">
        <f t="shared" si="70"/>
        <v>#VALUE!</v>
      </c>
      <c r="R581" s="189" t="e">
        <f t="shared" si="71"/>
        <v>#VALUE!</v>
      </c>
      <c r="S581" s="43" t="str">
        <f t="shared" si="68"/>
        <v>F</v>
      </c>
      <c r="T581" s="43">
        <f t="shared" si="72"/>
        <v>17.98</v>
      </c>
      <c r="U581" s="43">
        <f t="shared" si="69"/>
        <v>0</v>
      </c>
      <c r="V581" s="43">
        <f>IF(N581&lt;&gt;0,IF(N581=SVS,0,IF(N581=SVSg,0,IF(N581=Stundenverrechnungssatz!G621,0,IF(N581=Stundenverrechnungssatz!I621,0,IF(N581=Stundenverrechnungssatz!K621,0,IF(N581=Stundenverrechnungssatz!M621,0,1)))))))</f>
        <v>0</v>
      </c>
    </row>
    <row r="582" spans="1:22" s="44" customFormat="1" ht="15" customHeight="1" x14ac:dyDescent="0.2">
      <c r="A582" s="51">
        <v>576</v>
      </c>
      <c r="B582" s="99">
        <v>1</v>
      </c>
      <c r="C582" s="100" t="s">
        <v>639</v>
      </c>
      <c r="D582" s="100"/>
      <c r="E582" s="100" t="s">
        <v>58</v>
      </c>
      <c r="F582" s="100"/>
      <c r="G582" s="100" t="s">
        <v>494</v>
      </c>
      <c r="H582" s="100" t="s">
        <v>200</v>
      </c>
      <c r="I582" s="101">
        <v>4.49</v>
      </c>
      <c r="J582" s="144"/>
      <c r="K582" s="184" t="s">
        <v>34</v>
      </c>
      <c r="L582" s="138"/>
      <c r="M582" s="102">
        <v>247.01</v>
      </c>
      <c r="N582" s="139">
        <f t="shared" si="65"/>
        <v>17.98</v>
      </c>
      <c r="O582" s="140" t="str">
        <f t="shared" si="66"/>
        <v/>
      </c>
      <c r="P582" s="189">
        <f t="shared" si="67"/>
        <v>1109.0749000000001</v>
      </c>
      <c r="Q582" s="189" t="e">
        <f t="shared" si="70"/>
        <v>#VALUE!</v>
      </c>
      <c r="R582" s="189" t="e">
        <f t="shared" si="71"/>
        <v>#VALUE!</v>
      </c>
      <c r="S582" s="43" t="str">
        <f t="shared" si="68"/>
        <v>F</v>
      </c>
      <c r="T582" s="43">
        <f t="shared" si="72"/>
        <v>17.98</v>
      </c>
      <c r="U582" s="43">
        <f t="shared" si="69"/>
        <v>0</v>
      </c>
      <c r="V582" s="43">
        <f>IF(N582&lt;&gt;0,IF(N582=SVS,0,IF(N582=SVSg,0,IF(N582=Stundenverrechnungssatz!G622,0,IF(N582=Stundenverrechnungssatz!I622,0,IF(N582=Stundenverrechnungssatz!K622,0,IF(N582=Stundenverrechnungssatz!M622,0,1)))))))</f>
        <v>0</v>
      </c>
    </row>
    <row r="583" spans="1:22" s="44" customFormat="1" ht="15" customHeight="1" x14ac:dyDescent="0.2">
      <c r="A583" s="99">
        <v>577</v>
      </c>
      <c r="B583" s="99">
        <v>1</v>
      </c>
      <c r="C583" s="100" t="s">
        <v>639</v>
      </c>
      <c r="D583" s="100"/>
      <c r="E583" s="100" t="s">
        <v>59</v>
      </c>
      <c r="F583" s="100" t="s">
        <v>495</v>
      </c>
      <c r="G583" s="100" t="s">
        <v>203</v>
      </c>
      <c r="H583" s="100" t="s">
        <v>486</v>
      </c>
      <c r="I583" s="101">
        <v>1.71</v>
      </c>
      <c r="J583" s="144"/>
      <c r="K583" s="184" t="s">
        <v>33</v>
      </c>
      <c r="L583" s="138"/>
      <c r="M583" s="102">
        <v>0</v>
      </c>
      <c r="N583" s="139">
        <f t="shared" ref="N583:N645" si="73">SVS</f>
        <v>17.98</v>
      </c>
      <c r="O583" s="140">
        <f t="shared" ref="O583:O646" si="74">IF(VLOOKUP(K583,Vorgaben,4,FALSE)=0,"",VLOOKUP(K583,Vorgaben,4,FALSE))</f>
        <v>1.0000000000000001E-5</v>
      </c>
      <c r="P583" s="189">
        <f t="shared" ref="P583:P646" si="75">I583*M583</f>
        <v>0</v>
      </c>
      <c r="Q583" s="189">
        <f t="shared" si="70"/>
        <v>0</v>
      </c>
      <c r="R583" s="189">
        <f t="shared" si="71"/>
        <v>0</v>
      </c>
      <c r="S583" s="43" t="str">
        <f t="shared" ref="S583:S646" si="76">LEFT(K583,1)</f>
        <v>N</v>
      </c>
      <c r="T583" s="43">
        <f t="shared" si="72"/>
        <v>17.98</v>
      </c>
      <c r="U583" s="43">
        <f t="shared" ref="U583:U646" si="77">IF(J583="x",I583,0)</f>
        <v>0</v>
      </c>
      <c r="V583" s="43">
        <f>IF(N583&lt;&gt;0,IF(N583=SVS,0,IF(N583=SVSg,0,IF(N583=Stundenverrechnungssatz!G623,0,IF(N583=Stundenverrechnungssatz!I623,0,IF(N583=Stundenverrechnungssatz!K623,0,IF(N583=Stundenverrechnungssatz!M623,0,1)))))))</f>
        <v>0</v>
      </c>
    </row>
    <row r="584" spans="1:22" s="44" customFormat="1" ht="15" customHeight="1" x14ac:dyDescent="0.2">
      <c r="A584" s="51">
        <v>578</v>
      </c>
      <c r="B584" s="99">
        <v>1</v>
      </c>
      <c r="C584" s="100" t="s">
        <v>639</v>
      </c>
      <c r="D584" s="100"/>
      <c r="E584" s="100" t="s">
        <v>59</v>
      </c>
      <c r="F584" s="100" t="s">
        <v>496</v>
      </c>
      <c r="G584" s="100" t="s">
        <v>203</v>
      </c>
      <c r="H584" s="100" t="s">
        <v>486</v>
      </c>
      <c r="I584" s="101">
        <v>14.77</v>
      </c>
      <c r="J584" s="144"/>
      <c r="K584" s="184" t="s">
        <v>33</v>
      </c>
      <c r="L584" s="138"/>
      <c r="M584" s="102">
        <v>0</v>
      </c>
      <c r="N584" s="139">
        <f t="shared" si="73"/>
        <v>17.98</v>
      </c>
      <c r="O584" s="140">
        <f t="shared" si="74"/>
        <v>1.0000000000000001E-5</v>
      </c>
      <c r="P584" s="189">
        <f t="shared" si="75"/>
        <v>0</v>
      </c>
      <c r="Q584" s="189">
        <f t="shared" ref="Q584:Q646" si="78">P584/O584</f>
        <v>0</v>
      </c>
      <c r="R584" s="189">
        <f t="shared" ref="R584:R646" si="79">Q584*N584</f>
        <v>0</v>
      </c>
      <c r="S584" s="43" t="str">
        <f t="shared" si="76"/>
        <v>N</v>
      </c>
      <c r="T584" s="43">
        <f t="shared" ref="T584:T646" si="80">IF(N584=SVS,N584,"")</f>
        <v>17.98</v>
      </c>
      <c r="U584" s="43">
        <f t="shared" si="77"/>
        <v>0</v>
      </c>
      <c r="V584" s="43">
        <f>IF(N584&lt;&gt;0,IF(N584=SVS,0,IF(N584=SVSg,0,IF(N584=Stundenverrechnungssatz!G624,0,IF(N584=Stundenverrechnungssatz!I624,0,IF(N584=Stundenverrechnungssatz!K624,0,IF(N584=Stundenverrechnungssatz!M624,0,1)))))))</f>
        <v>0</v>
      </c>
    </row>
    <row r="585" spans="1:22" s="44" customFormat="1" ht="15" customHeight="1" x14ac:dyDescent="0.2">
      <c r="A585" s="99">
        <v>579</v>
      </c>
      <c r="B585" s="99">
        <v>1</v>
      </c>
      <c r="C585" s="100" t="s">
        <v>639</v>
      </c>
      <c r="D585" s="100"/>
      <c r="E585" s="100" t="s">
        <v>59</v>
      </c>
      <c r="F585" s="100" t="s">
        <v>497</v>
      </c>
      <c r="G585" s="100" t="s">
        <v>203</v>
      </c>
      <c r="H585" s="100" t="s">
        <v>486</v>
      </c>
      <c r="I585" s="101">
        <v>13.99</v>
      </c>
      <c r="J585" s="144"/>
      <c r="K585" s="184" t="s">
        <v>33</v>
      </c>
      <c r="L585" s="138"/>
      <c r="M585" s="102">
        <v>0</v>
      </c>
      <c r="N585" s="139">
        <f t="shared" si="73"/>
        <v>17.98</v>
      </c>
      <c r="O585" s="140">
        <f t="shared" si="74"/>
        <v>1.0000000000000001E-5</v>
      </c>
      <c r="P585" s="189">
        <f t="shared" si="75"/>
        <v>0</v>
      </c>
      <c r="Q585" s="189">
        <f t="shared" si="78"/>
        <v>0</v>
      </c>
      <c r="R585" s="189">
        <f t="shared" si="79"/>
        <v>0</v>
      </c>
      <c r="S585" s="43" t="str">
        <f t="shared" si="76"/>
        <v>N</v>
      </c>
      <c r="T585" s="43">
        <f t="shared" si="80"/>
        <v>17.98</v>
      </c>
      <c r="U585" s="43">
        <f t="shared" si="77"/>
        <v>0</v>
      </c>
      <c r="V585" s="43">
        <f>IF(N585&lt;&gt;0,IF(N585=SVS,0,IF(N585=SVSg,0,IF(N585=Stundenverrechnungssatz!G625,0,IF(N585=Stundenverrechnungssatz!I625,0,IF(N585=Stundenverrechnungssatz!K625,0,IF(N585=Stundenverrechnungssatz!M625,0,1)))))))</f>
        <v>0</v>
      </c>
    </row>
    <row r="586" spans="1:22" s="44" customFormat="1" ht="15" customHeight="1" x14ac:dyDescent="0.2">
      <c r="A586" s="51">
        <v>580</v>
      </c>
      <c r="B586" s="99">
        <v>1</v>
      </c>
      <c r="C586" s="100" t="s">
        <v>639</v>
      </c>
      <c r="D586" s="100"/>
      <c r="E586" s="100" t="s">
        <v>59</v>
      </c>
      <c r="F586" s="100" t="s">
        <v>498</v>
      </c>
      <c r="G586" s="100" t="s">
        <v>203</v>
      </c>
      <c r="H586" s="100" t="s">
        <v>486</v>
      </c>
      <c r="I586" s="101">
        <v>6.35</v>
      </c>
      <c r="J586" s="144"/>
      <c r="K586" s="184" t="s">
        <v>33</v>
      </c>
      <c r="L586" s="138"/>
      <c r="M586" s="102">
        <v>0</v>
      </c>
      <c r="N586" s="139">
        <f t="shared" si="73"/>
        <v>17.98</v>
      </c>
      <c r="O586" s="140">
        <f t="shared" si="74"/>
        <v>1.0000000000000001E-5</v>
      </c>
      <c r="P586" s="189">
        <f t="shared" si="75"/>
        <v>0</v>
      </c>
      <c r="Q586" s="189">
        <f t="shared" si="78"/>
        <v>0</v>
      </c>
      <c r="R586" s="189">
        <f t="shared" si="79"/>
        <v>0</v>
      </c>
      <c r="S586" s="43" t="str">
        <f t="shared" si="76"/>
        <v>N</v>
      </c>
      <c r="T586" s="43">
        <f t="shared" si="80"/>
        <v>17.98</v>
      </c>
      <c r="U586" s="43">
        <f t="shared" si="77"/>
        <v>0</v>
      </c>
      <c r="V586" s="43">
        <f>IF(N586&lt;&gt;0,IF(N586=SVS,0,IF(N586=SVSg,0,IF(N586=Stundenverrechnungssatz!G626,0,IF(N586=Stundenverrechnungssatz!I626,0,IF(N586=Stundenverrechnungssatz!K626,0,IF(N586=Stundenverrechnungssatz!M626,0,1)))))))</f>
        <v>0</v>
      </c>
    </row>
    <row r="587" spans="1:22" s="44" customFormat="1" ht="15" customHeight="1" x14ac:dyDescent="0.2">
      <c r="A587" s="99">
        <v>581</v>
      </c>
      <c r="B587" s="99">
        <v>1</v>
      </c>
      <c r="C587" s="100" t="s">
        <v>639</v>
      </c>
      <c r="D587" s="100"/>
      <c r="E587" s="100" t="s">
        <v>59</v>
      </c>
      <c r="F587" s="100" t="s">
        <v>499</v>
      </c>
      <c r="G587" s="100" t="s">
        <v>203</v>
      </c>
      <c r="H587" s="100" t="s">
        <v>486</v>
      </c>
      <c r="I587" s="101">
        <v>48.46</v>
      </c>
      <c r="J587" s="144"/>
      <c r="K587" s="184" t="s">
        <v>33</v>
      </c>
      <c r="L587" s="138"/>
      <c r="M587" s="102">
        <v>0</v>
      </c>
      <c r="N587" s="139">
        <f t="shared" si="73"/>
        <v>17.98</v>
      </c>
      <c r="O587" s="140">
        <f t="shared" si="74"/>
        <v>1.0000000000000001E-5</v>
      </c>
      <c r="P587" s="189">
        <f t="shared" si="75"/>
        <v>0</v>
      </c>
      <c r="Q587" s="189">
        <f t="shared" si="78"/>
        <v>0</v>
      </c>
      <c r="R587" s="189">
        <f t="shared" si="79"/>
        <v>0</v>
      </c>
      <c r="S587" s="43" t="str">
        <f t="shared" si="76"/>
        <v>N</v>
      </c>
      <c r="T587" s="43">
        <f t="shared" si="80"/>
        <v>17.98</v>
      </c>
      <c r="U587" s="43">
        <f t="shared" si="77"/>
        <v>0</v>
      </c>
      <c r="V587" s="43">
        <f>IF(N587&lt;&gt;0,IF(N587=SVS,0,IF(N587=SVSg,0,IF(N587=Stundenverrechnungssatz!G627,0,IF(N587=Stundenverrechnungssatz!I627,0,IF(N587=Stundenverrechnungssatz!K627,0,IF(N587=Stundenverrechnungssatz!M627,0,1)))))))</f>
        <v>0</v>
      </c>
    </row>
    <row r="588" spans="1:22" s="44" customFormat="1" ht="15" customHeight="1" x14ac:dyDescent="0.2">
      <c r="A588" s="51">
        <v>582</v>
      </c>
      <c r="B588" s="99">
        <v>1</v>
      </c>
      <c r="C588" s="100" t="s">
        <v>639</v>
      </c>
      <c r="D588" s="100"/>
      <c r="E588" s="100" t="s">
        <v>59</v>
      </c>
      <c r="F588" s="100"/>
      <c r="G588" s="100" t="s">
        <v>500</v>
      </c>
      <c r="H588" s="100" t="s">
        <v>486</v>
      </c>
      <c r="I588" s="101">
        <v>25.53</v>
      </c>
      <c r="J588" s="144"/>
      <c r="K588" s="184" t="s">
        <v>51</v>
      </c>
      <c r="L588" s="138"/>
      <c r="M588" s="102">
        <v>98.8</v>
      </c>
      <c r="N588" s="139">
        <f t="shared" si="73"/>
        <v>17.98</v>
      </c>
      <c r="O588" s="140" t="str">
        <f t="shared" si="74"/>
        <v/>
      </c>
      <c r="P588" s="189">
        <f t="shared" si="75"/>
        <v>2522.364</v>
      </c>
      <c r="Q588" s="189" t="e">
        <f t="shared" si="78"/>
        <v>#VALUE!</v>
      </c>
      <c r="R588" s="189" t="e">
        <f t="shared" si="79"/>
        <v>#VALUE!</v>
      </c>
      <c r="S588" s="43" t="str">
        <f t="shared" si="76"/>
        <v>F</v>
      </c>
      <c r="T588" s="43">
        <f t="shared" si="80"/>
        <v>17.98</v>
      </c>
      <c r="U588" s="43">
        <f t="shared" si="77"/>
        <v>0</v>
      </c>
      <c r="V588" s="43">
        <f>IF(N588&lt;&gt;0,IF(N588=SVS,0,IF(N588=SVSg,0,IF(N588=Stundenverrechnungssatz!G628,0,IF(N588=Stundenverrechnungssatz!I628,0,IF(N588=Stundenverrechnungssatz!K628,0,IF(N588=Stundenverrechnungssatz!M628,0,1)))))))</f>
        <v>0</v>
      </c>
    </row>
    <row r="589" spans="1:22" s="44" customFormat="1" ht="15" customHeight="1" x14ac:dyDescent="0.2">
      <c r="A589" s="99">
        <v>583</v>
      </c>
      <c r="B589" s="99">
        <v>1</v>
      </c>
      <c r="C589" s="100" t="s">
        <v>639</v>
      </c>
      <c r="D589" s="100"/>
      <c r="E589" s="100" t="s">
        <v>59</v>
      </c>
      <c r="F589" s="100" t="s">
        <v>501</v>
      </c>
      <c r="G589" s="100" t="s">
        <v>203</v>
      </c>
      <c r="H589" s="100" t="s">
        <v>486</v>
      </c>
      <c r="I589" s="101">
        <v>11.35</v>
      </c>
      <c r="J589" s="144"/>
      <c r="K589" s="184" t="s">
        <v>33</v>
      </c>
      <c r="L589" s="138"/>
      <c r="M589" s="102">
        <v>0</v>
      </c>
      <c r="N589" s="139">
        <f t="shared" si="73"/>
        <v>17.98</v>
      </c>
      <c r="O589" s="140">
        <f t="shared" si="74"/>
        <v>1.0000000000000001E-5</v>
      </c>
      <c r="P589" s="189">
        <f t="shared" si="75"/>
        <v>0</v>
      </c>
      <c r="Q589" s="189">
        <f t="shared" si="78"/>
        <v>0</v>
      </c>
      <c r="R589" s="189">
        <f t="shared" si="79"/>
        <v>0</v>
      </c>
      <c r="S589" s="43" t="str">
        <f t="shared" si="76"/>
        <v>N</v>
      </c>
      <c r="T589" s="43">
        <f t="shared" si="80"/>
        <v>17.98</v>
      </c>
      <c r="U589" s="43">
        <f t="shared" si="77"/>
        <v>0</v>
      </c>
      <c r="V589" s="43">
        <f>IF(N589&lt;&gt;0,IF(N589=SVS,0,IF(N589=SVSg,0,IF(N589=Stundenverrechnungssatz!G629,0,IF(N589=Stundenverrechnungssatz!I629,0,IF(N589=Stundenverrechnungssatz!K629,0,IF(N589=Stundenverrechnungssatz!M629,0,1)))))))</f>
        <v>0</v>
      </c>
    </row>
    <row r="590" spans="1:22" s="44" customFormat="1" ht="15" customHeight="1" x14ac:dyDescent="0.2">
      <c r="A590" s="51">
        <v>584</v>
      </c>
      <c r="B590" s="99">
        <v>1</v>
      </c>
      <c r="C590" s="100" t="s">
        <v>639</v>
      </c>
      <c r="D590" s="100"/>
      <c r="E590" s="100" t="s">
        <v>59</v>
      </c>
      <c r="F590" s="100" t="s">
        <v>502</v>
      </c>
      <c r="G590" s="100" t="s">
        <v>203</v>
      </c>
      <c r="H590" s="100" t="s">
        <v>486</v>
      </c>
      <c r="I590" s="101">
        <v>43.14</v>
      </c>
      <c r="J590" s="144"/>
      <c r="K590" s="184" t="s">
        <v>33</v>
      </c>
      <c r="L590" s="138"/>
      <c r="M590" s="102">
        <v>0</v>
      </c>
      <c r="N590" s="139">
        <f t="shared" si="73"/>
        <v>17.98</v>
      </c>
      <c r="O590" s="140">
        <f t="shared" si="74"/>
        <v>1.0000000000000001E-5</v>
      </c>
      <c r="P590" s="189">
        <f t="shared" si="75"/>
        <v>0</v>
      </c>
      <c r="Q590" s="189">
        <f t="shared" si="78"/>
        <v>0</v>
      </c>
      <c r="R590" s="189">
        <f t="shared" si="79"/>
        <v>0</v>
      </c>
      <c r="S590" s="43" t="str">
        <f t="shared" si="76"/>
        <v>N</v>
      </c>
      <c r="T590" s="43">
        <f t="shared" si="80"/>
        <v>17.98</v>
      </c>
      <c r="U590" s="43">
        <f t="shared" si="77"/>
        <v>0</v>
      </c>
      <c r="V590" s="43">
        <f>IF(N590&lt;&gt;0,IF(N590=SVS,0,IF(N590=SVSg,0,IF(N590=Stundenverrechnungssatz!G630,0,IF(N590=Stundenverrechnungssatz!I630,0,IF(N590=Stundenverrechnungssatz!K630,0,IF(N590=Stundenverrechnungssatz!M630,0,1)))))))</f>
        <v>0</v>
      </c>
    </row>
    <row r="591" spans="1:22" s="44" customFormat="1" ht="15" customHeight="1" x14ac:dyDescent="0.2">
      <c r="A591" s="99">
        <v>585</v>
      </c>
      <c r="B591" s="99">
        <v>1</v>
      </c>
      <c r="C591" s="100" t="s">
        <v>639</v>
      </c>
      <c r="D591" s="100"/>
      <c r="E591" s="100" t="s">
        <v>59</v>
      </c>
      <c r="F591" s="100" t="s">
        <v>503</v>
      </c>
      <c r="G591" s="100" t="s">
        <v>504</v>
      </c>
      <c r="H591" s="100" t="s">
        <v>486</v>
      </c>
      <c r="I591" s="101">
        <v>5.35</v>
      </c>
      <c r="J591" s="144"/>
      <c r="K591" s="184" t="s">
        <v>33</v>
      </c>
      <c r="L591" s="138"/>
      <c r="M591" s="102">
        <v>0</v>
      </c>
      <c r="N591" s="139">
        <f t="shared" si="73"/>
        <v>17.98</v>
      </c>
      <c r="O591" s="140">
        <f t="shared" si="74"/>
        <v>1.0000000000000001E-5</v>
      </c>
      <c r="P591" s="189">
        <f t="shared" si="75"/>
        <v>0</v>
      </c>
      <c r="Q591" s="189">
        <f t="shared" si="78"/>
        <v>0</v>
      </c>
      <c r="R591" s="189">
        <f t="shared" si="79"/>
        <v>0</v>
      </c>
      <c r="S591" s="43" t="str">
        <f t="shared" si="76"/>
        <v>N</v>
      </c>
      <c r="T591" s="43">
        <f t="shared" si="80"/>
        <v>17.98</v>
      </c>
      <c r="U591" s="43">
        <f t="shared" si="77"/>
        <v>0</v>
      </c>
      <c r="V591" s="43">
        <f>IF(N591&lt;&gt;0,IF(N591=SVS,0,IF(N591=SVSg,0,IF(N591=Stundenverrechnungssatz!G631,0,IF(N591=Stundenverrechnungssatz!I631,0,IF(N591=Stundenverrechnungssatz!K631,0,IF(N591=Stundenverrechnungssatz!M631,0,1)))))))</f>
        <v>0</v>
      </c>
    </row>
    <row r="592" spans="1:22" s="44" customFormat="1" ht="15" customHeight="1" x14ac:dyDescent="0.2">
      <c r="A592" s="51">
        <v>586</v>
      </c>
      <c r="B592" s="99">
        <v>1</v>
      </c>
      <c r="C592" s="100" t="s">
        <v>639</v>
      </c>
      <c r="D592" s="100"/>
      <c r="E592" s="100" t="s">
        <v>59</v>
      </c>
      <c r="F592" s="100" t="s">
        <v>505</v>
      </c>
      <c r="G592" s="100" t="s">
        <v>203</v>
      </c>
      <c r="H592" s="100" t="s">
        <v>486</v>
      </c>
      <c r="I592" s="101">
        <v>15.27</v>
      </c>
      <c r="J592" s="144"/>
      <c r="K592" s="184" t="s">
        <v>33</v>
      </c>
      <c r="L592" s="138"/>
      <c r="M592" s="102">
        <v>0</v>
      </c>
      <c r="N592" s="139">
        <f t="shared" si="73"/>
        <v>17.98</v>
      </c>
      <c r="O592" s="140">
        <f t="shared" si="74"/>
        <v>1.0000000000000001E-5</v>
      </c>
      <c r="P592" s="189">
        <f t="shared" si="75"/>
        <v>0</v>
      </c>
      <c r="Q592" s="189">
        <f t="shared" si="78"/>
        <v>0</v>
      </c>
      <c r="R592" s="189">
        <f t="shared" si="79"/>
        <v>0</v>
      </c>
      <c r="S592" s="43" t="str">
        <f t="shared" si="76"/>
        <v>N</v>
      </c>
      <c r="T592" s="43">
        <f t="shared" si="80"/>
        <v>17.98</v>
      </c>
      <c r="U592" s="43">
        <f t="shared" si="77"/>
        <v>0</v>
      </c>
      <c r="V592" s="43">
        <f>IF(N592&lt;&gt;0,IF(N592=SVS,0,IF(N592=SVSg,0,IF(N592=Stundenverrechnungssatz!G632,0,IF(N592=Stundenverrechnungssatz!I632,0,IF(N592=Stundenverrechnungssatz!K632,0,IF(N592=Stundenverrechnungssatz!M632,0,1)))))))</f>
        <v>0</v>
      </c>
    </row>
    <row r="593" spans="1:22" s="44" customFormat="1" ht="15" customHeight="1" x14ac:dyDescent="0.2">
      <c r="A593" s="99">
        <v>587</v>
      </c>
      <c r="B593" s="99">
        <v>1</v>
      </c>
      <c r="C593" s="100" t="s">
        <v>639</v>
      </c>
      <c r="D593" s="100"/>
      <c r="E593" s="100" t="s">
        <v>59</v>
      </c>
      <c r="F593" s="100"/>
      <c r="G593" s="100" t="s">
        <v>506</v>
      </c>
      <c r="H593" s="100" t="s">
        <v>486</v>
      </c>
      <c r="I593" s="101">
        <v>16.5</v>
      </c>
      <c r="J593" s="144"/>
      <c r="K593" s="184" t="s">
        <v>51</v>
      </c>
      <c r="L593" s="138"/>
      <c r="M593" s="102">
        <v>98.8</v>
      </c>
      <c r="N593" s="139">
        <f t="shared" si="73"/>
        <v>17.98</v>
      </c>
      <c r="O593" s="140" t="str">
        <f t="shared" si="74"/>
        <v/>
      </c>
      <c r="P593" s="189">
        <f t="shared" si="75"/>
        <v>1630.2</v>
      </c>
      <c r="Q593" s="189" t="e">
        <f t="shared" si="78"/>
        <v>#VALUE!</v>
      </c>
      <c r="R593" s="189" t="e">
        <f t="shared" si="79"/>
        <v>#VALUE!</v>
      </c>
      <c r="S593" s="43" t="str">
        <f t="shared" si="76"/>
        <v>F</v>
      </c>
      <c r="T593" s="43">
        <f t="shared" si="80"/>
        <v>17.98</v>
      </c>
      <c r="U593" s="43">
        <f t="shared" si="77"/>
        <v>0</v>
      </c>
      <c r="V593" s="43">
        <f>IF(N593&lt;&gt;0,IF(N593=SVS,0,IF(N593=SVSg,0,IF(N593=Stundenverrechnungssatz!G633,0,IF(N593=Stundenverrechnungssatz!I633,0,IF(N593=Stundenverrechnungssatz!K633,0,IF(N593=Stundenverrechnungssatz!M633,0,1)))))))</f>
        <v>0</v>
      </c>
    </row>
    <row r="594" spans="1:22" s="44" customFormat="1" ht="15" customHeight="1" x14ac:dyDescent="0.2">
      <c r="A594" s="51">
        <v>588</v>
      </c>
      <c r="B594" s="99">
        <v>1</v>
      </c>
      <c r="C594" s="100" t="s">
        <v>639</v>
      </c>
      <c r="D594" s="100"/>
      <c r="E594" s="100" t="s">
        <v>59</v>
      </c>
      <c r="F594" s="100" t="s">
        <v>507</v>
      </c>
      <c r="G594" s="100" t="s">
        <v>203</v>
      </c>
      <c r="H594" s="100" t="s">
        <v>486</v>
      </c>
      <c r="I594" s="101">
        <v>8.2799999999999994</v>
      </c>
      <c r="J594" s="144"/>
      <c r="K594" s="184" t="s">
        <v>33</v>
      </c>
      <c r="L594" s="138"/>
      <c r="M594" s="102">
        <v>0</v>
      </c>
      <c r="N594" s="139">
        <f t="shared" si="73"/>
        <v>17.98</v>
      </c>
      <c r="O594" s="140">
        <f t="shared" si="74"/>
        <v>1.0000000000000001E-5</v>
      </c>
      <c r="P594" s="189">
        <f t="shared" si="75"/>
        <v>0</v>
      </c>
      <c r="Q594" s="189">
        <f t="shared" si="78"/>
        <v>0</v>
      </c>
      <c r="R594" s="189">
        <f t="shared" si="79"/>
        <v>0</v>
      </c>
      <c r="S594" s="43" t="str">
        <f t="shared" si="76"/>
        <v>N</v>
      </c>
      <c r="T594" s="43">
        <f t="shared" si="80"/>
        <v>17.98</v>
      </c>
      <c r="U594" s="43">
        <f t="shared" si="77"/>
        <v>0</v>
      </c>
      <c r="V594" s="43">
        <f>IF(N594&lt;&gt;0,IF(N594=SVS,0,IF(N594=SVSg,0,IF(N594=Stundenverrechnungssatz!G634,0,IF(N594=Stundenverrechnungssatz!I634,0,IF(N594=Stundenverrechnungssatz!K634,0,IF(N594=Stundenverrechnungssatz!M634,0,1)))))))</f>
        <v>0</v>
      </c>
    </row>
    <row r="595" spans="1:22" s="44" customFormat="1" ht="15" customHeight="1" x14ac:dyDescent="0.2">
      <c r="A595" s="99">
        <v>589</v>
      </c>
      <c r="B595" s="99">
        <v>1</v>
      </c>
      <c r="C595" s="100" t="s">
        <v>639</v>
      </c>
      <c r="D595" s="100"/>
      <c r="E595" s="100" t="s">
        <v>59</v>
      </c>
      <c r="F595" s="100" t="s">
        <v>508</v>
      </c>
      <c r="G595" s="100" t="s">
        <v>203</v>
      </c>
      <c r="H595" s="100" t="s">
        <v>486</v>
      </c>
      <c r="I595" s="101">
        <v>16.18</v>
      </c>
      <c r="J595" s="144"/>
      <c r="K595" s="184" t="s">
        <v>33</v>
      </c>
      <c r="L595" s="138"/>
      <c r="M595" s="102">
        <v>0</v>
      </c>
      <c r="N595" s="139">
        <f t="shared" si="73"/>
        <v>17.98</v>
      </c>
      <c r="O595" s="140">
        <f t="shared" si="74"/>
        <v>1.0000000000000001E-5</v>
      </c>
      <c r="P595" s="189">
        <f t="shared" si="75"/>
        <v>0</v>
      </c>
      <c r="Q595" s="189">
        <f t="shared" si="78"/>
        <v>0</v>
      </c>
      <c r="R595" s="189">
        <f t="shared" si="79"/>
        <v>0</v>
      </c>
      <c r="S595" s="43" t="str">
        <f t="shared" si="76"/>
        <v>N</v>
      </c>
      <c r="T595" s="43">
        <f t="shared" si="80"/>
        <v>17.98</v>
      </c>
      <c r="U595" s="43">
        <f t="shared" si="77"/>
        <v>0</v>
      </c>
      <c r="V595" s="43">
        <f>IF(N595&lt;&gt;0,IF(N595=SVS,0,IF(N595=SVSg,0,IF(N595=Stundenverrechnungssatz!G635,0,IF(N595=Stundenverrechnungssatz!I635,0,IF(N595=Stundenverrechnungssatz!K635,0,IF(N595=Stundenverrechnungssatz!M635,0,1)))))))</f>
        <v>0</v>
      </c>
    </row>
    <row r="596" spans="1:22" s="44" customFormat="1" ht="15" customHeight="1" x14ac:dyDescent="0.2">
      <c r="A596" s="51">
        <v>590</v>
      </c>
      <c r="B596" s="99">
        <v>1</v>
      </c>
      <c r="C596" s="100" t="s">
        <v>639</v>
      </c>
      <c r="D596" s="100"/>
      <c r="E596" s="100" t="s">
        <v>59</v>
      </c>
      <c r="F596" s="100" t="s">
        <v>509</v>
      </c>
      <c r="G596" s="100" t="s">
        <v>203</v>
      </c>
      <c r="H596" s="100" t="s">
        <v>486</v>
      </c>
      <c r="I596" s="101">
        <v>16.64</v>
      </c>
      <c r="J596" s="144"/>
      <c r="K596" s="184" t="s">
        <v>33</v>
      </c>
      <c r="L596" s="138"/>
      <c r="M596" s="102">
        <v>0</v>
      </c>
      <c r="N596" s="139">
        <f t="shared" si="73"/>
        <v>17.98</v>
      </c>
      <c r="O596" s="140">
        <f t="shared" si="74"/>
        <v>1.0000000000000001E-5</v>
      </c>
      <c r="P596" s="189">
        <f t="shared" si="75"/>
        <v>0</v>
      </c>
      <c r="Q596" s="189">
        <f t="shared" si="78"/>
        <v>0</v>
      </c>
      <c r="R596" s="189">
        <f t="shared" si="79"/>
        <v>0</v>
      </c>
      <c r="S596" s="43" t="str">
        <f t="shared" si="76"/>
        <v>N</v>
      </c>
      <c r="T596" s="43">
        <f t="shared" si="80"/>
        <v>17.98</v>
      </c>
      <c r="U596" s="43">
        <f t="shared" si="77"/>
        <v>0</v>
      </c>
      <c r="V596" s="43">
        <f>IF(N596&lt;&gt;0,IF(N596=SVS,0,IF(N596=SVSg,0,IF(N596=Stundenverrechnungssatz!G636,0,IF(N596=Stundenverrechnungssatz!I636,0,IF(N596=Stundenverrechnungssatz!K636,0,IF(N596=Stundenverrechnungssatz!M636,0,1)))))))</f>
        <v>0</v>
      </c>
    </row>
    <row r="597" spans="1:22" s="44" customFormat="1" ht="15" customHeight="1" x14ac:dyDescent="0.2">
      <c r="A597" s="99">
        <v>591</v>
      </c>
      <c r="B597" s="99">
        <v>1</v>
      </c>
      <c r="C597" s="100" t="s">
        <v>639</v>
      </c>
      <c r="D597" s="100"/>
      <c r="E597" s="100" t="s">
        <v>59</v>
      </c>
      <c r="F597" s="100" t="s">
        <v>510</v>
      </c>
      <c r="G597" s="100" t="s">
        <v>203</v>
      </c>
      <c r="H597" s="100" t="s">
        <v>486</v>
      </c>
      <c r="I597" s="101">
        <v>17.2</v>
      </c>
      <c r="J597" s="144"/>
      <c r="K597" s="184" t="s">
        <v>33</v>
      </c>
      <c r="L597" s="138"/>
      <c r="M597" s="102">
        <v>0</v>
      </c>
      <c r="N597" s="139">
        <f t="shared" si="73"/>
        <v>17.98</v>
      </c>
      <c r="O597" s="140">
        <f t="shared" si="74"/>
        <v>1.0000000000000001E-5</v>
      </c>
      <c r="P597" s="189">
        <f t="shared" si="75"/>
        <v>0</v>
      </c>
      <c r="Q597" s="189">
        <f t="shared" si="78"/>
        <v>0</v>
      </c>
      <c r="R597" s="189">
        <f t="shared" si="79"/>
        <v>0</v>
      </c>
      <c r="S597" s="43" t="str">
        <f t="shared" si="76"/>
        <v>N</v>
      </c>
      <c r="T597" s="43">
        <f t="shared" si="80"/>
        <v>17.98</v>
      </c>
      <c r="U597" s="43">
        <f t="shared" si="77"/>
        <v>0</v>
      </c>
      <c r="V597" s="43">
        <f>IF(N597&lt;&gt;0,IF(N597=SVS,0,IF(N597=SVSg,0,IF(N597=Stundenverrechnungssatz!G637,0,IF(N597=Stundenverrechnungssatz!I637,0,IF(N597=Stundenverrechnungssatz!K637,0,IF(N597=Stundenverrechnungssatz!M637,0,1)))))))</f>
        <v>0</v>
      </c>
    </row>
    <row r="598" spans="1:22" s="44" customFormat="1" ht="15" customHeight="1" x14ac:dyDescent="0.2">
      <c r="A598" s="51">
        <v>592</v>
      </c>
      <c r="B598" s="99">
        <v>1</v>
      </c>
      <c r="C598" s="100" t="s">
        <v>639</v>
      </c>
      <c r="D598" s="100"/>
      <c r="E598" s="100" t="s">
        <v>59</v>
      </c>
      <c r="F598" s="100" t="s">
        <v>511</v>
      </c>
      <c r="G598" s="100" t="s">
        <v>203</v>
      </c>
      <c r="H598" s="100" t="s">
        <v>486</v>
      </c>
      <c r="I598" s="101">
        <v>16.8</v>
      </c>
      <c r="J598" s="144"/>
      <c r="K598" s="184" t="s">
        <v>33</v>
      </c>
      <c r="L598" s="138"/>
      <c r="M598" s="102">
        <v>0</v>
      </c>
      <c r="N598" s="139">
        <f t="shared" si="73"/>
        <v>17.98</v>
      </c>
      <c r="O598" s="140">
        <f t="shared" si="74"/>
        <v>1.0000000000000001E-5</v>
      </c>
      <c r="P598" s="189">
        <f t="shared" si="75"/>
        <v>0</v>
      </c>
      <c r="Q598" s="189">
        <f t="shared" si="78"/>
        <v>0</v>
      </c>
      <c r="R598" s="189">
        <f t="shared" si="79"/>
        <v>0</v>
      </c>
      <c r="S598" s="43" t="str">
        <f t="shared" si="76"/>
        <v>N</v>
      </c>
      <c r="T598" s="43">
        <f t="shared" si="80"/>
        <v>17.98</v>
      </c>
      <c r="U598" s="43">
        <f t="shared" si="77"/>
        <v>0</v>
      </c>
      <c r="V598" s="43">
        <f>IF(N598&lt;&gt;0,IF(N598=SVS,0,IF(N598=SVSg,0,IF(N598=Stundenverrechnungssatz!G638,0,IF(N598=Stundenverrechnungssatz!I638,0,IF(N598=Stundenverrechnungssatz!K638,0,IF(N598=Stundenverrechnungssatz!M638,0,1)))))))</f>
        <v>0</v>
      </c>
    </row>
    <row r="599" spans="1:22" s="44" customFormat="1" ht="15" customHeight="1" x14ac:dyDescent="0.2">
      <c r="A599" s="99">
        <v>593</v>
      </c>
      <c r="B599" s="99">
        <v>1</v>
      </c>
      <c r="C599" s="100" t="s">
        <v>639</v>
      </c>
      <c r="D599" s="100"/>
      <c r="E599" s="100" t="s">
        <v>59</v>
      </c>
      <c r="F599" s="100" t="s">
        <v>512</v>
      </c>
      <c r="G599" s="100" t="s">
        <v>203</v>
      </c>
      <c r="H599" s="100" t="s">
        <v>486</v>
      </c>
      <c r="I599" s="101">
        <v>17.93</v>
      </c>
      <c r="J599" s="144"/>
      <c r="K599" s="184" t="s">
        <v>33</v>
      </c>
      <c r="L599" s="138"/>
      <c r="M599" s="102">
        <v>0</v>
      </c>
      <c r="N599" s="139">
        <f t="shared" si="73"/>
        <v>17.98</v>
      </c>
      <c r="O599" s="140">
        <f t="shared" si="74"/>
        <v>1.0000000000000001E-5</v>
      </c>
      <c r="P599" s="189">
        <f t="shared" si="75"/>
        <v>0</v>
      </c>
      <c r="Q599" s="189">
        <f t="shared" si="78"/>
        <v>0</v>
      </c>
      <c r="R599" s="189">
        <f t="shared" si="79"/>
        <v>0</v>
      </c>
      <c r="S599" s="43" t="str">
        <f t="shared" si="76"/>
        <v>N</v>
      </c>
      <c r="T599" s="43">
        <f t="shared" si="80"/>
        <v>17.98</v>
      </c>
      <c r="U599" s="43">
        <f t="shared" si="77"/>
        <v>0</v>
      </c>
      <c r="V599" s="43">
        <f>IF(N599&lt;&gt;0,IF(N599=SVS,0,IF(N599=SVSg,0,IF(N599=Stundenverrechnungssatz!G639,0,IF(N599=Stundenverrechnungssatz!I639,0,IF(N599=Stundenverrechnungssatz!K639,0,IF(N599=Stundenverrechnungssatz!M639,0,1)))))))</f>
        <v>0</v>
      </c>
    </row>
    <row r="600" spans="1:22" s="44" customFormat="1" ht="15" customHeight="1" x14ac:dyDescent="0.2">
      <c r="A600" s="51">
        <v>594</v>
      </c>
      <c r="B600" s="99">
        <v>1</v>
      </c>
      <c r="C600" s="100" t="s">
        <v>639</v>
      </c>
      <c r="D600" s="100"/>
      <c r="E600" s="100" t="s">
        <v>59</v>
      </c>
      <c r="F600" s="100"/>
      <c r="G600" s="100" t="s">
        <v>513</v>
      </c>
      <c r="H600" s="100" t="s">
        <v>486</v>
      </c>
      <c r="I600" s="101">
        <v>24.05</v>
      </c>
      <c r="J600" s="144"/>
      <c r="K600" s="184" t="s">
        <v>51</v>
      </c>
      <c r="L600" s="138"/>
      <c r="M600" s="102">
        <v>98.8</v>
      </c>
      <c r="N600" s="139">
        <f t="shared" si="73"/>
        <v>17.98</v>
      </c>
      <c r="O600" s="140" t="str">
        <f t="shared" si="74"/>
        <v/>
      </c>
      <c r="P600" s="189">
        <f t="shared" si="75"/>
        <v>2376.14</v>
      </c>
      <c r="Q600" s="189" t="e">
        <f t="shared" si="78"/>
        <v>#VALUE!</v>
      </c>
      <c r="R600" s="189" t="e">
        <f t="shared" si="79"/>
        <v>#VALUE!</v>
      </c>
      <c r="S600" s="43" t="str">
        <f t="shared" si="76"/>
        <v>F</v>
      </c>
      <c r="T600" s="43">
        <f t="shared" si="80"/>
        <v>17.98</v>
      </c>
      <c r="U600" s="43">
        <f t="shared" si="77"/>
        <v>0</v>
      </c>
      <c r="V600" s="43">
        <f>IF(N600&lt;&gt;0,IF(N600=SVS,0,IF(N600=SVSg,0,IF(N600=Stundenverrechnungssatz!G640,0,IF(N600=Stundenverrechnungssatz!I640,0,IF(N600=Stundenverrechnungssatz!K640,0,IF(N600=Stundenverrechnungssatz!M640,0,1)))))))</f>
        <v>0</v>
      </c>
    </row>
    <row r="601" spans="1:22" s="44" customFormat="1" ht="15" customHeight="1" x14ac:dyDescent="0.2">
      <c r="A601" s="99">
        <v>595</v>
      </c>
      <c r="B601" s="99">
        <v>1</v>
      </c>
      <c r="C601" s="100" t="s">
        <v>639</v>
      </c>
      <c r="D601" s="100"/>
      <c r="E601" s="100" t="s">
        <v>59</v>
      </c>
      <c r="F601" s="100" t="s">
        <v>514</v>
      </c>
      <c r="G601" s="100" t="s">
        <v>203</v>
      </c>
      <c r="H601" s="100" t="s">
        <v>486</v>
      </c>
      <c r="I601" s="101">
        <v>29.83</v>
      </c>
      <c r="J601" s="144"/>
      <c r="K601" s="184" t="s">
        <v>33</v>
      </c>
      <c r="L601" s="138"/>
      <c r="M601" s="102">
        <v>0</v>
      </c>
      <c r="N601" s="139">
        <f t="shared" si="73"/>
        <v>17.98</v>
      </c>
      <c r="O601" s="140">
        <f t="shared" si="74"/>
        <v>1.0000000000000001E-5</v>
      </c>
      <c r="P601" s="189">
        <f t="shared" si="75"/>
        <v>0</v>
      </c>
      <c r="Q601" s="189">
        <f t="shared" si="78"/>
        <v>0</v>
      </c>
      <c r="R601" s="189">
        <f t="shared" si="79"/>
        <v>0</v>
      </c>
      <c r="S601" s="43" t="str">
        <f t="shared" si="76"/>
        <v>N</v>
      </c>
      <c r="T601" s="43">
        <f t="shared" si="80"/>
        <v>17.98</v>
      </c>
      <c r="U601" s="43">
        <f t="shared" si="77"/>
        <v>0</v>
      </c>
      <c r="V601" s="43">
        <f>IF(N601&lt;&gt;0,IF(N601=SVS,0,IF(N601=SVSg,0,IF(N601=Stundenverrechnungssatz!G641,0,IF(N601=Stundenverrechnungssatz!I641,0,IF(N601=Stundenverrechnungssatz!K641,0,IF(N601=Stundenverrechnungssatz!M641,0,1)))))))</f>
        <v>0</v>
      </c>
    </row>
    <row r="602" spans="1:22" s="44" customFormat="1" ht="15" customHeight="1" x14ac:dyDescent="0.2">
      <c r="A602" s="51">
        <v>596</v>
      </c>
      <c r="B602" s="99">
        <v>1</v>
      </c>
      <c r="C602" s="100" t="s">
        <v>639</v>
      </c>
      <c r="D602" s="100"/>
      <c r="E602" s="100" t="s">
        <v>59</v>
      </c>
      <c r="F602" s="100"/>
      <c r="G602" s="100" t="s">
        <v>515</v>
      </c>
      <c r="H602" s="100" t="s">
        <v>486</v>
      </c>
      <c r="I602" s="101">
        <v>14.48</v>
      </c>
      <c r="J602" s="144"/>
      <c r="K602" s="184" t="s">
        <v>51</v>
      </c>
      <c r="L602" s="138"/>
      <c r="M602" s="102">
        <v>98.8</v>
      </c>
      <c r="N602" s="139">
        <f t="shared" si="73"/>
        <v>17.98</v>
      </c>
      <c r="O602" s="140" t="str">
        <f t="shared" si="74"/>
        <v/>
      </c>
      <c r="P602" s="189">
        <f t="shared" si="75"/>
        <v>1430.624</v>
      </c>
      <c r="Q602" s="189" t="e">
        <f t="shared" si="78"/>
        <v>#VALUE!</v>
      </c>
      <c r="R602" s="189" t="e">
        <f t="shared" si="79"/>
        <v>#VALUE!</v>
      </c>
      <c r="S602" s="43" t="str">
        <f t="shared" si="76"/>
        <v>F</v>
      </c>
      <c r="T602" s="43">
        <f t="shared" si="80"/>
        <v>17.98</v>
      </c>
      <c r="U602" s="43">
        <f t="shared" si="77"/>
        <v>0</v>
      </c>
      <c r="V602" s="43">
        <f>IF(N602&lt;&gt;0,IF(N602=SVS,0,IF(N602=SVSg,0,IF(N602=Stundenverrechnungssatz!G642,0,IF(N602=Stundenverrechnungssatz!I642,0,IF(N602=Stundenverrechnungssatz!K642,0,IF(N602=Stundenverrechnungssatz!M642,0,1)))))))</f>
        <v>0</v>
      </c>
    </row>
    <row r="603" spans="1:22" s="44" customFormat="1" ht="15" customHeight="1" x14ac:dyDescent="0.2">
      <c r="A603" s="99">
        <v>597</v>
      </c>
      <c r="B603" s="99">
        <v>1</v>
      </c>
      <c r="C603" s="100" t="s">
        <v>639</v>
      </c>
      <c r="D603" s="100"/>
      <c r="E603" s="100" t="s">
        <v>59</v>
      </c>
      <c r="F603" s="100" t="s">
        <v>516</v>
      </c>
      <c r="G603" s="100" t="s">
        <v>488</v>
      </c>
      <c r="H603" s="100" t="s">
        <v>486</v>
      </c>
      <c r="I603" s="101">
        <v>21.02</v>
      </c>
      <c r="J603" s="144"/>
      <c r="K603" s="184" t="s">
        <v>33</v>
      </c>
      <c r="L603" s="138"/>
      <c r="M603" s="102">
        <v>0</v>
      </c>
      <c r="N603" s="139">
        <f t="shared" si="73"/>
        <v>17.98</v>
      </c>
      <c r="O603" s="140">
        <f t="shared" si="74"/>
        <v>1.0000000000000001E-5</v>
      </c>
      <c r="P603" s="189">
        <f t="shared" si="75"/>
        <v>0</v>
      </c>
      <c r="Q603" s="189">
        <f t="shared" si="78"/>
        <v>0</v>
      </c>
      <c r="R603" s="189">
        <f t="shared" si="79"/>
        <v>0</v>
      </c>
      <c r="S603" s="43" t="str">
        <f t="shared" si="76"/>
        <v>N</v>
      </c>
      <c r="T603" s="43">
        <f t="shared" si="80"/>
        <v>17.98</v>
      </c>
      <c r="U603" s="43">
        <f t="shared" si="77"/>
        <v>0</v>
      </c>
      <c r="V603" s="43">
        <f>IF(N603&lt;&gt;0,IF(N603=SVS,0,IF(N603=SVSg,0,IF(N603=Stundenverrechnungssatz!G643,0,IF(N603=Stundenverrechnungssatz!I643,0,IF(N603=Stundenverrechnungssatz!K643,0,IF(N603=Stundenverrechnungssatz!M643,0,1)))))))</f>
        <v>0</v>
      </c>
    </row>
    <row r="604" spans="1:22" s="44" customFormat="1" ht="15" customHeight="1" x14ac:dyDescent="0.2">
      <c r="A604" s="51">
        <v>598</v>
      </c>
      <c r="B604" s="99">
        <v>1</v>
      </c>
      <c r="C604" s="100" t="s">
        <v>639</v>
      </c>
      <c r="D604" s="100"/>
      <c r="E604" s="100" t="s">
        <v>59</v>
      </c>
      <c r="F604" s="100" t="s">
        <v>517</v>
      </c>
      <c r="G604" s="100" t="s">
        <v>203</v>
      </c>
      <c r="H604" s="100" t="s">
        <v>486</v>
      </c>
      <c r="I604" s="101">
        <v>21.47</v>
      </c>
      <c r="J604" s="144"/>
      <c r="K604" s="184" t="s">
        <v>33</v>
      </c>
      <c r="L604" s="138"/>
      <c r="M604" s="102">
        <v>0</v>
      </c>
      <c r="N604" s="139">
        <f t="shared" si="73"/>
        <v>17.98</v>
      </c>
      <c r="O604" s="140">
        <f t="shared" si="74"/>
        <v>1.0000000000000001E-5</v>
      </c>
      <c r="P604" s="189">
        <f t="shared" si="75"/>
        <v>0</v>
      </c>
      <c r="Q604" s="189">
        <f t="shared" si="78"/>
        <v>0</v>
      </c>
      <c r="R604" s="189">
        <f t="shared" si="79"/>
        <v>0</v>
      </c>
      <c r="S604" s="43" t="str">
        <f t="shared" si="76"/>
        <v>N</v>
      </c>
      <c r="T604" s="43">
        <f t="shared" si="80"/>
        <v>17.98</v>
      </c>
      <c r="U604" s="43">
        <f t="shared" si="77"/>
        <v>0</v>
      </c>
      <c r="V604" s="43">
        <f>IF(N604&lt;&gt;0,IF(N604=SVS,0,IF(N604=SVSg,0,IF(N604=Stundenverrechnungssatz!G644,0,IF(N604=Stundenverrechnungssatz!I644,0,IF(N604=Stundenverrechnungssatz!K644,0,IF(N604=Stundenverrechnungssatz!M644,0,1)))))))</f>
        <v>0</v>
      </c>
    </row>
    <row r="605" spans="1:22" s="44" customFormat="1" ht="15" customHeight="1" x14ac:dyDescent="0.2">
      <c r="A605" s="99">
        <v>599</v>
      </c>
      <c r="B605" s="99">
        <v>1</v>
      </c>
      <c r="C605" s="100" t="s">
        <v>639</v>
      </c>
      <c r="D605" s="100"/>
      <c r="E605" s="100" t="s">
        <v>59</v>
      </c>
      <c r="F605" s="100" t="s">
        <v>518</v>
      </c>
      <c r="G605" s="100" t="s">
        <v>203</v>
      </c>
      <c r="H605" s="100" t="s">
        <v>486</v>
      </c>
      <c r="I605" s="101">
        <v>15.27</v>
      </c>
      <c r="J605" s="144"/>
      <c r="K605" s="184" t="s">
        <v>33</v>
      </c>
      <c r="L605" s="138"/>
      <c r="M605" s="102">
        <v>0</v>
      </c>
      <c r="N605" s="139">
        <f t="shared" si="73"/>
        <v>17.98</v>
      </c>
      <c r="O605" s="140">
        <f t="shared" si="74"/>
        <v>1.0000000000000001E-5</v>
      </c>
      <c r="P605" s="189">
        <f t="shared" si="75"/>
        <v>0</v>
      </c>
      <c r="Q605" s="189">
        <f t="shared" si="78"/>
        <v>0</v>
      </c>
      <c r="R605" s="189">
        <f t="shared" si="79"/>
        <v>0</v>
      </c>
      <c r="S605" s="43" t="str">
        <f t="shared" si="76"/>
        <v>N</v>
      </c>
      <c r="T605" s="43">
        <f t="shared" si="80"/>
        <v>17.98</v>
      </c>
      <c r="U605" s="43">
        <f t="shared" si="77"/>
        <v>0</v>
      </c>
      <c r="V605" s="43">
        <f>IF(N605&lt;&gt;0,IF(N605=SVS,0,IF(N605=SVSg,0,IF(N605=Stundenverrechnungssatz!G645,0,IF(N605=Stundenverrechnungssatz!I645,0,IF(N605=Stundenverrechnungssatz!K645,0,IF(N605=Stundenverrechnungssatz!M645,0,1)))))))</f>
        <v>0</v>
      </c>
    </row>
    <row r="606" spans="1:22" s="44" customFormat="1" ht="15" customHeight="1" x14ac:dyDescent="0.2">
      <c r="A606" s="51">
        <v>600</v>
      </c>
      <c r="B606" s="99">
        <v>1</v>
      </c>
      <c r="C606" s="100" t="s">
        <v>639</v>
      </c>
      <c r="D606" s="100"/>
      <c r="E606" s="100" t="s">
        <v>59</v>
      </c>
      <c r="F606" s="100" t="s">
        <v>519</v>
      </c>
      <c r="G606" s="100" t="s">
        <v>203</v>
      </c>
      <c r="H606" s="100" t="s">
        <v>486</v>
      </c>
      <c r="I606" s="101">
        <v>153.22999999999999</v>
      </c>
      <c r="J606" s="144"/>
      <c r="K606" s="184" t="s">
        <v>33</v>
      </c>
      <c r="L606" s="138"/>
      <c r="M606" s="102">
        <v>0</v>
      </c>
      <c r="N606" s="139">
        <f t="shared" si="73"/>
        <v>17.98</v>
      </c>
      <c r="O606" s="140">
        <f t="shared" si="74"/>
        <v>1.0000000000000001E-5</v>
      </c>
      <c r="P606" s="189">
        <f t="shared" si="75"/>
        <v>0</v>
      </c>
      <c r="Q606" s="189">
        <f t="shared" si="78"/>
        <v>0</v>
      </c>
      <c r="R606" s="189">
        <f t="shared" si="79"/>
        <v>0</v>
      </c>
      <c r="S606" s="43" t="str">
        <f t="shared" si="76"/>
        <v>N</v>
      </c>
      <c r="T606" s="43">
        <f t="shared" si="80"/>
        <v>17.98</v>
      </c>
      <c r="U606" s="43">
        <f t="shared" si="77"/>
        <v>0</v>
      </c>
      <c r="V606" s="43">
        <f>IF(N606&lt;&gt;0,IF(N606=SVS,0,IF(N606=SVSg,0,IF(N606=Stundenverrechnungssatz!G646,0,IF(N606=Stundenverrechnungssatz!I646,0,IF(N606=Stundenverrechnungssatz!K646,0,IF(N606=Stundenverrechnungssatz!M646,0,1)))))))</f>
        <v>0</v>
      </c>
    </row>
    <row r="607" spans="1:22" s="44" customFormat="1" ht="15" customHeight="1" x14ac:dyDescent="0.2">
      <c r="A607" s="99">
        <v>601</v>
      </c>
      <c r="B607" s="99">
        <v>1</v>
      </c>
      <c r="C607" s="100" t="s">
        <v>639</v>
      </c>
      <c r="D607" s="100"/>
      <c r="E607" s="100" t="s">
        <v>59</v>
      </c>
      <c r="F607" s="100" t="s">
        <v>520</v>
      </c>
      <c r="G607" s="100" t="s">
        <v>203</v>
      </c>
      <c r="H607" s="100" t="s">
        <v>486</v>
      </c>
      <c r="I607" s="101">
        <v>10.96</v>
      </c>
      <c r="J607" s="144"/>
      <c r="K607" s="184" t="s">
        <v>33</v>
      </c>
      <c r="L607" s="138"/>
      <c r="M607" s="102">
        <v>0</v>
      </c>
      <c r="N607" s="139">
        <f t="shared" si="73"/>
        <v>17.98</v>
      </c>
      <c r="O607" s="140">
        <f t="shared" si="74"/>
        <v>1.0000000000000001E-5</v>
      </c>
      <c r="P607" s="189">
        <f t="shared" si="75"/>
        <v>0</v>
      </c>
      <c r="Q607" s="189">
        <f t="shared" si="78"/>
        <v>0</v>
      </c>
      <c r="R607" s="189">
        <f t="shared" si="79"/>
        <v>0</v>
      </c>
      <c r="S607" s="43" t="str">
        <f t="shared" si="76"/>
        <v>N</v>
      </c>
      <c r="T607" s="43">
        <f t="shared" si="80"/>
        <v>17.98</v>
      </c>
      <c r="U607" s="43">
        <f t="shared" si="77"/>
        <v>0</v>
      </c>
      <c r="V607" s="43">
        <f>IF(N607&lt;&gt;0,IF(N607=SVS,0,IF(N607=SVSg,0,IF(N607=Stundenverrechnungssatz!G647,0,IF(N607=Stundenverrechnungssatz!I647,0,IF(N607=Stundenverrechnungssatz!K647,0,IF(N607=Stundenverrechnungssatz!M647,0,1)))))))</f>
        <v>0</v>
      </c>
    </row>
    <row r="608" spans="1:22" s="44" customFormat="1" ht="15" customHeight="1" x14ac:dyDescent="0.2">
      <c r="A608" s="51">
        <v>602</v>
      </c>
      <c r="B608" s="99">
        <v>1</v>
      </c>
      <c r="C608" s="100" t="s">
        <v>639</v>
      </c>
      <c r="D608" s="100"/>
      <c r="E608" s="100" t="s">
        <v>59</v>
      </c>
      <c r="F608" s="100" t="s">
        <v>521</v>
      </c>
      <c r="G608" s="100" t="s">
        <v>203</v>
      </c>
      <c r="H608" s="100" t="s">
        <v>486</v>
      </c>
      <c r="I608" s="101">
        <v>24.65</v>
      </c>
      <c r="J608" s="144"/>
      <c r="K608" s="184" t="s">
        <v>33</v>
      </c>
      <c r="L608" s="138"/>
      <c r="M608" s="102">
        <v>0</v>
      </c>
      <c r="N608" s="139">
        <f t="shared" si="73"/>
        <v>17.98</v>
      </c>
      <c r="O608" s="140">
        <f t="shared" si="74"/>
        <v>1.0000000000000001E-5</v>
      </c>
      <c r="P608" s="189">
        <f t="shared" si="75"/>
        <v>0</v>
      </c>
      <c r="Q608" s="189">
        <f t="shared" si="78"/>
        <v>0</v>
      </c>
      <c r="R608" s="189">
        <f t="shared" si="79"/>
        <v>0</v>
      </c>
      <c r="S608" s="43" t="str">
        <f t="shared" si="76"/>
        <v>N</v>
      </c>
      <c r="T608" s="43">
        <f t="shared" si="80"/>
        <v>17.98</v>
      </c>
      <c r="U608" s="43">
        <f t="shared" si="77"/>
        <v>0</v>
      </c>
      <c r="V608" s="43">
        <f>IF(N608&lt;&gt;0,IF(N608=SVS,0,IF(N608=SVSg,0,IF(N608=Stundenverrechnungssatz!G648,0,IF(N608=Stundenverrechnungssatz!I648,0,IF(N608=Stundenverrechnungssatz!K648,0,IF(N608=Stundenverrechnungssatz!M648,0,1)))))))</f>
        <v>0</v>
      </c>
    </row>
    <row r="609" spans="1:22" s="44" customFormat="1" ht="15" customHeight="1" x14ac:dyDescent="0.2">
      <c r="A609" s="99">
        <v>603</v>
      </c>
      <c r="B609" s="99">
        <v>1</v>
      </c>
      <c r="C609" s="100" t="s">
        <v>639</v>
      </c>
      <c r="D609" s="100"/>
      <c r="E609" s="100" t="s">
        <v>59</v>
      </c>
      <c r="F609" s="100" t="s">
        <v>522</v>
      </c>
      <c r="G609" s="100" t="s">
        <v>203</v>
      </c>
      <c r="H609" s="100" t="s">
        <v>486</v>
      </c>
      <c r="I609" s="101">
        <v>3.35</v>
      </c>
      <c r="J609" s="144"/>
      <c r="K609" s="184" t="s">
        <v>33</v>
      </c>
      <c r="L609" s="138"/>
      <c r="M609" s="102">
        <v>0</v>
      </c>
      <c r="N609" s="139">
        <f t="shared" si="73"/>
        <v>17.98</v>
      </c>
      <c r="O609" s="140">
        <f t="shared" si="74"/>
        <v>1.0000000000000001E-5</v>
      </c>
      <c r="P609" s="189">
        <f t="shared" si="75"/>
        <v>0</v>
      </c>
      <c r="Q609" s="189">
        <f t="shared" si="78"/>
        <v>0</v>
      </c>
      <c r="R609" s="189">
        <f t="shared" si="79"/>
        <v>0</v>
      </c>
      <c r="S609" s="43" t="str">
        <f t="shared" si="76"/>
        <v>N</v>
      </c>
      <c r="T609" s="43">
        <f t="shared" si="80"/>
        <v>17.98</v>
      </c>
      <c r="U609" s="43">
        <f t="shared" si="77"/>
        <v>0</v>
      </c>
      <c r="V609" s="43">
        <f>IF(N609&lt;&gt;0,IF(N609=SVS,0,IF(N609=SVSg,0,IF(N609=Stundenverrechnungssatz!G649,0,IF(N609=Stundenverrechnungssatz!I649,0,IF(N609=Stundenverrechnungssatz!K649,0,IF(N609=Stundenverrechnungssatz!M649,0,1)))))))</f>
        <v>0</v>
      </c>
    </row>
    <row r="610" spans="1:22" s="44" customFormat="1" ht="15" customHeight="1" x14ac:dyDescent="0.2">
      <c r="A610" s="51">
        <v>604</v>
      </c>
      <c r="B610" s="99">
        <v>1</v>
      </c>
      <c r="C610" s="100" t="s">
        <v>639</v>
      </c>
      <c r="D610" s="100"/>
      <c r="E610" s="100" t="s">
        <v>59</v>
      </c>
      <c r="F610" s="100"/>
      <c r="G610" s="100" t="s">
        <v>523</v>
      </c>
      <c r="H610" s="100" t="s">
        <v>486</v>
      </c>
      <c r="I610" s="101">
        <v>27.53</v>
      </c>
      <c r="J610" s="144"/>
      <c r="K610" s="184" t="s">
        <v>51</v>
      </c>
      <c r="L610" s="138"/>
      <c r="M610" s="102">
        <v>98.8</v>
      </c>
      <c r="N610" s="139">
        <f t="shared" si="73"/>
        <v>17.98</v>
      </c>
      <c r="O610" s="140" t="str">
        <f t="shared" si="74"/>
        <v/>
      </c>
      <c r="P610" s="189">
        <f t="shared" si="75"/>
        <v>2719.9639999999999</v>
      </c>
      <c r="Q610" s="189" t="e">
        <f t="shared" si="78"/>
        <v>#VALUE!</v>
      </c>
      <c r="R610" s="189" t="e">
        <f t="shared" si="79"/>
        <v>#VALUE!</v>
      </c>
      <c r="S610" s="43" t="str">
        <f t="shared" si="76"/>
        <v>F</v>
      </c>
      <c r="T610" s="43">
        <f t="shared" si="80"/>
        <v>17.98</v>
      </c>
      <c r="U610" s="43">
        <f t="shared" si="77"/>
        <v>0</v>
      </c>
      <c r="V610" s="43">
        <f>IF(N610&lt;&gt;0,IF(N610=SVS,0,IF(N610=SVSg,0,IF(N610=Stundenverrechnungssatz!G650,0,IF(N610=Stundenverrechnungssatz!I650,0,IF(N610=Stundenverrechnungssatz!K650,0,IF(N610=Stundenverrechnungssatz!M650,0,1)))))))</f>
        <v>0</v>
      </c>
    </row>
    <row r="611" spans="1:22" s="44" customFormat="1" ht="15" customHeight="1" x14ac:dyDescent="0.2">
      <c r="A611" s="99">
        <v>605</v>
      </c>
      <c r="B611" s="99">
        <v>1</v>
      </c>
      <c r="C611" s="100" t="s">
        <v>639</v>
      </c>
      <c r="D611" s="100"/>
      <c r="E611" s="100" t="s">
        <v>59</v>
      </c>
      <c r="F611" s="100" t="s">
        <v>524</v>
      </c>
      <c r="G611" s="100" t="s">
        <v>37</v>
      </c>
      <c r="H611" s="100" t="s">
        <v>486</v>
      </c>
      <c r="I611" s="101">
        <v>48.86</v>
      </c>
      <c r="J611" s="144"/>
      <c r="K611" s="184" t="s">
        <v>31</v>
      </c>
      <c r="L611" s="138" t="s">
        <v>740</v>
      </c>
      <c r="M611" s="102">
        <v>49.4</v>
      </c>
      <c r="N611" s="139">
        <f t="shared" si="73"/>
        <v>17.98</v>
      </c>
      <c r="O611" s="140" t="str">
        <f t="shared" si="74"/>
        <v/>
      </c>
      <c r="P611" s="189">
        <f t="shared" si="75"/>
        <v>2413.6839999999997</v>
      </c>
      <c r="Q611" s="189" t="e">
        <f t="shared" si="78"/>
        <v>#VALUE!</v>
      </c>
      <c r="R611" s="189" t="e">
        <f t="shared" si="79"/>
        <v>#VALUE!</v>
      </c>
      <c r="S611" s="43" t="str">
        <f t="shared" si="76"/>
        <v>A</v>
      </c>
      <c r="T611" s="43">
        <f t="shared" si="80"/>
        <v>17.98</v>
      </c>
      <c r="U611" s="43">
        <f t="shared" si="77"/>
        <v>0</v>
      </c>
      <c r="V611" s="43">
        <f>IF(N611&lt;&gt;0,IF(N611=SVS,0,IF(N611=SVSg,0,IF(N611=Stundenverrechnungssatz!G651,0,IF(N611=Stundenverrechnungssatz!I651,0,IF(N611=Stundenverrechnungssatz!K651,0,IF(N611=Stundenverrechnungssatz!M651,0,1)))))))</f>
        <v>0</v>
      </c>
    </row>
    <row r="612" spans="1:22" s="44" customFormat="1" ht="15" customHeight="1" x14ac:dyDescent="0.2">
      <c r="A612" s="51">
        <v>606</v>
      </c>
      <c r="B612" s="99">
        <v>1</v>
      </c>
      <c r="C612" s="100" t="s">
        <v>639</v>
      </c>
      <c r="D612" s="100"/>
      <c r="E612" s="100" t="s">
        <v>59</v>
      </c>
      <c r="F612" s="100"/>
      <c r="G612" s="100" t="s">
        <v>525</v>
      </c>
      <c r="H612" s="100" t="s">
        <v>240</v>
      </c>
      <c r="I612" s="101"/>
      <c r="J612" s="144"/>
      <c r="K612" s="184" t="s">
        <v>51</v>
      </c>
      <c r="L612" s="138"/>
      <c r="M612" s="102">
        <v>98.8</v>
      </c>
      <c r="N612" s="139">
        <f t="shared" si="73"/>
        <v>17.98</v>
      </c>
      <c r="O612" s="140" t="str">
        <f t="shared" si="74"/>
        <v/>
      </c>
      <c r="P612" s="189">
        <f t="shared" si="75"/>
        <v>0</v>
      </c>
      <c r="Q612" s="189" t="e">
        <f t="shared" si="78"/>
        <v>#VALUE!</v>
      </c>
      <c r="R612" s="189" t="e">
        <f t="shared" si="79"/>
        <v>#VALUE!</v>
      </c>
      <c r="S612" s="43" t="str">
        <f t="shared" si="76"/>
        <v>F</v>
      </c>
      <c r="T612" s="43">
        <f t="shared" si="80"/>
        <v>17.98</v>
      </c>
      <c r="U612" s="43">
        <f t="shared" si="77"/>
        <v>0</v>
      </c>
      <c r="V612" s="43">
        <f>IF(N612&lt;&gt;0,IF(N612=SVS,0,IF(N612=SVSg,0,IF(N612=Stundenverrechnungssatz!G652,0,IF(N612=Stundenverrechnungssatz!I652,0,IF(N612=Stundenverrechnungssatz!K652,0,IF(N612=Stundenverrechnungssatz!M652,0,1)))))))</f>
        <v>0</v>
      </c>
    </row>
    <row r="613" spans="1:22" s="44" customFormat="1" ht="15" customHeight="1" x14ac:dyDescent="0.2">
      <c r="A613" s="99">
        <v>607</v>
      </c>
      <c r="B613" s="99">
        <v>1</v>
      </c>
      <c r="C613" s="100" t="s">
        <v>639</v>
      </c>
      <c r="D613" s="100"/>
      <c r="E613" s="100" t="s">
        <v>59</v>
      </c>
      <c r="F613" s="100"/>
      <c r="G613" s="100" t="s">
        <v>526</v>
      </c>
      <c r="H613" s="100" t="s">
        <v>486</v>
      </c>
      <c r="I613" s="101">
        <v>10.09</v>
      </c>
      <c r="J613" s="144"/>
      <c r="K613" s="184" t="s">
        <v>34</v>
      </c>
      <c r="L613" s="138"/>
      <c r="M613" s="102">
        <v>247.01</v>
      </c>
      <c r="N613" s="139">
        <f t="shared" si="73"/>
        <v>17.98</v>
      </c>
      <c r="O613" s="140" t="str">
        <f t="shared" si="74"/>
        <v/>
      </c>
      <c r="P613" s="189">
        <f t="shared" si="75"/>
        <v>2492.3308999999999</v>
      </c>
      <c r="Q613" s="189" t="e">
        <f t="shared" si="78"/>
        <v>#VALUE!</v>
      </c>
      <c r="R613" s="189" t="e">
        <f t="shared" si="79"/>
        <v>#VALUE!</v>
      </c>
      <c r="S613" s="43" t="str">
        <f t="shared" si="76"/>
        <v>F</v>
      </c>
      <c r="T613" s="43">
        <f t="shared" si="80"/>
        <v>17.98</v>
      </c>
      <c r="U613" s="43">
        <f t="shared" si="77"/>
        <v>0</v>
      </c>
      <c r="V613" s="43">
        <f>IF(N613&lt;&gt;0,IF(N613=SVS,0,IF(N613=SVSg,0,IF(N613=Stundenverrechnungssatz!G653,0,IF(N613=Stundenverrechnungssatz!I653,0,IF(N613=Stundenverrechnungssatz!K653,0,IF(N613=Stundenverrechnungssatz!M653,0,1)))))))</f>
        <v>0</v>
      </c>
    </row>
    <row r="614" spans="1:22" s="44" customFormat="1" ht="15" customHeight="1" x14ac:dyDescent="0.2">
      <c r="A614" s="51">
        <v>608</v>
      </c>
      <c r="B614" s="99">
        <v>1</v>
      </c>
      <c r="C614" s="100" t="s">
        <v>639</v>
      </c>
      <c r="D614" s="100"/>
      <c r="E614" s="100" t="s">
        <v>59</v>
      </c>
      <c r="F614" s="100" t="s">
        <v>527</v>
      </c>
      <c r="G614" s="100" t="s">
        <v>203</v>
      </c>
      <c r="H614" s="100" t="s">
        <v>486</v>
      </c>
      <c r="I614" s="101">
        <v>7.87</v>
      </c>
      <c r="J614" s="144"/>
      <c r="K614" s="184" t="s">
        <v>33</v>
      </c>
      <c r="L614" s="138"/>
      <c r="M614" s="102">
        <v>0</v>
      </c>
      <c r="N614" s="139">
        <f t="shared" si="73"/>
        <v>17.98</v>
      </c>
      <c r="O614" s="140">
        <f t="shared" si="74"/>
        <v>1.0000000000000001E-5</v>
      </c>
      <c r="P614" s="189">
        <f t="shared" si="75"/>
        <v>0</v>
      </c>
      <c r="Q614" s="189">
        <f t="shared" si="78"/>
        <v>0</v>
      </c>
      <c r="R614" s="189">
        <f t="shared" si="79"/>
        <v>0</v>
      </c>
      <c r="S614" s="43" t="str">
        <f t="shared" si="76"/>
        <v>N</v>
      </c>
      <c r="T614" s="43">
        <f t="shared" si="80"/>
        <v>17.98</v>
      </c>
      <c r="U614" s="43">
        <f t="shared" si="77"/>
        <v>0</v>
      </c>
      <c r="V614" s="43">
        <f>IF(N614&lt;&gt;0,IF(N614=SVS,0,IF(N614=SVSg,0,IF(N614=Stundenverrechnungssatz!G654,0,IF(N614=Stundenverrechnungssatz!I654,0,IF(N614=Stundenverrechnungssatz!K654,0,IF(N614=Stundenverrechnungssatz!M654,0,1)))))))</f>
        <v>0</v>
      </c>
    </row>
    <row r="615" spans="1:22" s="44" customFormat="1" ht="15" customHeight="1" x14ac:dyDescent="0.2">
      <c r="A615" s="99">
        <v>609</v>
      </c>
      <c r="B615" s="99">
        <v>1</v>
      </c>
      <c r="C615" s="100" t="s">
        <v>639</v>
      </c>
      <c r="D615" s="100"/>
      <c r="E615" s="100" t="s">
        <v>59</v>
      </c>
      <c r="F615" s="100"/>
      <c r="G615" s="100" t="s">
        <v>528</v>
      </c>
      <c r="H615" s="100" t="s">
        <v>486</v>
      </c>
      <c r="I615" s="101">
        <v>14.42</v>
      </c>
      <c r="J615" s="144"/>
      <c r="K615" s="184" t="s">
        <v>51</v>
      </c>
      <c r="L615" s="138"/>
      <c r="M615" s="102">
        <v>98.8</v>
      </c>
      <c r="N615" s="139">
        <f t="shared" si="73"/>
        <v>17.98</v>
      </c>
      <c r="O615" s="140" t="str">
        <f t="shared" si="74"/>
        <v/>
      </c>
      <c r="P615" s="189">
        <f t="shared" si="75"/>
        <v>1424.6959999999999</v>
      </c>
      <c r="Q615" s="189" t="e">
        <f t="shared" si="78"/>
        <v>#VALUE!</v>
      </c>
      <c r="R615" s="189" t="e">
        <f t="shared" si="79"/>
        <v>#VALUE!</v>
      </c>
      <c r="S615" s="43" t="str">
        <f t="shared" si="76"/>
        <v>F</v>
      </c>
      <c r="T615" s="43">
        <f t="shared" si="80"/>
        <v>17.98</v>
      </c>
      <c r="U615" s="43">
        <f t="shared" si="77"/>
        <v>0</v>
      </c>
      <c r="V615" s="43">
        <f>IF(N615&lt;&gt;0,IF(N615=SVS,0,IF(N615=SVSg,0,IF(N615=Stundenverrechnungssatz!G655,0,IF(N615=Stundenverrechnungssatz!I655,0,IF(N615=Stundenverrechnungssatz!K655,0,IF(N615=Stundenverrechnungssatz!M655,0,1)))))))</f>
        <v>0</v>
      </c>
    </row>
    <row r="616" spans="1:22" s="44" customFormat="1" ht="15" customHeight="1" x14ac:dyDescent="0.2">
      <c r="A616" s="51">
        <v>610</v>
      </c>
      <c r="B616" s="99">
        <v>1</v>
      </c>
      <c r="C616" s="100" t="s">
        <v>639</v>
      </c>
      <c r="D616" s="100"/>
      <c r="E616" s="100" t="s">
        <v>59</v>
      </c>
      <c r="F616" s="100" t="s">
        <v>529</v>
      </c>
      <c r="G616" s="100" t="s">
        <v>203</v>
      </c>
      <c r="H616" s="100" t="s">
        <v>486</v>
      </c>
      <c r="I616" s="101">
        <v>21.79</v>
      </c>
      <c r="J616" s="144"/>
      <c r="K616" s="184" t="s">
        <v>33</v>
      </c>
      <c r="L616" s="138"/>
      <c r="M616" s="102">
        <v>0</v>
      </c>
      <c r="N616" s="139">
        <f t="shared" si="73"/>
        <v>17.98</v>
      </c>
      <c r="O616" s="140">
        <f t="shared" si="74"/>
        <v>1.0000000000000001E-5</v>
      </c>
      <c r="P616" s="189">
        <f t="shared" si="75"/>
        <v>0</v>
      </c>
      <c r="Q616" s="189">
        <f t="shared" si="78"/>
        <v>0</v>
      </c>
      <c r="R616" s="189">
        <f t="shared" si="79"/>
        <v>0</v>
      </c>
      <c r="S616" s="43" t="str">
        <f t="shared" si="76"/>
        <v>N</v>
      </c>
      <c r="T616" s="43">
        <f t="shared" si="80"/>
        <v>17.98</v>
      </c>
      <c r="U616" s="43">
        <f t="shared" si="77"/>
        <v>0</v>
      </c>
      <c r="V616" s="43">
        <f>IF(N616&lt;&gt;0,IF(N616=SVS,0,IF(N616=SVSg,0,IF(N616=Stundenverrechnungssatz!G656,0,IF(N616=Stundenverrechnungssatz!I656,0,IF(N616=Stundenverrechnungssatz!K656,0,IF(N616=Stundenverrechnungssatz!M656,0,1)))))))</f>
        <v>0</v>
      </c>
    </row>
    <row r="617" spans="1:22" s="44" customFormat="1" ht="15" customHeight="1" x14ac:dyDescent="0.2">
      <c r="A617" s="99">
        <v>611</v>
      </c>
      <c r="B617" s="99">
        <v>1</v>
      </c>
      <c r="C617" s="100" t="s">
        <v>639</v>
      </c>
      <c r="D617" s="100"/>
      <c r="E617" s="100" t="s">
        <v>59</v>
      </c>
      <c r="F617" s="100" t="s">
        <v>530</v>
      </c>
      <c r="G617" s="100" t="s">
        <v>203</v>
      </c>
      <c r="H617" s="100" t="s">
        <v>486</v>
      </c>
      <c r="I617" s="101">
        <v>76.86</v>
      </c>
      <c r="J617" s="144"/>
      <c r="K617" s="184" t="s">
        <v>33</v>
      </c>
      <c r="L617" s="138"/>
      <c r="M617" s="102">
        <v>0</v>
      </c>
      <c r="N617" s="139">
        <f t="shared" si="73"/>
        <v>17.98</v>
      </c>
      <c r="O617" s="140">
        <f t="shared" si="74"/>
        <v>1.0000000000000001E-5</v>
      </c>
      <c r="P617" s="189">
        <f t="shared" si="75"/>
        <v>0</v>
      </c>
      <c r="Q617" s="189">
        <f t="shared" si="78"/>
        <v>0</v>
      </c>
      <c r="R617" s="189">
        <f t="shared" si="79"/>
        <v>0</v>
      </c>
      <c r="S617" s="43" t="str">
        <f t="shared" si="76"/>
        <v>N</v>
      </c>
      <c r="T617" s="43">
        <f t="shared" si="80"/>
        <v>17.98</v>
      </c>
      <c r="U617" s="43">
        <f t="shared" si="77"/>
        <v>0</v>
      </c>
      <c r="V617" s="43">
        <f>IF(N617&lt;&gt;0,IF(N617=SVS,0,IF(N617=SVSg,0,IF(N617=Stundenverrechnungssatz!G657,0,IF(N617=Stundenverrechnungssatz!I657,0,IF(N617=Stundenverrechnungssatz!K657,0,IF(N617=Stundenverrechnungssatz!M657,0,1)))))))</f>
        <v>0</v>
      </c>
    </row>
    <row r="618" spans="1:22" s="44" customFormat="1" ht="15" customHeight="1" x14ac:dyDescent="0.2">
      <c r="A618" s="51">
        <v>612</v>
      </c>
      <c r="B618" s="99">
        <v>1</v>
      </c>
      <c r="C618" s="100" t="s">
        <v>639</v>
      </c>
      <c r="D618" s="100"/>
      <c r="E618" s="100" t="s">
        <v>59</v>
      </c>
      <c r="F618" s="100" t="s">
        <v>531</v>
      </c>
      <c r="G618" s="100" t="s">
        <v>203</v>
      </c>
      <c r="H618" s="100" t="s">
        <v>486</v>
      </c>
      <c r="I618" s="101">
        <v>26.09</v>
      </c>
      <c r="J618" s="144"/>
      <c r="K618" s="184" t="s">
        <v>33</v>
      </c>
      <c r="L618" s="138"/>
      <c r="M618" s="102">
        <v>0</v>
      </c>
      <c r="N618" s="139">
        <f t="shared" si="73"/>
        <v>17.98</v>
      </c>
      <c r="O618" s="140">
        <f t="shared" si="74"/>
        <v>1.0000000000000001E-5</v>
      </c>
      <c r="P618" s="189">
        <f t="shared" si="75"/>
        <v>0</v>
      </c>
      <c r="Q618" s="189">
        <f t="shared" si="78"/>
        <v>0</v>
      </c>
      <c r="R618" s="189">
        <f t="shared" si="79"/>
        <v>0</v>
      </c>
      <c r="S618" s="43" t="str">
        <f t="shared" si="76"/>
        <v>N</v>
      </c>
      <c r="T618" s="43">
        <f t="shared" si="80"/>
        <v>17.98</v>
      </c>
      <c r="U618" s="43">
        <f t="shared" si="77"/>
        <v>0</v>
      </c>
      <c r="V618" s="43">
        <f>IF(N618&lt;&gt;0,IF(N618=SVS,0,IF(N618=SVSg,0,IF(N618=Stundenverrechnungssatz!G658,0,IF(N618=Stundenverrechnungssatz!I658,0,IF(N618=Stundenverrechnungssatz!K658,0,IF(N618=Stundenverrechnungssatz!M658,0,1)))))))</f>
        <v>0</v>
      </c>
    </row>
    <row r="619" spans="1:22" s="44" customFormat="1" ht="15" customHeight="1" x14ac:dyDescent="0.2">
      <c r="A619" s="99">
        <v>613</v>
      </c>
      <c r="B619" s="99">
        <v>1</v>
      </c>
      <c r="C619" s="100" t="s">
        <v>639</v>
      </c>
      <c r="D619" s="100"/>
      <c r="E619" s="100" t="s">
        <v>59</v>
      </c>
      <c r="F619" s="100" t="s">
        <v>532</v>
      </c>
      <c r="G619" s="100" t="s">
        <v>203</v>
      </c>
      <c r="H619" s="100" t="s">
        <v>486</v>
      </c>
      <c r="I619" s="101">
        <v>23.28</v>
      </c>
      <c r="J619" s="144"/>
      <c r="K619" s="184" t="s">
        <v>33</v>
      </c>
      <c r="L619" s="138"/>
      <c r="M619" s="102">
        <v>0</v>
      </c>
      <c r="N619" s="139">
        <f t="shared" si="73"/>
        <v>17.98</v>
      </c>
      <c r="O619" s="140">
        <f t="shared" si="74"/>
        <v>1.0000000000000001E-5</v>
      </c>
      <c r="P619" s="189">
        <f t="shared" si="75"/>
        <v>0</v>
      </c>
      <c r="Q619" s="189">
        <f t="shared" si="78"/>
        <v>0</v>
      </c>
      <c r="R619" s="189">
        <f t="shared" si="79"/>
        <v>0</v>
      </c>
      <c r="S619" s="43" t="str">
        <f t="shared" si="76"/>
        <v>N</v>
      </c>
      <c r="T619" s="43">
        <f t="shared" si="80"/>
        <v>17.98</v>
      </c>
      <c r="U619" s="43">
        <f t="shared" si="77"/>
        <v>0</v>
      </c>
      <c r="V619" s="43">
        <f>IF(N619&lt;&gt;0,IF(N619=SVS,0,IF(N619=SVSg,0,IF(N619=Stundenverrechnungssatz!G659,0,IF(N619=Stundenverrechnungssatz!I659,0,IF(N619=Stundenverrechnungssatz!K659,0,IF(N619=Stundenverrechnungssatz!M659,0,1)))))))</f>
        <v>0</v>
      </c>
    </row>
    <row r="620" spans="1:22" s="44" customFormat="1" ht="15" customHeight="1" x14ac:dyDescent="0.2">
      <c r="A620" s="51">
        <v>614</v>
      </c>
      <c r="B620" s="99">
        <v>1</v>
      </c>
      <c r="C620" s="100" t="s">
        <v>639</v>
      </c>
      <c r="D620" s="100"/>
      <c r="E620" s="100" t="s">
        <v>59</v>
      </c>
      <c r="F620" s="100" t="s">
        <v>533</v>
      </c>
      <c r="G620" s="100" t="s">
        <v>203</v>
      </c>
      <c r="H620" s="100" t="s">
        <v>486</v>
      </c>
      <c r="I620" s="101">
        <v>50.49</v>
      </c>
      <c r="J620" s="144"/>
      <c r="K620" s="184" t="s">
        <v>33</v>
      </c>
      <c r="L620" s="138"/>
      <c r="M620" s="102">
        <v>0</v>
      </c>
      <c r="N620" s="139">
        <f t="shared" si="73"/>
        <v>17.98</v>
      </c>
      <c r="O620" s="140">
        <f t="shared" si="74"/>
        <v>1.0000000000000001E-5</v>
      </c>
      <c r="P620" s="189">
        <f t="shared" si="75"/>
        <v>0</v>
      </c>
      <c r="Q620" s="189">
        <f t="shared" si="78"/>
        <v>0</v>
      </c>
      <c r="R620" s="189">
        <f t="shared" si="79"/>
        <v>0</v>
      </c>
      <c r="S620" s="43" t="str">
        <f t="shared" si="76"/>
        <v>N</v>
      </c>
      <c r="T620" s="43">
        <f t="shared" si="80"/>
        <v>17.98</v>
      </c>
      <c r="U620" s="43">
        <f t="shared" si="77"/>
        <v>0</v>
      </c>
      <c r="V620" s="43">
        <f>IF(N620&lt;&gt;0,IF(N620=SVS,0,IF(N620=SVSg,0,IF(N620=Stundenverrechnungssatz!G660,0,IF(N620=Stundenverrechnungssatz!I660,0,IF(N620=Stundenverrechnungssatz!K660,0,IF(N620=Stundenverrechnungssatz!M660,0,1)))))))</f>
        <v>0</v>
      </c>
    </row>
    <row r="621" spans="1:22" s="44" customFormat="1" ht="15" customHeight="1" x14ac:dyDescent="0.2">
      <c r="A621" s="99">
        <v>615</v>
      </c>
      <c r="B621" s="99">
        <v>1</v>
      </c>
      <c r="C621" s="100" t="s">
        <v>639</v>
      </c>
      <c r="D621" s="100"/>
      <c r="E621" s="100" t="s">
        <v>59</v>
      </c>
      <c r="F621" s="100" t="s">
        <v>534</v>
      </c>
      <c r="G621" s="100" t="s">
        <v>535</v>
      </c>
      <c r="H621" s="100" t="s">
        <v>486</v>
      </c>
      <c r="I621" s="101">
        <v>55.65</v>
      </c>
      <c r="J621" s="144"/>
      <c r="K621" s="184" t="s">
        <v>31</v>
      </c>
      <c r="L621" s="138" t="s">
        <v>740</v>
      </c>
      <c r="M621" s="102">
        <v>49.4</v>
      </c>
      <c r="N621" s="139">
        <f t="shared" si="73"/>
        <v>17.98</v>
      </c>
      <c r="O621" s="140" t="str">
        <f t="shared" si="74"/>
        <v/>
      </c>
      <c r="P621" s="189">
        <f t="shared" si="75"/>
        <v>2749.1099999999997</v>
      </c>
      <c r="Q621" s="189" t="e">
        <f t="shared" si="78"/>
        <v>#VALUE!</v>
      </c>
      <c r="R621" s="189" t="e">
        <f t="shared" si="79"/>
        <v>#VALUE!</v>
      </c>
      <c r="S621" s="43" t="str">
        <f t="shared" si="76"/>
        <v>A</v>
      </c>
      <c r="T621" s="43">
        <f t="shared" si="80"/>
        <v>17.98</v>
      </c>
      <c r="U621" s="43">
        <f t="shared" si="77"/>
        <v>0</v>
      </c>
      <c r="V621" s="43">
        <f>IF(N621&lt;&gt;0,IF(N621=SVS,0,IF(N621=SVSg,0,IF(N621=Stundenverrechnungssatz!G661,0,IF(N621=Stundenverrechnungssatz!I661,0,IF(N621=Stundenverrechnungssatz!K661,0,IF(N621=Stundenverrechnungssatz!M661,0,1)))))))</f>
        <v>0</v>
      </c>
    </row>
    <row r="622" spans="1:22" s="44" customFormat="1" ht="15" customHeight="1" x14ac:dyDescent="0.2">
      <c r="A622" s="51">
        <v>616</v>
      </c>
      <c r="B622" s="99">
        <v>1</v>
      </c>
      <c r="C622" s="100" t="s">
        <v>639</v>
      </c>
      <c r="D622" s="100"/>
      <c r="E622" s="100" t="s">
        <v>59</v>
      </c>
      <c r="F622" s="100"/>
      <c r="G622" s="100" t="s">
        <v>536</v>
      </c>
      <c r="H622" s="100" t="s">
        <v>486</v>
      </c>
      <c r="I622" s="101">
        <v>85.45</v>
      </c>
      <c r="J622" s="144"/>
      <c r="K622" s="184" t="s">
        <v>51</v>
      </c>
      <c r="L622" s="138"/>
      <c r="M622" s="102">
        <v>98.8</v>
      </c>
      <c r="N622" s="139">
        <f t="shared" si="73"/>
        <v>17.98</v>
      </c>
      <c r="O622" s="140" t="str">
        <f t="shared" si="74"/>
        <v/>
      </c>
      <c r="P622" s="189">
        <f t="shared" si="75"/>
        <v>8442.4600000000009</v>
      </c>
      <c r="Q622" s="189" t="e">
        <f t="shared" si="78"/>
        <v>#VALUE!</v>
      </c>
      <c r="R622" s="189" t="e">
        <f t="shared" si="79"/>
        <v>#VALUE!</v>
      </c>
      <c r="S622" s="43" t="str">
        <f t="shared" si="76"/>
        <v>F</v>
      </c>
      <c r="T622" s="43">
        <f t="shared" si="80"/>
        <v>17.98</v>
      </c>
      <c r="U622" s="43">
        <f t="shared" si="77"/>
        <v>0</v>
      </c>
      <c r="V622" s="43">
        <f>IF(N622&lt;&gt;0,IF(N622=SVS,0,IF(N622=SVSg,0,IF(N622=Stundenverrechnungssatz!G662,0,IF(N622=Stundenverrechnungssatz!I662,0,IF(N622=Stundenverrechnungssatz!K662,0,IF(N622=Stundenverrechnungssatz!M662,0,1)))))))</f>
        <v>0</v>
      </c>
    </row>
    <row r="623" spans="1:22" s="44" customFormat="1" ht="15" customHeight="1" x14ac:dyDescent="0.2">
      <c r="A623" s="99">
        <v>617</v>
      </c>
      <c r="B623" s="99">
        <v>1</v>
      </c>
      <c r="C623" s="100" t="s">
        <v>639</v>
      </c>
      <c r="D623" s="100"/>
      <c r="E623" s="100" t="s">
        <v>59</v>
      </c>
      <c r="F623" s="100" t="s">
        <v>537</v>
      </c>
      <c r="G623" s="100" t="s">
        <v>203</v>
      </c>
      <c r="H623" s="100" t="s">
        <v>486</v>
      </c>
      <c r="I623" s="101">
        <v>8.8699999999999992</v>
      </c>
      <c r="J623" s="144"/>
      <c r="K623" s="184" t="s">
        <v>33</v>
      </c>
      <c r="L623" s="138"/>
      <c r="M623" s="102">
        <v>0</v>
      </c>
      <c r="N623" s="139">
        <f t="shared" si="73"/>
        <v>17.98</v>
      </c>
      <c r="O623" s="140">
        <f t="shared" si="74"/>
        <v>1.0000000000000001E-5</v>
      </c>
      <c r="P623" s="189">
        <f t="shared" si="75"/>
        <v>0</v>
      </c>
      <c r="Q623" s="189">
        <f t="shared" si="78"/>
        <v>0</v>
      </c>
      <c r="R623" s="189">
        <f t="shared" si="79"/>
        <v>0</v>
      </c>
      <c r="S623" s="43" t="str">
        <f t="shared" si="76"/>
        <v>N</v>
      </c>
      <c r="T623" s="43">
        <f t="shared" si="80"/>
        <v>17.98</v>
      </c>
      <c r="U623" s="43">
        <f t="shared" si="77"/>
        <v>0</v>
      </c>
      <c r="V623" s="43">
        <f>IF(N623&lt;&gt;0,IF(N623=SVS,0,IF(N623=SVSg,0,IF(N623=Stundenverrechnungssatz!G663,0,IF(N623=Stundenverrechnungssatz!I663,0,IF(N623=Stundenverrechnungssatz!K663,0,IF(N623=Stundenverrechnungssatz!M663,0,1)))))))</f>
        <v>0</v>
      </c>
    </row>
    <row r="624" spans="1:22" s="44" customFormat="1" ht="15" customHeight="1" x14ac:dyDescent="0.2">
      <c r="A624" s="51">
        <v>618</v>
      </c>
      <c r="B624" s="99">
        <v>1</v>
      </c>
      <c r="C624" s="100" t="s">
        <v>639</v>
      </c>
      <c r="D624" s="100"/>
      <c r="E624" s="100" t="s">
        <v>59</v>
      </c>
      <c r="F624" s="100" t="s">
        <v>198</v>
      </c>
      <c r="G624" s="100" t="s">
        <v>538</v>
      </c>
      <c r="H624" s="100" t="s">
        <v>504</v>
      </c>
      <c r="I624" s="101">
        <v>40.270000000000003</v>
      </c>
      <c r="J624" s="144"/>
      <c r="K624" s="184" t="s">
        <v>33</v>
      </c>
      <c r="L624" s="138"/>
      <c r="M624" s="102">
        <v>0</v>
      </c>
      <c r="N624" s="139">
        <f t="shared" si="73"/>
        <v>17.98</v>
      </c>
      <c r="O624" s="140">
        <f t="shared" si="74"/>
        <v>1.0000000000000001E-5</v>
      </c>
      <c r="P624" s="189">
        <f t="shared" si="75"/>
        <v>0</v>
      </c>
      <c r="Q624" s="189">
        <f t="shared" si="78"/>
        <v>0</v>
      </c>
      <c r="R624" s="189">
        <f t="shared" si="79"/>
        <v>0</v>
      </c>
      <c r="S624" s="43" t="str">
        <f t="shared" si="76"/>
        <v>N</v>
      </c>
      <c r="T624" s="43">
        <f t="shared" si="80"/>
        <v>17.98</v>
      </c>
      <c r="U624" s="43">
        <f t="shared" si="77"/>
        <v>0</v>
      </c>
      <c r="V624" s="43">
        <f>IF(N624&lt;&gt;0,IF(N624=SVS,0,IF(N624=SVSg,0,IF(N624=Stundenverrechnungssatz!G664,0,IF(N624=Stundenverrechnungssatz!I664,0,IF(N624=Stundenverrechnungssatz!K664,0,IF(N624=Stundenverrechnungssatz!M664,0,1)))))))</f>
        <v>0</v>
      </c>
    </row>
    <row r="625" spans="1:23" s="44" customFormat="1" ht="15" customHeight="1" x14ac:dyDescent="0.2">
      <c r="A625" s="99">
        <v>619</v>
      </c>
      <c r="B625" s="99">
        <v>1</v>
      </c>
      <c r="C625" s="100" t="s">
        <v>639</v>
      </c>
      <c r="D625" s="100"/>
      <c r="E625" s="100" t="s">
        <v>59</v>
      </c>
      <c r="F625" s="100" t="s">
        <v>539</v>
      </c>
      <c r="G625" s="100" t="s">
        <v>540</v>
      </c>
      <c r="H625" s="100" t="s">
        <v>486</v>
      </c>
      <c r="I625" s="101">
        <v>2.15</v>
      </c>
      <c r="J625" s="144"/>
      <c r="K625" s="184" t="s">
        <v>33</v>
      </c>
      <c r="L625" s="138"/>
      <c r="M625" s="102">
        <v>0</v>
      </c>
      <c r="N625" s="139">
        <f t="shared" si="73"/>
        <v>17.98</v>
      </c>
      <c r="O625" s="140">
        <f t="shared" si="74"/>
        <v>1.0000000000000001E-5</v>
      </c>
      <c r="P625" s="189">
        <f t="shared" si="75"/>
        <v>0</v>
      </c>
      <c r="Q625" s="189">
        <f t="shared" si="78"/>
        <v>0</v>
      </c>
      <c r="R625" s="189">
        <f t="shared" si="79"/>
        <v>0</v>
      </c>
      <c r="S625" s="43" t="str">
        <f t="shared" si="76"/>
        <v>N</v>
      </c>
      <c r="T625" s="43">
        <f t="shared" si="80"/>
        <v>17.98</v>
      </c>
      <c r="U625" s="43">
        <f t="shared" si="77"/>
        <v>0</v>
      </c>
      <c r="V625" s="43">
        <f>IF(N625&lt;&gt;0,IF(N625=SVS,0,IF(N625=SVSg,0,IF(N625=Stundenverrechnungssatz!G665,0,IF(N625=Stundenverrechnungssatz!I665,0,IF(N625=Stundenverrechnungssatz!K665,0,IF(N625=Stundenverrechnungssatz!M665,0,1)))))))</f>
        <v>0</v>
      </c>
    </row>
    <row r="626" spans="1:23" s="44" customFormat="1" ht="15" customHeight="1" x14ac:dyDescent="0.2">
      <c r="A626" s="51">
        <v>620</v>
      </c>
      <c r="B626" s="99">
        <v>1</v>
      </c>
      <c r="C626" s="100" t="s">
        <v>639</v>
      </c>
      <c r="D626" s="100"/>
      <c r="E626" s="100" t="s">
        <v>59</v>
      </c>
      <c r="F626" s="100" t="s">
        <v>541</v>
      </c>
      <c r="G626" s="100" t="s">
        <v>37</v>
      </c>
      <c r="H626" s="100" t="s">
        <v>249</v>
      </c>
      <c r="I626" s="101">
        <v>29.93</v>
      </c>
      <c r="J626" s="144"/>
      <c r="K626" s="184" t="s">
        <v>31</v>
      </c>
      <c r="L626" s="138" t="s">
        <v>740</v>
      </c>
      <c r="M626" s="102">
        <v>49.4</v>
      </c>
      <c r="N626" s="139">
        <f t="shared" si="73"/>
        <v>17.98</v>
      </c>
      <c r="O626" s="140" t="str">
        <f t="shared" si="74"/>
        <v/>
      </c>
      <c r="P626" s="189">
        <f t="shared" si="75"/>
        <v>1478.5419999999999</v>
      </c>
      <c r="Q626" s="189" t="e">
        <f t="shared" si="78"/>
        <v>#VALUE!</v>
      </c>
      <c r="R626" s="189" t="e">
        <f t="shared" si="79"/>
        <v>#VALUE!</v>
      </c>
      <c r="S626" s="43" t="str">
        <f t="shared" si="76"/>
        <v>A</v>
      </c>
      <c r="T626" s="43">
        <f t="shared" si="80"/>
        <v>17.98</v>
      </c>
      <c r="U626" s="43">
        <f t="shared" si="77"/>
        <v>0</v>
      </c>
      <c r="V626" s="43">
        <f>IF(N626&lt;&gt;0,IF(N626=SVS,0,IF(N626=SVSg,0,IF(N626=Stundenverrechnungssatz!G666,0,IF(N626=Stundenverrechnungssatz!I666,0,IF(N626=Stundenverrechnungssatz!K666,0,IF(N626=Stundenverrechnungssatz!M666,0,1)))))))</f>
        <v>0</v>
      </c>
    </row>
    <row r="627" spans="1:23" s="44" customFormat="1" ht="15" customHeight="1" x14ac:dyDescent="0.2">
      <c r="A627" s="99">
        <v>621</v>
      </c>
      <c r="B627" s="99">
        <v>1</v>
      </c>
      <c r="C627" s="100" t="s">
        <v>639</v>
      </c>
      <c r="D627" s="100"/>
      <c r="E627" s="100" t="s">
        <v>59</v>
      </c>
      <c r="F627" s="100" t="s">
        <v>542</v>
      </c>
      <c r="G627" s="100" t="s">
        <v>37</v>
      </c>
      <c r="H627" s="100" t="s">
        <v>249</v>
      </c>
      <c r="I627" s="101">
        <v>13.55</v>
      </c>
      <c r="J627" s="144"/>
      <c r="K627" s="184" t="s">
        <v>31</v>
      </c>
      <c r="L627" s="138" t="s">
        <v>740</v>
      </c>
      <c r="M627" s="102">
        <v>49.4</v>
      </c>
      <c r="N627" s="139">
        <f t="shared" si="73"/>
        <v>17.98</v>
      </c>
      <c r="O627" s="140" t="str">
        <f t="shared" si="74"/>
        <v/>
      </c>
      <c r="P627" s="189">
        <f t="shared" si="75"/>
        <v>669.37</v>
      </c>
      <c r="Q627" s="189" t="e">
        <f t="shared" si="78"/>
        <v>#VALUE!</v>
      </c>
      <c r="R627" s="189" t="e">
        <f t="shared" si="79"/>
        <v>#VALUE!</v>
      </c>
      <c r="S627" s="43" t="str">
        <f t="shared" si="76"/>
        <v>A</v>
      </c>
      <c r="T627" s="43">
        <f t="shared" si="80"/>
        <v>17.98</v>
      </c>
      <c r="U627" s="43">
        <f t="shared" si="77"/>
        <v>0</v>
      </c>
      <c r="V627" s="43">
        <f>IF(N627&lt;&gt;0,IF(N627=SVS,0,IF(N627=SVSg,0,IF(N627=Stundenverrechnungssatz!G667,0,IF(N627=Stundenverrechnungssatz!I667,0,IF(N627=Stundenverrechnungssatz!K667,0,IF(N627=Stundenverrechnungssatz!M667,0,1)))))))</f>
        <v>0</v>
      </c>
    </row>
    <row r="628" spans="1:23" s="44" customFormat="1" ht="15" customHeight="1" x14ac:dyDescent="0.2">
      <c r="A628" s="51">
        <v>622</v>
      </c>
      <c r="B628" s="99">
        <v>1</v>
      </c>
      <c r="C628" s="100" t="s">
        <v>639</v>
      </c>
      <c r="D628" s="100"/>
      <c r="E628" s="100" t="s">
        <v>59</v>
      </c>
      <c r="F628" s="100" t="s">
        <v>543</v>
      </c>
      <c r="G628" s="100" t="s">
        <v>374</v>
      </c>
      <c r="H628" s="100" t="s">
        <v>249</v>
      </c>
      <c r="I628" s="101">
        <v>2.04</v>
      </c>
      <c r="J628" s="144"/>
      <c r="K628" s="184" t="s">
        <v>52</v>
      </c>
      <c r="L628" s="138"/>
      <c r="M628" s="102">
        <v>247.01</v>
      </c>
      <c r="N628" s="139">
        <f t="shared" si="73"/>
        <v>17.98</v>
      </c>
      <c r="O628" s="140" t="str">
        <f t="shared" si="74"/>
        <v/>
      </c>
      <c r="P628" s="189">
        <f t="shared" si="75"/>
        <v>503.90039999999999</v>
      </c>
      <c r="Q628" s="189" t="e">
        <f t="shared" si="78"/>
        <v>#VALUE!</v>
      </c>
      <c r="R628" s="189" t="e">
        <f t="shared" si="79"/>
        <v>#VALUE!</v>
      </c>
      <c r="S628" s="43" t="str">
        <f t="shared" si="76"/>
        <v>K</v>
      </c>
      <c r="T628" s="43">
        <f t="shared" si="80"/>
        <v>17.98</v>
      </c>
      <c r="U628" s="43">
        <f t="shared" si="77"/>
        <v>0</v>
      </c>
      <c r="V628" s="43">
        <f>IF(N628&lt;&gt;0,IF(N628=SVS,0,IF(N628=SVSg,0,IF(N628=Stundenverrechnungssatz!G668,0,IF(N628=Stundenverrechnungssatz!I668,0,IF(N628=Stundenverrechnungssatz!K668,0,IF(N628=Stundenverrechnungssatz!M668,0,1)))))))</f>
        <v>0</v>
      </c>
    </row>
    <row r="629" spans="1:23" s="44" customFormat="1" ht="15" customHeight="1" x14ac:dyDescent="0.2">
      <c r="A629" s="99">
        <v>623</v>
      </c>
      <c r="B629" s="99">
        <v>1</v>
      </c>
      <c r="C629" s="100" t="s">
        <v>639</v>
      </c>
      <c r="D629" s="100"/>
      <c r="E629" s="100" t="s">
        <v>59</v>
      </c>
      <c r="F629" s="100"/>
      <c r="G629" s="100" t="s">
        <v>544</v>
      </c>
      <c r="H629" s="100" t="s">
        <v>486</v>
      </c>
      <c r="I629" s="101">
        <v>20.079999999999998</v>
      </c>
      <c r="J629" s="144"/>
      <c r="K629" s="184" t="s">
        <v>51</v>
      </c>
      <c r="L629" s="138"/>
      <c r="M629" s="102">
        <v>98.8</v>
      </c>
      <c r="N629" s="139">
        <f t="shared" si="73"/>
        <v>17.98</v>
      </c>
      <c r="O629" s="140" t="str">
        <f t="shared" si="74"/>
        <v/>
      </c>
      <c r="P629" s="189">
        <f t="shared" si="75"/>
        <v>1983.9039999999998</v>
      </c>
      <c r="Q629" s="189" t="e">
        <f t="shared" si="78"/>
        <v>#VALUE!</v>
      </c>
      <c r="R629" s="189" t="e">
        <f t="shared" si="79"/>
        <v>#VALUE!</v>
      </c>
      <c r="S629" s="43" t="str">
        <f t="shared" si="76"/>
        <v>F</v>
      </c>
      <c r="T629" s="43">
        <f t="shared" si="80"/>
        <v>17.98</v>
      </c>
      <c r="U629" s="43">
        <f t="shared" si="77"/>
        <v>0</v>
      </c>
      <c r="V629" s="43">
        <f>IF(N629&lt;&gt;0,IF(N629=SVS,0,IF(N629=SVSg,0,IF(N629=Stundenverrechnungssatz!G669,0,IF(N629=Stundenverrechnungssatz!I669,0,IF(N629=Stundenverrechnungssatz!K669,0,IF(N629=Stundenverrechnungssatz!M669,0,1)))))))</f>
        <v>0</v>
      </c>
    </row>
    <row r="630" spans="1:23" s="44" customFormat="1" ht="15" customHeight="1" x14ac:dyDescent="0.2">
      <c r="A630" s="51">
        <v>624</v>
      </c>
      <c r="B630" s="99">
        <v>1</v>
      </c>
      <c r="C630" s="100" t="s">
        <v>639</v>
      </c>
      <c r="D630" s="100"/>
      <c r="E630" s="100" t="s">
        <v>59</v>
      </c>
      <c r="F630" s="100" t="s">
        <v>545</v>
      </c>
      <c r="G630" s="100" t="s">
        <v>331</v>
      </c>
      <c r="H630" s="100" t="s">
        <v>249</v>
      </c>
      <c r="I630" s="101">
        <v>23.74</v>
      </c>
      <c r="J630" s="144"/>
      <c r="K630" s="184" t="s">
        <v>47</v>
      </c>
      <c r="L630" s="138"/>
      <c r="M630" s="102">
        <v>247.01</v>
      </c>
      <c r="N630" s="139">
        <f t="shared" si="73"/>
        <v>17.98</v>
      </c>
      <c r="O630" s="140" t="str">
        <f t="shared" si="74"/>
        <v/>
      </c>
      <c r="P630" s="189">
        <f t="shared" si="75"/>
        <v>5864.0173999999997</v>
      </c>
      <c r="Q630" s="189" t="e">
        <f t="shared" si="78"/>
        <v>#VALUE!</v>
      </c>
      <c r="R630" s="189" t="e">
        <f t="shared" si="79"/>
        <v>#VALUE!</v>
      </c>
      <c r="S630" s="43" t="str">
        <f t="shared" si="76"/>
        <v>D</v>
      </c>
      <c r="T630" s="43">
        <f t="shared" si="80"/>
        <v>17.98</v>
      </c>
      <c r="U630" s="43">
        <f t="shared" si="77"/>
        <v>0</v>
      </c>
      <c r="V630" s="43">
        <f>IF(N630&lt;&gt;0,IF(N630=SVS,0,IF(N630=SVSg,0,IF(N630=Stundenverrechnungssatz!G670,0,IF(N630=Stundenverrechnungssatz!I670,0,IF(N630=Stundenverrechnungssatz!K670,0,IF(N630=Stundenverrechnungssatz!M670,0,1)))))))</f>
        <v>0</v>
      </c>
    </row>
    <row r="631" spans="1:23" s="44" customFormat="1" ht="15" customHeight="1" x14ac:dyDescent="0.2">
      <c r="A631" s="99">
        <v>625</v>
      </c>
      <c r="B631" s="99">
        <v>1</v>
      </c>
      <c r="C631" s="100" t="s">
        <v>639</v>
      </c>
      <c r="D631" s="100"/>
      <c r="E631" s="100" t="s">
        <v>59</v>
      </c>
      <c r="F631" s="100" t="s">
        <v>546</v>
      </c>
      <c r="G631" s="100" t="s">
        <v>37</v>
      </c>
      <c r="H631" s="100" t="s">
        <v>249</v>
      </c>
      <c r="I631" s="101">
        <v>29.44</v>
      </c>
      <c r="J631" s="144"/>
      <c r="K631" s="184" t="s">
        <v>31</v>
      </c>
      <c r="L631" s="138" t="s">
        <v>740</v>
      </c>
      <c r="M631" s="102">
        <v>49.4</v>
      </c>
      <c r="N631" s="139">
        <f t="shared" si="73"/>
        <v>17.98</v>
      </c>
      <c r="O631" s="140" t="str">
        <f t="shared" si="74"/>
        <v/>
      </c>
      <c r="P631" s="189">
        <f t="shared" si="75"/>
        <v>1454.336</v>
      </c>
      <c r="Q631" s="189" t="e">
        <f t="shared" si="78"/>
        <v>#VALUE!</v>
      </c>
      <c r="R631" s="189" t="e">
        <f t="shared" si="79"/>
        <v>#VALUE!</v>
      </c>
      <c r="S631" s="43" t="str">
        <f t="shared" si="76"/>
        <v>A</v>
      </c>
      <c r="T631" s="43">
        <f t="shared" si="80"/>
        <v>17.98</v>
      </c>
      <c r="U631" s="43">
        <f t="shared" si="77"/>
        <v>0</v>
      </c>
      <c r="V631" s="43">
        <f>IF(N631&lt;&gt;0,IF(N631=SVS,0,IF(N631=SVSg,0,IF(N631=Stundenverrechnungssatz!G671,0,IF(N631=Stundenverrechnungssatz!I671,0,IF(N631=Stundenverrechnungssatz!K671,0,IF(N631=Stundenverrechnungssatz!M671,0,1)))))))</f>
        <v>0</v>
      </c>
    </row>
    <row r="632" spans="1:23" s="44" customFormat="1" ht="15" customHeight="1" x14ac:dyDescent="0.2">
      <c r="A632" s="51">
        <v>626</v>
      </c>
      <c r="B632" s="99">
        <v>1</v>
      </c>
      <c r="C632" s="100" t="s">
        <v>639</v>
      </c>
      <c r="D632" s="100"/>
      <c r="E632" s="100" t="s">
        <v>59</v>
      </c>
      <c r="F632" s="100" t="s">
        <v>547</v>
      </c>
      <c r="G632" s="100" t="s">
        <v>733</v>
      </c>
      <c r="H632" s="100" t="s">
        <v>486</v>
      </c>
      <c r="I632" s="101">
        <v>22.18</v>
      </c>
      <c r="J632" s="144"/>
      <c r="K632" s="184" t="s">
        <v>31</v>
      </c>
      <c r="L632" s="138" t="s">
        <v>740</v>
      </c>
      <c r="M632" s="102">
        <v>49.4</v>
      </c>
      <c r="N632" s="139">
        <f t="shared" si="73"/>
        <v>17.98</v>
      </c>
      <c r="O632" s="140" t="str">
        <f t="shared" si="74"/>
        <v/>
      </c>
      <c r="P632" s="189">
        <f t="shared" si="75"/>
        <v>1095.692</v>
      </c>
      <c r="Q632" s="189" t="e">
        <f t="shared" si="78"/>
        <v>#VALUE!</v>
      </c>
      <c r="R632" s="189" t="e">
        <f t="shared" si="79"/>
        <v>#VALUE!</v>
      </c>
      <c r="S632" s="43" t="str">
        <f t="shared" si="76"/>
        <v>A</v>
      </c>
      <c r="T632" s="43">
        <f t="shared" si="80"/>
        <v>17.98</v>
      </c>
      <c r="U632" s="43">
        <f t="shared" si="77"/>
        <v>0</v>
      </c>
      <c r="V632" s="43">
        <f>IF(N632&lt;&gt;0,IF(N632=SVS,0,IF(N632=SVSg,0,IF(N632=Stundenverrechnungssatz!G672,0,IF(N632=Stundenverrechnungssatz!I672,0,IF(N632=Stundenverrechnungssatz!K672,0,IF(N632=Stundenverrechnungssatz!M672,0,1)))))))</f>
        <v>0</v>
      </c>
    </row>
    <row r="633" spans="1:23" s="44" customFormat="1" ht="15" customHeight="1" x14ac:dyDescent="0.2">
      <c r="A633" s="99">
        <v>627</v>
      </c>
      <c r="B633" s="99">
        <v>1</v>
      </c>
      <c r="C633" s="100" t="s">
        <v>639</v>
      </c>
      <c r="D633" s="100"/>
      <c r="E633" s="100" t="s">
        <v>59</v>
      </c>
      <c r="F633" s="100" t="s">
        <v>548</v>
      </c>
      <c r="G633" s="100" t="s">
        <v>549</v>
      </c>
      <c r="H633" s="100" t="s">
        <v>486</v>
      </c>
      <c r="I633" s="101">
        <v>17.27</v>
      </c>
      <c r="J633" s="144"/>
      <c r="K633" s="184" t="s">
        <v>31</v>
      </c>
      <c r="L633" s="138" t="s">
        <v>740</v>
      </c>
      <c r="M633" s="102">
        <v>49.4</v>
      </c>
      <c r="N633" s="139">
        <f t="shared" si="73"/>
        <v>17.98</v>
      </c>
      <c r="O633" s="140" t="str">
        <f t="shared" si="74"/>
        <v/>
      </c>
      <c r="P633" s="189">
        <f t="shared" si="75"/>
        <v>853.13799999999992</v>
      </c>
      <c r="Q633" s="189" t="e">
        <f t="shared" si="78"/>
        <v>#VALUE!</v>
      </c>
      <c r="R633" s="189" t="e">
        <f t="shared" si="79"/>
        <v>#VALUE!</v>
      </c>
      <c r="S633" s="43" t="str">
        <f t="shared" si="76"/>
        <v>A</v>
      </c>
      <c r="T633" s="43">
        <f t="shared" si="80"/>
        <v>17.98</v>
      </c>
      <c r="U633" s="43">
        <f t="shared" si="77"/>
        <v>0</v>
      </c>
      <c r="V633" s="43">
        <f>IF(N633&lt;&gt;0,IF(N633=SVS,0,IF(N633=SVSg,0,IF(N633=Stundenverrechnungssatz!G673,0,IF(N633=Stundenverrechnungssatz!I673,0,IF(N633=Stundenverrechnungssatz!K673,0,IF(N633=Stundenverrechnungssatz!M673,0,1)))))))</f>
        <v>0</v>
      </c>
    </row>
    <row r="634" spans="1:23" s="44" customFormat="1" ht="15" customHeight="1" x14ac:dyDescent="0.2">
      <c r="A634" s="51">
        <v>628</v>
      </c>
      <c r="B634" s="99">
        <v>1</v>
      </c>
      <c r="C634" s="100" t="s">
        <v>639</v>
      </c>
      <c r="D634" s="100"/>
      <c r="E634" s="100" t="s">
        <v>59</v>
      </c>
      <c r="F634" s="100" t="s">
        <v>550</v>
      </c>
      <c r="G634" s="100" t="s">
        <v>551</v>
      </c>
      <c r="H634" s="100" t="s">
        <v>205</v>
      </c>
      <c r="I634" s="101">
        <v>3.52</v>
      </c>
      <c r="J634" s="144"/>
      <c r="K634" s="184" t="s">
        <v>32</v>
      </c>
      <c r="L634" s="138"/>
      <c r="M634" s="102">
        <v>247.01</v>
      </c>
      <c r="N634" s="139">
        <f t="shared" si="73"/>
        <v>17.98</v>
      </c>
      <c r="O634" s="140" t="str">
        <f t="shared" si="74"/>
        <v/>
      </c>
      <c r="P634" s="189">
        <f t="shared" si="75"/>
        <v>869.47519999999997</v>
      </c>
      <c r="Q634" s="189" t="e">
        <f t="shared" si="78"/>
        <v>#VALUE!</v>
      </c>
      <c r="R634" s="189" t="e">
        <f t="shared" si="79"/>
        <v>#VALUE!</v>
      </c>
      <c r="S634" s="43" t="str">
        <f t="shared" si="76"/>
        <v>C</v>
      </c>
      <c r="T634" s="43">
        <f t="shared" si="80"/>
        <v>17.98</v>
      </c>
      <c r="U634" s="43">
        <f t="shared" si="77"/>
        <v>0</v>
      </c>
      <c r="V634" s="43">
        <f>IF(N634&lt;&gt;0,IF(N634=SVS,0,IF(N634=SVSg,0,IF(N634=Stundenverrechnungssatz!G674,0,IF(N634=Stundenverrechnungssatz!I674,0,IF(N634=Stundenverrechnungssatz!K674,0,IF(N634=Stundenverrechnungssatz!M674,0,1)))))))</f>
        <v>0</v>
      </c>
    </row>
    <row r="635" spans="1:23" s="45" customFormat="1" ht="15" customHeight="1" x14ac:dyDescent="0.2">
      <c r="A635" s="99">
        <v>629</v>
      </c>
      <c r="B635" s="99">
        <v>1</v>
      </c>
      <c r="C635" s="100" t="s">
        <v>639</v>
      </c>
      <c r="D635" s="100"/>
      <c r="E635" s="100" t="s">
        <v>59</v>
      </c>
      <c r="F635" s="100"/>
      <c r="G635" s="100" t="s">
        <v>552</v>
      </c>
      <c r="H635" s="100" t="s">
        <v>486</v>
      </c>
      <c r="I635" s="101">
        <v>10.92</v>
      </c>
      <c r="J635" s="144"/>
      <c r="K635" s="184" t="s">
        <v>51</v>
      </c>
      <c r="L635" s="138"/>
      <c r="M635" s="102">
        <v>98.8</v>
      </c>
      <c r="N635" s="139">
        <f t="shared" si="73"/>
        <v>17.98</v>
      </c>
      <c r="O635" s="140" t="str">
        <f t="shared" si="74"/>
        <v/>
      </c>
      <c r="P635" s="189">
        <f t="shared" si="75"/>
        <v>1078.896</v>
      </c>
      <c r="Q635" s="189" t="e">
        <f t="shared" si="78"/>
        <v>#VALUE!</v>
      </c>
      <c r="R635" s="189" t="e">
        <f t="shared" si="79"/>
        <v>#VALUE!</v>
      </c>
      <c r="S635" s="43" t="str">
        <f t="shared" si="76"/>
        <v>F</v>
      </c>
      <c r="T635" s="43">
        <f t="shared" si="80"/>
        <v>17.98</v>
      </c>
      <c r="U635" s="43">
        <f t="shared" si="77"/>
        <v>0</v>
      </c>
      <c r="V635" s="43">
        <f>IF(N635&lt;&gt;0,IF(N635=SVS,0,IF(N635=SVSg,0,IF(N635=Stundenverrechnungssatz!G675,0,IF(N635=Stundenverrechnungssatz!I675,0,IF(N635=Stundenverrechnungssatz!K675,0,IF(N635=Stundenverrechnungssatz!M675,0,1)))))))</f>
        <v>0</v>
      </c>
      <c r="W635" s="44"/>
    </row>
    <row r="636" spans="1:23" s="44" customFormat="1" ht="15" customHeight="1" x14ac:dyDescent="0.2">
      <c r="A636" s="51">
        <v>630</v>
      </c>
      <c r="B636" s="99">
        <v>1</v>
      </c>
      <c r="C636" s="100" t="s">
        <v>639</v>
      </c>
      <c r="D636" s="100"/>
      <c r="E636" s="100" t="s">
        <v>59</v>
      </c>
      <c r="F636" s="100" t="s">
        <v>553</v>
      </c>
      <c r="G636" s="100" t="s">
        <v>554</v>
      </c>
      <c r="H636" s="100" t="s">
        <v>486</v>
      </c>
      <c r="I636" s="101">
        <v>31.36</v>
      </c>
      <c r="J636" s="144"/>
      <c r="K636" s="184" t="s">
        <v>33</v>
      </c>
      <c r="L636" s="138"/>
      <c r="M636" s="102">
        <v>0</v>
      </c>
      <c r="N636" s="139">
        <f t="shared" si="73"/>
        <v>17.98</v>
      </c>
      <c r="O636" s="140">
        <f t="shared" si="74"/>
        <v>1.0000000000000001E-5</v>
      </c>
      <c r="P636" s="189">
        <f t="shared" si="75"/>
        <v>0</v>
      </c>
      <c r="Q636" s="189">
        <f t="shared" si="78"/>
        <v>0</v>
      </c>
      <c r="R636" s="189">
        <f t="shared" si="79"/>
        <v>0</v>
      </c>
      <c r="S636" s="43" t="str">
        <f t="shared" si="76"/>
        <v>N</v>
      </c>
      <c r="T636" s="43">
        <f t="shared" si="80"/>
        <v>17.98</v>
      </c>
      <c r="U636" s="43">
        <f t="shared" si="77"/>
        <v>0</v>
      </c>
      <c r="V636" s="43">
        <f>IF(N636&lt;&gt;0,IF(N636=SVS,0,IF(N636=SVSg,0,IF(N636=Stundenverrechnungssatz!G676,0,IF(N636=Stundenverrechnungssatz!I676,0,IF(N636=Stundenverrechnungssatz!K676,0,IF(N636=Stundenverrechnungssatz!M676,0,1)))))))</f>
        <v>0</v>
      </c>
    </row>
    <row r="637" spans="1:23" s="44" customFormat="1" ht="15" customHeight="1" x14ac:dyDescent="0.2">
      <c r="A637" s="51">
        <v>632</v>
      </c>
      <c r="B637" s="99">
        <v>1</v>
      </c>
      <c r="C637" s="100" t="s">
        <v>639</v>
      </c>
      <c r="D637" s="100"/>
      <c r="E637" s="100" t="s">
        <v>59</v>
      </c>
      <c r="F637" s="100"/>
      <c r="G637" s="100" t="s">
        <v>555</v>
      </c>
      <c r="H637" s="100" t="s">
        <v>490</v>
      </c>
      <c r="I637" s="101">
        <v>34.770000000000003</v>
      </c>
      <c r="J637" s="144"/>
      <c r="K637" s="184" t="s">
        <v>49</v>
      </c>
      <c r="L637" s="138"/>
      <c r="M637" s="102">
        <v>247.01</v>
      </c>
      <c r="N637" s="139">
        <f t="shared" si="73"/>
        <v>17.98</v>
      </c>
      <c r="O637" s="140" t="str">
        <f t="shared" si="74"/>
        <v/>
      </c>
      <c r="P637" s="189">
        <f t="shared" si="75"/>
        <v>8588.5377000000008</v>
      </c>
      <c r="Q637" s="189" t="e">
        <f t="shared" si="78"/>
        <v>#VALUE!</v>
      </c>
      <c r="R637" s="189" t="e">
        <f t="shared" si="79"/>
        <v>#VALUE!</v>
      </c>
      <c r="S637" s="43" t="str">
        <f t="shared" si="76"/>
        <v>E</v>
      </c>
      <c r="T637" s="43">
        <f t="shared" si="80"/>
        <v>17.98</v>
      </c>
      <c r="U637" s="43">
        <f t="shared" si="77"/>
        <v>0</v>
      </c>
      <c r="V637" s="43">
        <f>IF(N637&lt;&gt;0,IF(N637=SVS,0,IF(N637=SVSg,0,IF(N637=Stundenverrechnungssatz!G678,0,IF(N637=Stundenverrechnungssatz!I678,0,IF(N637=Stundenverrechnungssatz!K678,0,IF(N637=Stundenverrechnungssatz!M678,0,1)))))))</f>
        <v>0</v>
      </c>
    </row>
    <row r="638" spans="1:23" s="44" customFormat="1" ht="15" customHeight="1" x14ac:dyDescent="0.2">
      <c r="A638" s="99">
        <v>633</v>
      </c>
      <c r="B638" s="99">
        <v>1</v>
      </c>
      <c r="C638" s="100" t="s">
        <v>639</v>
      </c>
      <c r="D638" s="100"/>
      <c r="E638" s="100" t="s">
        <v>59</v>
      </c>
      <c r="F638" s="100"/>
      <c r="G638" s="100" t="s">
        <v>556</v>
      </c>
      <c r="H638" s="100" t="s">
        <v>504</v>
      </c>
      <c r="I638" s="101">
        <v>2.69</v>
      </c>
      <c r="J638" s="144"/>
      <c r="K638" s="184" t="s">
        <v>33</v>
      </c>
      <c r="L638" s="138"/>
      <c r="M638" s="102">
        <v>0</v>
      </c>
      <c r="N638" s="139">
        <f t="shared" si="73"/>
        <v>17.98</v>
      </c>
      <c r="O638" s="140">
        <f t="shared" si="74"/>
        <v>1.0000000000000001E-5</v>
      </c>
      <c r="P638" s="189">
        <f t="shared" si="75"/>
        <v>0</v>
      </c>
      <c r="Q638" s="189">
        <f t="shared" si="78"/>
        <v>0</v>
      </c>
      <c r="R638" s="189">
        <f t="shared" si="79"/>
        <v>0</v>
      </c>
      <c r="S638" s="43" t="str">
        <f t="shared" si="76"/>
        <v>N</v>
      </c>
      <c r="T638" s="43">
        <f t="shared" si="80"/>
        <v>17.98</v>
      </c>
      <c r="U638" s="43">
        <f t="shared" si="77"/>
        <v>0</v>
      </c>
      <c r="V638" s="43">
        <f>IF(N638&lt;&gt;0,IF(N638=SVS,0,IF(N638=SVSg,0,IF(N638=Stundenverrechnungssatz!G679,0,IF(N638=Stundenverrechnungssatz!I679,0,IF(N638=Stundenverrechnungssatz!K679,0,IF(N638=Stundenverrechnungssatz!M679,0,1)))))))</f>
        <v>0</v>
      </c>
    </row>
    <row r="639" spans="1:23" s="44" customFormat="1" ht="15" customHeight="1" x14ac:dyDescent="0.2">
      <c r="A639" s="51">
        <v>634</v>
      </c>
      <c r="B639" s="99">
        <v>1</v>
      </c>
      <c r="C639" s="100" t="s">
        <v>639</v>
      </c>
      <c r="D639" s="100"/>
      <c r="E639" s="100" t="s">
        <v>59</v>
      </c>
      <c r="F639" s="100"/>
      <c r="G639" s="100" t="s">
        <v>491</v>
      </c>
      <c r="H639" s="100" t="s">
        <v>490</v>
      </c>
      <c r="I639" s="101">
        <v>23.06</v>
      </c>
      <c r="J639" s="144"/>
      <c r="K639" s="184" t="s">
        <v>49</v>
      </c>
      <c r="L639" s="138"/>
      <c r="M639" s="102">
        <v>247.01</v>
      </c>
      <c r="N639" s="139">
        <f t="shared" si="73"/>
        <v>17.98</v>
      </c>
      <c r="O639" s="140" t="str">
        <f t="shared" si="74"/>
        <v/>
      </c>
      <c r="P639" s="189">
        <f t="shared" si="75"/>
        <v>5696.0505999999996</v>
      </c>
      <c r="Q639" s="189" t="e">
        <f t="shared" si="78"/>
        <v>#VALUE!</v>
      </c>
      <c r="R639" s="189" t="e">
        <f t="shared" si="79"/>
        <v>#VALUE!</v>
      </c>
      <c r="S639" s="43" t="str">
        <f t="shared" si="76"/>
        <v>E</v>
      </c>
      <c r="T639" s="43">
        <f t="shared" si="80"/>
        <v>17.98</v>
      </c>
      <c r="U639" s="43">
        <f t="shared" si="77"/>
        <v>0</v>
      </c>
      <c r="V639" s="43">
        <f>IF(N639&lt;&gt;0,IF(N639=SVS,0,IF(N639=SVSg,0,IF(N639=Stundenverrechnungssatz!G680,0,IF(N639=Stundenverrechnungssatz!I680,0,IF(N639=Stundenverrechnungssatz!K680,0,IF(N639=Stundenverrechnungssatz!M680,0,1)))))))</f>
        <v>0</v>
      </c>
    </row>
    <row r="640" spans="1:23" s="44" customFormat="1" ht="15" customHeight="1" x14ac:dyDescent="0.2">
      <c r="A640" s="99">
        <v>635</v>
      </c>
      <c r="B640" s="99">
        <v>1</v>
      </c>
      <c r="C640" s="100" t="s">
        <v>639</v>
      </c>
      <c r="D640" s="100"/>
      <c r="E640" s="100" t="s">
        <v>59</v>
      </c>
      <c r="F640" s="100"/>
      <c r="G640" s="100" t="s">
        <v>557</v>
      </c>
      <c r="H640" s="100" t="s">
        <v>490</v>
      </c>
      <c r="I640" s="101">
        <v>7.02</v>
      </c>
      <c r="J640" s="144"/>
      <c r="K640" s="184" t="s">
        <v>33</v>
      </c>
      <c r="L640" s="138"/>
      <c r="M640" s="102">
        <v>0</v>
      </c>
      <c r="N640" s="139">
        <f t="shared" si="73"/>
        <v>17.98</v>
      </c>
      <c r="O640" s="140">
        <f t="shared" si="74"/>
        <v>1.0000000000000001E-5</v>
      </c>
      <c r="P640" s="189">
        <f t="shared" si="75"/>
        <v>0</v>
      </c>
      <c r="Q640" s="189">
        <f t="shared" si="78"/>
        <v>0</v>
      </c>
      <c r="R640" s="189">
        <f t="shared" si="79"/>
        <v>0</v>
      </c>
      <c r="S640" s="43" t="str">
        <f t="shared" si="76"/>
        <v>N</v>
      </c>
      <c r="T640" s="43">
        <f t="shared" si="80"/>
        <v>17.98</v>
      </c>
      <c r="U640" s="43">
        <f t="shared" si="77"/>
        <v>0</v>
      </c>
      <c r="V640" s="43">
        <f>IF(N640&lt;&gt;0,IF(N640=SVS,0,IF(N640=SVSg,0,IF(N640=Stundenverrechnungssatz!G681,0,IF(N640=Stundenverrechnungssatz!I681,0,IF(N640=Stundenverrechnungssatz!K681,0,IF(N640=Stundenverrechnungssatz!M681,0,1)))))))</f>
        <v>0</v>
      </c>
    </row>
    <row r="641" spans="1:23" s="44" customFormat="1" ht="15" customHeight="1" x14ac:dyDescent="0.2">
      <c r="A641" s="51">
        <v>636</v>
      </c>
      <c r="B641" s="99">
        <v>1</v>
      </c>
      <c r="C641" s="100" t="s">
        <v>639</v>
      </c>
      <c r="D641" s="100"/>
      <c r="E641" s="100" t="s">
        <v>59</v>
      </c>
      <c r="F641" s="100"/>
      <c r="G641" s="100" t="s">
        <v>492</v>
      </c>
      <c r="H641" s="100" t="s">
        <v>490</v>
      </c>
      <c r="I641" s="101">
        <v>18.100000000000001</v>
      </c>
      <c r="J641" s="144"/>
      <c r="K641" s="184" t="s">
        <v>49</v>
      </c>
      <c r="L641" s="138"/>
      <c r="M641" s="102">
        <v>247.01</v>
      </c>
      <c r="N641" s="139">
        <f t="shared" si="73"/>
        <v>17.98</v>
      </c>
      <c r="O641" s="140" t="str">
        <f t="shared" si="74"/>
        <v/>
      </c>
      <c r="P641" s="189">
        <f t="shared" si="75"/>
        <v>4470.8810000000003</v>
      </c>
      <c r="Q641" s="189" t="e">
        <f t="shared" si="78"/>
        <v>#VALUE!</v>
      </c>
      <c r="R641" s="189" t="e">
        <f t="shared" si="79"/>
        <v>#VALUE!</v>
      </c>
      <c r="S641" s="43" t="str">
        <f t="shared" si="76"/>
        <v>E</v>
      </c>
      <c r="T641" s="43">
        <f t="shared" si="80"/>
        <v>17.98</v>
      </c>
      <c r="U641" s="43">
        <f t="shared" si="77"/>
        <v>0</v>
      </c>
      <c r="V641" s="43">
        <f>IF(N641&lt;&gt;0,IF(N641=SVS,0,IF(N641=SVSg,0,IF(N641=Stundenverrechnungssatz!G682,0,IF(N641=Stundenverrechnungssatz!I682,0,IF(N641=Stundenverrechnungssatz!K682,0,IF(N641=Stundenverrechnungssatz!M682,0,1)))))))</f>
        <v>0</v>
      </c>
    </row>
    <row r="642" spans="1:23" s="44" customFormat="1" ht="15" customHeight="1" x14ac:dyDescent="0.2">
      <c r="A642" s="99">
        <v>637</v>
      </c>
      <c r="B642" s="99">
        <v>1</v>
      </c>
      <c r="C642" s="100" t="s">
        <v>639</v>
      </c>
      <c r="D642" s="100"/>
      <c r="E642" s="100" t="s">
        <v>320</v>
      </c>
      <c r="F642" s="100" t="s">
        <v>558</v>
      </c>
      <c r="G642" s="100" t="s">
        <v>418</v>
      </c>
      <c r="H642" s="100" t="s">
        <v>490</v>
      </c>
      <c r="I642" s="101">
        <v>7.52</v>
      </c>
      <c r="J642" s="144"/>
      <c r="K642" s="184" t="s">
        <v>34</v>
      </c>
      <c r="L642" s="138"/>
      <c r="M642" s="102">
        <v>247.01</v>
      </c>
      <c r="N642" s="139">
        <f t="shared" si="73"/>
        <v>17.98</v>
      </c>
      <c r="O642" s="140" t="str">
        <f t="shared" si="74"/>
        <v/>
      </c>
      <c r="P642" s="189">
        <f t="shared" si="75"/>
        <v>1857.5151999999998</v>
      </c>
      <c r="Q642" s="189" t="e">
        <f t="shared" si="78"/>
        <v>#VALUE!</v>
      </c>
      <c r="R642" s="189" t="e">
        <f t="shared" si="79"/>
        <v>#VALUE!</v>
      </c>
      <c r="S642" s="43" t="str">
        <f t="shared" si="76"/>
        <v>F</v>
      </c>
      <c r="T642" s="43">
        <f t="shared" si="80"/>
        <v>17.98</v>
      </c>
      <c r="U642" s="43">
        <f t="shared" si="77"/>
        <v>0</v>
      </c>
      <c r="V642" s="43">
        <f>IF(N642&lt;&gt;0,IF(N642=SVS,0,IF(N642=SVSg,0,IF(N642=Stundenverrechnungssatz!G683,0,IF(N642=Stundenverrechnungssatz!I683,0,IF(N642=Stundenverrechnungssatz!K683,0,IF(N642=Stundenverrechnungssatz!M683,0,1)))))))</f>
        <v>0</v>
      </c>
    </row>
    <row r="643" spans="1:23" s="44" customFormat="1" ht="15" customHeight="1" x14ac:dyDescent="0.2">
      <c r="A643" s="51">
        <v>638</v>
      </c>
      <c r="B643" s="99">
        <v>1</v>
      </c>
      <c r="C643" s="100" t="s">
        <v>639</v>
      </c>
      <c r="D643" s="100"/>
      <c r="E643" s="100" t="s">
        <v>320</v>
      </c>
      <c r="F643" s="100" t="s">
        <v>559</v>
      </c>
      <c r="G643" s="100" t="s">
        <v>560</v>
      </c>
      <c r="H643" s="100" t="s">
        <v>490</v>
      </c>
      <c r="I643" s="101">
        <v>3.21</v>
      </c>
      <c r="J643" s="144"/>
      <c r="K643" s="184" t="s">
        <v>51</v>
      </c>
      <c r="L643" s="138"/>
      <c r="M643" s="102">
        <v>98.8</v>
      </c>
      <c r="N643" s="139">
        <f t="shared" si="73"/>
        <v>17.98</v>
      </c>
      <c r="O643" s="140" t="str">
        <f t="shared" si="74"/>
        <v/>
      </c>
      <c r="P643" s="189">
        <f t="shared" si="75"/>
        <v>317.14799999999997</v>
      </c>
      <c r="Q643" s="189" t="e">
        <f t="shared" si="78"/>
        <v>#VALUE!</v>
      </c>
      <c r="R643" s="189" t="e">
        <f t="shared" si="79"/>
        <v>#VALUE!</v>
      </c>
      <c r="S643" s="43" t="str">
        <f t="shared" si="76"/>
        <v>F</v>
      </c>
      <c r="T643" s="43">
        <f t="shared" si="80"/>
        <v>17.98</v>
      </c>
      <c r="U643" s="43">
        <f t="shared" si="77"/>
        <v>0</v>
      </c>
      <c r="V643" s="43">
        <f>IF(N643&lt;&gt;0,IF(N643=SVS,0,IF(N643=SVSg,0,IF(N643=Stundenverrechnungssatz!G684,0,IF(N643=Stundenverrechnungssatz!I684,0,IF(N643=Stundenverrechnungssatz!K684,0,IF(N643=Stundenverrechnungssatz!M684,0,1)))))))</f>
        <v>0</v>
      </c>
    </row>
    <row r="644" spans="1:23" s="44" customFormat="1" ht="15" customHeight="1" x14ac:dyDescent="0.2">
      <c r="A644" s="99">
        <v>639</v>
      </c>
      <c r="B644" s="99">
        <v>1</v>
      </c>
      <c r="C644" s="100" t="s">
        <v>639</v>
      </c>
      <c r="D644" s="100"/>
      <c r="E644" s="100" t="s">
        <v>320</v>
      </c>
      <c r="F644" s="100" t="s">
        <v>561</v>
      </c>
      <c r="G644" s="100" t="s">
        <v>562</v>
      </c>
      <c r="H644" s="100" t="s">
        <v>490</v>
      </c>
      <c r="I644" s="101">
        <v>57.96</v>
      </c>
      <c r="J644" s="144"/>
      <c r="K644" s="184" t="s">
        <v>34</v>
      </c>
      <c r="L644" s="138"/>
      <c r="M644" s="102">
        <v>247.01</v>
      </c>
      <c r="N644" s="139">
        <f t="shared" si="73"/>
        <v>17.98</v>
      </c>
      <c r="O644" s="140" t="str">
        <f t="shared" si="74"/>
        <v/>
      </c>
      <c r="P644" s="189">
        <f t="shared" si="75"/>
        <v>14316.6996</v>
      </c>
      <c r="Q644" s="189" t="e">
        <f t="shared" si="78"/>
        <v>#VALUE!</v>
      </c>
      <c r="R644" s="189" t="e">
        <f t="shared" si="79"/>
        <v>#VALUE!</v>
      </c>
      <c r="S644" s="43" t="str">
        <f t="shared" si="76"/>
        <v>F</v>
      </c>
      <c r="T644" s="43">
        <f t="shared" si="80"/>
        <v>17.98</v>
      </c>
      <c r="U644" s="43">
        <f t="shared" si="77"/>
        <v>0</v>
      </c>
      <c r="V644" s="43">
        <f>IF(N644&lt;&gt;0,IF(N644=SVS,0,IF(N644=SVSg,0,IF(N644=Stundenverrechnungssatz!G685,0,IF(N644=Stundenverrechnungssatz!I685,0,IF(N644=Stundenverrechnungssatz!K685,0,IF(N644=Stundenverrechnungssatz!M685,0,1)))))))</f>
        <v>0</v>
      </c>
    </row>
    <row r="645" spans="1:23" s="44" customFormat="1" ht="15" customHeight="1" x14ac:dyDescent="0.2">
      <c r="A645" s="51">
        <v>640</v>
      </c>
      <c r="B645" s="99">
        <v>1</v>
      </c>
      <c r="C645" s="100" t="s">
        <v>639</v>
      </c>
      <c r="D645" s="100"/>
      <c r="E645" s="100" t="s">
        <v>320</v>
      </c>
      <c r="F645" s="100" t="s">
        <v>563</v>
      </c>
      <c r="G645" s="100" t="s">
        <v>368</v>
      </c>
      <c r="H645" s="100" t="s">
        <v>490</v>
      </c>
      <c r="I645" s="101">
        <v>52.86</v>
      </c>
      <c r="J645" s="144"/>
      <c r="K645" s="184" t="s">
        <v>34</v>
      </c>
      <c r="L645" s="138"/>
      <c r="M645" s="102">
        <v>247.01</v>
      </c>
      <c r="N645" s="139">
        <f t="shared" si="73"/>
        <v>17.98</v>
      </c>
      <c r="O645" s="140" t="str">
        <f t="shared" si="74"/>
        <v/>
      </c>
      <c r="P645" s="189">
        <f t="shared" si="75"/>
        <v>13056.9486</v>
      </c>
      <c r="Q645" s="189" t="e">
        <f t="shared" si="78"/>
        <v>#VALUE!</v>
      </c>
      <c r="R645" s="189" t="e">
        <f t="shared" si="79"/>
        <v>#VALUE!</v>
      </c>
      <c r="S645" s="43" t="str">
        <f t="shared" si="76"/>
        <v>F</v>
      </c>
      <c r="T645" s="43">
        <f t="shared" si="80"/>
        <v>17.98</v>
      </c>
      <c r="U645" s="43">
        <f t="shared" si="77"/>
        <v>0</v>
      </c>
      <c r="V645" s="43">
        <f>IF(N645&lt;&gt;0,IF(N645=SVS,0,IF(N645=SVSg,0,IF(N645=Stundenverrechnungssatz!G686,0,IF(N645=Stundenverrechnungssatz!I686,0,IF(N645=Stundenverrechnungssatz!K686,0,IF(N645=Stundenverrechnungssatz!M686,0,1)))))))</f>
        <v>0</v>
      </c>
    </row>
    <row r="646" spans="1:23" s="44" customFormat="1" ht="15" customHeight="1" x14ac:dyDescent="0.2">
      <c r="A646" s="99">
        <v>641</v>
      </c>
      <c r="B646" s="99">
        <v>1</v>
      </c>
      <c r="C646" s="100" t="s">
        <v>639</v>
      </c>
      <c r="D646" s="100"/>
      <c r="E646" s="100" t="s">
        <v>320</v>
      </c>
      <c r="F646" s="100" t="s">
        <v>564</v>
      </c>
      <c r="G646" s="100" t="s">
        <v>565</v>
      </c>
      <c r="H646" s="100" t="s">
        <v>490</v>
      </c>
      <c r="I646" s="101">
        <v>4.62</v>
      </c>
      <c r="J646" s="144"/>
      <c r="K646" s="184" t="s">
        <v>32</v>
      </c>
      <c r="L646" s="138"/>
      <c r="M646" s="102">
        <v>247.01</v>
      </c>
      <c r="N646" s="139">
        <f t="shared" ref="N646:N709" si="81">SVS</f>
        <v>17.98</v>
      </c>
      <c r="O646" s="140" t="str">
        <f t="shared" si="74"/>
        <v/>
      </c>
      <c r="P646" s="189">
        <f t="shared" si="75"/>
        <v>1141.1861999999999</v>
      </c>
      <c r="Q646" s="189" t="e">
        <f t="shared" si="78"/>
        <v>#VALUE!</v>
      </c>
      <c r="R646" s="189" t="e">
        <f t="shared" si="79"/>
        <v>#VALUE!</v>
      </c>
      <c r="S646" s="43" t="str">
        <f t="shared" si="76"/>
        <v>C</v>
      </c>
      <c r="T646" s="43">
        <f t="shared" si="80"/>
        <v>17.98</v>
      </c>
      <c r="U646" s="43">
        <f t="shared" si="77"/>
        <v>0</v>
      </c>
      <c r="V646" s="43">
        <f>IF(N646&lt;&gt;0,IF(N646=SVS,0,IF(N646=SVSg,0,IF(N646=Stundenverrechnungssatz!G687,0,IF(N646=Stundenverrechnungssatz!I687,0,IF(N646=Stundenverrechnungssatz!K687,0,IF(N646=Stundenverrechnungssatz!M687,0,1)))))))</f>
        <v>0</v>
      </c>
    </row>
    <row r="647" spans="1:23" s="44" customFormat="1" ht="15" customHeight="1" x14ac:dyDescent="0.2">
      <c r="A647" s="51">
        <v>642</v>
      </c>
      <c r="B647" s="99">
        <v>1</v>
      </c>
      <c r="C647" s="100" t="s">
        <v>639</v>
      </c>
      <c r="D647" s="100"/>
      <c r="E647" s="100" t="s">
        <v>320</v>
      </c>
      <c r="F647" s="100" t="s">
        <v>566</v>
      </c>
      <c r="G647" s="100" t="s">
        <v>371</v>
      </c>
      <c r="H647" s="100" t="s">
        <v>490</v>
      </c>
      <c r="I647" s="101">
        <v>11.44</v>
      </c>
      <c r="J647" s="144"/>
      <c r="K647" s="184" t="s">
        <v>32</v>
      </c>
      <c r="L647" s="138"/>
      <c r="M647" s="102">
        <v>247.01</v>
      </c>
      <c r="N647" s="139">
        <f t="shared" si="81"/>
        <v>17.98</v>
      </c>
      <c r="O647" s="140" t="str">
        <f t="shared" ref="O647:O710" si="82">IF(VLOOKUP(K647,Vorgaben,4,FALSE)=0,"",VLOOKUP(K647,Vorgaben,4,FALSE))</f>
        <v/>
      </c>
      <c r="P647" s="189">
        <f t="shared" ref="P647:P710" si="83">I647*M647</f>
        <v>2825.7943999999998</v>
      </c>
      <c r="Q647" s="189" t="e">
        <f t="shared" ref="Q647:Q710" si="84">P647/O647</f>
        <v>#VALUE!</v>
      </c>
      <c r="R647" s="189" t="e">
        <f t="shared" ref="R647:R710" si="85">Q647*N647</f>
        <v>#VALUE!</v>
      </c>
      <c r="S647" s="43" t="str">
        <f t="shared" ref="S647:S710" si="86">LEFT(K647,1)</f>
        <v>C</v>
      </c>
      <c r="T647" s="43">
        <f t="shared" ref="T647:T710" si="87">IF(N647=SVS,N647,"")</f>
        <v>17.98</v>
      </c>
      <c r="U647" s="43">
        <f t="shared" ref="U647:U710" si="88">IF(J647="x",I647,0)</f>
        <v>0</v>
      </c>
      <c r="V647" s="43">
        <f>IF(N647&lt;&gt;0,IF(N647=SVS,0,IF(N647=SVSg,0,IF(N647=Stundenverrechnungssatz!G688,0,IF(N647=Stundenverrechnungssatz!I688,0,IF(N647=Stundenverrechnungssatz!K688,0,IF(N647=Stundenverrechnungssatz!M688,0,1)))))))</f>
        <v>0</v>
      </c>
    </row>
    <row r="648" spans="1:23" s="44" customFormat="1" ht="15" customHeight="1" x14ac:dyDescent="0.2">
      <c r="A648" s="99">
        <v>643</v>
      </c>
      <c r="B648" s="99">
        <v>1</v>
      </c>
      <c r="C648" s="100" t="s">
        <v>639</v>
      </c>
      <c r="D648" s="100"/>
      <c r="E648" s="100" t="s">
        <v>320</v>
      </c>
      <c r="F648" s="100" t="s">
        <v>567</v>
      </c>
      <c r="G648" s="100" t="s">
        <v>372</v>
      </c>
      <c r="H648" s="100" t="s">
        <v>490</v>
      </c>
      <c r="I648" s="101">
        <v>17.07</v>
      </c>
      <c r="J648" s="144"/>
      <c r="K648" s="184" t="s">
        <v>32</v>
      </c>
      <c r="L648" s="138"/>
      <c r="M648" s="102">
        <v>247.01</v>
      </c>
      <c r="N648" s="139">
        <f t="shared" si="81"/>
        <v>17.98</v>
      </c>
      <c r="O648" s="140" t="str">
        <f t="shared" si="82"/>
        <v/>
      </c>
      <c r="P648" s="189">
        <f t="shared" si="83"/>
        <v>4216.4606999999996</v>
      </c>
      <c r="Q648" s="189" t="e">
        <f t="shared" si="84"/>
        <v>#VALUE!</v>
      </c>
      <c r="R648" s="189" t="e">
        <f t="shared" si="85"/>
        <v>#VALUE!</v>
      </c>
      <c r="S648" s="43" t="str">
        <f t="shared" si="86"/>
        <v>C</v>
      </c>
      <c r="T648" s="43">
        <f t="shared" si="87"/>
        <v>17.98</v>
      </c>
      <c r="U648" s="43">
        <f t="shared" si="88"/>
        <v>0</v>
      </c>
      <c r="V648" s="43">
        <f>IF(N648&lt;&gt;0,IF(N648=SVS,0,IF(N648=SVSg,0,IF(N648=Stundenverrechnungssatz!G689,0,IF(N648=Stundenverrechnungssatz!I689,0,IF(N648=Stundenverrechnungssatz!K689,0,IF(N648=Stundenverrechnungssatz!M689,0,1)))))))</f>
        <v>0</v>
      </c>
    </row>
    <row r="649" spans="1:23" s="44" customFormat="1" ht="15" customHeight="1" x14ac:dyDescent="0.2">
      <c r="A649" s="51">
        <v>644</v>
      </c>
      <c r="B649" s="99">
        <v>1</v>
      </c>
      <c r="C649" s="100" t="s">
        <v>639</v>
      </c>
      <c r="D649" s="100"/>
      <c r="E649" s="100" t="s">
        <v>320</v>
      </c>
      <c r="F649" s="100" t="s">
        <v>568</v>
      </c>
      <c r="G649" s="100" t="s">
        <v>540</v>
      </c>
      <c r="H649" s="100" t="s">
        <v>486</v>
      </c>
      <c r="I649" s="101">
        <v>3.35</v>
      </c>
      <c r="J649" s="144"/>
      <c r="K649" s="184" t="s">
        <v>33</v>
      </c>
      <c r="L649" s="138"/>
      <c r="M649" s="102">
        <v>0</v>
      </c>
      <c r="N649" s="139">
        <f t="shared" si="81"/>
        <v>17.98</v>
      </c>
      <c r="O649" s="140">
        <f t="shared" si="82"/>
        <v>1.0000000000000001E-5</v>
      </c>
      <c r="P649" s="189">
        <f t="shared" si="83"/>
        <v>0</v>
      </c>
      <c r="Q649" s="189">
        <f t="shared" si="84"/>
        <v>0</v>
      </c>
      <c r="R649" s="189">
        <f t="shared" si="85"/>
        <v>0</v>
      </c>
      <c r="S649" s="43" t="str">
        <f t="shared" si="86"/>
        <v>N</v>
      </c>
      <c r="T649" s="43">
        <f t="shared" si="87"/>
        <v>17.98</v>
      </c>
      <c r="U649" s="43">
        <f t="shared" si="88"/>
        <v>0</v>
      </c>
      <c r="V649" s="43">
        <f>IF(N649&lt;&gt;0,IF(N649=SVS,0,IF(N649=SVSg,0,IF(N649=Stundenverrechnungssatz!G690,0,IF(N649=Stundenverrechnungssatz!I690,0,IF(N649=Stundenverrechnungssatz!K690,0,IF(N649=Stundenverrechnungssatz!M690,0,1)))))))</f>
        <v>0</v>
      </c>
    </row>
    <row r="650" spans="1:23" s="44" customFormat="1" ht="15" customHeight="1" x14ac:dyDescent="0.2">
      <c r="A650" s="99">
        <v>645</v>
      </c>
      <c r="B650" s="99">
        <v>1</v>
      </c>
      <c r="C650" s="100" t="s">
        <v>639</v>
      </c>
      <c r="D650" s="100"/>
      <c r="E650" s="100" t="s">
        <v>320</v>
      </c>
      <c r="F650" s="100"/>
      <c r="G650" s="100" t="s">
        <v>569</v>
      </c>
      <c r="H650" s="100" t="s">
        <v>249</v>
      </c>
      <c r="I650" s="101">
        <v>69.62</v>
      </c>
      <c r="J650" s="144"/>
      <c r="K650" s="184" t="s">
        <v>51</v>
      </c>
      <c r="L650" s="138"/>
      <c r="M650" s="102">
        <v>98.8</v>
      </c>
      <c r="N650" s="139">
        <f t="shared" si="81"/>
        <v>17.98</v>
      </c>
      <c r="O650" s="140" t="str">
        <f t="shared" si="82"/>
        <v/>
      </c>
      <c r="P650" s="189">
        <f t="shared" si="83"/>
        <v>6878.4560000000001</v>
      </c>
      <c r="Q650" s="189" t="e">
        <f t="shared" si="84"/>
        <v>#VALUE!</v>
      </c>
      <c r="R650" s="189" t="e">
        <f t="shared" si="85"/>
        <v>#VALUE!</v>
      </c>
      <c r="S650" s="43" t="str">
        <f t="shared" si="86"/>
        <v>F</v>
      </c>
      <c r="T650" s="43">
        <f t="shared" si="87"/>
        <v>17.98</v>
      </c>
      <c r="U650" s="43">
        <f t="shared" si="88"/>
        <v>0</v>
      </c>
      <c r="V650" s="43">
        <f>IF(N650&lt;&gt;0,IF(N650=SVS,0,IF(N650=SVSg,0,IF(N650=Stundenverrechnungssatz!G691,0,IF(N650=Stundenverrechnungssatz!I691,0,IF(N650=Stundenverrechnungssatz!K691,0,IF(N650=Stundenverrechnungssatz!M691,0,1)))))))</f>
        <v>0</v>
      </c>
    </row>
    <row r="651" spans="1:23" s="44" customFormat="1" ht="15" customHeight="1" x14ac:dyDescent="0.2">
      <c r="A651" s="51">
        <v>646</v>
      </c>
      <c r="B651" s="99">
        <v>1</v>
      </c>
      <c r="C651" s="100" t="s">
        <v>639</v>
      </c>
      <c r="D651" s="100"/>
      <c r="E651" s="100" t="s">
        <v>320</v>
      </c>
      <c r="F651" s="100" t="s">
        <v>570</v>
      </c>
      <c r="G651" s="100" t="s">
        <v>37</v>
      </c>
      <c r="H651" s="100" t="s">
        <v>249</v>
      </c>
      <c r="I651" s="101">
        <v>23.34</v>
      </c>
      <c r="J651" s="144"/>
      <c r="K651" s="184" t="s">
        <v>31</v>
      </c>
      <c r="L651" s="138" t="s">
        <v>740</v>
      </c>
      <c r="M651" s="102">
        <v>49.4</v>
      </c>
      <c r="N651" s="139">
        <f t="shared" si="81"/>
        <v>17.98</v>
      </c>
      <c r="O651" s="140" t="str">
        <f t="shared" si="82"/>
        <v/>
      </c>
      <c r="P651" s="189">
        <f t="shared" si="83"/>
        <v>1152.9959999999999</v>
      </c>
      <c r="Q651" s="189" t="e">
        <f t="shared" si="84"/>
        <v>#VALUE!</v>
      </c>
      <c r="R651" s="189" t="e">
        <f t="shared" si="85"/>
        <v>#VALUE!</v>
      </c>
      <c r="S651" s="43" t="str">
        <f t="shared" si="86"/>
        <v>A</v>
      </c>
      <c r="T651" s="43">
        <f t="shared" si="87"/>
        <v>17.98</v>
      </c>
      <c r="U651" s="43">
        <f t="shared" si="88"/>
        <v>0</v>
      </c>
      <c r="V651" s="43">
        <f>IF(N651&lt;&gt;0,IF(N651=SVS,0,IF(N651=SVSg,0,IF(N651=Stundenverrechnungssatz!G692,0,IF(N651=Stundenverrechnungssatz!I692,0,IF(N651=Stundenverrechnungssatz!K692,0,IF(N651=Stundenverrechnungssatz!M692,0,1)))))))</f>
        <v>0</v>
      </c>
    </row>
    <row r="652" spans="1:23" s="44" customFormat="1" ht="15" customHeight="1" x14ac:dyDescent="0.2">
      <c r="A652" s="99">
        <v>647</v>
      </c>
      <c r="B652" s="99">
        <v>1</v>
      </c>
      <c r="C652" s="100" t="s">
        <v>639</v>
      </c>
      <c r="D652" s="100"/>
      <c r="E652" s="100" t="s">
        <v>320</v>
      </c>
      <c r="F652" s="100" t="s">
        <v>571</v>
      </c>
      <c r="G652" s="100" t="s">
        <v>37</v>
      </c>
      <c r="H652" s="100" t="s">
        <v>249</v>
      </c>
      <c r="I652" s="101">
        <v>13.5</v>
      </c>
      <c r="J652" s="144"/>
      <c r="K652" s="184" t="s">
        <v>31</v>
      </c>
      <c r="L652" s="138" t="s">
        <v>740</v>
      </c>
      <c r="M652" s="102">
        <v>49.4</v>
      </c>
      <c r="N652" s="139">
        <f t="shared" si="81"/>
        <v>17.98</v>
      </c>
      <c r="O652" s="140" t="str">
        <f t="shared" si="82"/>
        <v/>
      </c>
      <c r="P652" s="189">
        <f t="shared" si="83"/>
        <v>666.9</v>
      </c>
      <c r="Q652" s="189" t="e">
        <f t="shared" si="84"/>
        <v>#VALUE!</v>
      </c>
      <c r="R652" s="189" t="e">
        <f t="shared" si="85"/>
        <v>#VALUE!</v>
      </c>
      <c r="S652" s="43" t="str">
        <f t="shared" si="86"/>
        <v>A</v>
      </c>
      <c r="T652" s="43">
        <f t="shared" si="87"/>
        <v>17.98</v>
      </c>
      <c r="U652" s="43">
        <f t="shared" si="88"/>
        <v>0</v>
      </c>
      <c r="V652" s="43">
        <f>IF(N652&lt;&gt;0,IF(N652=SVS,0,IF(N652=SVSg,0,IF(N652=Stundenverrechnungssatz!G693,0,IF(N652=Stundenverrechnungssatz!I693,0,IF(N652=Stundenverrechnungssatz!K693,0,IF(N652=Stundenverrechnungssatz!M693,0,1)))))))</f>
        <v>0</v>
      </c>
    </row>
    <row r="653" spans="1:23" s="45" customFormat="1" ht="15" customHeight="1" x14ac:dyDescent="0.2">
      <c r="A653" s="51">
        <v>648</v>
      </c>
      <c r="B653" s="99">
        <v>1</v>
      </c>
      <c r="C653" s="100" t="s">
        <v>639</v>
      </c>
      <c r="D653" s="100"/>
      <c r="E653" s="100" t="s">
        <v>320</v>
      </c>
      <c r="F653" s="100" t="s">
        <v>572</v>
      </c>
      <c r="G653" s="100" t="s">
        <v>374</v>
      </c>
      <c r="H653" s="100" t="s">
        <v>486</v>
      </c>
      <c r="I653" s="101">
        <v>6.22</v>
      </c>
      <c r="J653" s="144"/>
      <c r="K653" s="184" t="s">
        <v>52</v>
      </c>
      <c r="L653" s="138"/>
      <c r="M653" s="102">
        <v>247.01</v>
      </c>
      <c r="N653" s="139">
        <f t="shared" si="81"/>
        <v>17.98</v>
      </c>
      <c r="O653" s="140" t="str">
        <f t="shared" si="82"/>
        <v/>
      </c>
      <c r="P653" s="189">
        <f t="shared" si="83"/>
        <v>1536.4022</v>
      </c>
      <c r="Q653" s="189" t="e">
        <f t="shared" si="84"/>
        <v>#VALUE!</v>
      </c>
      <c r="R653" s="189" t="e">
        <f t="shared" si="85"/>
        <v>#VALUE!</v>
      </c>
      <c r="S653" s="43" t="str">
        <f t="shared" si="86"/>
        <v>K</v>
      </c>
      <c r="T653" s="43">
        <f t="shared" si="87"/>
        <v>17.98</v>
      </c>
      <c r="U653" s="43">
        <f t="shared" si="88"/>
        <v>0</v>
      </c>
      <c r="V653" s="43">
        <f>IF(N653&lt;&gt;0,IF(N653=SVS,0,IF(N653=SVSg,0,IF(N653=Stundenverrechnungssatz!G694,0,IF(N653=Stundenverrechnungssatz!I694,0,IF(N653=Stundenverrechnungssatz!K694,0,IF(N653=Stundenverrechnungssatz!M694,0,1)))))))</f>
        <v>0</v>
      </c>
      <c r="W653" s="44"/>
    </row>
    <row r="654" spans="1:23" s="45" customFormat="1" ht="15" customHeight="1" x14ac:dyDescent="0.2">
      <c r="A654" s="99">
        <v>649</v>
      </c>
      <c r="B654" s="99">
        <v>1</v>
      </c>
      <c r="C654" s="100" t="s">
        <v>639</v>
      </c>
      <c r="D654" s="100"/>
      <c r="E654" s="100" t="s">
        <v>320</v>
      </c>
      <c r="F654" s="100" t="s">
        <v>573</v>
      </c>
      <c r="G654" s="100" t="s">
        <v>37</v>
      </c>
      <c r="H654" s="100" t="s">
        <v>249</v>
      </c>
      <c r="I654" s="101">
        <v>17.88</v>
      </c>
      <c r="J654" s="144"/>
      <c r="K654" s="184" t="s">
        <v>31</v>
      </c>
      <c r="L654" s="138" t="s">
        <v>740</v>
      </c>
      <c r="M654" s="102">
        <v>49.4</v>
      </c>
      <c r="N654" s="139">
        <f t="shared" si="81"/>
        <v>17.98</v>
      </c>
      <c r="O654" s="140" t="str">
        <f t="shared" si="82"/>
        <v/>
      </c>
      <c r="P654" s="189">
        <f t="shared" si="83"/>
        <v>883.27199999999993</v>
      </c>
      <c r="Q654" s="189" t="e">
        <f t="shared" si="84"/>
        <v>#VALUE!</v>
      </c>
      <c r="R654" s="189" t="e">
        <f t="shared" si="85"/>
        <v>#VALUE!</v>
      </c>
      <c r="S654" s="43" t="str">
        <f t="shared" si="86"/>
        <v>A</v>
      </c>
      <c r="T654" s="43">
        <f t="shared" si="87"/>
        <v>17.98</v>
      </c>
      <c r="U654" s="43">
        <f t="shared" si="88"/>
        <v>0</v>
      </c>
      <c r="V654" s="43">
        <f>IF(N654&lt;&gt;0,IF(N654=SVS,0,IF(N654=SVSg,0,IF(N654=Stundenverrechnungssatz!G695,0,IF(N654=Stundenverrechnungssatz!I695,0,IF(N654=Stundenverrechnungssatz!K695,0,IF(N654=Stundenverrechnungssatz!M695,0,1)))))))</f>
        <v>0</v>
      </c>
      <c r="W654" s="44"/>
    </row>
    <row r="655" spans="1:23" s="45" customFormat="1" ht="15" customHeight="1" x14ac:dyDescent="0.2">
      <c r="A655" s="51">
        <v>650</v>
      </c>
      <c r="B655" s="99">
        <v>1</v>
      </c>
      <c r="C655" s="100" t="s">
        <v>639</v>
      </c>
      <c r="D655" s="100"/>
      <c r="E655" s="100" t="s">
        <v>320</v>
      </c>
      <c r="F655" s="100" t="s">
        <v>574</v>
      </c>
      <c r="G655" s="100" t="s">
        <v>412</v>
      </c>
      <c r="H655" s="100" t="s">
        <v>249</v>
      </c>
      <c r="I655" s="101">
        <v>7.21</v>
      </c>
      <c r="J655" s="144"/>
      <c r="K655" s="184" t="s">
        <v>54</v>
      </c>
      <c r="L655" s="138"/>
      <c r="M655" s="102">
        <v>247.01</v>
      </c>
      <c r="N655" s="139">
        <f t="shared" si="81"/>
        <v>17.98</v>
      </c>
      <c r="O655" s="140" t="str">
        <f t="shared" si="82"/>
        <v/>
      </c>
      <c r="P655" s="189">
        <f t="shared" si="83"/>
        <v>1780.9421</v>
      </c>
      <c r="Q655" s="189" t="e">
        <f t="shared" si="84"/>
        <v>#VALUE!</v>
      </c>
      <c r="R655" s="189" t="e">
        <f t="shared" si="85"/>
        <v>#VALUE!</v>
      </c>
      <c r="S655" s="43" t="str">
        <f t="shared" si="86"/>
        <v>T</v>
      </c>
      <c r="T655" s="43">
        <f t="shared" si="87"/>
        <v>17.98</v>
      </c>
      <c r="U655" s="43">
        <f t="shared" si="88"/>
        <v>0</v>
      </c>
      <c r="V655" s="43">
        <f>IF(N655&lt;&gt;0,IF(N655=SVS,0,IF(N655=SVSg,0,IF(N655=Stundenverrechnungssatz!G696,0,IF(N655=Stundenverrechnungssatz!I696,0,IF(N655=Stundenverrechnungssatz!K696,0,IF(N655=Stundenverrechnungssatz!M696,0,1)))))))</f>
        <v>0</v>
      </c>
      <c r="W655" s="44"/>
    </row>
    <row r="656" spans="1:23" s="44" customFormat="1" ht="15" customHeight="1" x14ac:dyDescent="0.2">
      <c r="A656" s="99">
        <v>651</v>
      </c>
      <c r="B656" s="99">
        <v>1</v>
      </c>
      <c r="C656" s="100" t="s">
        <v>639</v>
      </c>
      <c r="D656" s="100"/>
      <c r="E656" s="100" t="s">
        <v>320</v>
      </c>
      <c r="F656" s="100" t="s">
        <v>575</v>
      </c>
      <c r="G656" s="100" t="s">
        <v>37</v>
      </c>
      <c r="H656" s="100" t="s">
        <v>249</v>
      </c>
      <c r="I656" s="101">
        <v>22.57</v>
      </c>
      <c r="J656" s="144"/>
      <c r="K656" s="184" t="s">
        <v>31</v>
      </c>
      <c r="L656" s="138" t="s">
        <v>740</v>
      </c>
      <c r="M656" s="102">
        <v>49.4</v>
      </c>
      <c r="N656" s="139">
        <f t="shared" si="81"/>
        <v>17.98</v>
      </c>
      <c r="O656" s="140" t="str">
        <f t="shared" si="82"/>
        <v/>
      </c>
      <c r="P656" s="189">
        <f t="shared" si="83"/>
        <v>1114.9580000000001</v>
      </c>
      <c r="Q656" s="189" t="e">
        <f t="shared" si="84"/>
        <v>#VALUE!</v>
      </c>
      <c r="R656" s="189" t="e">
        <f t="shared" si="85"/>
        <v>#VALUE!</v>
      </c>
      <c r="S656" s="43" t="str">
        <f t="shared" si="86"/>
        <v>A</v>
      </c>
      <c r="T656" s="43">
        <f t="shared" si="87"/>
        <v>17.98</v>
      </c>
      <c r="U656" s="43">
        <f t="shared" si="88"/>
        <v>0</v>
      </c>
      <c r="V656" s="43">
        <f>IF(N656&lt;&gt;0,IF(N656=SVS,0,IF(N656=SVSg,0,IF(N656=Stundenverrechnungssatz!G697,0,IF(N656=Stundenverrechnungssatz!I697,0,IF(N656=Stundenverrechnungssatz!K697,0,IF(N656=Stundenverrechnungssatz!M697,0,1)))))))</f>
        <v>0</v>
      </c>
    </row>
    <row r="657" spans="1:23" s="44" customFormat="1" ht="15" customHeight="1" x14ac:dyDescent="0.2">
      <c r="A657" s="51">
        <v>652</v>
      </c>
      <c r="B657" s="99">
        <v>1</v>
      </c>
      <c r="C657" s="100" t="s">
        <v>639</v>
      </c>
      <c r="D657" s="100"/>
      <c r="E657" s="100" t="s">
        <v>320</v>
      </c>
      <c r="F657" s="100" t="s">
        <v>576</v>
      </c>
      <c r="G657" s="100" t="s">
        <v>374</v>
      </c>
      <c r="H657" s="100" t="s">
        <v>490</v>
      </c>
      <c r="I657" s="101">
        <v>17.75</v>
      </c>
      <c r="J657" s="144"/>
      <c r="K657" s="184" t="s">
        <v>53</v>
      </c>
      <c r="L657" s="138"/>
      <c r="M657" s="102">
        <v>98.8</v>
      </c>
      <c r="N657" s="139">
        <f t="shared" si="81"/>
        <v>17.98</v>
      </c>
      <c r="O657" s="140" t="str">
        <f t="shared" si="82"/>
        <v/>
      </c>
      <c r="P657" s="189">
        <f t="shared" si="83"/>
        <v>1753.7</v>
      </c>
      <c r="Q657" s="189" t="e">
        <f t="shared" si="84"/>
        <v>#VALUE!</v>
      </c>
      <c r="R657" s="189" t="e">
        <f t="shared" si="85"/>
        <v>#VALUE!</v>
      </c>
      <c r="S657" s="43" t="str">
        <f t="shared" si="86"/>
        <v>K</v>
      </c>
      <c r="T657" s="43">
        <f t="shared" si="87"/>
        <v>17.98</v>
      </c>
      <c r="U657" s="43">
        <f t="shared" si="88"/>
        <v>0</v>
      </c>
      <c r="V657" s="43">
        <f>IF(N657&lt;&gt;0,IF(N657=SVS,0,IF(N657=SVSg,0,IF(N657=Stundenverrechnungssatz!G698,0,IF(N657=Stundenverrechnungssatz!I698,0,IF(N657=Stundenverrechnungssatz!K698,0,IF(N657=Stundenverrechnungssatz!M698,0,1)))))))</f>
        <v>0</v>
      </c>
    </row>
    <row r="658" spans="1:23" s="45" customFormat="1" ht="15" customHeight="1" x14ac:dyDescent="0.2">
      <c r="A658" s="99">
        <v>653</v>
      </c>
      <c r="B658" s="99">
        <v>1</v>
      </c>
      <c r="C658" s="100" t="s">
        <v>639</v>
      </c>
      <c r="D658" s="100"/>
      <c r="E658" s="100" t="s">
        <v>320</v>
      </c>
      <c r="F658" s="100" t="s">
        <v>577</v>
      </c>
      <c r="G658" s="100" t="s">
        <v>203</v>
      </c>
      <c r="H658" s="100" t="s">
        <v>486</v>
      </c>
      <c r="I658" s="101">
        <v>8.8800000000000008</v>
      </c>
      <c r="J658" s="144"/>
      <c r="K658" s="184" t="s">
        <v>33</v>
      </c>
      <c r="L658" s="138"/>
      <c r="M658" s="102">
        <v>0</v>
      </c>
      <c r="N658" s="139">
        <f t="shared" si="81"/>
        <v>17.98</v>
      </c>
      <c r="O658" s="140">
        <f t="shared" si="82"/>
        <v>1.0000000000000001E-5</v>
      </c>
      <c r="P658" s="189">
        <f t="shared" si="83"/>
        <v>0</v>
      </c>
      <c r="Q658" s="189">
        <f t="shared" si="84"/>
        <v>0</v>
      </c>
      <c r="R658" s="189">
        <f t="shared" si="85"/>
        <v>0</v>
      </c>
      <c r="S658" s="43" t="str">
        <f t="shared" si="86"/>
        <v>N</v>
      </c>
      <c r="T658" s="43">
        <f t="shared" si="87"/>
        <v>17.98</v>
      </c>
      <c r="U658" s="43">
        <f t="shared" si="88"/>
        <v>0</v>
      </c>
      <c r="V658" s="43">
        <f>IF(N658&lt;&gt;0,IF(N658=SVS,0,IF(N658=SVSg,0,IF(N658=Stundenverrechnungssatz!G699,0,IF(N658=Stundenverrechnungssatz!I699,0,IF(N658=Stundenverrechnungssatz!K699,0,IF(N658=Stundenverrechnungssatz!M699,0,1)))))))</f>
        <v>0</v>
      </c>
      <c r="W658" s="44"/>
    </row>
    <row r="659" spans="1:23" s="44" customFormat="1" ht="15" customHeight="1" x14ac:dyDescent="0.2">
      <c r="A659" s="51">
        <v>654</v>
      </c>
      <c r="B659" s="99">
        <v>1</v>
      </c>
      <c r="C659" s="100" t="s">
        <v>639</v>
      </c>
      <c r="D659" s="100"/>
      <c r="E659" s="100" t="s">
        <v>320</v>
      </c>
      <c r="F659" s="100" t="s">
        <v>578</v>
      </c>
      <c r="G659" s="100" t="s">
        <v>203</v>
      </c>
      <c r="H659" s="100" t="s">
        <v>486</v>
      </c>
      <c r="I659" s="101">
        <v>11.93</v>
      </c>
      <c r="J659" s="144"/>
      <c r="K659" s="184" t="s">
        <v>33</v>
      </c>
      <c r="L659" s="138"/>
      <c r="M659" s="102">
        <v>0</v>
      </c>
      <c r="N659" s="139">
        <f t="shared" si="81"/>
        <v>17.98</v>
      </c>
      <c r="O659" s="140">
        <f t="shared" si="82"/>
        <v>1.0000000000000001E-5</v>
      </c>
      <c r="P659" s="189">
        <f t="shared" si="83"/>
        <v>0</v>
      </c>
      <c r="Q659" s="189">
        <f t="shared" si="84"/>
        <v>0</v>
      </c>
      <c r="R659" s="189">
        <f t="shared" si="85"/>
        <v>0</v>
      </c>
      <c r="S659" s="43" t="str">
        <f t="shared" si="86"/>
        <v>N</v>
      </c>
      <c r="T659" s="43">
        <f t="shared" si="87"/>
        <v>17.98</v>
      </c>
      <c r="U659" s="43">
        <f t="shared" si="88"/>
        <v>0</v>
      </c>
      <c r="V659" s="43">
        <f>IF(N659&lt;&gt;0,IF(N659=SVS,0,IF(N659=SVSg,0,IF(N659=Stundenverrechnungssatz!G700,0,IF(N659=Stundenverrechnungssatz!I700,0,IF(N659=Stundenverrechnungssatz!K700,0,IF(N659=Stundenverrechnungssatz!M700,0,1)))))))</f>
        <v>0</v>
      </c>
    </row>
    <row r="660" spans="1:23" s="44" customFormat="1" ht="15" customHeight="1" x14ac:dyDescent="0.2">
      <c r="A660" s="99">
        <v>655</v>
      </c>
      <c r="B660" s="99">
        <v>1</v>
      </c>
      <c r="C660" s="100" t="s">
        <v>639</v>
      </c>
      <c r="D660" s="100"/>
      <c r="E660" s="100" t="s">
        <v>320</v>
      </c>
      <c r="F660" s="100" t="s">
        <v>579</v>
      </c>
      <c r="G660" s="100" t="s">
        <v>331</v>
      </c>
      <c r="H660" s="100" t="s">
        <v>249</v>
      </c>
      <c r="I660" s="101">
        <v>27.59</v>
      </c>
      <c r="J660" s="144"/>
      <c r="K660" s="184" t="s">
        <v>47</v>
      </c>
      <c r="L660" s="138"/>
      <c r="M660" s="102">
        <v>247.01</v>
      </c>
      <c r="N660" s="139">
        <f t="shared" si="81"/>
        <v>17.98</v>
      </c>
      <c r="O660" s="140" t="str">
        <f t="shared" si="82"/>
        <v/>
      </c>
      <c r="P660" s="189">
        <f t="shared" si="83"/>
        <v>6815.0059000000001</v>
      </c>
      <c r="Q660" s="189" t="e">
        <f t="shared" si="84"/>
        <v>#VALUE!</v>
      </c>
      <c r="R660" s="189" t="e">
        <f t="shared" si="85"/>
        <v>#VALUE!</v>
      </c>
      <c r="S660" s="43" t="str">
        <f t="shared" si="86"/>
        <v>D</v>
      </c>
      <c r="T660" s="43">
        <f t="shared" si="87"/>
        <v>17.98</v>
      </c>
      <c r="U660" s="43">
        <f t="shared" si="88"/>
        <v>0</v>
      </c>
      <c r="V660" s="43">
        <f>IF(N660&lt;&gt;0,IF(N660=SVS,0,IF(N660=SVSg,0,IF(N660=Stundenverrechnungssatz!G701,0,IF(N660=Stundenverrechnungssatz!I701,0,IF(N660=Stundenverrechnungssatz!K701,0,IF(N660=Stundenverrechnungssatz!M701,0,1)))))))</f>
        <v>0</v>
      </c>
    </row>
    <row r="661" spans="1:23" s="44" customFormat="1" ht="15" customHeight="1" x14ac:dyDescent="0.2">
      <c r="A661" s="51">
        <v>656</v>
      </c>
      <c r="B661" s="99">
        <v>1</v>
      </c>
      <c r="C661" s="100" t="s">
        <v>639</v>
      </c>
      <c r="D661" s="100"/>
      <c r="E661" s="100" t="s">
        <v>320</v>
      </c>
      <c r="F661" s="100" t="s">
        <v>580</v>
      </c>
      <c r="G661" s="100" t="s">
        <v>37</v>
      </c>
      <c r="H661" s="100" t="s">
        <v>249</v>
      </c>
      <c r="I661" s="101">
        <v>26.44</v>
      </c>
      <c r="J661" s="144"/>
      <c r="K661" s="184" t="s">
        <v>31</v>
      </c>
      <c r="L661" s="138" t="s">
        <v>740</v>
      </c>
      <c r="M661" s="102">
        <v>49.4</v>
      </c>
      <c r="N661" s="139">
        <f t="shared" si="81"/>
        <v>17.98</v>
      </c>
      <c r="O661" s="140" t="str">
        <f t="shared" si="82"/>
        <v/>
      </c>
      <c r="P661" s="189">
        <f t="shared" si="83"/>
        <v>1306.136</v>
      </c>
      <c r="Q661" s="189" t="e">
        <f t="shared" si="84"/>
        <v>#VALUE!</v>
      </c>
      <c r="R661" s="189" t="e">
        <f t="shared" si="85"/>
        <v>#VALUE!</v>
      </c>
      <c r="S661" s="43" t="str">
        <f t="shared" si="86"/>
        <v>A</v>
      </c>
      <c r="T661" s="43">
        <f t="shared" si="87"/>
        <v>17.98</v>
      </c>
      <c r="U661" s="43">
        <f t="shared" si="88"/>
        <v>0</v>
      </c>
      <c r="V661" s="43">
        <f>IF(N661&lt;&gt;0,IF(N661=SVS,0,IF(N661=SVSg,0,IF(N661=Stundenverrechnungssatz!G702,0,IF(N661=Stundenverrechnungssatz!I702,0,IF(N661=Stundenverrechnungssatz!K702,0,IF(N661=Stundenverrechnungssatz!M702,0,1)))))))</f>
        <v>0</v>
      </c>
    </row>
    <row r="662" spans="1:23" s="44" customFormat="1" ht="15" customHeight="1" x14ac:dyDescent="0.2">
      <c r="A662" s="99">
        <v>657</v>
      </c>
      <c r="B662" s="99">
        <v>1</v>
      </c>
      <c r="C662" s="100" t="s">
        <v>639</v>
      </c>
      <c r="D662" s="100"/>
      <c r="E662" s="100" t="s">
        <v>320</v>
      </c>
      <c r="F662" s="100" t="s">
        <v>581</v>
      </c>
      <c r="G662" s="100" t="s">
        <v>37</v>
      </c>
      <c r="H662" s="100" t="s">
        <v>249</v>
      </c>
      <c r="I662" s="101">
        <v>32.97</v>
      </c>
      <c r="J662" s="144"/>
      <c r="K662" s="184" t="s">
        <v>31</v>
      </c>
      <c r="L662" s="138" t="s">
        <v>740</v>
      </c>
      <c r="M662" s="102">
        <v>49.4</v>
      </c>
      <c r="N662" s="139">
        <f t="shared" si="81"/>
        <v>17.98</v>
      </c>
      <c r="O662" s="140" t="str">
        <f t="shared" si="82"/>
        <v/>
      </c>
      <c r="P662" s="189">
        <f t="shared" si="83"/>
        <v>1628.7179999999998</v>
      </c>
      <c r="Q662" s="189" t="e">
        <f t="shared" si="84"/>
        <v>#VALUE!</v>
      </c>
      <c r="R662" s="189" t="e">
        <f t="shared" si="85"/>
        <v>#VALUE!</v>
      </c>
      <c r="S662" s="43" t="str">
        <f t="shared" si="86"/>
        <v>A</v>
      </c>
      <c r="T662" s="43">
        <f t="shared" si="87"/>
        <v>17.98</v>
      </c>
      <c r="U662" s="43">
        <f t="shared" si="88"/>
        <v>0</v>
      </c>
      <c r="V662" s="43">
        <f>IF(N662&lt;&gt;0,IF(N662=SVS,0,IF(N662=SVSg,0,IF(N662=Stundenverrechnungssatz!G703,0,IF(N662=Stundenverrechnungssatz!I703,0,IF(N662=Stundenverrechnungssatz!K703,0,IF(N662=Stundenverrechnungssatz!M703,0,1)))))))</f>
        <v>0</v>
      </c>
    </row>
    <row r="663" spans="1:23" s="44" customFormat="1" ht="15" customHeight="1" x14ac:dyDescent="0.2">
      <c r="A663" s="51">
        <v>658</v>
      </c>
      <c r="B663" s="99">
        <v>1</v>
      </c>
      <c r="C663" s="100" t="s">
        <v>639</v>
      </c>
      <c r="D663" s="100"/>
      <c r="E663" s="100" t="s">
        <v>320</v>
      </c>
      <c r="F663" s="100" t="s">
        <v>582</v>
      </c>
      <c r="G663" s="100" t="s">
        <v>331</v>
      </c>
      <c r="H663" s="100" t="s">
        <v>249</v>
      </c>
      <c r="I663" s="101">
        <v>230.08</v>
      </c>
      <c r="J663" s="144"/>
      <c r="K663" s="184" t="s">
        <v>47</v>
      </c>
      <c r="L663" s="138"/>
      <c r="M663" s="102">
        <v>247.01</v>
      </c>
      <c r="N663" s="139">
        <f t="shared" si="81"/>
        <v>17.98</v>
      </c>
      <c r="O663" s="140" t="str">
        <f t="shared" si="82"/>
        <v/>
      </c>
      <c r="P663" s="189">
        <f t="shared" si="83"/>
        <v>56832.060799999999</v>
      </c>
      <c r="Q663" s="189" t="e">
        <f t="shared" si="84"/>
        <v>#VALUE!</v>
      </c>
      <c r="R663" s="189" t="e">
        <f t="shared" si="85"/>
        <v>#VALUE!</v>
      </c>
      <c r="S663" s="43" t="str">
        <f t="shared" si="86"/>
        <v>D</v>
      </c>
      <c r="T663" s="43">
        <f t="shared" si="87"/>
        <v>17.98</v>
      </c>
      <c r="U663" s="43">
        <f t="shared" si="88"/>
        <v>0</v>
      </c>
      <c r="V663" s="43">
        <f>IF(N663&lt;&gt;0,IF(N663=SVS,0,IF(N663=SVSg,0,IF(N663=Stundenverrechnungssatz!G704,0,IF(N663=Stundenverrechnungssatz!I704,0,IF(N663=Stundenverrechnungssatz!K704,0,IF(N663=Stundenverrechnungssatz!M704,0,1)))))))</f>
        <v>0</v>
      </c>
    </row>
    <row r="664" spans="1:23" s="45" customFormat="1" ht="15" customHeight="1" x14ac:dyDescent="0.2">
      <c r="A664" s="99">
        <v>659</v>
      </c>
      <c r="B664" s="99">
        <v>1</v>
      </c>
      <c r="C664" s="100" t="s">
        <v>639</v>
      </c>
      <c r="D664" s="100"/>
      <c r="E664" s="100" t="s">
        <v>320</v>
      </c>
      <c r="F664" s="100" t="s">
        <v>583</v>
      </c>
      <c r="G664" s="100" t="s">
        <v>584</v>
      </c>
      <c r="H664" s="100" t="s">
        <v>249</v>
      </c>
      <c r="I664" s="101">
        <v>31.67</v>
      </c>
      <c r="J664" s="144"/>
      <c r="K664" s="184" t="s">
        <v>48</v>
      </c>
      <c r="L664" s="138"/>
      <c r="M664" s="102">
        <v>98.8</v>
      </c>
      <c r="N664" s="139">
        <f t="shared" si="81"/>
        <v>17.98</v>
      </c>
      <c r="O664" s="140" t="str">
        <f t="shared" si="82"/>
        <v/>
      </c>
      <c r="P664" s="189">
        <f t="shared" si="83"/>
        <v>3128.9960000000001</v>
      </c>
      <c r="Q664" s="189" t="e">
        <f t="shared" si="84"/>
        <v>#VALUE!</v>
      </c>
      <c r="R664" s="189" t="e">
        <f t="shared" si="85"/>
        <v>#VALUE!</v>
      </c>
      <c r="S664" s="43" t="str">
        <f t="shared" si="86"/>
        <v>D</v>
      </c>
      <c r="T664" s="43">
        <f t="shared" si="87"/>
        <v>17.98</v>
      </c>
      <c r="U664" s="43">
        <f t="shared" si="88"/>
        <v>0</v>
      </c>
      <c r="V664" s="43">
        <f>IF(N664&lt;&gt;0,IF(N664=SVS,0,IF(N664=SVSg,0,IF(N664=Stundenverrechnungssatz!G705,0,IF(N664=Stundenverrechnungssatz!I705,0,IF(N664=Stundenverrechnungssatz!K705,0,IF(N664=Stundenverrechnungssatz!M705,0,1)))))))</f>
        <v>0</v>
      </c>
      <c r="W664" s="44"/>
    </row>
    <row r="665" spans="1:23" s="44" customFormat="1" ht="15" customHeight="1" x14ac:dyDescent="0.2">
      <c r="A665" s="51">
        <v>660</v>
      </c>
      <c r="B665" s="99">
        <v>1</v>
      </c>
      <c r="C665" s="100" t="s">
        <v>639</v>
      </c>
      <c r="D665" s="100"/>
      <c r="E665" s="100" t="s">
        <v>320</v>
      </c>
      <c r="F665" s="100" t="s">
        <v>585</v>
      </c>
      <c r="G665" s="100" t="s">
        <v>331</v>
      </c>
      <c r="H665" s="100" t="s">
        <v>249</v>
      </c>
      <c r="I665" s="101">
        <v>48.32</v>
      </c>
      <c r="J665" s="144"/>
      <c r="K665" s="184" t="s">
        <v>47</v>
      </c>
      <c r="L665" s="138"/>
      <c r="M665" s="102">
        <v>247.01</v>
      </c>
      <c r="N665" s="139">
        <f t="shared" si="81"/>
        <v>17.98</v>
      </c>
      <c r="O665" s="140" t="str">
        <f t="shared" si="82"/>
        <v/>
      </c>
      <c r="P665" s="189">
        <f t="shared" si="83"/>
        <v>11935.5232</v>
      </c>
      <c r="Q665" s="189" t="e">
        <f t="shared" si="84"/>
        <v>#VALUE!</v>
      </c>
      <c r="R665" s="189" t="e">
        <f t="shared" si="85"/>
        <v>#VALUE!</v>
      </c>
      <c r="S665" s="43" t="str">
        <f t="shared" si="86"/>
        <v>D</v>
      </c>
      <c r="T665" s="43">
        <f t="shared" si="87"/>
        <v>17.98</v>
      </c>
      <c r="U665" s="43">
        <f t="shared" si="88"/>
        <v>0</v>
      </c>
      <c r="V665" s="43">
        <f>IF(N665&lt;&gt;0,IF(N665=SVS,0,IF(N665=SVSg,0,IF(N665=Stundenverrechnungssatz!G706,0,IF(N665=Stundenverrechnungssatz!I706,0,IF(N665=Stundenverrechnungssatz!K706,0,IF(N665=Stundenverrechnungssatz!M706,0,1)))))))</f>
        <v>0</v>
      </c>
    </row>
    <row r="666" spans="1:23" s="44" customFormat="1" ht="15" customHeight="1" x14ac:dyDescent="0.2">
      <c r="A666" s="99">
        <v>661</v>
      </c>
      <c r="B666" s="99">
        <v>1</v>
      </c>
      <c r="C666" s="100" t="s">
        <v>639</v>
      </c>
      <c r="D666" s="100"/>
      <c r="E666" s="100" t="s">
        <v>320</v>
      </c>
      <c r="F666" s="100" t="s">
        <v>586</v>
      </c>
      <c r="G666" s="100" t="s">
        <v>587</v>
      </c>
      <c r="H666" s="100" t="s">
        <v>490</v>
      </c>
      <c r="I666" s="101">
        <v>17.79</v>
      </c>
      <c r="J666" s="144"/>
      <c r="K666" s="184" t="s">
        <v>51</v>
      </c>
      <c r="L666" s="138"/>
      <c r="M666" s="102">
        <v>98.8</v>
      </c>
      <c r="N666" s="139">
        <f t="shared" si="81"/>
        <v>17.98</v>
      </c>
      <c r="O666" s="140" t="str">
        <f t="shared" si="82"/>
        <v/>
      </c>
      <c r="P666" s="189">
        <f t="shared" si="83"/>
        <v>1757.6519999999998</v>
      </c>
      <c r="Q666" s="189" t="e">
        <f t="shared" si="84"/>
        <v>#VALUE!</v>
      </c>
      <c r="R666" s="189" t="e">
        <f t="shared" si="85"/>
        <v>#VALUE!</v>
      </c>
      <c r="S666" s="43" t="str">
        <f t="shared" si="86"/>
        <v>F</v>
      </c>
      <c r="T666" s="43">
        <f t="shared" si="87"/>
        <v>17.98</v>
      </c>
      <c r="U666" s="43">
        <f t="shared" si="88"/>
        <v>0</v>
      </c>
      <c r="V666" s="43">
        <f>IF(N666&lt;&gt;0,IF(N666=SVS,0,IF(N666=SVSg,0,IF(N666=Stundenverrechnungssatz!G707,0,IF(N666=Stundenverrechnungssatz!I707,0,IF(N666=Stundenverrechnungssatz!K707,0,IF(N666=Stundenverrechnungssatz!M707,0,1)))))))</f>
        <v>0</v>
      </c>
    </row>
    <row r="667" spans="1:23" s="44" customFormat="1" ht="15" customHeight="1" x14ac:dyDescent="0.2">
      <c r="A667" s="51">
        <v>662</v>
      </c>
      <c r="B667" s="99">
        <v>1</v>
      </c>
      <c r="C667" s="100" t="s">
        <v>639</v>
      </c>
      <c r="D667" s="100"/>
      <c r="E667" s="100" t="s">
        <v>320</v>
      </c>
      <c r="F667" s="100"/>
      <c r="G667" s="100" t="s">
        <v>588</v>
      </c>
      <c r="H667" s="100" t="s">
        <v>490</v>
      </c>
      <c r="I667" s="101">
        <v>5.09</v>
      </c>
      <c r="J667" s="144"/>
      <c r="K667" s="184" t="s">
        <v>49</v>
      </c>
      <c r="L667" s="138"/>
      <c r="M667" s="102">
        <v>247.01</v>
      </c>
      <c r="N667" s="139">
        <f t="shared" si="81"/>
        <v>17.98</v>
      </c>
      <c r="O667" s="140" t="str">
        <f t="shared" si="82"/>
        <v/>
      </c>
      <c r="P667" s="189">
        <f t="shared" si="83"/>
        <v>1257.2809</v>
      </c>
      <c r="Q667" s="189" t="e">
        <f t="shared" si="84"/>
        <v>#VALUE!</v>
      </c>
      <c r="R667" s="189" t="e">
        <f t="shared" si="85"/>
        <v>#VALUE!</v>
      </c>
      <c r="S667" s="43" t="str">
        <f t="shared" si="86"/>
        <v>E</v>
      </c>
      <c r="T667" s="43">
        <f t="shared" si="87"/>
        <v>17.98</v>
      </c>
      <c r="U667" s="43">
        <f t="shared" si="88"/>
        <v>0</v>
      </c>
      <c r="V667" s="43">
        <f>IF(N667&lt;&gt;0,IF(N667=SVS,0,IF(N667=SVSg,0,IF(N667=Stundenverrechnungssatz!G708,0,IF(N667=Stundenverrechnungssatz!I708,0,IF(N667=Stundenverrechnungssatz!K708,0,IF(N667=Stundenverrechnungssatz!M708,0,1)))))))</f>
        <v>0</v>
      </c>
    </row>
    <row r="668" spans="1:23" s="44" customFormat="1" ht="15" customHeight="1" x14ac:dyDescent="0.2">
      <c r="A668" s="99">
        <v>663</v>
      </c>
      <c r="B668" s="99">
        <v>1</v>
      </c>
      <c r="C668" s="100" t="s">
        <v>639</v>
      </c>
      <c r="D668" s="100"/>
      <c r="E668" s="100" t="s">
        <v>320</v>
      </c>
      <c r="F668" s="100"/>
      <c r="G668" s="100" t="s">
        <v>589</v>
      </c>
      <c r="H668" s="100" t="s">
        <v>490</v>
      </c>
      <c r="I668" s="101">
        <v>11.9</v>
      </c>
      <c r="J668" s="144"/>
      <c r="K668" s="184" t="s">
        <v>51</v>
      </c>
      <c r="L668" s="138"/>
      <c r="M668" s="102">
        <v>98.8</v>
      </c>
      <c r="N668" s="139">
        <f t="shared" si="81"/>
        <v>17.98</v>
      </c>
      <c r="O668" s="140" t="str">
        <f t="shared" si="82"/>
        <v/>
      </c>
      <c r="P668" s="189">
        <f t="shared" si="83"/>
        <v>1175.72</v>
      </c>
      <c r="Q668" s="189" t="e">
        <f t="shared" si="84"/>
        <v>#VALUE!</v>
      </c>
      <c r="R668" s="189" t="e">
        <f t="shared" si="85"/>
        <v>#VALUE!</v>
      </c>
      <c r="S668" s="43" t="str">
        <f t="shared" si="86"/>
        <v>F</v>
      </c>
      <c r="T668" s="43">
        <f t="shared" si="87"/>
        <v>17.98</v>
      </c>
      <c r="U668" s="43">
        <f t="shared" si="88"/>
        <v>0</v>
      </c>
      <c r="V668" s="43">
        <f>IF(N668&lt;&gt;0,IF(N668=SVS,0,IF(N668=SVSg,0,IF(N668=Stundenverrechnungssatz!G709,0,IF(N668=Stundenverrechnungssatz!I709,0,IF(N668=Stundenverrechnungssatz!K709,0,IF(N668=Stundenverrechnungssatz!M709,0,1)))))))</f>
        <v>0</v>
      </c>
    </row>
    <row r="669" spans="1:23" s="44" customFormat="1" ht="15" customHeight="1" x14ac:dyDescent="0.2">
      <c r="A669" s="51">
        <v>664</v>
      </c>
      <c r="B669" s="99">
        <v>1</v>
      </c>
      <c r="C669" s="100" t="s">
        <v>639</v>
      </c>
      <c r="D669" s="100"/>
      <c r="E669" s="100" t="s">
        <v>320</v>
      </c>
      <c r="F669" s="100"/>
      <c r="G669" s="100" t="s">
        <v>590</v>
      </c>
      <c r="H669" s="100" t="s">
        <v>490</v>
      </c>
      <c r="I669" s="101">
        <v>4.08</v>
      </c>
      <c r="J669" s="144"/>
      <c r="K669" s="184" t="s">
        <v>51</v>
      </c>
      <c r="L669" s="138"/>
      <c r="M669" s="102">
        <v>98.8</v>
      </c>
      <c r="N669" s="139">
        <f t="shared" si="81"/>
        <v>17.98</v>
      </c>
      <c r="O669" s="140" t="str">
        <f t="shared" si="82"/>
        <v/>
      </c>
      <c r="P669" s="189">
        <f t="shared" si="83"/>
        <v>403.10399999999998</v>
      </c>
      <c r="Q669" s="189" t="e">
        <f t="shared" si="84"/>
        <v>#VALUE!</v>
      </c>
      <c r="R669" s="189" t="e">
        <f t="shared" si="85"/>
        <v>#VALUE!</v>
      </c>
      <c r="S669" s="43" t="str">
        <f t="shared" si="86"/>
        <v>F</v>
      </c>
      <c r="T669" s="43">
        <f t="shared" si="87"/>
        <v>17.98</v>
      </c>
      <c r="U669" s="43">
        <f t="shared" si="88"/>
        <v>0</v>
      </c>
      <c r="V669" s="43">
        <f>IF(N669&lt;&gt;0,IF(N669=SVS,0,IF(N669=SVSg,0,IF(N669=Stundenverrechnungssatz!G710,0,IF(N669=Stundenverrechnungssatz!I710,0,IF(N669=Stundenverrechnungssatz!K710,0,IF(N669=Stundenverrechnungssatz!M710,0,1)))))))</f>
        <v>0</v>
      </c>
    </row>
    <row r="670" spans="1:23" s="44" customFormat="1" ht="15" customHeight="1" x14ac:dyDescent="0.2">
      <c r="A670" s="99">
        <v>665</v>
      </c>
      <c r="B670" s="99">
        <v>1</v>
      </c>
      <c r="C670" s="100" t="s">
        <v>639</v>
      </c>
      <c r="D670" s="100"/>
      <c r="E670" s="100" t="s">
        <v>320</v>
      </c>
      <c r="F670" s="100" t="s">
        <v>591</v>
      </c>
      <c r="G670" s="100" t="s">
        <v>592</v>
      </c>
      <c r="H670" s="100" t="s">
        <v>249</v>
      </c>
      <c r="I670" s="101">
        <v>18.760000000000002</v>
      </c>
      <c r="J670" s="144"/>
      <c r="K670" s="184" t="s">
        <v>31</v>
      </c>
      <c r="L670" s="138" t="s">
        <v>740</v>
      </c>
      <c r="M670" s="102">
        <v>49.4</v>
      </c>
      <c r="N670" s="139">
        <f t="shared" si="81"/>
        <v>17.98</v>
      </c>
      <c r="O670" s="140" t="str">
        <f t="shared" si="82"/>
        <v/>
      </c>
      <c r="P670" s="189">
        <f t="shared" si="83"/>
        <v>926.74400000000003</v>
      </c>
      <c r="Q670" s="189" t="e">
        <f t="shared" si="84"/>
        <v>#VALUE!</v>
      </c>
      <c r="R670" s="189" t="e">
        <f t="shared" si="85"/>
        <v>#VALUE!</v>
      </c>
      <c r="S670" s="43" t="str">
        <f t="shared" si="86"/>
        <v>A</v>
      </c>
      <c r="T670" s="43">
        <f t="shared" si="87"/>
        <v>17.98</v>
      </c>
      <c r="U670" s="43">
        <f t="shared" si="88"/>
        <v>0</v>
      </c>
      <c r="V670" s="43">
        <f>IF(N670&lt;&gt;0,IF(N670=SVS,0,IF(N670=SVSg,0,IF(N670=Stundenverrechnungssatz!G711,0,IF(N670=Stundenverrechnungssatz!I711,0,IF(N670=Stundenverrechnungssatz!K711,0,IF(N670=Stundenverrechnungssatz!M711,0,1)))))))</f>
        <v>0</v>
      </c>
    </row>
    <row r="671" spans="1:23" s="44" customFormat="1" ht="15" customHeight="1" x14ac:dyDescent="0.2">
      <c r="A671" s="51">
        <v>666</v>
      </c>
      <c r="B671" s="99">
        <v>1</v>
      </c>
      <c r="C671" s="100" t="s">
        <v>639</v>
      </c>
      <c r="D671" s="100"/>
      <c r="E671" s="100" t="s">
        <v>320</v>
      </c>
      <c r="F671" s="100" t="s">
        <v>593</v>
      </c>
      <c r="G671" s="100" t="s">
        <v>331</v>
      </c>
      <c r="H671" s="100" t="s">
        <v>249</v>
      </c>
      <c r="I671" s="101">
        <v>65.55</v>
      </c>
      <c r="J671" s="144"/>
      <c r="K671" s="184" t="s">
        <v>47</v>
      </c>
      <c r="L671" s="138"/>
      <c r="M671" s="102">
        <v>247.01</v>
      </c>
      <c r="N671" s="139">
        <f t="shared" si="81"/>
        <v>17.98</v>
      </c>
      <c r="O671" s="140" t="str">
        <f t="shared" si="82"/>
        <v/>
      </c>
      <c r="P671" s="189">
        <f t="shared" si="83"/>
        <v>16191.505499999999</v>
      </c>
      <c r="Q671" s="189" t="e">
        <f t="shared" si="84"/>
        <v>#VALUE!</v>
      </c>
      <c r="R671" s="189" t="e">
        <f t="shared" si="85"/>
        <v>#VALUE!</v>
      </c>
      <c r="S671" s="43" t="str">
        <f t="shared" si="86"/>
        <v>D</v>
      </c>
      <c r="T671" s="43">
        <f t="shared" si="87"/>
        <v>17.98</v>
      </c>
      <c r="U671" s="43">
        <f t="shared" si="88"/>
        <v>0</v>
      </c>
      <c r="V671" s="43">
        <f>IF(N671&lt;&gt;0,IF(N671=SVS,0,IF(N671=SVSg,0,IF(N671=Stundenverrechnungssatz!G712,0,IF(N671=Stundenverrechnungssatz!I712,0,IF(N671=Stundenverrechnungssatz!K712,0,IF(N671=Stundenverrechnungssatz!M712,0,1)))))))</f>
        <v>0</v>
      </c>
    </row>
    <row r="672" spans="1:23" s="44" customFormat="1" ht="15" customHeight="1" x14ac:dyDescent="0.2">
      <c r="A672" s="99">
        <v>667</v>
      </c>
      <c r="B672" s="99">
        <v>1</v>
      </c>
      <c r="C672" s="100" t="s">
        <v>639</v>
      </c>
      <c r="D672" s="100"/>
      <c r="E672" s="100" t="s">
        <v>320</v>
      </c>
      <c r="F672" s="100" t="s">
        <v>594</v>
      </c>
      <c r="G672" s="100" t="s">
        <v>371</v>
      </c>
      <c r="H672" s="100" t="s">
        <v>205</v>
      </c>
      <c r="I672" s="101">
        <v>4.9800000000000004</v>
      </c>
      <c r="J672" s="144"/>
      <c r="K672" s="184" t="s">
        <v>32</v>
      </c>
      <c r="L672" s="138"/>
      <c r="M672" s="102">
        <v>247.01</v>
      </c>
      <c r="N672" s="139">
        <f t="shared" si="81"/>
        <v>17.98</v>
      </c>
      <c r="O672" s="140" t="str">
        <f t="shared" si="82"/>
        <v/>
      </c>
      <c r="P672" s="189">
        <f t="shared" si="83"/>
        <v>1230.1098</v>
      </c>
      <c r="Q672" s="189" t="e">
        <f t="shared" si="84"/>
        <v>#VALUE!</v>
      </c>
      <c r="R672" s="189" t="e">
        <f t="shared" si="85"/>
        <v>#VALUE!</v>
      </c>
      <c r="S672" s="43" t="str">
        <f t="shared" si="86"/>
        <v>C</v>
      </c>
      <c r="T672" s="43">
        <f t="shared" si="87"/>
        <v>17.98</v>
      </c>
      <c r="U672" s="43">
        <f t="shared" si="88"/>
        <v>0</v>
      </c>
      <c r="V672" s="43">
        <f>IF(N672&lt;&gt;0,IF(N672=SVS,0,IF(N672=SVSg,0,IF(N672=Stundenverrechnungssatz!G713,0,IF(N672=Stundenverrechnungssatz!I713,0,IF(N672=Stundenverrechnungssatz!K713,0,IF(N672=Stundenverrechnungssatz!M713,0,1)))))))</f>
        <v>0</v>
      </c>
    </row>
    <row r="673" spans="1:23" s="44" customFormat="1" ht="15" customHeight="1" x14ac:dyDescent="0.2">
      <c r="A673" s="51">
        <v>668</v>
      </c>
      <c r="B673" s="99">
        <v>1</v>
      </c>
      <c r="C673" s="100" t="s">
        <v>639</v>
      </c>
      <c r="D673" s="100"/>
      <c r="E673" s="100" t="s">
        <v>320</v>
      </c>
      <c r="F673" s="100"/>
      <c r="G673" s="100" t="s">
        <v>540</v>
      </c>
      <c r="H673" s="100" t="s">
        <v>205</v>
      </c>
      <c r="I673" s="101">
        <v>2.0499999999999998</v>
      </c>
      <c r="J673" s="144"/>
      <c r="K673" s="184" t="s">
        <v>33</v>
      </c>
      <c r="L673" s="138"/>
      <c r="M673" s="102">
        <v>0</v>
      </c>
      <c r="N673" s="139">
        <f t="shared" si="81"/>
        <v>17.98</v>
      </c>
      <c r="O673" s="140">
        <f t="shared" si="82"/>
        <v>1.0000000000000001E-5</v>
      </c>
      <c r="P673" s="189">
        <f t="shared" si="83"/>
        <v>0</v>
      </c>
      <c r="Q673" s="189">
        <f t="shared" si="84"/>
        <v>0</v>
      </c>
      <c r="R673" s="189">
        <f t="shared" si="85"/>
        <v>0</v>
      </c>
      <c r="S673" s="43" t="str">
        <f t="shared" si="86"/>
        <v>N</v>
      </c>
      <c r="T673" s="43">
        <f t="shared" si="87"/>
        <v>17.98</v>
      </c>
      <c r="U673" s="43">
        <f t="shared" si="88"/>
        <v>0</v>
      </c>
      <c r="V673" s="43">
        <f>IF(N673&lt;&gt;0,IF(N673=SVS,0,IF(N673=SVSg,0,IF(N673=Stundenverrechnungssatz!G714,0,IF(N673=Stundenverrechnungssatz!I714,0,IF(N673=Stundenverrechnungssatz!K714,0,IF(N673=Stundenverrechnungssatz!M714,0,1)))))))</f>
        <v>0</v>
      </c>
    </row>
    <row r="674" spans="1:23" s="44" customFormat="1" ht="15" customHeight="1" x14ac:dyDescent="0.2">
      <c r="A674" s="99">
        <v>669</v>
      </c>
      <c r="B674" s="99">
        <v>1</v>
      </c>
      <c r="C674" s="100" t="s">
        <v>639</v>
      </c>
      <c r="D674" s="100"/>
      <c r="E674" s="100" t="s">
        <v>320</v>
      </c>
      <c r="F674" s="100" t="s">
        <v>595</v>
      </c>
      <c r="G674" s="100" t="s">
        <v>37</v>
      </c>
      <c r="H674" s="100" t="s">
        <v>249</v>
      </c>
      <c r="I674" s="101">
        <v>13.41</v>
      </c>
      <c r="J674" s="144"/>
      <c r="K674" s="184" t="s">
        <v>31</v>
      </c>
      <c r="L674" s="138" t="s">
        <v>740</v>
      </c>
      <c r="M674" s="102">
        <v>49.4</v>
      </c>
      <c r="N674" s="139">
        <f t="shared" si="81"/>
        <v>17.98</v>
      </c>
      <c r="O674" s="140" t="str">
        <f t="shared" si="82"/>
        <v/>
      </c>
      <c r="P674" s="189">
        <f t="shared" si="83"/>
        <v>662.45399999999995</v>
      </c>
      <c r="Q674" s="189" t="e">
        <f t="shared" si="84"/>
        <v>#VALUE!</v>
      </c>
      <c r="R674" s="189" t="e">
        <f t="shared" si="85"/>
        <v>#VALUE!</v>
      </c>
      <c r="S674" s="43" t="str">
        <f t="shared" si="86"/>
        <v>A</v>
      </c>
      <c r="T674" s="43">
        <f t="shared" si="87"/>
        <v>17.98</v>
      </c>
      <c r="U674" s="43">
        <f t="shared" si="88"/>
        <v>0</v>
      </c>
      <c r="V674" s="43">
        <f>IF(N674&lt;&gt;0,IF(N674=SVS,0,IF(N674=SVSg,0,IF(N674=Stundenverrechnungssatz!G715,0,IF(N674=Stundenverrechnungssatz!I715,0,IF(N674=Stundenverrechnungssatz!K715,0,IF(N674=Stundenverrechnungssatz!M715,0,1)))))))</f>
        <v>0</v>
      </c>
    </row>
    <row r="675" spans="1:23" s="44" customFormat="1" ht="15" customHeight="1" x14ac:dyDescent="0.2">
      <c r="A675" s="51">
        <v>670</v>
      </c>
      <c r="B675" s="99">
        <v>1</v>
      </c>
      <c r="C675" s="100" t="s">
        <v>639</v>
      </c>
      <c r="D675" s="100"/>
      <c r="E675" s="100" t="s">
        <v>320</v>
      </c>
      <c r="F675" s="100" t="s">
        <v>596</v>
      </c>
      <c r="G675" s="100" t="s">
        <v>37</v>
      </c>
      <c r="H675" s="100" t="s">
        <v>249</v>
      </c>
      <c r="I675" s="101">
        <v>14.29</v>
      </c>
      <c r="J675" s="144"/>
      <c r="K675" s="184" t="s">
        <v>31</v>
      </c>
      <c r="L675" s="138" t="s">
        <v>740</v>
      </c>
      <c r="M675" s="102">
        <v>49.4</v>
      </c>
      <c r="N675" s="139">
        <f t="shared" si="81"/>
        <v>17.98</v>
      </c>
      <c r="O675" s="140" t="str">
        <f t="shared" si="82"/>
        <v/>
      </c>
      <c r="P675" s="189">
        <f t="shared" si="83"/>
        <v>705.92599999999993</v>
      </c>
      <c r="Q675" s="189" t="e">
        <f t="shared" si="84"/>
        <v>#VALUE!</v>
      </c>
      <c r="R675" s="189" t="e">
        <f t="shared" si="85"/>
        <v>#VALUE!</v>
      </c>
      <c r="S675" s="43" t="str">
        <f t="shared" si="86"/>
        <v>A</v>
      </c>
      <c r="T675" s="43">
        <f t="shared" si="87"/>
        <v>17.98</v>
      </c>
      <c r="U675" s="43">
        <f t="shared" si="88"/>
        <v>0</v>
      </c>
      <c r="V675" s="43">
        <f>IF(N675&lt;&gt;0,IF(N675=SVS,0,IF(N675=SVSg,0,IF(N675=Stundenverrechnungssatz!G716,0,IF(N675=Stundenverrechnungssatz!I716,0,IF(N675=Stundenverrechnungssatz!K716,0,IF(N675=Stundenverrechnungssatz!M716,0,1)))))))</f>
        <v>0</v>
      </c>
    </row>
    <row r="676" spans="1:23" s="45" customFormat="1" ht="15" customHeight="1" x14ac:dyDescent="0.2">
      <c r="A676" s="99">
        <v>671</v>
      </c>
      <c r="B676" s="99">
        <v>1</v>
      </c>
      <c r="C676" s="100" t="s">
        <v>639</v>
      </c>
      <c r="D676" s="100"/>
      <c r="E676" s="100" t="s">
        <v>320</v>
      </c>
      <c r="F676" s="100" t="s">
        <v>597</v>
      </c>
      <c r="G676" s="100" t="s">
        <v>37</v>
      </c>
      <c r="H676" s="100" t="s">
        <v>249</v>
      </c>
      <c r="I676" s="101">
        <v>14.66</v>
      </c>
      <c r="J676" s="144"/>
      <c r="K676" s="184" t="s">
        <v>31</v>
      </c>
      <c r="L676" s="138" t="s">
        <v>740</v>
      </c>
      <c r="M676" s="102">
        <v>49.4</v>
      </c>
      <c r="N676" s="139">
        <f t="shared" si="81"/>
        <v>17.98</v>
      </c>
      <c r="O676" s="140" t="str">
        <f t="shared" si="82"/>
        <v/>
      </c>
      <c r="P676" s="189">
        <f t="shared" si="83"/>
        <v>724.20399999999995</v>
      </c>
      <c r="Q676" s="189" t="e">
        <f t="shared" si="84"/>
        <v>#VALUE!</v>
      </c>
      <c r="R676" s="189" t="e">
        <f t="shared" si="85"/>
        <v>#VALUE!</v>
      </c>
      <c r="S676" s="43" t="str">
        <f t="shared" si="86"/>
        <v>A</v>
      </c>
      <c r="T676" s="43">
        <f t="shared" si="87"/>
        <v>17.98</v>
      </c>
      <c r="U676" s="43">
        <f t="shared" si="88"/>
        <v>0</v>
      </c>
      <c r="V676" s="43">
        <f>IF(N676&lt;&gt;0,IF(N676=SVS,0,IF(N676=SVSg,0,IF(N676=Stundenverrechnungssatz!G717,0,IF(N676=Stundenverrechnungssatz!I717,0,IF(N676=Stundenverrechnungssatz!K717,0,IF(N676=Stundenverrechnungssatz!M717,0,1)))))))</f>
        <v>0</v>
      </c>
      <c r="W676" s="44"/>
    </row>
    <row r="677" spans="1:23" s="44" customFormat="1" ht="15" customHeight="1" x14ac:dyDescent="0.2">
      <c r="A677" s="51">
        <v>672</v>
      </c>
      <c r="B677" s="99">
        <v>1</v>
      </c>
      <c r="C677" s="100" t="s">
        <v>639</v>
      </c>
      <c r="D677" s="100"/>
      <c r="E677" s="100" t="s">
        <v>320</v>
      </c>
      <c r="F677" s="100" t="s">
        <v>598</v>
      </c>
      <c r="G677" s="100" t="s">
        <v>37</v>
      </c>
      <c r="H677" s="100" t="s">
        <v>249</v>
      </c>
      <c r="I677" s="101">
        <v>21.65</v>
      </c>
      <c r="J677" s="144"/>
      <c r="K677" s="184" t="s">
        <v>31</v>
      </c>
      <c r="L677" s="138" t="s">
        <v>740</v>
      </c>
      <c r="M677" s="102">
        <v>49.4</v>
      </c>
      <c r="N677" s="139">
        <f t="shared" si="81"/>
        <v>17.98</v>
      </c>
      <c r="O677" s="140" t="str">
        <f t="shared" si="82"/>
        <v/>
      </c>
      <c r="P677" s="189">
        <f t="shared" si="83"/>
        <v>1069.51</v>
      </c>
      <c r="Q677" s="189" t="e">
        <f t="shared" si="84"/>
        <v>#VALUE!</v>
      </c>
      <c r="R677" s="189" t="e">
        <f t="shared" si="85"/>
        <v>#VALUE!</v>
      </c>
      <c r="S677" s="43" t="str">
        <f t="shared" si="86"/>
        <v>A</v>
      </c>
      <c r="T677" s="43">
        <f t="shared" si="87"/>
        <v>17.98</v>
      </c>
      <c r="U677" s="43">
        <f t="shared" si="88"/>
        <v>0</v>
      </c>
      <c r="V677" s="43">
        <f>IF(N677&lt;&gt;0,IF(N677=SVS,0,IF(N677=SVSg,0,IF(N677=Stundenverrechnungssatz!G718,0,IF(N677=Stundenverrechnungssatz!I718,0,IF(N677=Stundenverrechnungssatz!K718,0,IF(N677=Stundenverrechnungssatz!M718,0,1)))))))</f>
        <v>0</v>
      </c>
    </row>
    <row r="678" spans="1:23" s="44" customFormat="1" ht="15" customHeight="1" x14ac:dyDescent="0.2">
      <c r="A678" s="99">
        <v>673</v>
      </c>
      <c r="B678" s="99">
        <v>1</v>
      </c>
      <c r="C678" s="100" t="s">
        <v>639</v>
      </c>
      <c r="D678" s="100"/>
      <c r="E678" s="100" t="s">
        <v>320</v>
      </c>
      <c r="F678" s="100" t="s">
        <v>599</v>
      </c>
      <c r="G678" s="100" t="s">
        <v>374</v>
      </c>
      <c r="H678" s="100" t="s">
        <v>249</v>
      </c>
      <c r="I678" s="101">
        <v>3.19</v>
      </c>
      <c r="J678" s="144"/>
      <c r="K678" s="184" t="s">
        <v>52</v>
      </c>
      <c r="L678" s="138"/>
      <c r="M678" s="102">
        <v>247.01</v>
      </c>
      <c r="N678" s="139">
        <f t="shared" si="81"/>
        <v>17.98</v>
      </c>
      <c r="O678" s="140" t="str">
        <f t="shared" si="82"/>
        <v/>
      </c>
      <c r="P678" s="189">
        <f t="shared" si="83"/>
        <v>787.96190000000001</v>
      </c>
      <c r="Q678" s="189" t="e">
        <f t="shared" si="84"/>
        <v>#VALUE!</v>
      </c>
      <c r="R678" s="189" t="e">
        <f t="shared" si="85"/>
        <v>#VALUE!</v>
      </c>
      <c r="S678" s="43" t="str">
        <f t="shared" si="86"/>
        <v>K</v>
      </c>
      <c r="T678" s="43">
        <f t="shared" si="87"/>
        <v>17.98</v>
      </c>
      <c r="U678" s="43">
        <f t="shared" si="88"/>
        <v>0</v>
      </c>
      <c r="V678" s="43">
        <f>IF(N678&lt;&gt;0,IF(N678=SVS,0,IF(N678=SVSg,0,IF(N678=Stundenverrechnungssatz!G719,0,IF(N678=Stundenverrechnungssatz!I719,0,IF(N678=Stundenverrechnungssatz!K719,0,IF(N678=Stundenverrechnungssatz!M719,0,1)))))))</f>
        <v>0</v>
      </c>
    </row>
    <row r="679" spans="1:23" s="45" customFormat="1" ht="15" customHeight="1" x14ac:dyDescent="0.2">
      <c r="A679" s="51">
        <v>674</v>
      </c>
      <c r="B679" s="99">
        <v>1</v>
      </c>
      <c r="C679" s="100" t="s">
        <v>639</v>
      </c>
      <c r="D679" s="100"/>
      <c r="E679" s="100" t="s">
        <v>320</v>
      </c>
      <c r="F679" s="100"/>
      <c r="G679" s="100" t="s">
        <v>600</v>
      </c>
      <c r="H679" s="100" t="s">
        <v>486</v>
      </c>
      <c r="I679" s="101">
        <v>25.54</v>
      </c>
      <c r="J679" s="144"/>
      <c r="K679" s="184" t="s">
        <v>51</v>
      </c>
      <c r="L679" s="138"/>
      <c r="M679" s="102">
        <v>98.8</v>
      </c>
      <c r="N679" s="139">
        <f t="shared" si="81"/>
        <v>17.98</v>
      </c>
      <c r="O679" s="140" t="str">
        <f t="shared" si="82"/>
        <v/>
      </c>
      <c r="P679" s="189">
        <f t="shared" si="83"/>
        <v>2523.3519999999999</v>
      </c>
      <c r="Q679" s="189" t="e">
        <f t="shared" si="84"/>
        <v>#VALUE!</v>
      </c>
      <c r="R679" s="189" t="e">
        <f t="shared" si="85"/>
        <v>#VALUE!</v>
      </c>
      <c r="S679" s="43" t="str">
        <f t="shared" si="86"/>
        <v>F</v>
      </c>
      <c r="T679" s="43">
        <f t="shared" si="87"/>
        <v>17.98</v>
      </c>
      <c r="U679" s="43">
        <f t="shared" si="88"/>
        <v>0</v>
      </c>
      <c r="V679" s="43">
        <f>IF(N679&lt;&gt;0,IF(N679=SVS,0,IF(N679=SVSg,0,IF(N679=Stundenverrechnungssatz!G720,0,IF(N679=Stundenverrechnungssatz!I720,0,IF(N679=Stundenverrechnungssatz!K720,0,IF(N679=Stundenverrechnungssatz!M720,0,1)))))))</f>
        <v>0</v>
      </c>
      <c r="W679" s="44"/>
    </row>
    <row r="680" spans="1:23" s="44" customFormat="1" ht="15" customHeight="1" x14ac:dyDescent="0.2">
      <c r="A680" s="99">
        <v>675</v>
      </c>
      <c r="B680" s="99">
        <v>1</v>
      </c>
      <c r="C680" s="100" t="s">
        <v>639</v>
      </c>
      <c r="D680" s="100"/>
      <c r="E680" s="100" t="s">
        <v>320</v>
      </c>
      <c r="F680" s="100" t="s">
        <v>601</v>
      </c>
      <c r="G680" s="100" t="s">
        <v>37</v>
      </c>
      <c r="H680" s="100" t="s">
        <v>249</v>
      </c>
      <c r="I680" s="101">
        <v>23.81</v>
      </c>
      <c r="J680" s="144"/>
      <c r="K680" s="184" t="s">
        <v>31</v>
      </c>
      <c r="L680" s="138" t="s">
        <v>740</v>
      </c>
      <c r="M680" s="102">
        <v>49.4</v>
      </c>
      <c r="N680" s="139">
        <f t="shared" si="81"/>
        <v>17.98</v>
      </c>
      <c r="O680" s="140" t="str">
        <f t="shared" si="82"/>
        <v/>
      </c>
      <c r="P680" s="189">
        <f t="shared" si="83"/>
        <v>1176.2139999999999</v>
      </c>
      <c r="Q680" s="189" t="e">
        <f t="shared" si="84"/>
        <v>#VALUE!</v>
      </c>
      <c r="R680" s="189" t="e">
        <f t="shared" si="85"/>
        <v>#VALUE!</v>
      </c>
      <c r="S680" s="43" t="str">
        <f t="shared" si="86"/>
        <v>A</v>
      </c>
      <c r="T680" s="43">
        <f t="shared" si="87"/>
        <v>17.98</v>
      </c>
      <c r="U680" s="43">
        <f t="shared" si="88"/>
        <v>0</v>
      </c>
      <c r="V680" s="43">
        <f>IF(N680&lt;&gt;0,IF(N680=SVS,0,IF(N680=SVSg,0,IF(N680=Stundenverrechnungssatz!G721,0,IF(N680=Stundenverrechnungssatz!I721,0,IF(N680=Stundenverrechnungssatz!K721,0,IF(N680=Stundenverrechnungssatz!M721,0,1)))))))</f>
        <v>0</v>
      </c>
    </row>
    <row r="681" spans="1:23" s="45" customFormat="1" ht="15" customHeight="1" x14ac:dyDescent="0.2">
      <c r="A681" s="51">
        <v>676</v>
      </c>
      <c r="B681" s="99">
        <v>1</v>
      </c>
      <c r="C681" s="100" t="s">
        <v>639</v>
      </c>
      <c r="D681" s="100"/>
      <c r="E681" s="100" t="s">
        <v>320</v>
      </c>
      <c r="F681" s="100" t="s">
        <v>602</v>
      </c>
      <c r="G681" s="100" t="s">
        <v>37</v>
      </c>
      <c r="H681" s="100" t="s">
        <v>249</v>
      </c>
      <c r="I681" s="101">
        <v>11.97</v>
      </c>
      <c r="J681" s="144"/>
      <c r="K681" s="184" t="s">
        <v>31</v>
      </c>
      <c r="L681" s="138" t="s">
        <v>740</v>
      </c>
      <c r="M681" s="102">
        <v>49.4</v>
      </c>
      <c r="N681" s="139">
        <f t="shared" si="81"/>
        <v>17.98</v>
      </c>
      <c r="O681" s="140" t="str">
        <f t="shared" si="82"/>
        <v/>
      </c>
      <c r="P681" s="189">
        <f t="shared" si="83"/>
        <v>591.31799999999998</v>
      </c>
      <c r="Q681" s="189" t="e">
        <f t="shared" si="84"/>
        <v>#VALUE!</v>
      </c>
      <c r="R681" s="189" t="e">
        <f t="shared" si="85"/>
        <v>#VALUE!</v>
      </c>
      <c r="S681" s="43" t="str">
        <f t="shared" si="86"/>
        <v>A</v>
      </c>
      <c r="T681" s="43">
        <f t="shared" si="87"/>
        <v>17.98</v>
      </c>
      <c r="U681" s="43">
        <f t="shared" si="88"/>
        <v>0</v>
      </c>
      <c r="V681" s="43">
        <f>IF(N681&lt;&gt;0,IF(N681=SVS,0,IF(N681=SVSg,0,IF(N681=Stundenverrechnungssatz!G722,0,IF(N681=Stundenverrechnungssatz!I722,0,IF(N681=Stundenverrechnungssatz!K722,0,IF(N681=Stundenverrechnungssatz!M722,0,1)))))))</f>
        <v>0</v>
      </c>
      <c r="W681" s="44"/>
    </row>
    <row r="682" spans="1:23" s="45" customFormat="1" ht="15" customHeight="1" x14ac:dyDescent="0.2">
      <c r="A682" s="99">
        <v>677</v>
      </c>
      <c r="B682" s="99">
        <v>1</v>
      </c>
      <c r="C682" s="100" t="s">
        <v>639</v>
      </c>
      <c r="D682" s="100"/>
      <c r="E682" s="100" t="s">
        <v>320</v>
      </c>
      <c r="F682" s="100" t="s">
        <v>603</v>
      </c>
      <c r="G682" s="100" t="s">
        <v>37</v>
      </c>
      <c r="H682" s="100" t="s">
        <v>249</v>
      </c>
      <c r="I682" s="101">
        <v>11.97</v>
      </c>
      <c r="J682" s="144"/>
      <c r="K682" s="184" t="s">
        <v>31</v>
      </c>
      <c r="L682" s="138" t="s">
        <v>740</v>
      </c>
      <c r="M682" s="102">
        <v>49.4</v>
      </c>
      <c r="N682" s="139">
        <f t="shared" si="81"/>
        <v>17.98</v>
      </c>
      <c r="O682" s="140" t="str">
        <f t="shared" si="82"/>
        <v/>
      </c>
      <c r="P682" s="189">
        <f t="shared" si="83"/>
        <v>591.31799999999998</v>
      </c>
      <c r="Q682" s="189" t="e">
        <f t="shared" si="84"/>
        <v>#VALUE!</v>
      </c>
      <c r="R682" s="189" t="e">
        <f t="shared" si="85"/>
        <v>#VALUE!</v>
      </c>
      <c r="S682" s="43" t="str">
        <f t="shared" si="86"/>
        <v>A</v>
      </c>
      <c r="T682" s="43">
        <f t="shared" si="87"/>
        <v>17.98</v>
      </c>
      <c r="U682" s="43">
        <f t="shared" si="88"/>
        <v>0</v>
      </c>
      <c r="V682" s="43">
        <f>IF(N682&lt;&gt;0,IF(N682=SVS,0,IF(N682=SVSg,0,IF(N682=Stundenverrechnungssatz!G723,0,IF(N682=Stundenverrechnungssatz!I723,0,IF(N682=Stundenverrechnungssatz!K723,0,IF(N682=Stundenverrechnungssatz!M723,0,1)))))))</f>
        <v>0</v>
      </c>
      <c r="W682" s="44"/>
    </row>
    <row r="683" spans="1:23" s="44" customFormat="1" ht="15" customHeight="1" x14ac:dyDescent="0.2">
      <c r="A683" s="51">
        <v>678</v>
      </c>
      <c r="B683" s="99">
        <v>1</v>
      </c>
      <c r="C683" s="100" t="s">
        <v>639</v>
      </c>
      <c r="D683" s="100"/>
      <c r="E683" s="100" t="s">
        <v>320</v>
      </c>
      <c r="F683" s="100" t="s">
        <v>604</v>
      </c>
      <c r="G683" s="100" t="s">
        <v>37</v>
      </c>
      <c r="H683" s="100" t="s">
        <v>249</v>
      </c>
      <c r="I683" s="101">
        <v>29.45</v>
      </c>
      <c r="J683" s="144"/>
      <c r="K683" s="184" t="s">
        <v>31</v>
      </c>
      <c r="L683" s="138" t="s">
        <v>740</v>
      </c>
      <c r="M683" s="102">
        <v>49.4</v>
      </c>
      <c r="N683" s="139">
        <f t="shared" si="81"/>
        <v>17.98</v>
      </c>
      <c r="O683" s="140" t="str">
        <f t="shared" si="82"/>
        <v/>
      </c>
      <c r="P683" s="189">
        <f t="shared" si="83"/>
        <v>1454.83</v>
      </c>
      <c r="Q683" s="189" t="e">
        <f t="shared" si="84"/>
        <v>#VALUE!</v>
      </c>
      <c r="R683" s="189" t="e">
        <f t="shared" si="85"/>
        <v>#VALUE!</v>
      </c>
      <c r="S683" s="43" t="str">
        <f t="shared" si="86"/>
        <v>A</v>
      </c>
      <c r="T683" s="43">
        <f t="shared" si="87"/>
        <v>17.98</v>
      </c>
      <c r="U683" s="43">
        <f t="shared" si="88"/>
        <v>0</v>
      </c>
      <c r="V683" s="43">
        <f>IF(N683&lt;&gt;0,IF(N683=SVS,0,IF(N683=SVSg,0,IF(N683=Stundenverrechnungssatz!G724,0,IF(N683=Stundenverrechnungssatz!I724,0,IF(N683=Stundenverrechnungssatz!K724,0,IF(N683=Stundenverrechnungssatz!M724,0,1)))))))</f>
        <v>0</v>
      </c>
    </row>
    <row r="684" spans="1:23" s="44" customFormat="1" ht="15" customHeight="1" x14ac:dyDescent="0.2">
      <c r="A684" s="99">
        <v>679</v>
      </c>
      <c r="B684" s="99">
        <v>1</v>
      </c>
      <c r="C684" s="100" t="s">
        <v>639</v>
      </c>
      <c r="D684" s="100"/>
      <c r="E684" s="100" t="s">
        <v>320</v>
      </c>
      <c r="F684" s="100" t="s">
        <v>605</v>
      </c>
      <c r="G684" s="100" t="s">
        <v>37</v>
      </c>
      <c r="H684" s="100" t="s">
        <v>249</v>
      </c>
      <c r="I684" s="101">
        <v>23.06</v>
      </c>
      <c r="J684" s="144"/>
      <c r="K684" s="184" t="s">
        <v>31</v>
      </c>
      <c r="L684" s="138" t="s">
        <v>740</v>
      </c>
      <c r="M684" s="102">
        <v>49.4</v>
      </c>
      <c r="N684" s="139">
        <f t="shared" si="81"/>
        <v>17.98</v>
      </c>
      <c r="O684" s="140" t="str">
        <f t="shared" si="82"/>
        <v/>
      </c>
      <c r="P684" s="189">
        <f t="shared" si="83"/>
        <v>1139.164</v>
      </c>
      <c r="Q684" s="189" t="e">
        <f t="shared" si="84"/>
        <v>#VALUE!</v>
      </c>
      <c r="R684" s="189" t="e">
        <f t="shared" si="85"/>
        <v>#VALUE!</v>
      </c>
      <c r="S684" s="43" t="str">
        <f t="shared" si="86"/>
        <v>A</v>
      </c>
      <c r="T684" s="43">
        <f t="shared" si="87"/>
        <v>17.98</v>
      </c>
      <c r="U684" s="43">
        <f t="shared" si="88"/>
        <v>0</v>
      </c>
      <c r="V684" s="43">
        <f>IF(N684&lt;&gt;0,IF(N684=SVS,0,IF(N684=SVSg,0,IF(N684=Stundenverrechnungssatz!G725,0,IF(N684=Stundenverrechnungssatz!I725,0,IF(N684=Stundenverrechnungssatz!K725,0,IF(N684=Stundenverrechnungssatz!M725,0,1)))))))</f>
        <v>0</v>
      </c>
    </row>
    <row r="685" spans="1:23" s="44" customFormat="1" ht="15" customHeight="1" x14ac:dyDescent="0.2">
      <c r="A685" s="51">
        <v>680</v>
      </c>
      <c r="B685" s="99">
        <v>1</v>
      </c>
      <c r="C685" s="100" t="s">
        <v>639</v>
      </c>
      <c r="D685" s="100"/>
      <c r="E685" s="100" t="s">
        <v>320</v>
      </c>
      <c r="F685" s="100" t="s">
        <v>606</v>
      </c>
      <c r="G685" s="100" t="s">
        <v>37</v>
      </c>
      <c r="H685" s="100" t="s">
        <v>249</v>
      </c>
      <c r="I685" s="101">
        <v>25.68</v>
      </c>
      <c r="J685" s="144"/>
      <c r="K685" s="184" t="s">
        <v>31</v>
      </c>
      <c r="L685" s="138" t="s">
        <v>740</v>
      </c>
      <c r="M685" s="102">
        <v>49.4</v>
      </c>
      <c r="N685" s="139">
        <f t="shared" si="81"/>
        <v>17.98</v>
      </c>
      <c r="O685" s="140" t="str">
        <f t="shared" si="82"/>
        <v/>
      </c>
      <c r="P685" s="189">
        <f t="shared" si="83"/>
        <v>1268.5919999999999</v>
      </c>
      <c r="Q685" s="189" t="e">
        <f t="shared" si="84"/>
        <v>#VALUE!</v>
      </c>
      <c r="R685" s="189" t="e">
        <f t="shared" si="85"/>
        <v>#VALUE!</v>
      </c>
      <c r="S685" s="43" t="str">
        <f t="shared" si="86"/>
        <v>A</v>
      </c>
      <c r="T685" s="43">
        <f t="shared" si="87"/>
        <v>17.98</v>
      </c>
      <c r="U685" s="43">
        <f t="shared" si="88"/>
        <v>0</v>
      </c>
      <c r="V685" s="43">
        <f>IF(N685&lt;&gt;0,IF(N685=SVS,0,IF(N685=SVSg,0,IF(N685=Stundenverrechnungssatz!G726,0,IF(N685=Stundenverrechnungssatz!I726,0,IF(N685=Stundenverrechnungssatz!K726,0,IF(N685=Stundenverrechnungssatz!M726,0,1)))))))</f>
        <v>0</v>
      </c>
    </row>
    <row r="686" spans="1:23" s="44" customFormat="1" ht="15" customHeight="1" x14ac:dyDescent="0.2">
      <c r="A686" s="99">
        <v>681</v>
      </c>
      <c r="B686" s="99">
        <v>1</v>
      </c>
      <c r="C686" s="100" t="s">
        <v>639</v>
      </c>
      <c r="D686" s="100"/>
      <c r="E686" s="100" t="s">
        <v>320</v>
      </c>
      <c r="F686" s="100" t="s">
        <v>607</v>
      </c>
      <c r="G686" s="100" t="s">
        <v>37</v>
      </c>
      <c r="H686" s="100" t="s">
        <v>249</v>
      </c>
      <c r="I686" s="101">
        <v>26.31</v>
      </c>
      <c r="J686" s="144"/>
      <c r="K686" s="184" t="s">
        <v>31</v>
      </c>
      <c r="L686" s="138" t="s">
        <v>740</v>
      </c>
      <c r="M686" s="102">
        <v>49.4</v>
      </c>
      <c r="N686" s="139">
        <f t="shared" si="81"/>
        <v>17.98</v>
      </c>
      <c r="O686" s="140" t="str">
        <f t="shared" si="82"/>
        <v/>
      </c>
      <c r="P686" s="189">
        <f t="shared" si="83"/>
        <v>1299.7139999999999</v>
      </c>
      <c r="Q686" s="189" t="e">
        <f t="shared" si="84"/>
        <v>#VALUE!</v>
      </c>
      <c r="R686" s="189" t="e">
        <f t="shared" si="85"/>
        <v>#VALUE!</v>
      </c>
      <c r="S686" s="43" t="str">
        <f t="shared" si="86"/>
        <v>A</v>
      </c>
      <c r="T686" s="43">
        <f t="shared" si="87"/>
        <v>17.98</v>
      </c>
      <c r="U686" s="43">
        <f t="shared" si="88"/>
        <v>0</v>
      </c>
      <c r="V686" s="43">
        <f>IF(N686&lt;&gt;0,IF(N686=SVS,0,IF(N686=SVSg,0,IF(N686=Stundenverrechnungssatz!G727,0,IF(N686=Stundenverrechnungssatz!I727,0,IF(N686=Stundenverrechnungssatz!K727,0,IF(N686=Stundenverrechnungssatz!M727,0,1)))))))</f>
        <v>0</v>
      </c>
    </row>
    <row r="687" spans="1:23" s="45" customFormat="1" ht="15" customHeight="1" x14ac:dyDescent="0.2">
      <c r="A687" s="51">
        <v>682</v>
      </c>
      <c r="B687" s="99">
        <v>1</v>
      </c>
      <c r="C687" s="100" t="s">
        <v>639</v>
      </c>
      <c r="D687" s="100"/>
      <c r="E687" s="100" t="s">
        <v>320</v>
      </c>
      <c r="F687" s="100"/>
      <c r="G687" s="100" t="s">
        <v>608</v>
      </c>
      <c r="H687" s="100" t="s">
        <v>486</v>
      </c>
      <c r="I687" s="101">
        <v>17.809999999999999</v>
      </c>
      <c r="J687" s="144"/>
      <c r="K687" s="184" t="s">
        <v>51</v>
      </c>
      <c r="L687" s="138"/>
      <c r="M687" s="102">
        <v>98.8</v>
      </c>
      <c r="N687" s="139">
        <f t="shared" si="81"/>
        <v>17.98</v>
      </c>
      <c r="O687" s="140" t="str">
        <f t="shared" si="82"/>
        <v/>
      </c>
      <c r="P687" s="189">
        <f t="shared" si="83"/>
        <v>1759.6279999999999</v>
      </c>
      <c r="Q687" s="189" t="e">
        <f t="shared" si="84"/>
        <v>#VALUE!</v>
      </c>
      <c r="R687" s="189" t="e">
        <f t="shared" si="85"/>
        <v>#VALUE!</v>
      </c>
      <c r="S687" s="43" t="str">
        <f t="shared" si="86"/>
        <v>F</v>
      </c>
      <c r="T687" s="43">
        <f t="shared" si="87"/>
        <v>17.98</v>
      </c>
      <c r="U687" s="43">
        <f t="shared" si="88"/>
        <v>0</v>
      </c>
      <c r="V687" s="43">
        <f>IF(N687&lt;&gt;0,IF(N687=SVS,0,IF(N687=SVSg,0,IF(N687=Stundenverrechnungssatz!G728,0,IF(N687=Stundenverrechnungssatz!I728,0,IF(N687=Stundenverrechnungssatz!K728,0,IF(N687=Stundenverrechnungssatz!M728,0,1)))))))</f>
        <v>0</v>
      </c>
      <c r="W687" s="44"/>
    </row>
    <row r="688" spans="1:23" s="45" customFormat="1" ht="15" customHeight="1" x14ac:dyDescent="0.2">
      <c r="A688" s="99">
        <v>683</v>
      </c>
      <c r="B688" s="99">
        <v>1</v>
      </c>
      <c r="C688" s="100" t="s">
        <v>639</v>
      </c>
      <c r="D688" s="100"/>
      <c r="E688" s="100" t="s">
        <v>320</v>
      </c>
      <c r="F688" s="100" t="s">
        <v>609</v>
      </c>
      <c r="G688" s="100" t="s">
        <v>203</v>
      </c>
      <c r="H688" s="100" t="s">
        <v>486</v>
      </c>
      <c r="I688" s="101">
        <v>1.57</v>
      </c>
      <c r="J688" s="144"/>
      <c r="K688" s="184" t="s">
        <v>33</v>
      </c>
      <c r="L688" s="138"/>
      <c r="M688" s="102">
        <v>0</v>
      </c>
      <c r="N688" s="139">
        <f t="shared" si="81"/>
        <v>17.98</v>
      </c>
      <c r="O688" s="140">
        <f t="shared" si="82"/>
        <v>1.0000000000000001E-5</v>
      </c>
      <c r="P688" s="189">
        <f t="shared" si="83"/>
        <v>0</v>
      </c>
      <c r="Q688" s="189">
        <f t="shared" si="84"/>
        <v>0</v>
      </c>
      <c r="R688" s="189">
        <f t="shared" si="85"/>
        <v>0</v>
      </c>
      <c r="S688" s="43" t="str">
        <f t="shared" si="86"/>
        <v>N</v>
      </c>
      <c r="T688" s="43">
        <f t="shared" si="87"/>
        <v>17.98</v>
      </c>
      <c r="U688" s="43">
        <f t="shared" si="88"/>
        <v>0</v>
      </c>
      <c r="V688" s="43">
        <f>IF(N688&lt;&gt;0,IF(N688=SVS,0,IF(N688=SVSg,0,IF(N688=Stundenverrechnungssatz!G729,0,IF(N688=Stundenverrechnungssatz!I729,0,IF(N688=Stundenverrechnungssatz!K729,0,IF(N688=Stundenverrechnungssatz!M729,0,1)))))))</f>
        <v>0</v>
      </c>
      <c r="W688" s="44"/>
    </row>
    <row r="689" spans="1:23" s="44" customFormat="1" ht="15" customHeight="1" x14ac:dyDescent="0.2">
      <c r="A689" s="51">
        <v>684</v>
      </c>
      <c r="B689" s="99">
        <v>1</v>
      </c>
      <c r="C689" s="100" t="s">
        <v>639</v>
      </c>
      <c r="D689" s="100"/>
      <c r="E689" s="100" t="s">
        <v>320</v>
      </c>
      <c r="F689" s="100" t="s">
        <v>610</v>
      </c>
      <c r="G689" s="100" t="s">
        <v>611</v>
      </c>
      <c r="H689" s="100" t="s">
        <v>490</v>
      </c>
      <c r="I689" s="101">
        <v>286.16000000000003</v>
      </c>
      <c r="J689" s="144"/>
      <c r="K689" s="184" t="s">
        <v>34</v>
      </c>
      <c r="L689" s="138"/>
      <c r="M689" s="102">
        <v>247.01</v>
      </c>
      <c r="N689" s="139">
        <f t="shared" si="81"/>
        <v>17.98</v>
      </c>
      <c r="O689" s="140" t="str">
        <f t="shared" si="82"/>
        <v/>
      </c>
      <c r="P689" s="189">
        <f t="shared" si="83"/>
        <v>70684.381600000008</v>
      </c>
      <c r="Q689" s="189" t="e">
        <f t="shared" si="84"/>
        <v>#VALUE!</v>
      </c>
      <c r="R689" s="189" t="e">
        <f t="shared" si="85"/>
        <v>#VALUE!</v>
      </c>
      <c r="S689" s="43" t="str">
        <f t="shared" si="86"/>
        <v>F</v>
      </c>
      <c r="T689" s="43">
        <f t="shared" si="87"/>
        <v>17.98</v>
      </c>
      <c r="U689" s="43">
        <f t="shared" si="88"/>
        <v>0</v>
      </c>
      <c r="V689" s="43">
        <f>IF(N689&lt;&gt;0,IF(N689=SVS,0,IF(N689=SVSg,0,IF(N689=Stundenverrechnungssatz!G730,0,IF(N689=Stundenverrechnungssatz!I730,0,IF(N689=Stundenverrechnungssatz!K730,0,IF(N689=Stundenverrechnungssatz!M730,0,1)))))))</f>
        <v>0</v>
      </c>
    </row>
    <row r="690" spans="1:23" s="45" customFormat="1" ht="15" customHeight="1" x14ac:dyDescent="0.2">
      <c r="A690" s="99">
        <v>685</v>
      </c>
      <c r="B690" s="99">
        <v>1</v>
      </c>
      <c r="C690" s="100" t="s">
        <v>639</v>
      </c>
      <c r="D690" s="100"/>
      <c r="E690" s="100" t="s">
        <v>320</v>
      </c>
      <c r="F690" s="100"/>
      <c r="G690" s="100" t="s">
        <v>555</v>
      </c>
      <c r="H690" s="100" t="s">
        <v>490</v>
      </c>
      <c r="I690" s="101">
        <v>56.77</v>
      </c>
      <c r="J690" s="144"/>
      <c r="K690" s="184" t="s">
        <v>49</v>
      </c>
      <c r="L690" s="138"/>
      <c r="M690" s="102">
        <v>247.01</v>
      </c>
      <c r="N690" s="139">
        <f t="shared" si="81"/>
        <v>17.98</v>
      </c>
      <c r="O690" s="140" t="str">
        <f t="shared" si="82"/>
        <v/>
      </c>
      <c r="P690" s="189">
        <f t="shared" si="83"/>
        <v>14022.7577</v>
      </c>
      <c r="Q690" s="189" t="e">
        <f t="shared" si="84"/>
        <v>#VALUE!</v>
      </c>
      <c r="R690" s="189" t="e">
        <f t="shared" si="85"/>
        <v>#VALUE!</v>
      </c>
      <c r="S690" s="43" t="str">
        <f t="shared" si="86"/>
        <v>E</v>
      </c>
      <c r="T690" s="43">
        <f t="shared" si="87"/>
        <v>17.98</v>
      </c>
      <c r="U690" s="43">
        <f t="shared" si="88"/>
        <v>0</v>
      </c>
      <c r="V690" s="43">
        <f>IF(N690&lt;&gt;0,IF(N690=SVS,0,IF(N690=SVSg,0,IF(N690=Stundenverrechnungssatz!G731,0,IF(N690=Stundenverrechnungssatz!I731,0,IF(N690=Stundenverrechnungssatz!K731,0,IF(N690=Stundenverrechnungssatz!M731,0,1)))))))</f>
        <v>0</v>
      </c>
      <c r="W690" s="44"/>
    </row>
    <row r="691" spans="1:23" s="45" customFormat="1" ht="15" customHeight="1" x14ac:dyDescent="0.2">
      <c r="A691" s="51">
        <v>686</v>
      </c>
      <c r="B691" s="99">
        <v>1</v>
      </c>
      <c r="C691" s="100" t="s">
        <v>639</v>
      </c>
      <c r="D691" s="100"/>
      <c r="E691" s="100" t="s">
        <v>320</v>
      </c>
      <c r="F691" s="100"/>
      <c r="G691" s="100" t="s">
        <v>556</v>
      </c>
      <c r="H691" s="100" t="s">
        <v>504</v>
      </c>
      <c r="I691" s="101">
        <v>2.69</v>
      </c>
      <c r="J691" s="144"/>
      <c r="K691" s="184" t="s">
        <v>33</v>
      </c>
      <c r="L691" s="138"/>
      <c r="M691" s="102">
        <v>0</v>
      </c>
      <c r="N691" s="139">
        <f t="shared" si="81"/>
        <v>17.98</v>
      </c>
      <c r="O691" s="140">
        <f t="shared" si="82"/>
        <v>1.0000000000000001E-5</v>
      </c>
      <c r="P691" s="189">
        <f t="shared" si="83"/>
        <v>0</v>
      </c>
      <c r="Q691" s="189">
        <f t="shared" si="84"/>
        <v>0</v>
      </c>
      <c r="R691" s="189">
        <f t="shared" si="85"/>
        <v>0</v>
      </c>
      <c r="S691" s="43" t="str">
        <f t="shared" si="86"/>
        <v>N</v>
      </c>
      <c r="T691" s="43">
        <f t="shared" si="87"/>
        <v>17.98</v>
      </c>
      <c r="U691" s="43">
        <f t="shared" si="88"/>
        <v>0</v>
      </c>
      <c r="V691" s="43">
        <f>IF(N691&lt;&gt;0,IF(N691=SVS,0,IF(N691=SVSg,0,IF(N691=Stundenverrechnungssatz!G732,0,IF(N691=Stundenverrechnungssatz!I732,0,IF(N691=Stundenverrechnungssatz!K732,0,IF(N691=Stundenverrechnungssatz!M732,0,1)))))))</f>
        <v>0</v>
      </c>
      <c r="W691" s="44"/>
    </row>
    <row r="692" spans="1:23" s="45" customFormat="1" ht="15" customHeight="1" x14ac:dyDescent="0.2">
      <c r="A692" s="99">
        <v>687</v>
      </c>
      <c r="B692" s="99">
        <v>1</v>
      </c>
      <c r="C692" s="100" t="s">
        <v>639</v>
      </c>
      <c r="D692" s="100"/>
      <c r="E692" s="100" t="s">
        <v>320</v>
      </c>
      <c r="F692" s="100"/>
      <c r="G692" s="100" t="s">
        <v>491</v>
      </c>
      <c r="H692" s="100" t="s">
        <v>490</v>
      </c>
      <c r="I692" s="101">
        <v>30.88</v>
      </c>
      <c r="J692" s="144"/>
      <c r="K692" s="184" t="s">
        <v>50</v>
      </c>
      <c r="L692" s="138"/>
      <c r="M692" s="102">
        <v>98.8</v>
      </c>
      <c r="N692" s="139">
        <f t="shared" si="81"/>
        <v>17.98</v>
      </c>
      <c r="O692" s="140" t="str">
        <f t="shared" si="82"/>
        <v/>
      </c>
      <c r="P692" s="189">
        <f t="shared" si="83"/>
        <v>3050.944</v>
      </c>
      <c r="Q692" s="189" t="e">
        <f t="shared" si="84"/>
        <v>#VALUE!</v>
      </c>
      <c r="R692" s="189" t="e">
        <f t="shared" si="85"/>
        <v>#VALUE!</v>
      </c>
      <c r="S692" s="43" t="str">
        <f t="shared" si="86"/>
        <v>E</v>
      </c>
      <c r="T692" s="43">
        <f t="shared" si="87"/>
        <v>17.98</v>
      </c>
      <c r="U692" s="43">
        <f t="shared" si="88"/>
        <v>0</v>
      </c>
      <c r="V692" s="43">
        <f>IF(N692&lt;&gt;0,IF(N692=SVS,0,IF(N692=SVSg,0,IF(N692=Stundenverrechnungssatz!G733,0,IF(N692=Stundenverrechnungssatz!I733,0,IF(N692=Stundenverrechnungssatz!K733,0,IF(N692=Stundenverrechnungssatz!M733,0,1)))))))</f>
        <v>0</v>
      </c>
      <c r="W692" s="44"/>
    </row>
    <row r="693" spans="1:23" s="45" customFormat="1" ht="15" customHeight="1" x14ac:dyDescent="0.2">
      <c r="A693" s="51">
        <v>688</v>
      </c>
      <c r="B693" s="99">
        <v>1</v>
      </c>
      <c r="C693" s="100" t="s">
        <v>639</v>
      </c>
      <c r="D693" s="100"/>
      <c r="E693" s="100" t="s">
        <v>320</v>
      </c>
      <c r="F693" s="100"/>
      <c r="G693" s="100" t="s">
        <v>612</v>
      </c>
      <c r="H693" s="100" t="s">
        <v>490</v>
      </c>
      <c r="I693" s="101">
        <v>16.5</v>
      </c>
      <c r="J693" s="144"/>
      <c r="K693" s="184" t="s">
        <v>50</v>
      </c>
      <c r="L693" s="138"/>
      <c r="M693" s="102">
        <v>98.8</v>
      </c>
      <c r="N693" s="139">
        <f t="shared" si="81"/>
        <v>17.98</v>
      </c>
      <c r="O693" s="140" t="str">
        <f t="shared" si="82"/>
        <v/>
      </c>
      <c r="P693" s="189">
        <f t="shared" si="83"/>
        <v>1630.2</v>
      </c>
      <c r="Q693" s="189" t="e">
        <f t="shared" si="84"/>
        <v>#VALUE!</v>
      </c>
      <c r="R693" s="189" t="e">
        <f t="shared" si="85"/>
        <v>#VALUE!</v>
      </c>
      <c r="S693" s="43" t="str">
        <f t="shared" si="86"/>
        <v>E</v>
      </c>
      <c r="T693" s="43">
        <f t="shared" si="87"/>
        <v>17.98</v>
      </c>
      <c r="U693" s="43">
        <f t="shared" si="88"/>
        <v>0</v>
      </c>
      <c r="V693" s="43">
        <f>IF(N693&lt;&gt;0,IF(N693=SVS,0,IF(N693=SVSg,0,IF(N693=Stundenverrechnungssatz!G734,0,IF(N693=Stundenverrechnungssatz!I734,0,IF(N693=Stundenverrechnungssatz!K734,0,IF(N693=Stundenverrechnungssatz!M734,0,1)))))))</f>
        <v>0</v>
      </c>
      <c r="W693" s="44"/>
    </row>
    <row r="694" spans="1:23" s="45" customFormat="1" ht="15" customHeight="1" x14ac:dyDescent="0.2">
      <c r="A694" s="99">
        <v>689</v>
      </c>
      <c r="B694" s="99">
        <v>1</v>
      </c>
      <c r="C694" s="100" t="s">
        <v>639</v>
      </c>
      <c r="D694" s="100"/>
      <c r="E694" s="100" t="s">
        <v>320</v>
      </c>
      <c r="F694" s="100"/>
      <c r="G694" s="100" t="s">
        <v>613</v>
      </c>
      <c r="H694" s="100" t="s">
        <v>486</v>
      </c>
      <c r="I694" s="101">
        <v>1.51</v>
      </c>
      <c r="J694" s="144"/>
      <c r="K694" s="184" t="s">
        <v>49</v>
      </c>
      <c r="L694" s="138"/>
      <c r="M694" s="102">
        <v>247.01</v>
      </c>
      <c r="N694" s="139">
        <f t="shared" si="81"/>
        <v>17.98</v>
      </c>
      <c r="O694" s="140" t="str">
        <f t="shared" si="82"/>
        <v/>
      </c>
      <c r="P694" s="189">
        <f t="shared" si="83"/>
        <v>372.98509999999999</v>
      </c>
      <c r="Q694" s="189" t="e">
        <f t="shared" si="84"/>
        <v>#VALUE!</v>
      </c>
      <c r="R694" s="189" t="e">
        <f t="shared" si="85"/>
        <v>#VALUE!</v>
      </c>
      <c r="S694" s="43" t="str">
        <f t="shared" si="86"/>
        <v>E</v>
      </c>
      <c r="T694" s="43">
        <f t="shared" si="87"/>
        <v>17.98</v>
      </c>
      <c r="U694" s="43">
        <f t="shared" si="88"/>
        <v>0</v>
      </c>
      <c r="V694" s="43">
        <f>IF(N694&lt;&gt;0,IF(N694=SVS,0,IF(N694=SVSg,0,IF(N694=Stundenverrechnungssatz!G735,0,IF(N694=Stundenverrechnungssatz!I735,0,IF(N694=Stundenverrechnungssatz!K735,0,IF(N694=Stundenverrechnungssatz!M735,0,1)))))))</f>
        <v>0</v>
      </c>
      <c r="W694" s="44"/>
    </row>
    <row r="695" spans="1:23" s="45" customFormat="1" ht="15" customHeight="1" x14ac:dyDescent="0.2">
      <c r="A695" s="51">
        <v>690</v>
      </c>
      <c r="B695" s="99">
        <v>1</v>
      </c>
      <c r="C695" s="100" t="s">
        <v>639</v>
      </c>
      <c r="D695" s="100"/>
      <c r="E695" s="100" t="s">
        <v>614</v>
      </c>
      <c r="F695" s="100">
        <v>101</v>
      </c>
      <c r="G695" s="100" t="s">
        <v>37</v>
      </c>
      <c r="H695" s="100" t="s">
        <v>249</v>
      </c>
      <c r="I695" s="101">
        <v>25.84</v>
      </c>
      <c r="J695" s="144"/>
      <c r="K695" s="184" t="s">
        <v>31</v>
      </c>
      <c r="L695" s="138" t="s">
        <v>740</v>
      </c>
      <c r="M695" s="102">
        <v>49.4</v>
      </c>
      <c r="N695" s="139">
        <f t="shared" si="81"/>
        <v>17.98</v>
      </c>
      <c r="O695" s="140" t="str">
        <f t="shared" si="82"/>
        <v/>
      </c>
      <c r="P695" s="189">
        <f t="shared" si="83"/>
        <v>1276.4959999999999</v>
      </c>
      <c r="Q695" s="189" t="e">
        <f t="shared" si="84"/>
        <v>#VALUE!</v>
      </c>
      <c r="R695" s="189" t="e">
        <f t="shared" si="85"/>
        <v>#VALUE!</v>
      </c>
      <c r="S695" s="43" t="str">
        <f t="shared" si="86"/>
        <v>A</v>
      </c>
      <c r="T695" s="43">
        <f t="shared" si="87"/>
        <v>17.98</v>
      </c>
      <c r="U695" s="43">
        <f t="shared" si="88"/>
        <v>0</v>
      </c>
      <c r="V695" s="43">
        <f>IF(N695&lt;&gt;0,IF(N695=SVS,0,IF(N695=SVSg,0,IF(N695=Stundenverrechnungssatz!G736,0,IF(N695=Stundenverrechnungssatz!I736,0,IF(N695=Stundenverrechnungssatz!K736,0,IF(N695=Stundenverrechnungssatz!M736,0,1)))))))</f>
        <v>0</v>
      </c>
      <c r="W695" s="44"/>
    </row>
    <row r="696" spans="1:23" s="44" customFormat="1" ht="15" customHeight="1" x14ac:dyDescent="0.2">
      <c r="A696" s="99">
        <v>691</v>
      </c>
      <c r="B696" s="99">
        <v>1</v>
      </c>
      <c r="C696" s="100" t="s">
        <v>639</v>
      </c>
      <c r="D696" s="100"/>
      <c r="E696" s="100" t="s">
        <v>614</v>
      </c>
      <c r="F696" s="100">
        <v>102</v>
      </c>
      <c r="G696" s="100" t="s">
        <v>37</v>
      </c>
      <c r="H696" s="100" t="s">
        <v>249</v>
      </c>
      <c r="I696" s="101">
        <v>17</v>
      </c>
      <c r="J696" s="144"/>
      <c r="K696" s="184" t="s">
        <v>31</v>
      </c>
      <c r="L696" s="138" t="s">
        <v>740</v>
      </c>
      <c r="M696" s="102">
        <v>49.4</v>
      </c>
      <c r="N696" s="139">
        <f t="shared" si="81"/>
        <v>17.98</v>
      </c>
      <c r="O696" s="140" t="str">
        <f t="shared" si="82"/>
        <v/>
      </c>
      <c r="P696" s="189">
        <f t="shared" si="83"/>
        <v>839.8</v>
      </c>
      <c r="Q696" s="189" t="e">
        <f t="shared" si="84"/>
        <v>#VALUE!</v>
      </c>
      <c r="R696" s="189" t="e">
        <f t="shared" si="85"/>
        <v>#VALUE!</v>
      </c>
      <c r="S696" s="43" t="str">
        <f t="shared" si="86"/>
        <v>A</v>
      </c>
      <c r="T696" s="43">
        <f t="shared" si="87"/>
        <v>17.98</v>
      </c>
      <c r="U696" s="43">
        <f t="shared" si="88"/>
        <v>0</v>
      </c>
      <c r="V696" s="43">
        <f>IF(N696&lt;&gt;0,IF(N696=SVS,0,IF(N696=SVSg,0,IF(N696=Stundenverrechnungssatz!G737,0,IF(N696=Stundenverrechnungssatz!I737,0,IF(N696=Stundenverrechnungssatz!K737,0,IF(N696=Stundenverrechnungssatz!M737,0,1)))))))</f>
        <v>0</v>
      </c>
    </row>
    <row r="697" spans="1:23" s="44" customFormat="1" ht="15" customHeight="1" x14ac:dyDescent="0.2">
      <c r="A697" s="51">
        <v>692</v>
      </c>
      <c r="B697" s="99">
        <v>1</v>
      </c>
      <c r="C697" s="100" t="s">
        <v>639</v>
      </c>
      <c r="D697" s="100"/>
      <c r="E697" s="100" t="s">
        <v>614</v>
      </c>
      <c r="F697" s="100">
        <v>103</v>
      </c>
      <c r="G697" s="100" t="s">
        <v>37</v>
      </c>
      <c r="H697" s="100" t="s">
        <v>249</v>
      </c>
      <c r="I697" s="101">
        <v>25.84</v>
      </c>
      <c r="J697" s="144"/>
      <c r="K697" s="184" t="s">
        <v>31</v>
      </c>
      <c r="L697" s="138" t="s">
        <v>740</v>
      </c>
      <c r="M697" s="102">
        <v>49.4</v>
      </c>
      <c r="N697" s="139">
        <f t="shared" si="81"/>
        <v>17.98</v>
      </c>
      <c r="O697" s="140" t="str">
        <f t="shared" si="82"/>
        <v/>
      </c>
      <c r="P697" s="189">
        <f t="shared" si="83"/>
        <v>1276.4959999999999</v>
      </c>
      <c r="Q697" s="189" t="e">
        <f t="shared" si="84"/>
        <v>#VALUE!</v>
      </c>
      <c r="R697" s="189" t="e">
        <f t="shared" si="85"/>
        <v>#VALUE!</v>
      </c>
      <c r="S697" s="43" t="str">
        <f t="shared" si="86"/>
        <v>A</v>
      </c>
      <c r="T697" s="43">
        <f t="shared" si="87"/>
        <v>17.98</v>
      </c>
      <c r="U697" s="43">
        <f t="shared" si="88"/>
        <v>0</v>
      </c>
      <c r="V697" s="43">
        <f>IF(N697&lt;&gt;0,IF(N697=SVS,0,IF(N697=SVSg,0,IF(N697=Stundenverrechnungssatz!G738,0,IF(N697=Stundenverrechnungssatz!I738,0,IF(N697=Stundenverrechnungssatz!K738,0,IF(N697=Stundenverrechnungssatz!M738,0,1)))))))</f>
        <v>0</v>
      </c>
    </row>
    <row r="698" spans="1:23" s="44" customFormat="1" ht="15" customHeight="1" x14ac:dyDescent="0.2">
      <c r="A698" s="99">
        <v>693</v>
      </c>
      <c r="B698" s="99">
        <v>1</v>
      </c>
      <c r="C698" s="100" t="s">
        <v>639</v>
      </c>
      <c r="D698" s="100"/>
      <c r="E698" s="100" t="s">
        <v>614</v>
      </c>
      <c r="F698" s="100">
        <v>104</v>
      </c>
      <c r="G698" s="100" t="s">
        <v>37</v>
      </c>
      <c r="H698" s="100" t="s">
        <v>249</v>
      </c>
      <c r="I698" s="101">
        <v>20.010000000000002</v>
      </c>
      <c r="J698" s="144"/>
      <c r="K698" s="184" t="s">
        <v>31</v>
      </c>
      <c r="L698" s="138" t="s">
        <v>740</v>
      </c>
      <c r="M698" s="102">
        <v>49.4</v>
      </c>
      <c r="N698" s="139">
        <f t="shared" si="81"/>
        <v>17.98</v>
      </c>
      <c r="O698" s="140" t="str">
        <f t="shared" si="82"/>
        <v/>
      </c>
      <c r="P698" s="189">
        <f t="shared" si="83"/>
        <v>988.49400000000003</v>
      </c>
      <c r="Q698" s="189" t="e">
        <f t="shared" si="84"/>
        <v>#VALUE!</v>
      </c>
      <c r="R698" s="189" t="e">
        <f t="shared" si="85"/>
        <v>#VALUE!</v>
      </c>
      <c r="S698" s="43" t="str">
        <f t="shared" si="86"/>
        <v>A</v>
      </c>
      <c r="T698" s="43">
        <f t="shared" si="87"/>
        <v>17.98</v>
      </c>
      <c r="U698" s="43">
        <f t="shared" si="88"/>
        <v>0</v>
      </c>
      <c r="V698" s="43">
        <f>IF(N698&lt;&gt;0,IF(N698=SVS,0,IF(N698=SVSg,0,IF(N698=Stundenverrechnungssatz!G739,0,IF(N698=Stundenverrechnungssatz!I739,0,IF(N698=Stundenverrechnungssatz!K739,0,IF(N698=Stundenverrechnungssatz!M739,0,1)))))))</f>
        <v>0</v>
      </c>
    </row>
    <row r="699" spans="1:23" s="44" customFormat="1" ht="15" customHeight="1" x14ac:dyDescent="0.2">
      <c r="A699" s="51">
        <v>694</v>
      </c>
      <c r="B699" s="99">
        <v>1</v>
      </c>
      <c r="C699" s="100" t="s">
        <v>639</v>
      </c>
      <c r="D699" s="100"/>
      <c r="E699" s="100" t="s">
        <v>614</v>
      </c>
      <c r="F699" s="100">
        <v>105</v>
      </c>
      <c r="G699" s="100" t="s">
        <v>37</v>
      </c>
      <c r="H699" s="100" t="s">
        <v>249</v>
      </c>
      <c r="I699" s="101">
        <v>25.15</v>
      </c>
      <c r="J699" s="144"/>
      <c r="K699" s="184" t="s">
        <v>31</v>
      </c>
      <c r="L699" s="138" t="s">
        <v>740</v>
      </c>
      <c r="M699" s="102">
        <v>49.4</v>
      </c>
      <c r="N699" s="139">
        <f t="shared" si="81"/>
        <v>17.98</v>
      </c>
      <c r="O699" s="140" t="str">
        <f t="shared" si="82"/>
        <v/>
      </c>
      <c r="P699" s="189">
        <f t="shared" si="83"/>
        <v>1242.4099999999999</v>
      </c>
      <c r="Q699" s="189" t="e">
        <f t="shared" si="84"/>
        <v>#VALUE!</v>
      </c>
      <c r="R699" s="189" t="e">
        <f t="shared" si="85"/>
        <v>#VALUE!</v>
      </c>
      <c r="S699" s="43" t="str">
        <f t="shared" si="86"/>
        <v>A</v>
      </c>
      <c r="T699" s="43">
        <f t="shared" si="87"/>
        <v>17.98</v>
      </c>
      <c r="U699" s="43">
        <f t="shared" si="88"/>
        <v>0</v>
      </c>
      <c r="V699" s="43">
        <f>IF(N699&lt;&gt;0,IF(N699=SVS,0,IF(N699=SVSg,0,IF(N699=Stundenverrechnungssatz!G740,0,IF(N699=Stundenverrechnungssatz!I740,0,IF(N699=Stundenverrechnungssatz!K740,0,IF(N699=Stundenverrechnungssatz!M740,0,1)))))))</f>
        <v>0</v>
      </c>
    </row>
    <row r="700" spans="1:23" s="45" customFormat="1" ht="15" customHeight="1" x14ac:dyDescent="0.2">
      <c r="A700" s="99">
        <v>695</v>
      </c>
      <c r="B700" s="99">
        <v>1</v>
      </c>
      <c r="C700" s="100" t="s">
        <v>639</v>
      </c>
      <c r="D700" s="100"/>
      <c r="E700" s="100" t="s">
        <v>614</v>
      </c>
      <c r="F700" s="100">
        <v>106</v>
      </c>
      <c r="G700" s="100" t="s">
        <v>37</v>
      </c>
      <c r="H700" s="100" t="s">
        <v>249</v>
      </c>
      <c r="I700" s="101">
        <v>33.950000000000003</v>
      </c>
      <c r="J700" s="144"/>
      <c r="K700" s="184" t="s">
        <v>31</v>
      </c>
      <c r="L700" s="138" t="s">
        <v>740</v>
      </c>
      <c r="M700" s="102">
        <v>49.4</v>
      </c>
      <c r="N700" s="139">
        <f t="shared" si="81"/>
        <v>17.98</v>
      </c>
      <c r="O700" s="140" t="str">
        <f t="shared" si="82"/>
        <v/>
      </c>
      <c r="P700" s="189">
        <f t="shared" si="83"/>
        <v>1677.13</v>
      </c>
      <c r="Q700" s="189" t="e">
        <f t="shared" si="84"/>
        <v>#VALUE!</v>
      </c>
      <c r="R700" s="189" t="e">
        <f t="shared" si="85"/>
        <v>#VALUE!</v>
      </c>
      <c r="S700" s="43" t="str">
        <f t="shared" si="86"/>
        <v>A</v>
      </c>
      <c r="T700" s="43">
        <f t="shared" si="87"/>
        <v>17.98</v>
      </c>
      <c r="U700" s="43">
        <f t="shared" si="88"/>
        <v>0</v>
      </c>
      <c r="V700" s="43">
        <f>IF(N700&lt;&gt;0,IF(N700=SVS,0,IF(N700=SVSg,0,IF(N700=Stundenverrechnungssatz!G741,0,IF(N700=Stundenverrechnungssatz!I741,0,IF(N700=Stundenverrechnungssatz!K741,0,IF(N700=Stundenverrechnungssatz!M741,0,1)))))))</f>
        <v>0</v>
      </c>
      <c r="W700" s="44"/>
    </row>
    <row r="701" spans="1:23" s="44" customFormat="1" ht="15" customHeight="1" x14ac:dyDescent="0.2">
      <c r="A701" s="51">
        <v>696</v>
      </c>
      <c r="B701" s="99">
        <v>1</v>
      </c>
      <c r="C701" s="100" t="s">
        <v>639</v>
      </c>
      <c r="D701" s="100"/>
      <c r="E701" s="100" t="s">
        <v>614</v>
      </c>
      <c r="F701" s="100">
        <v>107</v>
      </c>
      <c r="G701" s="100" t="s">
        <v>37</v>
      </c>
      <c r="H701" s="100" t="s">
        <v>249</v>
      </c>
      <c r="I701" s="101">
        <v>16.63</v>
      </c>
      <c r="J701" s="144"/>
      <c r="K701" s="184" t="s">
        <v>31</v>
      </c>
      <c r="L701" s="138" t="s">
        <v>740</v>
      </c>
      <c r="M701" s="102">
        <v>49.4</v>
      </c>
      <c r="N701" s="139">
        <f t="shared" si="81"/>
        <v>17.98</v>
      </c>
      <c r="O701" s="140" t="str">
        <f t="shared" si="82"/>
        <v/>
      </c>
      <c r="P701" s="189">
        <f t="shared" si="83"/>
        <v>821.52199999999993</v>
      </c>
      <c r="Q701" s="189" t="e">
        <f t="shared" si="84"/>
        <v>#VALUE!</v>
      </c>
      <c r="R701" s="189" t="e">
        <f t="shared" si="85"/>
        <v>#VALUE!</v>
      </c>
      <c r="S701" s="43" t="str">
        <f t="shared" si="86"/>
        <v>A</v>
      </c>
      <c r="T701" s="43">
        <f t="shared" si="87"/>
        <v>17.98</v>
      </c>
      <c r="U701" s="43">
        <f t="shared" si="88"/>
        <v>0</v>
      </c>
      <c r="V701" s="43">
        <f>IF(N701&lt;&gt;0,IF(N701=SVS,0,IF(N701=SVSg,0,IF(N701=Stundenverrechnungssatz!G742,0,IF(N701=Stundenverrechnungssatz!I742,0,IF(N701=Stundenverrechnungssatz!K742,0,IF(N701=Stundenverrechnungssatz!M742,0,1)))))))</f>
        <v>0</v>
      </c>
    </row>
    <row r="702" spans="1:23" s="44" customFormat="1" ht="15" customHeight="1" x14ac:dyDescent="0.2">
      <c r="A702" s="99">
        <v>697</v>
      </c>
      <c r="B702" s="99">
        <v>1</v>
      </c>
      <c r="C702" s="100" t="s">
        <v>639</v>
      </c>
      <c r="D702" s="100"/>
      <c r="E702" s="100" t="s">
        <v>614</v>
      </c>
      <c r="F702" s="100">
        <v>108</v>
      </c>
      <c r="G702" s="100" t="s">
        <v>37</v>
      </c>
      <c r="H702" s="100" t="s">
        <v>249</v>
      </c>
      <c r="I702" s="101">
        <v>16.63</v>
      </c>
      <c r="J702" s="144"/>
      <c r="K702" s="184" t="s">
        <v>31</v>
      </c>
      <c r="L702" s="138" t="s">
        <v>740</v>
      </c>
      <c r="M702" s="102">
        <v>49.4</v>
      </c>
      <c r="N702" s="139">
        <f t="shared" si="81"/>
        <v>17.98</v>
      </c>
      <c r="O702" s="140" t="str">
        <f t="shared" si="82"/>
        <v/>
      </c>
      <c r="P702" s="189">
        <f t="shared" si="83"/>
        <v>821.52199999999993</v>
      </c>
      <c r="Q702" s="189" t="e">
        <f t="shared" si="84"/>
        <v>#VALUE!</v>
      </c>
      <c r="R702" s="189" t="e">
        <f t="shared" si="85"/>
        <v>#VALUE!</v>
      </c>
      <c r="S702" s="43" t="str">
        <f t="shared" si="86"/>
        <v>A</v>
      </c>
      <c r="T702" s="43">
        <f t="shared" si="87"/>
        <v>17.98</v>
      </c>
      <c r="U702" s="43">
        <f t="shared" si="88"/>
        <v>0</v>
      </c>
      <c r="V702" s="43">
        <f>IF(N702&lt;&gt;0,IF(N702=SVS,0,IF(N702=SVSg,0,IF(N702=Stundenverrechnungssatz!G743,0,IF(N702=Stundenverrechnungssatz!I743,0,IF(N702=Stundenverrechnungssatz!K743,0,IF(N702=Stundenverrechnungssatz!M743,0,1)))))))</f>
        <v>0</v>
      </c>
    </row>
    <row r="703" spans="1:23" s="44" customFormat="1" ht="15" customHeight="1" x14ac:dyDescent="0.2">
      <c r="A703" s="51">
        <v>698</v>
      </c>
      <c r="B703" s="99">
        <v>1</v>
      </c>
      <c r="C703" s="100" t="s">
        <v>639</v>
      </c>
      <c r="D703" s="100"/>
      <c r="E703" s="100" t="s">
        <v>614</v>
      </c>
      <c r="F703" s="100">
        <v>109</v>
      </c>
      <c r="G703" s="100" t="s">
        <v>37</v>
      </c>
      <c r="H703" s="100" t="s">
        <v>249</v>
      </c>
      <c r="I703" s="101">
        <v>25.22</v>
      </c>
      <c r="J703" s="144"/>
      <c r="K703" s="184" t="s">
        <v>31</v>
      </c>
      <c r="L703" s="138" t="s">
        <v>740</v>
      </c>
      <c r="M703" s="102">
        <v>49.4</v>
      </c>
      <c r="N703" s="139">
        <f t="shared" si="81"/>
        <v>17.98</v>
      </c>
      <c r="O703" s="140" t="str">
        <f t="shared" si="82"/>
        <v/>
      </c>
      <c r="P703" s="189">
        <f t="shared" si="83"/>
        <v>1245.8679999999999</v>
      </c>
      <c r="Q703" s="189" t="e">
        <f t="shared" si="84"/>
        <v>#VALUE!</v>
      </c>
      <c r="R703" s="189" t="e">
        <f t="shared" si="85"/>
        <v>#VALUE!</v>
      </c>
      <c r="S703" s="43" t="str">
        <f t="shared" si="86"/>
        <v>A</v>
      </c>
      <c r="T703" s="43">
        <f t="shared" si="87"/>
        <v>17.98</v>
      </c>
      <c r="U703" s="43">
        <f t="shared" si="88"/>
        <v>0</v>
      </c>
      <c r="V703" s="43">
        <f>IF(N703&lt;&gt;0,IF(N703=SVS,0,IF(N703=SVSg,0,IF(N703=Stundenverrechnungssatz!G744,0,IF(N703=Stundenverrechnungssatz!I744,0,IF(N703=Stundenverrechnungssatz!K744,0,IF(N703=Stundenverrechnungssatz!M744,0,1)))))))</f>
        <v>0</v>
      </c>
    </row>
    <row r="704" spans="1:23" s="44" customFormat="1" ht="15" customHeight="1" x14ac:dyDescent="0.2">
      <c r="A704" s="99">
        <v>699</v>
      </c>
      <c r="B704" s="99">
        <v>1</v>
      </c>
      <c r="C704" s="100" t="s">
        <v>639</v>
      </c>
      <c r="D704" s="100"/>
      <c r="E704" s="100" t="s">
        <v>614</v>
      </c>
      <c r="F704" s="100"/>
      <c r="G704" s="100" t="s">
        <v>615</v>
      </c>
      <c r="H704" s="100" t="s">
        <v>249</v>
      </c>
      <c r="I704" s="101">
        <v>28.67</v>
      </c>
      <c r="J704" s="144"/>
      <c r="K704" s="184" t="s">
        <v>51</v>
      </c>
      <c r="L704" s="138"/>
      <c r="M704" s="102">
        <v>98.8</v>
      </c>
      <c r="N704" s="139">
        <f t="shared" si="81"/>
        <v>17.98</v>
      </c>
      <c r="O704" s="140" t="str">
        <f t="shared" si="82"/>
        <v/>
      </c>
      <c r="P704" s="189">
        <f t="shared" si="83"/>
        <v>2832.596</v>
      </c>
      <c r="Q704" s="189" t="e">
        <f t="shared" si="84"/>
        <v>#VALUE!</v>
      </c>
      <c r="R704" s="189" t="e">
        <f t="shared" si="85"/>
        <v>#VALUE!</v>
      </c>
      <c r="S704" s="43" t="str">
        <f t="shared" si="86"/>
        <v>F</v>
      </c>
      <c r="T704" s="43">
        <f t="shared" si="87"/>
        <v>17.98</v>
      </c>
      <c r="U704" s="43">
        <f t="shared" si="88"/>
        <v>0</v>
      </c>
      <c r="V704" s="43">
        <f>IF(N704&lt;&gt;0,IF(N704=SVS,0,IF(N704=SVSg,0,IF(N704=Stundenverrechnungssatz!G745,0,IF(N704=Stundenverrechnungssatz!I745,0,IF(N704=Stundenverrechnungssatz!K745,0,IF(N704=Stundenverrechnungssatz!M745,0,1)))))))</f>
        <v>0</v>
      </c>
    </row>
    <row r="705" spans="1:23" s="45" customFormat="1" ht="15" customHeight="1" x14ac:dyDescent="0.2">
      <c r="A705" s="51">
        <v>700</v>
      </c>
      <c r="B705" s="99">
        <v>1</v>
      </c>
      <c r="C705" s="100" t="s">
        <v>639</v>
      </c>
      <c r="D705" s="100"/>
      <c r="E705" s="100" t="s">
        <v>614</v>
      </c>
      <c r="F705" s="100">
        <v>110</v>
      </c>
      <c r="G705" s="100" t="s">
        <v>37</v>
      </c>
      <c r="H705" s="100" t="s">
        <v>249</v>
      </c>
      <c r="I705" s="101">
        <v>37.93</v>
      </c>
      <c r="J705" s="144"/>
      <c r="K705" s="184" t="s">
        <v>31</v>
      </c>
      <c r="L705" s="138" t="s">
        <v>740</v>
      </c>
      <c r="M705" s="102">
        <v>49.4</v>
      </c>
      <c r="N705" s="139">
        <f t="shared" si="81"/>
        <v>17.98</v>
      </c>
      <c r="O705" s="140" t="str">
        <f t="shared" si="82"/>
        <v/>
      </c>
      <c r="P705" s="189">
        <f t="shared" si="83"/>
        <v>1873.742</v>
      </c>
      <c r="Q705" s="189" t="e">
        <f t="shared" si="84"/>
        <v>#VALUE!</v>
      </c>
      <c r="R705" s="189" t="e">
        <f t="shared" si="85"/>
        <v>#VALUE!</v>
      </c>
      <c r="S705" s="43" t="str">
        <f t="shared" si="86"/>
        <v>A</v>
      </c>
      <c r="T705" s="43">
        <f t="shared" si="87"/>
        <v>17.98</v>
      </c>
      <c r="U705" s="43">
        <f t="shared" si="88"/>
        <v>0</v>
      </c>
      <c r="V705" s="43">
        <f>IF(N705&lt;&gt;0,IF(N705=SVS,0,IF(N705=SVSg,0,IF(N705=Stundenverrechnungssatz!G746,0,IF(N705=Stundenverrechnungssatz!I746,0,IF(N705=Stundenverrechnungssatz!K746,0,IF(N705=Stundenverrechnungssatz!M746,0,1)))))))</f>
        <v>0</v>
      </c>
      <c r="W705" s="44"/>
    </row>
    <row r="706" spans="1:23" s="44" customFormat="1" ht="15" customHeight="1" x14ac:dyDescent="0.2">
      <c r="A706" s="99">
        <v>701</v>
      </c>
      <c r="B706" s="99">
        <v>1</v>
      </c>
      <c r="C706" s="100" t="s">
        <v>639</v>
      </c>
      <c r="D706" s="100"/>
      <c r="E706" s="100" t="s">
        <v>614</v>
      </c>
      <c r="F706" s="100">
        <v>111</v>
      </c>
      <c r="G706" s="100" t="s">
        <v>37</v>
      </c>
      <c r="H706" s="100" t="s">
        <v>249</v>
      </c>
      <c r="I706" s="101">
        <v>18.739999999999998</v>
      </c>
      <c r="J706" s="144"/>
      <c r="K706" s="184" t="s">
        <v>31</v>
      </c>
      <c r="L706" s="138" t="s">
        <v>740</v>
      </c>
      <c r="M706" s="102">
        <v>49.4</v>
      </c>
      <c r="N706" s="139">
        <f t="shared" si="81"/>
        <v>17.98</v>
      </c>
      <c r="O706" s="140" t="str">
        <f t="shared" si="82"/>
        <v/>
      </c>
      <c r="P706" s="189">
        <f t="shared" si="83"/>
        <v>925.75599999999986</v>
      </c>
      <c r="Q706" s="189" t="e">
        <f t="shared" si="84"/>
        <v>#VALUE!</v>
      </c>
      <c r="R706" s="189" t="e">
        <f t="shared" si="85"/>
        <v>#VALUE!</v>
      </c>
      <c r="S706" s="43" t="str">
        <f t="shared" si="86"/>
        <v>A</v>
      </c>
      <c r="T706" s="43">
        <f t="shared" si="87"/>
        <v>17.98</v>
      </c>
      <c r="U706" s="43">
        <f t="shared" si="88"/>
        <v>0</v>
      </c>
      <c r="V706" s="43">
        <f>IF(N706&lt;&gt;0,IF(N706=SVS,0,IF(N706=SVSg,0,IF(N706=Stundenverrechnungssatz!G747,0,IF(N706=Stundenverrechnungssatz!I747,0,IF(N706=Stundenverrechnungssatz!K747,0,IF(N706=Stundenverrechnungssatz!M747,0,1)))))))</f>
        <v>0</v>
      </c>
    </row>
    <row r="707" spans="1:23" s="44" customFormat="1" ht="15" customHeight="1" x14ac:dyDescent="0.2">
      <c r="A707" s="51">
        <v>702</v>
      </c>
      <c r="B707" s="99">
        <v>1</v>
      </c>
      <c r="C707" s="100" t="s">
        <v>639</v>
      </c>
      <c r="D707" s="100"/>
      <c r="E707" s="100" t="s">
        <v>614</v>
      </c>
      <c r="F707" s="100"/>
      <c r="G707" s="100" t="s">
        <v>616</v>
      </c>
      <c r="H707" s="100" t="s">
        <v>249</v>
      </c>
      <c r="I707" s="101">
        <v>8.8800000000000008</v>
      </c>
      <c r="J707" s="144"/>
      <c r="K707" s="184" t="s">
        <v>51</v>
      </c>
      <c r="L707" s="138"/>
      <c r="M707" s="102">
        <v>98.8</v>
      </c>
      <c r="N707" s="139">
        <f t="shared" si="81"/>
        <v>17.98</v>
      </c>
      <c r="O707" s="140" t="str">
        <f t="shared" si="82"/>
        <v/>
      </c>
      <c r="P707" s="189">
        <f t="shared" si="83"/>
        <v>877.34400000000005</v>
      </c>
      <c r="Q707" s="189" t="e">
        <f t="shared" si="84"/>
        <v>#VALUE!</v>
      </c>
      <c r="R707" s="189" t="e">
        <f t="shared" si="85"/>
        <v>#VALUE!</v>
      </c>
      <c r="S707" s="43" t="str">
        <f t="shared" si="86"/>
        <v>F</v>
      </c>
      <c r="T707" s="43">
        <f t="shared" si="87"/>
        <v>17.98</v>
      </c>
      <c r="U707" s="43">
        <f t="shared" si="88"/>
        <v>0</v>
      </c>
      <c r="V707" s="43">
        <f>IF(N707&lt;&gt;0,IF(N707=SVS,0,IF(N707=SVSg,0,IF(N707=Stundenverrechnungssatz!G748,0,IF(N707=Stundenverrechnungssatz!I748,0,IF(N707=Stundenverrechnungssatz!K748,0,IF(N707=Stundenverrechnungssatz!M748,0,1)))))))</f>
        <v>0</v>
      </c>
    </row>
    <row r="708" spans="1:23" s="44" customFormat="1" ht="15" customHeight="1" x14ac:dyDescent="0.2">
      <c r="A708" s="99">
        <v>703</v>
      </c>
      <c r="B708" s="99">
        <v>1</v>
      </c>
      <c r="C708" s="100" t="s">
        <v>639</v>
      </c>
      <c r="D708" s="100"/>
      <c r="E708" s="100" t="s">
        <v>614</v>
      </c>
      <c r="F708" s="100">
        <v>112</v>
      </c>
      <c r="G708" s="100" t="s">
        <v>37</v>
      </c>
      <c r="H708" s="100" t="s">
        <v>249</v>
      </c>
      <c r="I708" s="101">
        <v>27.66</v>
      </c>
      <c r="J708" s="144"/>
      <c r="K708" s="184" t="s">
        <v>31</v>
      </c>
      <c r="L708" s="138" t="s">
        <v>740</v>
      </c>
      <c r="M708" s="102">
        <v>49.4</v>
      </c>
      <c r="N708" s="139">
        <f t="shared" si="81"/>
        <v>17.98</v>
      </c>
      <c r="O708" s="140" t="str">
        <f t="shared" si="82"/>
        <v/>
      </c>
      <c r="P708" s="189">
        <f t="shared" si="83"/>
        <v>1366.404</v>
      </c>
      <c r="Q708" s="189" t="e">
        <f t="shared" si="84"/>
        <v>#VALUE!</v>
      </c>
      <c r="R708" s="189" t="e">
        <f t="shared" si="85"/>
        <v>#VALUE!</v>
      </c>
      <c r="S708" s="43" t="str">
        <f t="shared" si="86"/>
        <v>A</v>
      </c>
      <c r="T708" s="43">
        <f t="shared" si="87"/>
        <v>17.98</v>
      </c>
      <c r="U708" s="43">
        <f t="shared" si="88"/>
        <v>0</v>
      </c>
      <c r="V708" s="43">
        <f>IF(N708&lt;&gt;0,IF(N708=SVS,0,IF(N708=SVSg,0,IF(N708=Stundenverrechnungssatz!G749,0,IF(N708=Stundenverrechnungssatz!I749,0,IF(N708=Stundenverrechnungssatz!K749,0,IF(N708=Stundenverrechnungssatz!M749,0,1)))))))</f>
        <v>0</v>
      </c>
    </row>
    <row r="709" spans="1:23" s="44" customFormat="1" ht="15" customHeight="1" x14ac:dyDescent="0.2">
      <c r="A709" s="51">
        <v>704</v>
      </c>
      <c r="B709" s="99">
        <v>1</v>
      </c>
      <c r="C709" s="100" t="s">
        <v>639</v>
      </c>
      <c r="D709" s="100"/>
      <c r="E709" s="100" t="s">
        <v>614</v>
      </c>
      <c r="F709" s="100">
        <v>113</v>
      </c>
      <c r="G709" s="100" t="s">
        <v>412</v>
      </c>
      <c r="H709" s="100" t="s">
        <v>249</v>
      </c>
      <c r="I709" s="101">
        <v>15.62</v>
      </c>
      <c r="J709" s="144"/>
      <c r="K709" s="184" t="s">
        <v>54</v>
      </c>
      <c r="L709" s="138"/>
      <c r="M709" s="102">
        <v>247.01</v>
      </c>
      <c r="N709" s="139">
        <f t="shared" si="81"/>
        <v>17.98</v>
      </c>
      <c r="O709" s="140" t="str">
        <f t="shared" si="82"/>
        <v/>
      </c>
      <c r="P709" s="189">
        <f t="shared" si="83"/>
        <v>3858.2961999999998</v>
      </c>
      <c r="Q709" s="189" t="e">
        <f t="shared" si="84"/>
        <v>#VALUE!</v>
      </c>
      <c r="R709" s="189" t="e">
        <f t="shared" si="85"/>
        <v>#VALUE!</v>
      </c>
      <c r="S709" s="43" t="str">
        <f t="shared" si="86"/>
        <v>T</v>
      </c>
      <c r="T709" s="43">
        <f t="shared" si="87"/>
        <v>17.98</v>
      </c>
      <c r="U709" s="43">
        <f t="shared" si="88"/>
        <v>0</v>
      </c>
      <c r="V709" s="43">
        <f>IF(N709&lt;&gt;0,IF(N709=SVS,0,IF(N709=SVSg,0,IF(N709=Stundenverrechnungssatz!G750,0,IF(N709=Stundenverrechnungssatz!I750,0,IF(N709=Stundenverrechnungssatz!K750,0,IF(N709=Stundenverrechnungssatz!M750,0,1)))))))</f>
        <v>0</v>
      </c>
    </row>
    <row r="710" spans="1:23" s="44" customFormat="1" ht="15" customHeight="1" x14ac:dyDescent="0.2">
      <c r="A710" s="99">
        <v>705</v>
      </c>
      <c r="B710" s="99">
        <v>1</v>
      </c>
      <c r="C710" s="100" t="s">
        <v>639</v>
      </c>
      <c r="D710" s="100"/>
      <c r="E710" s="100" t="s">
        <v>614</v>
      </c>
      <c r="F710" s="100">
        <v>114</v>
      </c>
      <c r="G710" s="100" t="s">
        <v>372</v>
      </c>
      <c r="H710" s="100" t="s">
        <v>205</v>
      </c>
      <c r="I710" s="101">
        <v>9.69</v>
      </c>
      <c r="J710" s="144"/>
      <c r="K710" s="184" t="s">
        <v>32</v>
      </c>
      <c r="L710" s="138"/>
      <c r="M710" s="102">
        <v>247.01</v>
      </c>
      <c r="N710" s="139">
        <f t="shared" ref="N710:N773" si="89">SVS</f>
        <v>17.98</v>
      </c>
      <c r="O710" s="140" t="str">
        <f t="shared" si="82"/>
        <v/>
      </c>
      <c r="P710" s="189">
        <f t="shared" si="83"/>
        <v>2393.5268999999998</v>
      </c>
      <c r="Q710" s="189" t="e">
        <f t="shared" si="84"/>
        <v>#VALUE!</v>
      </c>
      <c r="R710" s="189" t="e">
        <f t="shared" si="85"/>
        <v>#VALUE!</v>
      </c>
      <c r="S710" s="43" t="str">
        <f t="shared" si="86"/>
        <v>C</v>
      </c>
      <c r="T710" s="43">
        <f t="shared" si="87"/>
        <v>17.98</v>
      </c>
      <c r="U710" s="43">
        <f t="shared" si="88"/>
        <v>0</v>
      </c>
      <c r="V710" s="43">
        <f>IF(N710&lt;&gt;0,IF(N710=SVS,0,IF(N710=SVSg,0,IF(N710=Stundenverrechnungssatz!G751,0,IF(N710=Stundenverrechnungssatz!I751,0,IF(N710=Stundenverrechnungssatz!K751,0,IF(N710=Stundenverrechnungssatz!M751,0,1)))))))</f>
        <v>0</v>
      </c>
    </row>
    <row r="711" spans="1:23" s="44" customFormat="1" ht="15" customHeight="1" x14ac:dyDescent="0.2">
      <c r="A711" s="51">
        <v>706</v>
      </c>
      <c r="B711" s="99">
        <v>1</v>
      </c>
      <c r="C711" s="100" t="s">
        <v>639</v>
      </c>
      <c r="D711" s="100"/>
      <c r="E711" s="100" t="s">
        <v>614</v>
      </c>
      <c r="F711" s="100">
        <v>115</v>
      </c>
      <c r="G711" s="100" t="s">
        <v>540</v>
      </c>
      <c r="H711" s="100" t="s">
        <v>205</v>
      </c>
      <c r="I711" s="101">
        <v>2.84</v>
      </c>
      <c r="J711" s="144"/>
      <c r="K711" s="184" t="s">
        <v>33</v>
      </c>
      <c r="L711" s="138"/>
      <c r="M711" s="102">
        <v>0</v>
      </c>
      <c r="N711" s="139">
        <f t="shared" si="89"/>
        <v>17.98</v>
      </c>
      <c r="O711" s="140">
        <f t="shared" ref="O711:O774" si="90">IF(VLOOKUP(K711,Vorgaben,4,FALSE)=0,"",VLOOKUP(K711,Vorgaben,4,FALSE))</f>
        <v>1.0000000000000001E-5</v>
      </c>
      <c r="P711" s="189">
        <f t="shared" ref="P711:P774" si="91">I711*M711</f>
        <v>0</v>
      </c>
      <c r="Q711" s="189">
        <f t="shared" ref="Q711:Q774" si="92">P711/O711</f>
        <v>0</v>
      </c>
      <c r="R711" s="189">
        <f t="shared" ref="R711:R774" si="93">Q711*N711</f>
        <v>0</v>
      </c>
      <c r="S711" s="43" t="str">
        <f t="shared" ref="S711:S774" si="94">LEFT(K711,1)</f>
        <v>N</v>
      </c>
      <c r="T711" s="43">
        <f t="shared" ref="T711:T774" si="95">IF(N711=SVS,N711,"")</f>
        <v>17.98</v>
      </c>
      <c r="U711" s="43">
        <f t="shared" ref="U711:U774" si="96">IF(J711="x",I711,0)</f>
        <v>0</v>
      </c>
      <c r="V711" s="43">
        <f>IF(N711&lt;&gt;0,IF(N711=SVS,0,IF(N711=SVSg,0,IF(N711=Stundenverrechnungssatz!G752,0,IF(N711=Stundenverrechnungssatz!I752,0,IF(N711=Stundenverrechnungssatz!K752,0,IF(N711=Stundenverrechnungssatz!M752,0,1)))))))</f>
        <v>0</v>
      </c>
    </row>
    <row r="712" spans="1:23" s="44" customFormat="1" ht="15" customHeight="1" x14ac:dyDescent="0.2">
      <c r="A712" s="99">
        <v>707</v>
      </c>
      <c r="B712" s="99">
        <v>1</v>
      </c>
      <c r="C712" s="100" t="s">
        <v>639</v>
      </c>
      <c r="D712" s="100"/>
      <c r="E712" s="100" t="s">
        <v>614</v>
      </c>
      <c r="F712" s="100">
        <v>116</v>
      </c>
      <c r="G712" s="100" t="s">
        <v>371</v>
      </c>
      <c r="H712" s="100" t="s">
        <v>205</v>
      </c>
      <c r="I712" s="101">
        <v>7.75</v>
      </c>
      <c r="J712" s="144"/>
      <c r="K712" s="184" t="s">
        <v>32</v>
      </c>
      <c r="L712" s="138"/>
      <c r="M712" s="102">
        <v>247.01</v>
      </c>
      <c r="N712" s="139">
        <f t="shared" si="89"/>
        <v>17.98</v>
      </c>
      <c r="O712" s="140" t="str">
        <f t="shared" si="90"/>
        <v/>
      </c>
      <c r="P712" s="189">
        <f t="shared" si="91"/>
        <v>1914.3274999999999</v>
      </c>
      <c r="Q712" s="189" t="e">
        <f t="shared" si="92"/>
        <v>#VALUE!</v>
      </c>
      <c r="R712" s="189" t="e">
        <f t="shared" si="93"/>
        <v>#VALUE!</v>
      </c>
      <c r="S712" s="43" t="str">
        <f t="shared" si="94"/>
        <v>C</v>
      </c>
      <c r="T712" s="43">
        <f t="shared" si="95"/>
        <v>17.98</v>
      </c>
      <c r="U712" s="43">
        <f t="shared" si="96"/>
        <v>0</v>
      </c>
      <c r="V712" s="43">
        <f>IF(N712&lt;&gt;0,IF(N712=SVS,0,IF(N712=SVSg,0,IF(N712=Stundenverrechnungssatz!G753,0,IF(N712=Stundenverrechnungssatz!I753,0,IF(N712=Stundenverrechnungssatz!K753,0,IF(N712=Stundenverrechnungssatz!M753,0,1)))))))</f>
        <v>0</v>
      </c>
    </row>
    <row r="713" spans="1:23" s="45" customFormat="1" ht="15" customHeight="1" x14ac:dyDescent="0.2">
      <c r="A713" s="51">
        <v>708</v>
      </c>
      <c r="B713" s="99">
        <v>1</v>
      </c>
      <c r="C713" s="100" t="s">
        <v>639</v>
      </c>
      <c r="D713" s="100"/>
      <c r="E713" s="100" t="s">
        <v>614</v>
      </c>
      <c r="F713" s="100">
        <v>117</v>
      </c>
      <c r="G713" s="100" t="s">
        <v>617</v>
      </c>
      <c r="H713" s="100" t="s">
        <v>486</v>
      </c>
      <c r="I713" s="101">
        <v>46.5</v>
      </c>
      <c r="J713" s="144"/>
      <c r="K713" s="184" t="s">
        <v>33</v>
      </c>
      <c r="L713" s="138"/>
      <c r="M713" s="102">
        <v>0</v>
      </c>
      <c r="N713" s="139">
        <f t="shared" si="89"/>
        <v>17.98</v>
      </c>
      <c r="O713" s="140">
        <f t="shared" si="90"/>
        <v>1.0000000000000001E-5</v>
      </c>
      <c r="P713" s="189">
        <f t="shared" si="91"/>
        <v>0</v>
      </c>
      <c r="Q713" s="189">
        <f t="shared" si="92"/>
        <v>0</v>
      </c>
      <c r="R713" s="189">
        <f t="shared" si="93"/>
        <v>0</v>
      </c>
      <c r="S713" s="43" t="str">
        <f t="shared" si="94"/>
        <v>N</v>
      </c>
      <c r="T713" s="43">
        <f t="shared" si="95"/>
        <v>17.98</v>
      </c>
      <c r="U713" s="43">
        <f t="shared" si="96"/>
        <v>0</v>
      </c>
      <c r="V713" s="43">
        <f>IF(N713&lt;&gt;0,IF(N713=SVS,0,IF(N713=SVSg,0,IF(N713=Stundenverrechnungssatz!G754,0,IF(N713=Stundenverrechnungssatz!I754,0,IF(N713=Stundenverrechnungssatz!K754,0,IF(N713=Stundenverrechnungssatz!M754,0,1)))))))</f>
        <v>0</v>
      </c>
      <c r="W713" s="44"/>
    </row>
    <row r="714" spans="1:23" s="44" customFormat="1" ht="15" customHeight="1" x14ac:dyDescent="0.2">
      <c r="A714" s="99">
        <v>709</v>
      </c>
      <c r="B714" s="99">
        <v>1</v>
      </c>
      <c r="C714" s="100" t="s">
        <v>639</v>
      </c>
      <c r="D714" s="100"/>
      <c r="E714" s="100" t="s">
        <v>614</v>
      </c>
      <c r="F714" s="100">
        <v>118</v>
      </c>
      <c r="G714" s="100" t="s">
        <v>618</v>
      </c>
      <c r="H714" s="100" t="s">
        <v>249</v>
      </c>
      <c r="I714" s="101">
        <v>34.950000000000003</v>
      </c>
      <c r="J714" s="144"/>
      <c r="K714" s="184" t="s">
        <v>48</v>
      </c>
      <c r="L714" s="138"/>
      <c r="M714" s="102">
        <v>98.8</v>
      </c>
      <c r="N714" s="139">
        <f t="shared" si="89"/>
        <v>17.98</v>
      </c>
      <c r="O714" s="140" t="str">
        <f t="shared" si="90"/>
        <v/>
      </c>
      <c r="P714" s="189">
        <f t="shared" si="91"/>
        <v>3453.0600000000004</v>
      </c>
      <c r="Q714" s="189" t="e">
        <f t="shared" si="92"/>
        <v>#VALUE!</v>
      </c>
      <c r="R714" s="189" t="e">
        <f t="shared" si="93"/>
        <v>#VALUE!</v>
      </c>
      <c r="S714" s="43" t="str">
        <f t="shared" si="94"/>
        <v>D</v>
      </c>
      <c r="T714" s="43">
        <f t="shared" si="95"/>
        <v>17.98</v>
      </c>
      <c r="U714" s="43">
        <f t="shared" si="96"/>
        <v>0</v>
      </c>
      <c r="V714" s="43">
        <f>IF(N714&lt;&gt;0,IF(N714=SVS,0,IF(N714=SVSg,0,IF(N714=Stundenverrechnungssatz!G755,0,IF(N714=Stundenverrechnungssatz!I755,0,IF(N714=Stundenverrechnungssatz!K755,0,IF(N714=Stundenverrechnungssatz!M755,0,1)))))))</f>
        <v>0</v>
      </c>
    </row>
    <row r="715" spans="1:23" s="44" customFormat="1" ht="15" customHeight="1" x14ac:dyDescent="0.2">
      <c r="A715" s="51">
        <v>710</v>
      </c>
      <c r="B715" s="99">
        <v>1</v>
      </c>
      <c r="C715" s="100" t="s">
        <v>639</v>
      </c>
      <c r="D715" s="100"/>
      <c r="E715" s="100" t="s">
        <v>614</v>
      </c>
      <c r="F715" s="100">
        <v>119</v>
      </c>
      <c r="G715" s="100" t="s">
        <v>203</v>
      </c>
      <c r="H715" s="100" t="s">
        <v>486</v>
      </c>
      <c r="I715" s="101">
        <v>11.55</v>
      </c>
      <c r="J715" s="144"/>
      <c r="K715" s="184" t="s">
        <v>33</v>
      </c>
      <c r="L715" s="138"/>
      <c r="M715" s="102">
        <v>0</v>
      </c>
      <c r="N715" s="139">
        <f t="shared" si="89"/>
        <v>17.98</v>
      </c>
      <c r="O715" s="140">
        <f t="shared" si="90"/>
        <v>1.0000000000000001E-5</v>
      </c>
      <c r="P715" s="189">
        <f t="shared" si="91"/>
        <v>0</v>
      </c>
      <c r="Q715" s="189">
        <f t="shared" si="92"/>
        <v>0</v>
      </c>
      <c r="R715" s="189">
        <f t="shared" si="93"/>
        <v>0</v>
      </c>
      <c r="S715" s="43" t="str">
        <f t="shared" si="94"/>
        <v>N</v>
      </c>
      <c r="T715" s="43">
        <f t="shared" si="95"/>
        <v>17.98</v>
      </c>
      <c r="U715" s="43">
        <f t="shared" si="96"/>
        <v>0</v>
      </c>
      <c r="V715" s="43">
        <f>IF(N715&lt;&gt;0,IF(N715=SVS,0,IF(N715=SVSg,0,IF(N715=Stundenverrechnungssatz!G756,0,IF(N715=Stundenverrechnungssatz!I756,0,IF(N715=Stundenverrechnungssatz!K756,0,IF(N715=Stundenverrechnungssatz!M756,0,1)))))))</f>
        <v>0</v>
      </c>
    </row>
    <row r="716" spans="1:23" s="44" customFormat="1" ht="15" customHeight="1" x14ac:dyDescent="0.2">
      <c r="A716" s="99">
        <v>711</v>
      </c>
      <c r="B716" s="99">
        <v>1</v>
      </c>
      <c r="C716" s="100" t="s">
        <v>639</v>
      </c>
      <c r="D716" s="100"/>
      <c r="E716" s="100" t="s">
        <v>614</v>
      </c>
      <c r="F716" s="100" t="s">
        <v>619</v>
      </c>
      <c r="G716" s="100" t="s">
        <v>203</v>
      </c>
      <c r="H716" s="100" t="s">
        <v>486</v>
      </c>
      <c r="I716" s="101">
        <v>14.64</v>
      </c>
      <c r="J716" s="144"/>
      <c r="K716" s="184" t="s">
        <v>33</v>
      </c>
      <c r="L716" s="138"/>
      <c r="M716" s="102">
        <v>0</v>
      </c>
      <c r="N716" s="139">
        <f t="shared" si="89"/>
        <v>17.98</v>
      </c>
      <c r="O716" s="140">
        <f t="shared" si="90"/>
        <v>1.0000000000000001E-5</v>
      </c>
      <c r="P716" s="189">
        <f t="shared" si="91"/>
        <v>0</v>
      </c>
      <c r="Q716" s="189">
        <f t="shared" si="92"/>
        <v>0</v>
      </c>
      <c r="R716" s="189">
        <f t="shared" si="93"/>
        <v>0</v>
      </c>
      <c r="S716" s="43" t="str">
        <f t="shared" si="94"/>
        <v>N</v>
      </c>
      <c r="T716" s="43">
        <f t="shared" si="95"/>
        <v>17.98</v>
      </c>
      <c r="U716" s="43">
        <f t="shared" si="96"/>
        <v>0</v>
      </c>
      <c r="V716" s="43">
        <f>IF(N716&lt;&gt;0,IF(N716=SVS,0,IF(N716=SVSg,0,IF(N716=Stundenverrechnungssatz!G757,0,IF(N716=Stundenverrechnungssatz!I757,0,IF(N716=Stundenverrechnungssatz!K757,0,IF(N716=Stundenverrechnungssatz!M757,0,1)))))))</f>
        <v>0</v>
      </c>
    </row>
    <row r="717" spans="1:23" s="44" customFormat="1" ht="15" customHeight="1" x14ac:dyDescent="0.2">
      <c r="A717" s="51">
        <v>712</v>
      </c>
      <c r="B717" s="99">
        <v>1</v>
      </c>
      <c r="C717" s="100" t="s">
        <v>639</v>
      </c>
      <c r="D717" s="100"/>
      <c r="E717" s="100" t="s">
        <v>614</v>
      </c>
      <c r="F717" s="100">
        <v>120</v>
      </c>
      <c r="G717" s="100" t="s">
        <v>37</v>
      </c>
      <c r="H717" s="100" t="s">
        <v>249</v>
      </c>
      <c r="I717" s="101">
        <v>18.149999999999999</v>
      </c>
      <c r="J717" s="144"/>
      <c r="K717" s="184" t="s">
        <v>31</v>
      </c>
      <c r="L717" s="138" t="s">
        <v>740</v>
      </c>
      <c r="M717" s="102">
        <v>49.4</v>
      </c>
      <c r="N717" s="139">
        <f t="shared" si="89"/>
        <v>17.98</v>
      </c>
      <c r="O717" s="140" t="str">
        <f t="shared" si="90"/>
        <v/>
      </c>
      <c r="P717" s="189">
        <f t="shared" si="91"/>
        <v>896.6099999999999</v>
      </c>
      <c r="Q717" s="189" t="e">
        <f t="shared" si="92"/>
        <v>#VALUE!</v>
      </c>
      <c r="R717" s="189" t="e">
        <f t="shared" si="93"/>
        <v>#VALUE!</v>
      </c>
      <c r="S717" s="43" t="str">
        <f t="shared" si="94"/>
        <v>A</v>
      </c>
      <c r="T717" s="43">
        <f t="shared" si="95"/>
        <v>17.98</v>
      </c>
      <c r="U717" s="43">
        <f t="shared" si="96"/>
        <v>0</v>
      </c>
      <c r="V717" s="43">
        <f>IF(N717&lt;&gt;0,IF(N717=SVS,0,IF(N717=SVSg,0,IF(N717=Stundenverrechnungssatz!G758,0,IF(N717=Stundenverrechnungssatz!I758,0,IF(N717=Stundenverrechnungssatz!K758,0,IF(N717=Stundenverrechnungssatz!M758,0,1)))))))</f>
        <v>0</v>
      </c>
    </row>
    <row r="718" spans="1:23" s="44" customFormat="1" ht="15" customHeight="1" x14ac:dyDescent="0.2">
      <c r="A718" s="99">
        <v>713</v>
      </c>
      <c r="B718" s="99">
        <v>1</v>
      </c>
      <c r="C718" s="100" t="s">
        <v>639</v>
      </c>
      <c r="D718" s="100"/>
      <c r="E718" s="100" t="s">
        <v>614</v>
      </c>
      <c r="F718" s="100">
        <v>121</v>
      </c>
      <c r="G718" s="100" t="s">
        <v>37</v>
      </c>
      <c r="H718" s="100" t="s">
        <v>249</v>
      </c>
      <c r="I718" s="101">
        <v>16.63</v>
      </c>
      <c r="J718" s="144"/>
      <c r="K718" s="184" t="s">
        <v>31</v>
      </c>
      <c r="L718" s="138" t="s">
        <v>740</v>
      </c>
      <c r="M718" s="102">
        <v>49.4</v>
      </c>
      <c r="N718" s="139">
        <f t="shared" si="89"/>
        <v>17.98</v>
      </c>
      <c r="O718" s="140" t="str">
        <f t="shared" si="90"/>
        <v/>
      </c>
      <c r="P718" s="189">
        <f t="shared" si="91"/>
        <v>821.52199999999993</v>
      </c>
      <c r="Q718" s="189" t="e">
        <f t="shared" si="92"/>
        <v>#VALUE!</v>
      </c>
      <c r="R718" s="189" t="e">
        <f t="shared" si="93"/>
        <v>#VALUE!</v>
      </c>
      <c r="S718" s="43" t="str">
        <f t="shared" si="94"/>
        <v>A</v>
      </c>
      <c r="T718" s="43">
        <f t="shared" si="95"/>
        <v>17.98</v>
      </c>
      <c r="U718" s="43">
        <f t="shared" si="96"/>
        <v>0</v>
      </c>
      <c r="V718" s="43">
        <f>IF(N718&lt;&gt;0,IF(N718=SVS,0,IF(N718=SVSg,0,IF(N718=Stundenverrechnungssatz!G759,0,IF(N718=Stundenverrechnungssatz!I759,0,IF(N718=Stundenverrechnungssatz!K759,0,IF(N718=Stundenverrechnungssatz!M759,0,1)))))))</f>
        <v>0</v>
      </c>
    </row>
    <row r="719" spans="1:23" s="45" customFormat="1" ht="15" customHeight="1" x14ac:dyDescent="0.2">
      <c r="A719" s="51">
        <v>714</v>
      </c>
      <c r="B719" s="99">
        <v>1</v>
      </c>
      <c r="C719" s="100" t="s">
        <v>639</v>
      </c>
      <c r="D719" s="100"/>
      <c r="E719" s="100" t="s">
        <v>614</v>
      </c>
      <c r="F719" s="100">
        <v>122</v>
      </c>
      <c r="G719" s="100" t="s">
        <v>37</v>
      </c>
      <c r="H719" s="100" t="s">
        <v>249</v>
      </c>
      <c r="I719" s="101">
        <v>16.63</v>
      </c>
      <c r="J719" s="144"/>
      <c r="K719" s="184" t="s">
        <v>31</v>
      </c>
      <c r="L719" s="138" t="s">
        <v>740</v>
      </c>
      <c r="M719" s="102">
        <v>49.4</v>
      </c>
      <c r="N719" s="139">
        <f t="shared" si="89"/>
        <v>17.98</v>
      </c>
      <c r="O719" s="140" t="str">
        <f t="shared" si="90"/>
        <v/>
      </c>
      <c r="P719" s="189">
        <f t="shared" si="91"/>
        <v>821.52199999999993</v>
      </c>
      <c r="Q719" s="189" t="e">
        <f t="shared" si="92"/>
        <v>#VALUE!</v>
      </c>
      <c r="R719" s="189" t="e">
        <f t="shared" si="93"/>
        <v>#VALUE!</v>
      </c>
      <c r="S719" s="43" t="str">
        <f t="shared" si="94"/>
        <v>A</v>
      </c>
      <c r="T719" s="43">
        <f t="shared" si="95"/>
        <v>17.98</v>
      </c>
      <c r="U719" s="43">
        <f t="shared" si="96"/>
        <v>0</v>
      </c>
      <c r="V719" s="43">
        <f>IF(N719&lt;&gt;0,IF(N719=SVS,0,IF(N719=SVSg,0,IF(N719=Stundenverrechnungssatz!G760,0,IF(N719=Stundenverrechnungssatz!I760,0,IF(N719=Stundenverrechnungssatz!K760,0,IF(N719=Stundenverrechnungssatz!M760,0,1)))))))</f>
        <v>0</v>
      </c>
      <c r="W719" s="44"/>
    </row>
    <row r="720" spans="1:23" s="44" customFormat="1" ht="15" customHeight="1" x14ac:dyDescent="0.2">
      <c r="A720" s="99">
        <v>715</v>
      </c>
      <c r="B720" s="99">
        <v>1</v>
      </c>
      <c r="C720" s="100" t="s">
        <v>639</v>
      </c>
      <c r="D720" s="100"/>
      <c r="E720" s="100" t="s">
        <v>614</v>
      </c>
      <c r="F720" s="100">
        <v>123</v>
      </c>
      <c r="G720" s="100" t="s">
        <v>37</v>
      </c>
      <c r="H720" s="100" t="s">
        <v>249</v>
      </c>
      <c r="I720" s="101">
        <v>16.22</v>
      </c>
      <c r="J720" s="144"/>
      <c r="K720" s="184" t="s">
        <v>31</v>
      </c>
      <c r="L720" s="138" t="s">
        <v>740</v>
      </c>
      <c r="M720" s="102">
        <v>49.4</v>
      </c>
      <c r="N720" s="139">
        <f t="shared" si="89"/>
        <v>17.98</v>
      </c>
      <c r="O720" s="140" t="str">
        <f t="shared" si="90"/>
        <v/>
      </c>
      <c r="P720" s="189">
        <f t="shared" si="91"/>
        <v>801.26799999999992</v>
      </c>
      <c r="Q720" s="189" t="e">
        <f t="shared" si="92"/>
        <v>#VALUE!</v>
      </c>
      <c r="R720" s="189" t="e">
        <f t="shared" si="93"/>
        <v>#VALUE!</v>
      </c>
      <c r="S720" s="43" t="str">
        <f t="shared" si="94"/>
        <v>A</v>
      </c>
      <c r="T720" s="43">
        <f t="shared" si="95"/>
        <v>17.98</v>
      </c>
      <c r="U720" s="43">
        <f t="shared" si="96"/>
        <v>0</v>
      </c>
      <c r="V720" s="43">
        <f>IF(N720&lt;&gt;0,IF(N720=SVS,0,IF(N720=SVSg,0,IF(N720=Stundenverrechnungssatz!G761,0,IF(N720=Stundenverrechnungssatz!I761,0,IF(N720=Stundenverrechnungssatz!K761,0,IF(N720=Stundenverrechnungssatz!M761,0,1)))))))</f>
        <v>0</v>
      </c>
    </row>
    <row r="721" spans="1:23" s="44" customFormat="1" ht="15" customHeight="1" x14ac:dyDescent="0.2">
      <c r="A721" s="51">
        <v>716</v>
      </c>
      <c r="B721" s="99">
        <v>1</v>
      </c>
      <c r="C721" s="100" t="s">
        <v>639</v>
      </c>
      <c r="D721" s="100"/>
      <c r="E721" s="100" t="s">
        <v>614</v>
      </c>
      <c r="F721" s="100">
        <v>124</v>
      </c>
      <c r="G721" s="100" t="s">
        <v>37</v>
      </c>
      <c r="H721" s="100" t="s">
        <v>249</v>
      </c>
      <c r="I721" s="101">
        <v>16.63</v>
      </c>
      <c r="J721" s="144"/>
      <c r="K721" s="184" t="s">
        <v>31</v>
      </c>
      <c r="L721" s="138" t="s">
        <v>740</v>
      </c>
      <c r="M721" s="102">
        <v>49.4</v>
      </c>
      <c r="N721" s="139">
        <f t="shared" si="89"/>
        <v>17.98</v>
      </c>
      <c r="O721" s="140" t="str">
        <f t="shared" si="90"/>
        <v/>
      </c>
      <c r="P721" s="189">
        <f t="shared" si="91"/>
        <v>821.52199999999993</v>
      </c>
      <c r="Q721" s="189" t="e">
        <f t="shared" si="92"/>
        <v>#VALUE!</v>
      </c>
      <c r="R721" s="189" t="e">
        <f t="shared" si="93"/>
        <v>#VALUE!</v>
      </c>
      <c r="S721" s="43" t="str">
        <f t="shared" si="94"/>
        <v>A</v>
      </c>
      <c r="T721" s="43">
        <f t="shared" si="95"/>
        <v>17.98</v>
      </c>
      <c r="U721" s="43">
        <f t="shared" si="96"/>
        <v>0</v>
      </c>
      <c r="V721" s="43">
        <f>IF(N721&lt;&gt;0,IF(N721=SVS,0,IF(N721=SVSg,0,IF(N721=Stundenverrechnungssatz!G762,0,IF(N721=Stundenverrechnungssatz!I762,0,IF(N721=Stundenverrechnungssatz!K762,0,IF(N721=Stundenverrechnungssatz!M762,0,1)))))))</f>
        <v>0</v>
      </c>
    </row>
    <row r="722" spans="1:23" s="44" customFormat="1" ht="15" customHeight="1" x14ac:dyDescent="0.2">
      <c r="A722" s="99">
        <v>717</v>
      </c>
      <c r="B722" s="99">
        <v>1</v>
      </c>
      <c r="C722" s="100" t="s">
        <v>639</v>
      </c>
      <c r="D722" s="100"/>
      <c r="E722" s="100" t="s">
        <v>614</v>
      </c>
      <c r="F722" s="100">
        <v>125</v>
      </c>
      <c r="G722" s="100" t="s">
        <v>37</v>
      </c>
      <c r="H722" s="100" t="s">
        <v>249</v>
      </c>
      <c r="I722" s="101">
        <v>16.63</v>
      </c>
      <c r="J722" s="144"/>
      <c r="K722" s="184" t="s">
        <v>31</v>
      </c>
      <c r="L722" s="138" t="s">
        <v>740</v>
      </c>
      <c r="M722" s="102">
        <v>49.4</v>
      </c>
      <c r="N722" s="139">
        <f t="shared" si="89"/>
        <v>17.98</v>
      </c>
      <c r="O722" s="140" t="str">
        <f t="shared" si="90"/>
        <v/>
      </c>
      <c r="P722" s="189">
        <f t="shared" si="91"/>
        <v>821.52199999999993</v>
      </c>
      <c r="Q722" s="189" t="e">
        <f t="shared" si="92"/>
        <v>#VALUE!</v>
      </c>
      <c r="R722" s="189" t="e">
        <f t="shared" si="93"/>
        <v>#VALUE!</v>
      </c>
      <c r="S722" s="43" t="str">
        <f t="shared" si="94"/>
        <v>A</v>
      </c>
      <c r="T722" s="43">
        <f t="shared" si="95"/>
        <v>17.98</v>
      </c>
      <c r="U722" s="43">
        <f t="shared" si="96"/>
        <v>0</v>
      </c>
      <c r="V722" s="43">
        <f>IF(N722&lt;&gt;0,IF(N722=SVS,0,IF(N722=SVSg,0,IF(N722=Stundenverrechnungssatz!G763,0,IF(N722=Stundenverrechnungssatz!I763,0,IF(N722=Stundenverrechnungssatz!K763,0,IF(N722=Stundenverrechnungssatz!M763,0,1)))))))</f>
        <v>0</v>
      </c>
    </row>
    <row r="723" spans="1:23" s="44" customFormat="1" ht="15" customHeight="1" x14ac:dyDescent="0.2">
      <c r="A723" s="51">
        <v>718</v>
      </c>
      <c r="B723" s="99">
        <v>1</v>
      </c>
      <c r="C723" s="100" t="s">
        <v>639</v>
      </c>
      <c r="D723" s="100"/>
      <c r="E723" s="100" t="s">
        <v>614</v>
      </c>
      <c r="F723" s="100">
        <v>126</v>
      </c>
      <c r="G723" s="100" t="s">
        <v>37</v>
      </c>
      <c r="H723" s="100" t="s">
        <v>249</v>
      </c>
      <c r="I723" s="101">
        <v>25.71</v>
      </c>
      <c r="J723" s="144"/>
      <c r="K723" s="184" t="s">
        <v>31</v>
      </c>
      <c r="L723" s="138" t="s">
        <v>740</v>
      </c>
      <c r="M723" s="102">
        <v>49.4</v>
      </c>
      <c r="N723" s="139">
        <f t="shared" si="89"/>
        <v>17.98</v>
      </c>
      <c r="O723" s="140" t="str">
        <f t="shared" si="90"/>
        <v/>
      </c>
      <c r="P723" s="189">
        <f t="shared" si="91"/>
        <v>1270.0740000000001</v>
      </c>
      <c r="Q723" s="189" t="e">
        <f t="shared" si="92"/>
        <v>#VALUE!</v>
      </c>
      <c r="R723" s="189" t="e">
        <f t="shared" si="93"/>
        <v>#VALUE!</v>
      </c>
      <c r="S723" s="43" t="str">
        <f t="shared" si="94"/>
        <v>A</v>
      </c>
      <c r="T723" s="43">
        <f t="shared" si="95"/>
        <v>17.98</v>
      </c>
      <c r="U723" s="43">
        <f t="shared" si="96"/>
        <v>0</v>
      </c>
      <c r="V723" s="43">
        <f>IF(N723&lt;&gt;0,IF(N723=SVS,0,IF(N723=SVSg,0,IF(N723=Stundenverrechnungssatz!G764,0,IF(N723=Stundenverrechnungssatz!I764,0,IF(N723=Stundenverrechnungssatz!K764,0,IF(N723=Stundenverrechnungssatz!M764,0,1)))))))</f>
        <v>0</v>
      </c>
    </row>
    <row r="724" spans="1:23" s="45" customFormat="1" ht="15" customHeight="1" x14ac:dyDescent="0.2">
      <c r="A724" s="99">
        <v>719</v>
      </c>
      <c r="B724" s="99">
        <v>1</v>
      </c>
      <c r="C724" s="100" t="s">
        <v>639</v>
      </c>
      <c r="D724" s="100"/>
      <c r="E724" s="100" t="s">
        <v>614</v>
      </c>
      <c r="F724" s="100"/>
      <c r="G724" s="100" t="s">
        <v>620</v>
      </c>
      <c r="H724" s="100" t="s">
        <v>249</v>
      </c>
      <c r="I724" s="101">
        <v>204.63</v>
      </c>
      <c r="J724" s="144"/>
      <c r="K724" s="184" t="s">
        <v>51</v>
      </c>
      <c r="L724" s="138"/>
      <c r="M724" s="102">
        <v>98.8</v>
      </c>
      <c r="N724" s="139">
        <f t="shared" si="89"/>
        <v>17.98</v>
      </c>
      <c r="O724" s="140" t="str">
        <f t="shared" si="90"/>
        <v/>
      </c>
      <c r="P724" s="189">
        <f t="shared" si="91"/>
        <v>20217.444</v>
      </c>
      <c r="Q724" s="189" t="e">
        <f t="shared" si="92"/>
        <v>#VALUE!</v>
      </c>
      <c r="R724" s="189" t="e">
        <f t="shared" si="93"/>
        <v>#VALUE!</v>
      </c>
      <c r="S724" s="43" t="str">
        <f t="shared" si="94"/>
        <v>F</v>
      </c>
      <c r="T724" s="43">
        <f t="shared" si="95"/>
        <v>17.98</v>
      </c>
      <c r="U724" s="43">
        <f t="shared" si="96"/>
        <v>0</v>
      </c>
      <c r="V724" s="43">
        <f>IF(N724&lt;&gt;0,IF(N724=SVS,0,IF(N724=SVSg,0,IF(N724=Stundenverrechnungssatz!G765,0,IF(N724=Stundenverrechnungssatz!I765,0,IF(N724=Stundenverrechnungssatz!K765,0,IF(N724=Stundenverrechnungssatz!M765,0,1)))))))</f>
        <v>0</v>
      </c>
      <c r="W724" s="44"/>
    </row>
    <row r="725" spans="1:23" s="44" customFormat="1" ht="15" customHeight="1" x14ac:dyDescent="0.2">
      <c r="A725" s="51">
        <v>720</v>
      </c>
      <c r="B725" s="99">
        <v>1</v>
      </c>
      <c r="C725" s="100" t="s">
        <v>639</v>
      </c>
      <c r="D725" s="100"/>
      <c r="E725" s="100" t="s">
        <v>614</v>
      </c>
      <c r="F725" s="100">
        <v>127</v>
      </c>
      <c r="G725" s="100" t="s">
        <v>372</v>
      </c>
      <c r="H725" s="100" t="s">
        <v>205</v>
      </c>
      <c r="I725" s="101">
        <v>7.22</v>
      </c>
      <c r="J725" s="144"/>
      <c r="K725" s="184" t="s">
        <v>32</v>
      </c>
      <c r="L725" s="138"/>
      <c r="M725" s="102">
        <v>247.01</v>
      </c>
      <c r="N725" s="139">
        <f t="shared" si="89"/>
        <v>17.98</v>
      </c>
      <c r="O725" s="140" t="str">
        <f t="shared" si="90"/>
        <v/>
      </c>
      <c r="P725" s="189">
        <f t="shared" si="91"/>
        <v>1783.4122</v>
      </c>
      <c r="Q725" s="189" t="e">
        <f t="shared" si="92"/>
        <v>#VALUE!</v>
      </c>
      <c r="R725" s="189" t="e">
        <f t="shared" si="93"/>
        <v>#VALUE!</v>
      </c>
      <c r="S725" s="43" t="str">
        <f t="shared" si="94"/>
        <v>C</v>
      </c>
      <c r="T725" s="43">
        <f t="shared" si="95"/>
        <v>17.98</v>
      </c>
      <c r="U725" s="43">
        <f t="shared" si="96"/>
        <v>0</v>
      </c>
      <c r="V725" s="43">
        <f>IF(N725&lt;&gt;0,IF(N725=SVS,0,IF(N725=SVSg,0,IF(N725=Stundenverrechnungssatz!G766,0,IF(N725=Stundenverrechnungssatz!I766,0,IF(N725=Stundenverrechnungssatz!K766,0,IF(N725=Stundenverrechnungssatz!M766,0,1)))))))</f>
        <v>0</v>
      </c>
    </row>
    <row r="726" spans="1:23" s="44" customFormat="1" ht="15" customHeight="1" x14ac:dyDescent="0.2">
      <c r="A726" s="99">
        <v>721</v>
      </c>
      <c r="B726" s="99">
        <v>1</v>
      </c>
      <c r="C726" s="100" t="s">
        <v>639</v>
      </c>
      <c r="D726" s="100"/>
      <c r="E726" s="100" t="s">
        <v>614</v>
      </c>
      <c r="F726" s="100">
        <v>128</v>
      </c>
      <c r="G726" s="100" t="s">
        <v>37</v>
      </c>
      <c r="H726" s="100" t="s">
        <v>249</v>
      </c>
      <c r="I726" s="101">
        <v>13.41</v>
      </c>
      <c r="J726" s="144"/>
      <c r="K726" s="184" t="s">
        <v>31</v>
      </c>
      <c r="L726" s="138" t="s">
        <v>740</v>
      </c>
      <c r="M726" s="102">
        <v>49.4</v>
      </c>
      <c r="N726" s="139">
        <f t="shared" si="89"/>
        <v>17.98</v>
      </c>
      <c r="O726" s="140" t="str">
        <f t="shared" si="90"/>
        <v/>
      </c>
      <c r="P726" s="189">
        <f t="shared" si="91"/>
        <v>662.45399999999995</v>
      </c>
      <c r="Q726" s="189" t="e">
        <f t="shared" si="92"/>
        <v>#VALUE!</v>
      </c>
      <c r="R726" s="189" t="e">
        <f t="shared" si="93"/>
        <v>#VALUE!</v>
      </c>
      <c r="S726" s="43" t="str">
        <f t="shared" si="94"/>
        <v>A</v>
      </c>
      <c r="T726" s="43">
        <f t="shared" si="95"/>
        <v>17.98</v>
      </c>
      <c r="U726" s="43">
        <f t="shared" si="96"/>
        <v>0</v>
      </c>
      <c r="V726" s="43">
        <f>IF(N726&lt;&gt;0,IF(N726=SVS,0,IF(N726=SVSg,0,IF(N726=Stundenverrechnungssatz!G767,0,IF(N726=Stundenverrechnungssatz!I767,0,IF(N726=Stundenverrechnungssatz!K767,0,IF(N726=Stundenverrechnungssatz!M767,0,1)))))))</f>
        <v>0</v>
      </c>
    </row>
    <row r="727" spans="1:23" s="44" customFormat="1" ht="15" customHeight="1" x14ac:dyDescent="0.2">
      <c r="A727" s="51">
        <v>722</v>
      </c>
      <c r="B727" s="99">
        <v>1</v>
      </c>
      <c r="C727" s="100" t="s">
        <v>639</v>
      </c>
      <c r="D727" s="100"/>
      <c r="E727" s="100" t="s">
        <v>614</v>
      </c>
      <c r="F727" s="100">
        <v>129</v>
      </c>
      <c r="G727" s="100" t="s">
        <v>37</v>
      </c>
      <c r="H727" s="100" t="s">
        <v>249</v>
      </c>
      <c r="I727" s="101">
        <v>14.29</v>
      </c>
      <c r="J727" s="144"/>
      <c r="K727" s="184" t="s">
        <v>31</v>
      </c>
      <c r="L727" s="138" t="s">
        <v>740</v>
      </c>
      <c r="M727" s="102">
        <v>49.4</v>
      </c>
      <c r="N727" s="139">
        <f t="shared" si="89"/>
        <v>17.98</v>
      </c>
      <c r="O727" s="140" t="str">
        <f t="shared" si="90"/>
        <v/>
      </c>
      <c r="P727" s="189">
        <f t="shared" si="91"/>
        <v>705.92599999999993</v>
      </c>
      <c r="Q727" s="189" t="e">
        <f t="shared" si="92"/>
        <v>#VALUE!</v>
      </c>
      <c r="R727" s="189" t="e">
        <f t="shared" si="93"/>
        <v>#VALUE!</v>
      </c>
      <c r="S727" s="43" t="str">
        <f t="shared" si="94"/>
        <v>A</v>
      </c>
      <c r="T727" s="43">
        <f t="shared" si="95"/>
        <v>17.98</v>
      </c>
      <c r="U727" s="43">
        <f t="shared" si="96"/>
        <v>0</v>
      </c>
      <c r="V727" s="43">
        <f>IF(N727&lt;&gt;0,IF(N727=SVS,0,IF(N727=SVSg,0,IF(N727=Stundenverrechnungssatz!G768,0,IF(N727=Stundenverrechnungssatz!I768,0,IF(N727=Stundenverrechnungssatz!K768,0,IF(N727=Stundenverrechnungssatz!M768,0,1)))))))</f>
        <v>0</v>
      </c>
    </row>
    <row r="728" spans="1:23" s="44" customFormat="1" ht="15" customHeight="1" x14ac:dyDescent="0.2">
      <c r="A728" s="99">
        <v>723</v>
      </c>
      <c r="B728" s="99">
        <v>1</v>
      </c>
      <c r="C728" s="100" t="s">
        <v>639</v>
      </c>
      <c r="D728" s="100"/>
      <c r="E728" s="100" t="s">
        <v>614</v>
      </c>
      <c r="F728" s="100">
        <v>130</v>
      </c>
      <c r="G728" s="100" t="s">
        <v>37</v>
      </c>
      <c r="H728" s="100" t="s">
        <v>249</v>
      </c>
      <c r="I728" s="101">
        <v>14.66</v>
      </c>
      <c r="J728" s="144"/>
      <c r="K728" s="184" t="s">
        <v>31</v>
      </c>
      <c r="L728" s="138" t="s">
        <v>740</v>
      </c>
      <c r="M728" s="102">
        <v>49.4</v>
      </c>
      <c r="N728" s="139">
        <f t="shared" si="89"/>
        <v>17.98</v>
      </c>
      <c r="O728" s="140" t="str">
        <f t="shared" si="90"/>
        <v/>
      </c>
      <c r="P728" s="189">
        <f t="shared" si="91"/>
        <v>724.20399999999995</v>
      </c>
      <c r="Q728" s="189" t="e">
        <f t="shared" si="92"/>
        <v>#VALUE!</v>
      </c>
      <c r="R728" s="189" t="e">
        <f t="shared" si="93"/>
        <v>#VALUE!</v>
      </c>
      <c r="S728" s="43" t="str">
        <f t="shared" si="94"/>
        <v>A</v>
      </c>
      <c r="T728" s="43">
        <f t="shared" si="95"/>
        <v>17.98</v>
      </c>
      <c r="U728" s="43">
        <f t="shared" si="96"/>
        <v>0</v>
      </c>
      <c r="V728" s="43">
        <f>IF(N728&lt;&gt;0,IF(N728=SVS,0,IF(N728=SVSg,0,IF(N728=Stundenverrechnungssatz!G769,0,IF(N728=Stundenverrechnungssatz!I769,0,IF(N728=Stundenverrechnungssatz!K769,0,IF(N728=Stundenverrechnungssatz!M769,0,1)))))))</f>
        <v>0</v>
      </c>
    </row>
    <row r="729" spans="1:23" s="44" customFormat="1" ht="15" customHeight="1" x14ac:dyDescent="0.2">
      <c r="A729" s="51">
        <v>724</v>
      </c>
      <c r="B729" s="99">
        <v>1</v>
      </c>
      <c r="C729" s="100" t="s">
        <v>639</v>
      </c>
      <c r="D729" s="100"/>
      <c r="E729" s="100" t="s">
        <v>614</v>
      </c>
      <c r="F729" s="100">
        <v>131</v>
      </c>
      <c r="G729" s="100" t="s">
        <v>37</v>
      </c>
      <c r="H729" s="100" t="s">
        <v>249</v>
      </c>
      <c r="I729" s="101">
        <v>21.65</v>
      </c>
      <c r="J729" s="144"/>
      <c r="K729" s="184" t="s">
        <v>31</v>
      </c>
      <c r="L729" s="138" t="s">
        <v>740</v>
      </c>
      <c r="M729" s="102">
        <v>49.4</v>
      </c>
      <c r="N729" s="139">
        <f t="shared" si="89"/>
        <v>17.98</v>
      </c>
      <c r="O729" s="140" t="str">
        <f t="shared" si="90"/>
        <v/>
      </c>
      <c r="P729" s="189">
        <f t="shared" si="91"/>
        <v>1069.51</v>
      </c>
      <c r="Q729" s="189" t="e">
        <f t="shared" si="92"/>
        <v>#VALUE!</v>
      </c>
      <c r="R729" s="189" t="e">
        <f t="shared" si="93"/>
        <v>#VALUE!</v>
      </c>
      <c r="S729" s="43" t="str">
        <f t="shared" si="94"/>
        <v>A</v>
      </c>
      <c r="T729" s="43">
        <f t="shared" si="95"/>
        <v>17.98</v>
      </c>
      <c r="U729" s="43">
        <f t="shared" si="96"/>
        <v>0</v>
      </c>
      <c r="V729" s="43">
        <f>IF(N729&lt;&gt;0,IF(N729=SVS,0,IF(N729=SVSg,0,IF(N729=Stundenverrechnungssatz!G770,0,IF(N729=Stundenverrechnungssatz!I770,0,IF(N729=Stundenverrechnungssatz!K770,0,IF(N729=Stundenverrechnungssatz!M770,0,1)))))))</f>
        <v>0</v>
      </c>
    </row>
    <row r="730" spans="1:23" s="44" customFormat="1" ht="15" customHeight="1" x14ac:dyDescent="0.2">
      <c r="A730" s="99">
        <v>725</v>
      </c>
      <c r="B730" s="99">
        <v>1</v>
      </c>
      <c r="C730" s="100" t="s">
        <v>639</v>
      </c>
      <c r="D730" s="100"/>
      <c r="E730" s="100" t="s">
        <v>614</v>
      </c>
      <c r="F730" s="100">
        <v>132</v>
      </c>
      <c r="G730" s="100" t="s">
        <v>374</v>
      </c>
      <c r="H730" s="100" t="s">
        <v>249</v>
      </c>
      <c r="I730" s="101">
        <v>3.19</v>
      </c>
      <c r="J730" s="144"/>
      <c r="K730" s="184" t="s">
        <v>52</v>
      </c>
      <c r="L730" s="138"/>
      <c r="M730" s="102">
        <v>247.01</v>
      </c>
      <c r="N730" s="139">
        <f t="shared" si="89"/>
        <v>17.98</v>
      </c>
      <c r="O730" s="140" t="str">
        <f t="shared" si="90"/>
        <v/>
      </c>
      <c r="P730" s="189">
        <f t="shared" si="91"/>
        <v>787.96190000000001</v>
      </c>
      <c r="Q730" s="189" t="e">
        <f t="shared" si="92"/>
        <v>#VALUE!</v>
      </c>
      <c r="R730" s="189" t="e">
        <f t="shared" si="93"/>
        <v>#VALUE!</v>
      </c>
      <c r="S730" s="43" t="str">
        <f t="shared" si="94"/>
        <v>K</v>
      </c>
      <c r="T730" s="43">
        <f t="shared" si="95"/>
        <v>17.98</v>
      </c>
      <c r="U730" s="43">
        <f t="shared" si="96"/>
        <v>0</v>
      </c>
      <c r="V730" s="43">
        <f>IF(N730&lt;&gt;0,IF(N730=SVS,0,IF(N730=SVSg,0,IF(N730=Stundenverrechnungssatz!G771,0,IF(N730=Stundenverrechnungssatz!I771,0,IF(N730=Stundenverrechnungssatz!K771,0,IF(N730=Stundenverrechnungssatz!M771,0,1)))))))</f>
        <v>0</v>
      </c>
    </row>
    <row r="731" spans="1:23" s="44" customFormat="1" ht="15" customHeight="1" x14ac:dyDescent="0.2">
      <c r="A731" s="51">
        <v>726</v>
      </c>
      <c r="B731" s="99">
        <v>1</v>
      </c>
      <c r="C731" s="100" t="s">
        <v>639</v>
      </c>
      <c r="D731" s="100"/>
      <c r="E731" s="100" t="s">
        <v>614</v>
      </c>
      <c r="F731" s="100"/>
      <c r="G731" s="100" t="s">
        <v>621</v>
      </c>
      <c r="H731" s="100" t="s">
        <v>486</v>
      </c>
      <c r="I731" s="101">
        <v>25.54</v>
      </c>
      <c r="J731" s="144"/>
      <c r="K731" s="184" t="s">
        <v>51</v>
      </c>
      <c r="L731" s="138"/>
      <c r="M731" s="102">
        <v>98.8</v>
      </c>
      <c r="N731" s="139">
        <f t="shared" si="89"/>
        <v>17.98</v>
      </c>
      <c r="O731" s="140" t="str">
        <f t="shared" si="90"/>
        <v/>
      </c>
      <c r="P731" s="189">
        <f t="shared" si="91"/>
        <v>2523.3519999999999</v>
      </c>
      <c r="Q731" s="189" t="e">
        <f t="shared" si="92"/>
        <v>#VALUE!</v>
      </c>
      <c r="R731" s="189" t="e">
        <f t="shared" si="93"/>
        <v>#VALUE!</v>
      </c>
      <c r="S731" s="43" t="str">
        <f t="shared" si="94"/>
        <v>F</v>
      </c>
      <c r="T731" s="43">
        <f t="shared" si="95"/>
        <v>17.98</v>
      </c>
      <c r="U731" s="43">
        <f t="shared" si="96"/>
        <v>0</v>
      </c>
      <c r="V731" s="43">
        <f>IF(N731&lt;&gt;0,IF(N731=SVS,0,IF(N731=SVSg,0,IF(N731=Stundenverrechnungssatz!G772,0,IF(N731=Stundenverrechnungssatz!I772,0,IF(N731=Stundenverrechnungssatz!K772,0,IF(N731=Stundenverrechnungssatz!M772,0,1)))))))</f>
        <v>0</v>
      </c>
    </row>
    <row r="732" spans="1:23" s="44" customFormat="1" ht="15" customHeight="1" x14ac:dyDescent="0.2">
      <c r="A732" s="99">
        <v>727</v>
      </c>
      <c r="B732" s="99">
        <v>1</v>
      </c>
      <c r="C732" s="100" t="s">
        <v>639</v>
      </c>
      <c r="D732" s="100"/>
      <c r="E732" s="100" t="s">
        <v>614</v>
      </c>
      <c r="F732" s="100">
        <v>133</v>
      </c>
      <c r="G732" s="100" t="s">
        <v>37</v>
      </c>
      <c r="H732" s="100" t="s">
        <v>249</v>
      </c>
      <c r="I732" s="101">
        <v>23.81</v>
      </c>
      <c r="J732" s="144"/>
      <c r="K732" s="184" t="s">
        <v>31</v>
      </c>
      <c r="L732" s="138" t="s">
        <v>740</v>
      </c>
      <c r="M732" s="102">
        <v>49.4</v>
      </c>
      <c r="N732" s="139">
        <f t="shared" si="89"/>
        <v>17.98</v>
      </c>
      <c r="O732" s="140" t="str">
        <f t="shared" si="90"/>
        <v/>
      </c>
      <c r="P732" s="189">
        <f t="shared" si="91"/>
        <v>1176.2139999999999</v>
      </c>
      <c r="Q732" s="189" t="e">
        <f t="shared" si="92"/>
        <v>#VALUE!</v>
      </c>
      <c r="R732" s="189" t="e">
        <f t="shared" si="93"/>
        <v>#VALUE!</v>
      </c>
      <c r="S732" s="43" t="str">
        <f t="shared" si="94"/>
        <v>A</v>
      </c>
      <c r="T732" s="43">
        <f t="shared" si="95"/>
        <v>17.98</v>
      </c>
      <c r="U732" s="43">
        <f t="shared" si="96"/>
        <v>0</v>
      </c>
      <c r="V732" s="43">
        <f>IF(N732&lt;&gt;0,IF(N732=SVS,0,IF(N732=SVSg,0,IF(N732=Stundenverrechnungssatz!G773,0,IF(N732=Stundenverrechnungssatz!I773,0,IF(N732=Stundenverrechnungssatz!K773,0,IF(N732=Stundenverrechnungssatz!M773,0,1)))))))</f>
        <v>0</v>
      </c>
    </row>
    <row r="733" spans="1:23" s="44" customFormat="1" ht="15" customHeight="1" x14ac:dyDescent="0.2">
      <c r="A733" s="51">
        <v>728</v>
      </c>
      <c r="B733" s="99">
        <v>1</v>
      </c>
      <c r="C733" s="100" t="s">
        <v>639</v>
      </c>
      <c r="D733" s="100"/>
      <c r="E733" s="100" t="s">
        <v>614</v>
      </c>
      <c r="F733" s="100">
        <v>134</v>
      </c>
      <c r="G733" s="100" t="s">
        <v>37</v>
      </c>
      <c r="H733" s="100" t="s">
        <v>249</v>
      </c>
      <c r="I733" s="101">
        <v>12.28</v>
      </c>
      <c r="J733" s="144"/>
      <c r="K733" s="184" t="s">
        <v>31</v>
      </c>
      <c r="L733" s="138" t="s">
        <v>740</v>
      </c>
      <c r="M733" s="102">
        <v>49.4</v>
      </c>
      <c r="N733" s="139">
        <f t="shared" si="89"/>
        <v>17.98</v>
      </c>
      <c r="O733" s="140" t="str">
        <f t="shared" si="90"/>
        <v/>
      </c>
      <c r="P733" s="189">
        <f t="shared" si="91"/>
        <v>606.63199999999995</v>
      </c>
      <c r="Q733" s="189" t="e">
        <f t="shared" si="92"/>
        <v>#VALUE!</v>
      </c>
      <c r="R733" s="189" t="e">
        <f t="shared" si="93"/>
        <v>#VALUE!</v>
      </c>
      <c r="S733" s="43" t="str">
        <f t="shared" si="94"/>
        <v>A</v>
      </c>
      <c r="T733" s="43">
        <f t="shared" si="95"/>
        <v>17.98</v>
      </c>
      <c r="U733" s="43">
        <f t="shared" si="96"/>
        <v>0</v>
      </c>
      <c r="V733" s="43">
        <f>IF(N733&lt;&gt;0,IF(N733=SVS,0,IF(N733=SVSg,0,IF(N733=Stundenverrechnungssatz!G774,0,IF(N733=Stundenverrechnungssatz!I774,0,IF(N733=Stundenverrechnungssatz!K774,0,IF(N733=Stundenverrechnungssatz!M774,0,1)))))))</f>
        <v>0</v>
      </c>
    </row>
    <row r="734" spans="1:23" s="44" customFormat="1" ht="15" customHeight="1" x14ac:dyDescent="0.2">
      <c r="A734" s="99">
        <v>729</v>
      </c>
      <c r="B734" s="99">
        <v>1</v>
      </c>
      <c r="C734" s="100" t="s">
        <v>639</v>
      </c>
      <c r="D734" s="100"/>
      <c r="E734" s="100" t="s">
        <v>614</v>
      </c>
      <c r="F734" s="100">
        <v>135</v>
      </c>
      <c r="G734" s="100" t="s">
        <v>37</v>
      </c>
      <c r="H734" s="100" t="s">
        <v>249</v>
      </c>
      <c r="I734" s="101">
        <v>11.66</v>
      </c>
      <c r="J734" s="144"/>
      <c r="K734" s="184" t="s">
        <v>31</v>
      </c>
      <c r="L734" s="138" t="s">
        <v>740</v>
      </c>
      <c r="M734" s="102">
        <v>49.4</v>
      </c>
      <c r="N734" s="139">
        <f t="shared" si="89"/>
        <v>17.98</v>
      </c>
      <c r="O734" s="140" t="str">
        <f t="shared" si="90"/>
        <v/>
      </c>
      <c r="P734" s="189">
        <f t="shared" si="91"/>
        <v>576.00400000000002</v>
      </c>
      <c r="Q734" s="189" t="e">
        <f t="shared" si="92"/>
        <v>#VALUE!</v>
      </c>
      <c r="R734" s="189" t="e">
        <f t="shared" si="93"/>
        <v>#VALUE!</v>
      </c>
      <c r="S734" s="43" t="str">
        <f t="shared" si="94"/>
        <v>A</v>
      </c>
      <c r="T734" s="43">
        <f t="shared" si="95"/>
        <v>17.98</v>
      </c>
      <c r="U734" s="43">
        <f t="shared" si="96"/>
        <v>0</v>
      </c>
      <c r="V734" s="43">
        <f>IF(N734&lt;&gt;0,IF(N734=SVS,0,IF(N734=SVSg,0,IF(N734=Stundenverrechnungssatz!G775,0,IF(N734=Stundenverrechnungssatz!I775,0,IF(N734=Stundenverrechnungssatz!K775,0,IF(N734=Stundenverrechnungssatz!M775,0,1)))))))</f>
        <v>0</v>
      </c>
    </row>
    <row r="735" spans="1:23" s="45" customFormat="1" ht="15" customHeight="1" x14ac:dyDescent="0.2">
      <c r="A735" s="51">
        <v>730</v>
      </c>
      <c r="B735" s="99">
        <v>1</v>
      </c>
      <c r="C735" s="100" t="s">
        <v>639</v>
      </c>
      <c r="D735" s="100"/>
      <c r="E735" s="100" t="s">
        <v>614</v>
      </c>
      <c r="F735" s="100">
        <v>136</v>
      </c>
      <c r="G735" s="100" t="s">
        <v>37</v>
      </c>
      <c r="H735" s="100" t="s">
        <v>249</v>
      </c>
      <c r="I735" s="101">
        <v>12.59</v>
      </c>
      <c r="J735" s="144"/>
      <c r="K735" s="184" t="s">
        <v>31</v>
      </c>
      <c r="L735" s="138" t="s">
        <v>740</v>
      </c>
      <c r="M735" s="102">
        <v>49.4</v>
      </c>
      <c r="N735" s="139">
        <f t="shared" si="89"/>
        <v>17.98</v>
      </c>
      <c r="O735" s="140" t="str">
        <f t="shared" si="90"/>
        <v/>
      </c>
      <c r="P735" s="189">
        <f t="shared" si="91"/>
        <v>621.94600000000003</v>
      </c>
      <c r="Q735" s="189" t="e">
        <f t="shared" si="92"/>
        <v>#VALUE!</v>
      </c>
      <c r="R735" s="189" t="e">
        <f t="shared" si="93"/>
        <v>#VALUE!</v>
      </c>
      <c r="S735" s="43" t="str">
        <f t="shared" si="94"/>
        <v>A</v>
      </c>
      <c r="T735" s="43">
        <f t="shared" si="95"/>
        <v>17.98</v>
      </c>
      <c r="U735" s="43">
        <f t="shared" si="96"/>
        <v>0</v>
      </c>
      <c r="V735" s="43">
        <f>IF(N735&lt;&gt;0,IF(N735=SVS,0,IF(N735=SVSg,0,IF(N735=Stundenverrechnungssatz!G776,0,IF(N735=Stundenverrechnungssatz!I776,0,IF(N735=Stundenverrechnungssatz!K776,0,IF(N735=Stundenverrechnungssatz!M776,0,1)))))))</f>
        <v>0</v>
      </c>
      <c r="W735" s="44"/>
    </row>
    <row r="736" spans="1:23" s="45" customFormat="1" ht="15" customHeight="1" x14ac:dyDescent="0.2">
      <c r="A736" s="99">
        <v>731</v>
      </c>
      <c r="B736" s="99">
        <v>1</v>
      </c>
      <c r="C736" s="100" t="s">
        <v>639</v>
      </c>
      <c r="D736" s="100"/>
      <c r="E736" s="100" t="s">
        <v>614</v>
      </c>
      <c r="F736" s="100">
        <v>137</v>
      </c>
      <c r="G736" s="100" t="s">
        <v>37</v>
      </c>
      <c r="H736" s="100" t="s">
        <v>249</v>
      </c>
      <c r="I736" s="101">
        <v>16.43</v>
      </c>
      <c r="J736" s="144"/>
      <c r="K736" s="184" t="s">
        <v>31</v>
      </c>
      <c r="L736" s="138" t="s">
        <v>740</v>
      </c>
      <c r="M736" s="102">
        <v>49.4</v>
      </c>
      <c r="N736" s="139">
        <f t="shared" si="89"/>
        <v>17.98</v>
      </c>
      <c r="O736" s="140" t="str">
        <f t="shared" si="90"/>
        <v/>
      </c>
      <c r="P736" s="189">
        <f t="shared" si="91"/>
        <v>811.64199999999994</v>
      </c>
      <c r="Q736" s="189" t="e">
        <f t="shared" si="92"/>
        <v>#VALUE!</v>
      </c>
      <c r="R736" s="189" t="e">
        <f t="shared" si="93"/>
        <v>#VALUE!</v>
      </c>
      <c r="S736" s="43" t="str">
        <f t="shared" si="94"/>
        <v>A</v>
      </c>
      <c r="T736" s="43">
        <f t="shared" si="95"/>
        <v>17.98</v>
      </c>
      <c r="U736" s="43">
        <f t="shared" si="96"/>
        <v>0</v>
      </c>
      <c r="V736" s="43">
        <f>IF(N736&lt;&gt;0,IF(N736=SVS,0,IF(N736=SVSg,0,IF(N736=Stundenverrechnungssatz!G777,0,IF(N736=Stundenverrechnungssatz!I777,0,IF(N736=Stundenverrechnungssatz!K777,0,IF(N736=Stundenverrechnungssatz!M777,0,1)))))))</f>
        <v>0</v>
      </c>
      <c r="W736" s="44"/>
    </row>
    <row r="737" spans="1:23" s="45" customFormat="1" ht="15" customHeight="1" x14ac:dyDescent="0.2">
      <c r="A737" s="51">
        <v>732</v>
      </c>
      <c r="B737" s="99">
        <v>1</v>
      </c>
      <c r="C737" s="100" t="s">
        <v>639</v>
      </c>
      <c r="D737" s="100"/>
      <c r="E737" s="100" t="s">
        <v>614</v>
      </c>
      <c r="F737" s="100">
        <v>138</v>
      </c>
      <c r="G737" s="100" t="s">
        <v>412</v>
      </c>
      <c r="H737" s="100" t="s">
        <v>486</v>
      </c>
      <c r="I737" s="101">
        <v>10.51</v>
      </c>
      <c r="J737" s="144"/>
      <c r="K737" s="184" t="s">
        <v>33</v>
      </c>
      <c r="L737" s="138"/>
      <c r="M737" s="102">
        <v>0</v>
      </c>
      <c r="N737" s="139">
        <f t="shared" si="89"/>
        <v>17.98</v>
      </c>
      <c r="O737" s="140">
        <f t="shared" si="90"/>
        <v>1.0000000000000001E-5</v>
      </c>
      <c r="P737" s="189">
        <f t="shared" si="91"/>
        <v>0</v>
      </c>
      <c r="Q737" s="189">
        <f t="shared" si="92"/>
        <v>0</v>
      </c>
      <c r="R737" s="189">
        <f t="shared" si="93"/>
        <v>0</v>
      </c>
      <c r="S737" s="43" t="str">
        <f t="shared" si="94"/>
        <v>N</v>
      </c>
      <c r="T737" s="43">
        <f t="shared" si="95"/>
        <v>17.98</v>
      </c>
      <c r="U737" s="43">
        <f t="shared" si="96"/>
        <v>0</v>
      </c>
      <c r="V737" s="43">
        <f>IF(N737&lt;&gt;0,IF(N737=SVS,0,IF(N737=SVSg,0,IF(N737=Stundenverrechnungssatz!G778,0,IF(N737=Stundenverrechnungssatz!I778,0,IF(N737=Stundenverrechnungssatz!K778,0,IF(N737=Stundenverrechnungssatz!M778,0,1)))))))</f>
        <v>0</v>
      </c>
      <c r="W737" s="44"/>
    </row>
    <row r="738" spans="1:23" s="44" customFormat="1" ht="11.25" x14ac:dyDescent="0.2">
      <c r="A738" s="99">
        <v>733</v>
      </c>
      <c r="B738" s="99">
        <v>1</v>
      </c>
      <c r="C738" s="100" t="s">
        <v>639</v>
      </c>
      <c r="D738" s="100"/>
      <c r="E738" s="100" t="s">
        <v>614</v>
      </c>
      <c r="F738" s="100"/>
      <c r="G738" s="100" t="s">
        <v>734</v>
      </c>
      <c r="H738" s="100" t="s">
        <v>486</v>
      </c>
      <c r="I738" s="101">
        <v>16.489999999999998</v>
      </c>
      <c r="J738" s="144"/>
      <c r="K738" s="184" t="s">
        <v>52</v>
      </c>
      <c r="L738" s="138"/>
      <c r="M738" s="102">
        <v>247.01</v>
      </c>
      <c r="N738" s="139">
        <f t="shared" si="89"/>
        <v>17.98</v>
      </c>
      <c r="O738" s="140" t="str">
        <f t="shared" si="90"/>
        <v/>
      </c>
      <c r="P738" s="189">
        <f t="shared" si="91"/>
        <v>4073.1948999999995</v>
      </c>
      <c r="Q738" s="189" t="e">
        <f t="shared" si="92"/>
        <v>#VALUE!</v>
      </c>
      <c r="R738" s="189" t="e">
        <f t="shared" si="93"/>
        <v>#VALUE!</v>
      </c>
      <c r="S738" s="43" t="str">
        <f t="shared" si="94"/>
        <v>K</v>
      </c>
      <c r="T738" s="43">
        <f t="shared" si="95"/>
        <v>17.98</v>
      </c>
      <c r="U738" s="43">
        <f t="shared" si="96"/>
        <v>0</v>
      </c>
      <c r="V738" s="43">
        <f>IF(N738&lt;&gt;0,IF(N738=SVS,0,IF(N738=SVSg,0,IF(N738=Stundenverrechnungssatz!G779,0,IF(N738=Stundenverrechnungssatz!I779,0,IF(N738=Stundenverrechnungssatz!K779,0,IF(N738=Stundenverrechnungssatz!M779,0,1)))))))</f>
        <v>0</v>
      </c>
    </row>
    <row r="739" spans="1:23" s="44" customFormat="1" ht="15" customHeight="1" x14ac:dyDescent="0.2">
      <c r="A739" s="51">
        <v>734</v>
      </c>
      <c r="B739" s="99">
        <v>1</v>
      </c>
      <c r="C739" s="100" t="s">
        <v>639</v>
      </c>
      <c r="D739" s="100"/>
      <c r="E739" s="100" t="s">
        <v>614</v>
      </c>
      <c r="F739" s="100">
        <v>139</v>
      </c>
      <c r="G739" s="100" t="s">
        <v>37</v>
      </c>
      <c r="H739" s="100" t="s">
        <v>249</v>
      </c>
      <c r="I739" s="101">
        <v>23.91</v>
      </c>
      <c r="J739" s="144"/>
      <c r="K739" s="184" t="s">
        <v>31</v>
      </c>
      <c r="L739" s="138" t="s">
        <v>740</v>
      </c>
      <c r="M739" s="102">
        <v>49.4</v>
      </c>
      <c r="N739" s="139">
        <f t="shared" si="89"/>
        <v>17.98</v>
      </c>
      <c r="O739" s="140" t="str">
        <f t="shared" si="90"/>
        <v/>
      </c>
      <c r="P739" s="189">
        <f t="shared" si="91"/>
        <v>1181.154</v>
      </c>
      <c r="Q739" s="189" t="e">
        <f t="shared" si="92"/>
        <v>#VALUE!</v>
      </c>
      <c r="R739" s="189" t="e">
        <f t="shared" si="93"/>
        <v>#VALUE!</v>
      </c>
      <c r="S739" s="43" t="str">
        <f t="shared" si="94"/>
        <v>A</v>
      </c>
      <c r="T739" s="43">
        <f t="shared" si="95"/>
        <v>17.98</v>
      </c>
      <c r="U739" s="43">
        <f t="shared" si="96"/>
        <v>0</v>
      </c>
      <c r="V739" s="43">
        <f>IF(N739&lt;&gt;0,IF(N739=SVS,0,IF(N739=SVSg,0,IF(N739=Stundenverrechnungssatz!G780,0,IF(N739=Stundenverrechnungssatz!I780,0,IF(N739=Stundenverrechnungssatz!K780,0,IF(N739=Stundenverrechnungssatz!M780,0,1)))))))</f>
        <v>0</v>
      </c>
    </row>
    <row r="740" spans="1:23" s="44" customFormat="1" ht="15" customHeight="1" x14ac:dyDescent="0.2">
      <c r="A740" s="99">
        <v>735</v>
      </c>
      <c r="B740" s="99">
        <v>1</v>
      </c>
      <c r="C740" s="100" t="s">
        <v>639</v>
      </c>
      <c r="D740" s="100"/>
      <c r="E740" s="100" t="s">
        <v>614</v>
      </c>
      <c r="F740" s="100">
        <v>140</v>
      </c>
      <c r="G740" s="100" t="s">
        <v>37</v>
      </c>
      <c r="H740" s="100" t="s">
        <v>249</v>
      </c>
      <c r="I740" s="101">
        <v>27.33</v>
      </c>
      <c r="J740" s="144"/>
      <c r="K740" s="184" t="s">
        <v>31</v>
      </c>
      <c r="L740" s="138" t="s">
        <v>740</v>
      </c>
      <c r="M740" s="102">
        <v>49.4</v>
      </c>
      <c r="N740" s="139">
        <f t="shared" si="89"/>
        <v>17.98</v>
      </c>
      <c r="O740" s="140" t="str">
        <f t="shared" si="90"/>
        <v/>
      </c>
      <c r="P740" s="189">
        <f t="shared" si="91"/>
        <v>1350.1019999999999</v>
      </c>
      <c r="Q740" s="189" t="e">
        <f t="shared" si="92"/>
        <v>#VALUE!</v>
      </c>
      <c r="R740" s="189" t="e">
        <f t="shared" si="93"/>
        <v>#VALUE!</v>
      </c>
      <c r="S740" s="43" t="str">
        <f t="shared" si="94"/>
        <v>A</v>
      </c>
      <c r="T740" s="43">
        <f t="shared" si="95"/>
        <v>17.98</v>
      </c>
      <c r="U740" s="43">
        <f t="shared" si="96"/>
        <v>0</v>
      </c>
      <c r="V740" s="43">
        <f>IF(N740&lt;&gt;0,IF(N740=SVS,0,IF(N740=SVSg,0,IF(N740=Stundenverrechnungssatz!G781,0,IF(N740=Stundenverrechnungssatz!I781,0,IF(N740=Stundenverrechnungssatz!K781,0,IF(N740=Stundenverrechnungssatz!M781,0,1)))))))</f>
        <v>0</v>
      </c>
    </row>
    <row r="741" spans="1:23" s="44" customFormat="1" ht="15" customHeight="1" x14ac:dyDescent="0.2">
      <c r="A741" s="51">
        <v>736</v>
      </c>
      <c r="B741" s="99">
        <v>1</v>
      </c>
      <c r="C741" s="100" t="s">
        <v>639</v>
      </c>
      <c r="D741" s="100"/>
      <c r="E741" s="100" t="s">
        <v>614</v>
      </c>
      <c r="F741" s="100">
        <v>141</v>
      </c>
      <c r="G741" s="100" t="s">
        <v>203</v>
      </c>
      <c r="H741" s="100" t="s">
        <v>486</v>
      </c>
      <c r="I741" s="101">
        <v>1.61</v>
      </c>
      <c r="J741" s="144"/>
      <c r="K741" s="184" t="s">
        <v>33</v>
      </c>
      <c r="L741" s="138"/>
      <c r="M741" s="102">
        <v>0</v>
      </c>
      <c r="N741" s="139">
        <f t="shared" si="89"/>
        <v>17.98</v>
      </c>
      <c r="O741" s="140">
        <f t="shared" si="90"/>
        <v>1.0000000000000001E-5</v>
      </c>
      <c r="P741" s="189">
        <f t="shared" si="91"/>
        <v>0</v>
      </c>
      <c r="Q741" s="189">
        <f t="shared" si="92"/>
        <v>0</v>
      </c>
      <c r="R741" s="189">
        <f t="shared" si="93"/>
        <v>0</v>
      </c>
      <c r="S741" s="43" t="str">
        <f t="shared" si="94"/>
        <v>N</v>
      </c>
      <c r="T741" s="43">
        <f t="shared" si="95"/>
        <v>17.98</v>
      </c>
      <c r="U741" s="43">
        <f t="shared" si="96"/>
        <v>0</v>
      </c>
      <c r="V741" s="43">
        <f>IF(N741&lt;&gt;0,IF(N741=SVS,0,IF(N741=SVSg,0,IF(N741=Stundenverrechnungssatz!G782,0,IF(N741=Stundenverrechnungssatz!I782,0,IF(N741=Stundenverrechnungssatz!K782,0,IF(N741=Stundenverrechnungssatz!M782,0,1)))))))</f>
        <v>0</v>
      </c>
    </row>
    <row r="742" spans="1:23" s="44" customFormat="1" ht="15" customHeight="1" x14ac:dyDescent="0.2">
      <c r="A742" s="99">
        <v>737</v>
      </c>
      <c r="B742" s="99">
        <v>1</v>
      </c>
      <c r="C742" s="100" t="s">
        <v>639</v>
      </c>
      <c r="D742" s="100"/>
      <c r="E742" s="100" t="s">
        <v>614</v>
      </c>
      <c r="F742" s="100"/>
      <c r="G742" s="100" t="s">
        <v>622</v>
      </c>
      <c r="H742" s="100" t="s">
        <v>504</v>
      </c>
      <c r="I742" s="101">
        <v>7.76</v>
      </c>
      <c r="J742" s="144"/>
      <c r="K742" s="184" t="s">
        <v>33</v>
      </c>
      <c r="L742" s="138"/>
      <c r="M742" s="102">
        <v>0</v>
      </c>
      <c r="N742" s="139">
        <f t="shared" si="89"/>
        <v>17.98</v>
      </c>
      <c r="O742" s="140">
        <f t="shared" si="90"/>
        <v>1.0000000000000001E-5</v>
      </c>
      <c r="P742" s="189">
        <f t="shared" si="91"/>
        <v>0</v>
      </c>
      <c r="Q742" s="189">
        <f t="shared" si="92"/>
        <v>0</v>
      </c>
      <c r="R742" s="189">
        <f t="shared" si="93"/>
        <v>0</v>
      </c>
      <c r="S742" s="43" t="str">
        <f t="shared" si="94"/>
        <v>N</v>
      </c>
      <c r="T742" s="43">
        <f t="shared" si="95"/>
        <v>17.98</v>
      </c>
      <c r="U742" s="43">
        <f t="shared" si="96"/>
        <v>0</v>
      </c>
      <c r="V742" s="43">
        <f>IF(N742&lt;&gt;0,IF(N742=SVS,0,IF(N742=SVSg,0,IF(N742=Stundenverrechnungssatz!G783,0,IF(N742=Stundenverrechnungssatz!I783,0,IF(N742=Stundenverrechnungssatz!K783,0,IF(N742=Stundenverrechnungssatz!M783,0,1)))))))</f>
        <v>0</v>
      </c>
    </row>
    <row r="743" spans="1:23" s="44" customFormat="1" ht="15" customHeight="1" x14ac:dyDescent="0.2">
      <c r="A743" s="51">
        <v>738</v>
      </c>
      <c r="B743" s="99">
        <v>1</v>
      </c>
      <c r="C743" s="100" t="s">
        <v>639</v>
      </c>
      <c r="D743" s="100"/>
      <c r="E743" s="100" t="s">
        <v>614</v>
      </c>
      <c r="F743" s="100"/>
      <c r="G743" s="100" t="s">
        <v>555</v>
      </c>
      <c r="H743" s="100" t="s">
        <v>490</v>
      </c>
      <c r="I743" s="101">
        <v>62.96</v>
      </c>
      <c r="J743" s="144"/>
      <c r="K743" s="184" t="s">
        <v>50</v>
      </c>
      <c r="L743" s="138"/>
      <c r="M743" s="102">
        <v>98.8</v>
      </c>
      <c r="N743" s="139">
        <f t="shared" si="89"/>
        <v>17.98</v>
      </c>
      <c r="O743" s="140" t="str">
        <f t="shared" si="90"/>
        <v/>
      </c>
      <c r="P743" s="189">
        <f t="shared" si="91"/>
        <v>6220.4480000000003</v>
      </c>
      <c r="Q743" s="189" t="e">
        <f t="shared" si="92"/>
        <v>#VALUE!</v>
      </c>
      <c r="R743" s="189" t="e">
        <f t="shared" si="93"/>
        <v>#VALUE!</v>
      </c>
      <c r="S743" s="43" t="str">
        <f t="shared" si="94"/>
        <v>E</v>
      </c>
      <c r="T743" s="43">
        <f t="shared" si="95"/>
        <v>17.98</v>
      </c>
      <c r="U743" s="43">
        <f t="shared" si="96"/>
        <v>0</v>
      </c>
      <c r="V743" s="43">
        <f>IF(N743&lt;&gt;0,IF(N743=SVS,0,IF(N743=SVSg,0,IF(N743=Stundenverrechnungssatz!G784,0,IF(N743=Stundenverrechnungssatz!I784,0,IF(N743=Stundenverrechnungssatz!K784,0,IF(N743=Stundenverrechnungssatz!M784,0,1)))))))</f>
        <v>0</v>
      </c>
    </row>
    <row r="744" spans="1:23" s="44" customFormat="1" ht="15" customHeight="1" x14ac:dyDescent="0.2">
      <c r="A744" s="99">
        <v>739</v>
      </c>
      <c r="B744" s="99">
        <v>1</v>
      </c>
      <c r="C744" s="100" t="s">
        <v>639</v>
      </c>
      <c r="D744" s="100"/>
      <c r="E744" s="100" t="s">
        <v>614</v>
      </c>
      <c r="F744" s="100"/>
      <c r="G744" s="100" t="s">
        <v>556</v>
      </c>
      <c r="H744" s="100" t="s">
        <v>504</v>
      </c>
      <c r="I744" s="101">
        <v>2.63</v>
      </c>
      <c r="J744" s="144"/>
      <c r="K744" s="184" t="s">
        <v>33</v>
      </c>
      <c r="L744" s="138"/>
      <c r="M744" s="102">
        <v>0</v>
      </c>
      <c r="N744" s="139">
        <f t="shared" si="89"/>
        <v>17.98</v>
      </c>
      <c r="O744" s="140">
        <f t="shared" si="90"/>
        <v>1.0000000000000001E-5</v>
      </c>
      <c r="P744" s="189">
        <f t="shared" si="91"/>
        <v>0</v>
      </c>
      <c r="Q744" s="189">
        <f t="shared" si="92"/>
        <v>0</v>
      </c>
      <c r="R744" s="189">
        <f t="shared" si="93"/>
        <v>0</v>
      </c>
      <c r="S744" s="43" t="str">
        <f t="shared" si="94"/>
        <v>N</v>
      </c>
      <c r="T744" s="43">
        <f t="shared" si="95"/>
        <v>17.98</v>
      </c>
      <c r="U744" s="43">
        <f t="shared" si="96"/>
        <v>0</v>
      </c>
      <c r="V744" s="43">
        <f>IF(N744&lt;&gt;0,IF(N744=SVS,0,IF(N744=SVSg,0,IF(N744=Stundenverrechnungssatz!G785,0,IF(N744=Stundenverrechnungssatz!I785,0,IF(N744=Stundenverrechnungssatz!K785,0,IF(N744=Stundenverrechnungssatz!M785,0,1)))))))</f>
        <v>0</v>
      </c>
    </row>
    <row r="745" spans="1:23" s="45" customFormat="1" ht="15" customHeight="1" x14ac:dyDescent="0.2">
      <c r="A745" s="51">
        <v>740</v>
      </c>
      <c r="B745" s="99">
        <v>1</v>
      </c>
      <c r="C745" s="100" t="s">
        <v>639</v>
      </c>
      <c r="D745" s="100"/>
      <c r="E745" s="100" t="s">
        <v>614</v>
      </c>
      <c r="F745" s="100"/>
      <c r="G745" s="100" t="s">
        <v>491</v>
      </c>
      <c r="H745" s="100" t="s">
        <v>490</v>
      </c>
      <c r="I745" s="101">
        <v>55.48</v>
      </c>
      <c r="J745" s="144"/>
      <c r="K745" s="184" t="s">
        <v>50</v>
      </c>
      <c r="L745" s="138"/>
      <c r="M745" s="102">
        <v>98.8</v>
      </c>
      <c r="N745" s="139">
        <f t="shared" si="89"/>
        <v>17.98</v>
      </c>
      <c r="O745" s="140" t="str">
        <f t="shared" si="90"/>
        <v/>
      </c>
      <c r="P745" s="189">
        <f t="shared" si="91"/>
        <v>5481.424</v>
      </c>
      <c r="Q745" s="189" t="e">
        <f t="shared" si="92"/>
        <v>#VALUE!</v>
      </c>
      <c r="R745" s="189" t="e">
        <f t="shared" si="93"/>
        <v>#VALUE!</v>
      </c>
      <c r="S745" s="43" t="str">
        <f t="shared" si="94"/>
        <v>E</v>
      </c>
      <c r="T745" s="43">
        <f t="shared" si="95"/>
        <v>17.98</v>
      </c>
      <c r="U745" s="43">
        <f t="shared" si="96"/>
        <v>0</v>
      </c>
      <c r="V745" s="43">
        <f>IF(N745&lt;&gt;0,IF(N745=SVS,0,IF(N745=SVSg,0,IF(N745=Stundenverrechnungssatz!G786,0,IF(N745=Stundenverrechnungssatz!I786,0,IF(N745=Stundenverrechnungssatz!K786,0,IF(N745=Stundenverrechnungssatz!M786,0,1)))))))</f>
        <v>0</v>
      </c>
      <c r="W745" s="44"/>
    </row>
    <row r="746" spans="1:23" s="44" customFormat="1" ht="15" customHeight="1" x14ac:dyDescent="0.2">
      <c r="A746" s="99">
        <v>741</v>
      </c>
      <c r="B746" s="99">
        <v>1</v>
      </c>
      <c r="C746" s="100" t="s">
        <v>639</v>
      </c>
      <c r="D746" s="100"/>
      <c r="E746" s="100" t="s">
        <v>614</v>
      </c>
      <c r="F746" s="100"/>
      <c r="G746" s="100" t="s">
        <v>612</v>
      </c>
      <c r="H746" s="100" t="s">
        <v>490</v>
      </c>
      <c r="I746" s="101">
        <v>11.18</v>
      </c>
      <c r="J746" s="144"/>
      <c r="K746" s="184" t="s">
        <v>50</v>
      </c>
      <c r="L746" s="138"/>
      <c r="M746" s="102">
        <v>98.8</v>
      </c>
      <c r="N746" s="139">
        <f t="shared" si="89"/>
        <v>17.98</v>
      </c>
      <c r="O746" s="140" t="str">
        <f t="shared" si="90"/>
        <v/>
      </c>
      <c r="P746" s="189">
        <f t="shared" si="91"/>
        <v>1104.5839999999998</v>
      </c>
      <c r="Q746" s="189" t="e">
        <f t="shared" si="92"/>
        <v>#VALUE!</v>
      </c>
      <c r="R746" s="189" t="e">
        <f t="shared" si="93"/>
        <v>#VALUE!</v>
      </c>
      <c r="S746" s="43" t="str">
        <f t="shared" si="94"/>
        <v>E</v>
      </c>
      <c r="T746" s="43">
        <f t="shared" si="95"/>
        <v>17.98</v>
      </c>
      <c r="U746" s="43">
        <f t="shared" si="96"/>
        <v>0</v>
      </c>
      <c r="V746" s="43">
        <f>IF(N746&lt;&gt;0,IF(N746=SVS,0,IF(N746=SVSg,0,IF(N746=Stundenverrechnungssatz!G787,0,IF(N746=Stundenverrechnungssatz!I787,0,IF(N746=Stundenverrechnungssatz!K787,0,IF(N746=Stundenverrechnungssatz!M787,0,1)))))))</f>
        <v>0</v>
      </c>
    </row>
    <row r="747" spans="1:23" s="44" customFormat="1" ht="15" customHeight="1" x14ac:dyDescent="0.2">
      <c r="A747" s="51">
        <v>742</v>
      </c>
      <c r="B747" s="99">
        <v>1</v>
      </c>
      <c r="C747" s="100" t="s">
        <v>639</v>
      </c>
      <c r="D747" s="100"/>
      <c r="E747" s="100" t="s">
        <v>623</v>
      </c>
      <c r="F747" s="100">
        <v>201</v>
      </c>
      <c r="G747" s="100" t="s">
        <v>37</v>
      </c>
      <c r="H747" s="100" t="s">
        <v>249</v>
      </c>
      <c r="I747" s="101">
        <v>25.25</v>
      </c>
      <c r="J747" s="144"/>
      <c r="K747" s="184" t="s">
        <v>31</v>
      </c>
      <c r="L747" s="138" t="s">
        <v>740</v>
      </c>
      <c r="M747" s="102">
        <v>49.4</v>
      </c>
      <c r="N747" s="139">
        <f t="shared" si="89"/>
        <v>17.98</v>
      </c>
      <c r="O747" s="140" t="str">
        <f t="shared" si="90"/>
        <v/>
      </c>
      <c r="P747" s="189">
        <f t="shared" si="91"/>
        <v>1247.3499999999999</v>
      </c>
      <c r="Q747" s="189" t="e">
        <f t="shared" si="92"/>
        <v>#VALUE!</v>
      </c>
      <c r="R747" s="189" t="e">
        <f t="shared" si="93"/>
        <v>#VALUE!</v>
      </c>
      <c r="S747" s="43" t="str">
        <f t="shared" si="94"/>
        <v>A</v>
      </c>
      <c r="T747" s="43">
        <f t="shared" si="95"/>
        <v>17.98</v>
      </c>
      <c r="U747" s="43">
        <f t="shared" si="96"/>
        <v>0</v>
      </c>
      <c r="V747" s="43">
        <f>IF(N747&lt;&gt;0,IF(N747=SVS,0,IF(N747=SVSg,0,IF(N747=Stundenverrechnungssatz!G788,0,IF(N747=Stundenverrechnungssatz!I788,0,IF(N747=Stundenverrechnungssatz!K788,0,IF(N747=Stundenverrechnungssatz!M788,0,1)))))))</f>
        <v>0</v>
      </c>
    </row>
    <row r="748" spans="1:23" s="44" customFormat="1" ht="15" customHeight="1" x14ac:dyDescent="0.2">
      <c r="A748" s="99">
        <v>743</v>
      </c>
      <c r="B748" s="99">
        <v>1</v>
      </c>
      <c r="C748" s="100" t="s">
        <v>639</v>
      </c>
      <c r="D748" s="100"/>
      <c r="E748" s="100" t="s">
        <v>623</v>
      </c>
      <c r="F748" s="100">
        <v>202</v>
      </c>
      <c r="G748" s="100" t="s">
        <v>37</v>
      </c>
      <c r="H748" s="100" t="s">
        <v>249</v>
      </c>
      <c r="I748" s="101">
        <v>17.39</v>
      </c>
      <c r="J748" s="144"/>
      <c r="K748" s="184" t="s">
        <v>31</v>
      </c>
      <c r="L748" s="138" t="s">
        <v>740</v>
      </c>
      <c r="M748" s="102">
        <v>49.4</v>
      </c>
      <c r="N748" s="139">
        <f t="shared" si="89"/>
        <v>17.98</v>
      </c>
      <c r="O748" s="140" t="str">
        <f t="shared" si="90"/>
        <v/>
      </c>
      <c r="P748" s="189">
        <f t="shared" si="91"/>
        <v>859.06600000000003</v>
      </c>
      <c r="Q748" s="189" t="e">
        <f t="shared" si="92"/>
        <v>#VALUE!</v>
      </c>
      <c r="R748" s="189" t="e">
        <f t="shared" si="93"/>
        <v>#VALUE!</v>
      </c>
      <c r="S748" s="43" t="str">
        <f t="shared" si="94"/>
        <v>A</v>
      </c>
      <c r="T748" s="43">
        <f t="shared" si="95"/>
        <v>17.98</v>
      </c>
      <c r="U748" s="43">
        <f t="shared" si="96"/>
        <v>0</v>
      </c>
      <c r="V748" s="43">
        <f>IF(N748&lt;&gt;0,IF(N748=SVS,0,IF(N748=SVSg,0,IF(N748=Stundenverrechnungssatz!G789,0,IF(N748=Stundenverrechnungssatz!I789,0,IF(N748=Stundenverrechnungssatz!K789,0,IF(N748=Stundenverrechnungssatz!M789,0,1)))))))</f>
        <v>0</v>
      </c>
    </row>
    <row r="749" spans="1:23" s="44" customFormat="1" ht="15" customHeight="1" x14ac:dyDescent="0.2">
      <c r="A749" s="51">
        <v>744</v>
      </c>
      <c r="B749" s="99">
        <v>1</v>
      </c>
      <c r="C749" s="100" t="s">
        <v>639</v>
      </c>
      <c r="D749" s="100"/>
      <c r="E749" s="100" t="s">
        <v>623</v>
      </c>
      <c r="F749" s="100">
        <v>203</v>
      </c>
      <c r="G749" s="100" t="s">
        <v>37</v>
      </c>
      <c r="H749" s="100" t="s">
        <v>249</v>
      </c>
      <c r="I749" s="101">
        <v>17.25</v>
      </c>
      <c r="J749" s="144"/>
      <c r="K749" s="184" t="s">
        <v>31</v>
      </c>
      <c r="L749" s="138" t="s">
        <v>740</v>
      </c>
      <c r="M749" s="102">
        <v>49.4</v>
      </c>
      <c r="N749" s="139">
        <f t="shared" si="89"/>
        <v>17.98</v>
      </c>
      <c r="O749" s="140" t="str">
        <f t="shared" si="90"/>
        <v/>
      </c>
      <c r="P749" s="189">
        <f t="shared" si="91"/>
        <v>852.15</v>
      </c>
      <c r="Q749" s="189" t="e">
        <f t="shared" si="92"/>
        <v>#VALUE!</v>
      </c>
      <c r="R749" s="189" t="e">
        <f t="shared" si="93"/>
        <v>#VALUE!</v>
      </c>
      <c r="S749" s="43" t="str">
        <f t="shared" si="94"/>
        <v>A</v>
      </c>
      <c r="T749" s="43">
        <f t="shared" si="95"/>
        <v>17.98</v>
      </c>
      <c r="U749" s="43">
        <f t="shared" si="96"/>
        <v>0</v>
      </c>
      <c r="V749" s="43">
        <f>IF(N749&lt;&gt;0,IF(N749=SVS,0,IF(N749=SVSg,0,IF(N749=Stundenverrechnungssatz!G790,0,IF(N749=Stundenverrechnungssatz!I790,0,IF(N749=Stundenverrechnungssatz!K790,0,IF(N749=Stundenverrechnungssatz!M790,0,1)))))))</f>
        <v>0</v>
      </c>
    </row>
    <row r="750" spans="1:23" s="44" customFormat="1" ht="15" customHeight="1" x14ac:dyDescent="0.2">
      <c r="A750" s="99">
        <v>745</v>
      </c>
      <c r="B750" s="99">
        <v>1</v>
      </c>
      <c r="C750" s="100" t="s">
        <v>639</v>
      </c>
      <c r="D750" s="100"/>
      <c r="E750" s="100" t="s">
        <v>623</v>
      </c>
      <c r="F750" s="100">
        <v>204</v>
      </c>
      <c r="G750" s="100" t="s">
        <v>37</v>
      </c>
      <c r="H750" s="100" t="s">
        <v>249</v>
      </c>
      <c r="I750" s="101">
        <v>39.119999999999997</v>
      </c>
      <c r="J750" s="144"/>
      <c r="K750" s="184" t="s">
        <v>31</v>
      </c>
      <c r="L750" s="138" t="s">
        <v>740</v>
      </c>
      <c r="M750" s="102">
        <v>49.4</v>
      </c>
      <c r="N750" s="139">
        <f t="shared" si="89"/>
        <v>17.98</v>
      </c>
      <c r="O750" s="140" t="str">
        <f t="shared" si="90"/>
        <v/>
      </c>
      <c r="P750" s="189">
        <f t="shared" si="91"/>
        <v>1932.5279999999998</v>
      </c>
      <c r="Q750" s="189" t="e">
        <f t="shared" si="92"/>
        <v>#VALUE!</v>
      </c>
      <c r="R750" s="189" t="e">
        <f t="shared" si="93"/>
        <v>#VALUE!</v>
      </c>
      <c r="S750" s="43" t="str">
        <f t="shared" si="94"/>
        <v>A</v>
      </c>
      <c r="T750" s="43">
        <f t="shared" si="95"/>
        <v>17.98</v>
      </c>
      <c r="U750" s="43">
        <f t="shared" si="96"/>
        <v>0</v>
      </c>
      <c r="V750" s="43">
        <f>IF(N750&lt;&gt;0,IF(N750=SVS,0,IF(N750=SVSg,0,IF(N750=Stundenverrechnungssatz!G791,0,IF(N750=Stundenverrechnungssatz!I791,0,IF(N750=Stundenverrechnungssatz!K791,0,IF(N750=Stundenverrechnungssatz!M791,0,1)))))))</f>
        <v>0</v>
      </c>
    </row>
    <row r="751" spans="1:23" s="44" customFormat="1" ht="15" customHeight="1" x14ac:dyDescent="0.2">
      <c r="A751" s="51">
        <v>746</v>
      </c>
      <c r="B751" s="99">
        <v>1</v>
      </c>
      <c r="C751" s="100" t="s">
        <v>639</v>
      </c>
      <c r="D751" s="100"/>
      <c r="E751" s="100" t="s">
        <v>623</v>
      </c>
      <c r="F751" s="100">
        <v>205</v>
      </c>
      <c r="G751" s="100" t="s">
        <v>37</v>
      </c>
      <c r="H751" s="100" t="s">
        <v>249</v>
      </c>
      <c r="I751" s="101">
        <v>35.94</v>
      </c>
      <c r="J751" s="144"/>
      <c r="K751" s="184" t="s">
        <v>31</v>
      </c>
      <c r="L751" s="138" t="s">
        <v>740</v>
      </c>
      <c r="M751" s="102">
        <v>49.4</v>
      </c>
      <c r="N751" s="139">
        <f t="shared" si="89"/>
        <v>17.98</v>
      </c>
      <c r="O751" s="140" t="str">
        <f t="shared" si="90"/>
        <v/>
      </c>
      <c r="P751" s="189">
        <f t="shared" si="91"/>
        <v>1775.4359999999999</v>
      </c>
      <c r="Q751" s="189" t="e">
        <f t="shared" si="92"/>
        <v>#VALUE!</v>
      </c>
      <c r="R751" s="189" t="e">
        <f t="shared" si="93"/>
        <v>#VALUE!</v>
      </c>
      <c r="S751" s="43" t="str">
        <f t="shared" si="94"/>
        <v>A</v>
      </c>
      <c r="T751" s="43">
        <f t="shared" si="95"/>
        <v>17.98</v>
      </c>
      <c r="U751" s="43">
        <f t="shared" si="96"/>
        <v>0</v>
      </c>
      <c r="V751" s="43">
        <f>IF(N751&lt;&gt;0,IF(N751=SVS,0,IF(N751=SVSg,0,IF(N751=Stundenverrechnungssatz!G792,0,IF(N751=Stundenverrechnungssatz!I792,0,IF(N751=Stundenverrechnungssatz!K792,0,IF(N751=Stundenverrechnungssatz!M792,0,1)))))))</f>
        <v>0</v>
      </c>
    </row>
    <row r="752" spans="1:23" s="44" customFormat="1" ht="15" customHeight="1" x14ac:dyDescent="0.2">
      <c r="A752" s="99">
        <v>747</v>
      </c>
      <c r="B752" s="99">
        <v>1</v>
      </c>
      <c r="C752" s="100" t="s">
        <v>639</v>
      </c>
      <c r="D752" s="100"/>
      <c r="E752" s="100" t="s">
        <v>623</v>
      </c>
      <c r="F752" s="100">
        <v>206</v>
      </c>
      <c r="G752" s="100" t="s">
        <v>37</v>
      </c>
      <c r="H752" s="100" t="s">
        <v>249</v>
      </c>
      <c r="I752" s="101">
        <v>17.25</v>
      </c>
      <c r="J752" s="144"/>
      <c r="K752" s="184" t="s">
        <v>31</v>
      </c>
      <c r="L752" s="138" t="s">
        <v>740</v>
      </c>
      <c r="M752" s="102">
        <v>49.4</v>
      </c>
      <c r="N752" s="139">
        <f t="shared" si="89"/>
        <v>17.98</v>
      </c>
      <c r="O752" s="140" t="str">
        <f t="shared" si="90"/>
        <v/>
      </c>
      <c r="P752" s="189">
        <f t="shared" si="91"/>
        <v>852.15</v>
      </c>
      <c r="Q752" s="189" t="e">
        <f t="shared" si="92"/>
        <v>#VALUE!</v>
      </c>
      <c r="R752" s="189" t="e">
        <f t="shared" si="93"/>
        <v>#VALUE!</v>
      </c>
      <c r="S752" s="43" t="str">
        <f t="shared" si="94"/>
        <v>A</v>
      </c>
      <c r="T752" s="43">
        <f t="shared" si="95"/>
        <v>17.98</v>
      </c>
      <c r="U752" s="43">
        <f t="shared" si="96"/>
        <v>0</v>
      </c>
      <c r="V752" s="43">
        <f>IF(N752&lt;&gt;0,IF(N752=SVS,0,IF(N752=SVSg,0,IF(N752=Stundenverrechnungssatz!G793,0,IF(N752=Stundenverrechnungssatz!I793,0,IF(N752=Stundenverrechnungssatz!K793,0,IF(N752=Stundenverrechnungssatz!M793,0,1)))))))</f>
        <v>0</v>
      </c>
    </row>
    <row r="753" spans="1:22" s="44" customFormat="1" ht="15" customHeight="1" x14ac:dyDescent="0.2">
      <c r="A753" s="51">
        <v>748</v>
      </c>
      <c r="B753" s="99">
        <v>1</v>
      </c>
      <c r="C753" s="100" t="s">
        <v>639</v>
      </c>
      <c r="D753" s="100"/>
      <c r="E753" s="100" t="s">
        <v>623</v>
      </c>
      <c r="F753" s="100">
        <v>207</v>
      </c>
      <c r="G753" s="100" t="s">
        <v>37</v>
      </c>
      <c r="H753" s="100" t="s">
        <v>249</v>
      </c>
      <c r="I753" s="101">
        <v>17.39</v>
      </c>
      <c r="J753" s="144"/>
      <c r="K753" s="184" t="s">
        <v>31</v>
      </c>
      <c r="L753" s="138" t="s">
        <v>740</v>
      </c>
      <c r="M753" s="102">
        <v>49.4</v>
      </c>
      <c r="N753" s="139">
        <f t="shared" si="89"/>
        <v>17.98</v>
      </c>
      <c r="O753" s="140" t="str">
        <f t="shared" si="90"/>
        <v/>
      </c>
      <c r="P753" s="189">
        <f t="shared" si="91"/>
        <v>859.06600000000003</v>
      </c>
      <c r="Q753" s="189" t="e">
        <f t="shared" si="92"/>
        <v>#VALUE!</v>
      </c>
      <c r="R753" s="189" t="e">
        <f t="shared" si="93"/>
        <v>#VALUE!</v>
      </c>
      <c r="S753" s="43" t="str">
        <f t="shared" si="94"/>
        <v>A</v>
      </c>
      <c r="T753" s="43">
        <f t="shared" si="95"/>
        <v>17.98</v>
      </c>
      <c r="U753" s="43">
        <f t="shared" si="96"/>
        <v>0</v>
      </c>
      <c r="V753" s="43">
        <f>IF(N753&lt;&gt;0,IF(N753=SVS,0,IF(N753=SVSg,0,IF(N753=Stundenverrechnungssatz!G794,0,IF(N753=Stundenverrechnungssatz!I794,0,IF(N753=Stundenverrechnungssatz!K794,0,IF(N753=Stundenverrechnungssatz!M794,0,1)))))))</f>
        <v>0</v>
      </c>
    </row>
    <row r="754" spans="1:22" s="44" customFormat="1" ht="15" customHeight="1" x14ac:dyDescent="0.2">
      <c r="A754" s="99">
        <v>749</v>
      </c>
      <c r="B754" s="99">
        <v>1</v>
      </c>
      <c r="C754" s="100" t="s">
        <v>639</v>
      </c>
      <c r="D754" s="100"/>
      <c r="E754" s="100" t="s">
        <v>623</v>
      </c>
      <c r="F754" s="100">
        <v>208</v>
      </c>
      <c r="G754" s="100" t="s">
        <v>37</v>
      </c>
      <c r="H754" s="100" t="s">
        <v>249</v>
      </c>
      <c r="I754" s="101">
        <v>17.25</v>
      </c>
      <c r="J754" s="144"/>
      <c r="K754" s="184" t="s">
        <v>31</v>
      </c>
      <c r="L754" s="138" t="s">
        <v>740</v>
      </c>
      <c r="M754" s="102">
        <v>49.4</v>
      </c>
      <c r="N754" s="139">
        <f t="shared" si="89"/>
        <v>17.98</v>
      </c>
      <c r="O754" s="140" t="str">
        <f t="shared" si="90"/>
        <v/>
      </c>
      <c r="P754" s="189">
        <f t="shared" si="91"/>
        <v>852.15</v>
      </c>
      <c r="Q754" s="189" t="e">
        <f t="shared" si="92"/>
        <v>#VALUE!</v>
      </c>
      <c r="R754" s="189" t="e">
        <f t="shared" si="93"/>
        <v>#VALUE!</v>
      </c>
      <c r="S754" s="43" t="str">
        <f t="shared" si="94"/>
        <v>A</v>
      </c>
      <c r="T754" s="43">
        <f t="shared" si="95"/>
        <v>17.98</v>
      </c>
      <c r="U754" s="43">
        <f t="shared" si="96"/>
        <v>0</v>
      </c>
      <c r="V754" s="43">
        <f>IF(N754&lt;&gt;0,IF(N754=SVS,0,IF(N754=SVSg,0,IF(N754=Stundenverrechnungssatz!G795,0,IF(N754=Stundenverrechnungssatz!I795,0,IF(N754=Stundenverrechnungssatz!K795,0,IF(N754=Stundenverrechnungssatz!M795,0,1)))))))</f>
        <v>0</v>
      </c>
    </row>
    <row r="755" spans="1:22" s="44" customFormat="1" ht="15" customHeight="1" x14ac:dyDescent="0.2">
      <c r="A755" s="51">
        <v>750</v>
      </c>
      <c r="B755" s="99">
        <v>1</v>
      </c>
      <c r="C755" s="100" t="s">
        <v>639</v>
      </c>
      <c r="D755" s="100"/>
      <c r="E755" s="100" t="s">
        <v>623</v>
      </c>
      <c r="F755" s="100">
        <v>209</v>
      </c>
      <c r="G755" s="100" t="s">
        <v>37</v>
      </c>
      <c r="H755" s="100" t="s">
        <v>249</v>
      </c>
      <c r="I755" s="101">
        <v>35.21</v>
      </c>
      <c r="J755" s="144"/>
      <c r="K755" s="184" t="s">
        <v>31</v>
      </c>
      <c r="L755" s="138" t="s">
        <v>740</v>
      </c>
      <c r="M755" s="102">
        <v>49.4</v>
      </c>
      <c r="N755" s="139">
        <f t="shared" si="89"/>
        <v>17.98</v>
      </c>
      <c r="O755" s="140" t="str">
        <f t="shared" si="90"/>
        <v/>
      </c>
      <c r="P755" s="189">
        <f t="shared" si="91"/>
        <v>1739.374</v>
      </c>
      <c r="Q755" s="189" t="e">
        <f t="shared" si="92"/>
        <v>#VALUE!</v>
      </c>
      <c r="R755" s="189" t="e">
        <f t="shared" si="93"/>
        <v>#VALUE!</v>
      </c>
      <c r="S755" s="43" t="str">
        <f t="shared" si="94"/>
        <v>A</v>
      </c>
      <c r="T755" s="43">
        <f t="shared" si="95"/>
        <v>17.98</v>
      </c>
      <c r="U755" s="43">
        <f t="shared" si="96"/>
        <v>0</v>
      </c>
      <c r="V755" s="43">
        <f>IF(N755&lt;&gt;0,IF(N755=SVS,0,IF(N755=SVSg,0,IF(N755=Stundenverrechnungssatz!G796,0,IF(N755=Stundenverrechnungssatz!I796,0,IF(N755=Stundenverrechnungssatz!K796,0,IF(N755=Stundenverrechnungssatz!M796,0,1)))))))</f>
        <v>0</v>
      </c>
    </row>
    <row r="756" spans="1:22" s="44" customFormat="1" ht="15" customHeight="1" x14ac:dyDescent="0.2">
      <c r="A756" s="99">
        <v>751</v>
      </c>
      <c r="B756" s="99">
        <v>1</v>
      </c>
      <c r="C756" s="100" t="s">
        <v>639</v>
      </c>
      <c r="D756" s="100"/>
      <c r="E756" s="100" t="s">
        <v>623</v>
      </c>
      <c r="F756" s="100">
        <v>210</v>
      </c>
      <c r="G756" s="100" t="s">
        <v>37</v>
      </c>
      <c r="H756" s="100" t="s">
        <v>249</v>
      </c>
      <c r="I756" s="101">
        <v>25.85</v>
      </c>
      <c r="J756" s="144"/>
      <c r="K756" s="184" t="s">
        <v>31</v>
      </c>
      <c r="L756" s="138" t="s">
        <v>740</v>
      </c>
      <c r="M756" s="102">
        <v>49.4</v>
      </c>
      <c r="N756" s="139">
        <f t="shared" si="89"/>
        <v>17.98</v>
      </c>
      <c r="O756" s="140" t="str">
        <f t="shared" si="90"/>
        <v/>
      </c>
      <c r="P756" s="189">
        <f t="shared" si="91"/>
        <v>1276.99</v>
      </c>
      <c r="Q756" s="189" t="e">
        <f t="shared" si="92"/>
        <v>#VALUE!</v>
      </c>
      <c r="R756" s="189" t="e">
        <f t="shared" si="93"/>
        <v>#VALUE!</v>
      </c>
      <c r="S756" s="43" t="str">
        <f t="shared" si="94"/>
        <v>A</v>
      </c>
      <c r="T756" s="43">
        <f t="shared" si="95"/>
        <v>17.98</v>
      </c>
      <c r="U756" s="43">
        <f t="shared" si="96"/>
        <v>0</v>
      </c>
      <c r="V756" s="43">
        <f>IF(N756&lt;&gt;0,IF(N756=SVS,0,IF(N756=SVSg,0,IF(N756=Stundenverrechnungssatz!G797,0,IF(N756=Stundenverrechnungssatz!I797,0,IF(N756=Stundenverrechnungssatz!K797,0,IF(N756=Stundenverrechnungssatz!M797,0,1)))))))</f>
        <v>0</v>
      </c>
    </row>
    <row r="757" spans="1:22" s="44" customFormat="1" ht="15" customHeight="1" x14ac:dyDescent="0.2">
      <c r="A757" s="51">
        <v>752</v>
      </c>
      <c r="B757" s="99">
        <v>1</v>
      </c>
      <c r="C757" s="100" t="s">
        <v>639</v>
      </c>
      <c r="D757" s="100"/>
      <c r="E757" s="100" t="s">
        <v>623</v>
      </c>
      <c r="F757" s="100">
        <v>211</v>
      </c>
      <c r="G757" s="100" t="s">
        <v>37</v>
      </c>
      <c r="H757" s="100" t="s">
        <v>249</v>
      </c>
      <c r="I757" s="101">
        <v>44.26</v>
      </c>
      <c r="J757" s="144"/>
      <c r="K757" s="184" t="s">
        <v>31</v>
      </c>
      <c r="L757" s="138" t="s">
        <v>740</v>
      </c>
      <c r="M757" s="102">
        <v>49.4</v>
      </c>
      <c r="N757" s="139">
        <f t="shared" si="89"/>
        <v>17.98</v>
      </c>
      <c r="O757" s="140" t="str">
        <f t="shared" si="90"/>
        <v/>
      </c>
      <c r="P757" s="189">
        <f t="shared" si="91"/>
        <v>2186.444</v>
      </c>
      <c r="Q757" s="189" t="e">
        <f t="shared" si="92"/>
        <v>#VALUE!</v>
      </c>
      <c r="R757" s="189" t="e">
        <f t="shared" si="93"/>
        <v>#VALUE!</v>
      </c>
      <c r="S757" s="43" t="str">
        <f t="shared" si="94"/>
        <v>A</v>
      </c>
      <c r="T757" s="43">
        <f t="shared" si="95"/>
        <v>17.98</v>
      </c>
      <c r="U757" s="43">
        <f t="shared" si="96"/>
        <v>0</v>
      </c>
      <c r="V757" s="43">
        <f>IF(N757&lt;&gt;0,IF(N757=SVS,0,IF(N757=SVSg,0,IF(N757=Stundenverrechnungssatz!G798,0,IF(N757=Stundenverrechnungssatz!I798,0,IF(N757=Stundenverrechnungssatz!K798,0,IF(N757=Stundenverrechnungssatz!M798,0,1)))))))</f>
        <v>0</v>
      </c>
    </row>
    <row r="758" spans="1:22" s="44" customFormat="1" ht="15" customHeight="1" x14ac:dyDescent="0.2">
      <c r="A758" s="99">
        <v>753</v>
      </c>
      <c r="B758" s="99">
        <v>1</v>
      </c>
      <c r="C758" s="100" t="s">
        <v>639</v>
      </c>
      <c r="D758" s="100"/>
      <c r="E758" s="100" t="s">
        <v>623</v>
      </c>
      <c r="F758" s="100">
        <v>212</v>
      </c>
      <c r="G758" s="100" t="s">
        <v>37</v>
      </c>
      <c r="H758" s="100" t="s">
        <v>249</v>
      </c>
      <c r="I758" s="101">
        <v>17.100000000000001</v>
      </c>
      <c r="J758" s="144"/>
      <c r="K758" s="184" t="s">
        <v>31</v>
      </c>
      <c r="L758" s="138" t="s">
        <v>740</v>
      </c>
      <c r="M758" s="102">
        <v>49.4</v>
      </c>
      <c r="N758" s="139">
        <f t="shared" si="89"/>
        <v>17.98</v>
      </c>
      <c r="O758" s="140" t="str">
        <f t="shared" si="90"/>
        <v/>
      </c>
      <c r="P758" s="189">
        <f t="shared" si="91"/>
        <v>844.74</v>
      </c>
      <c r="Q758" s="189" t="e">
        <f t="shared" si="92"/>
        <v>#VALUE!</v>
      </c>
      <c r="R758" s="189" t="e">
        <f t="shared" si="93"/>
        <v>#VALUE!</v>
      </c>
      <c r="S758" s="43" t="str">
        <f t="shared" si="94"/>
        <v>A</v>
      </c>
      <c r="T758" s="43">
        <f t="shared" si="95"/>
        <v>17.98</v>
      </c>
      <c r="U758" s="43">
        <f t="shared" si="96"/>
        <v>0</v>
      </c>
      <c r="V758" s="43">
        <f>IF(N758&lt;&gt;0,IF(N758=SVS,0,IF(N758=SVSg,0,IF(N758=Stundenverrechnungssatz!G799,0,IF(N758=Stundenverrechnungssatz!I799,0,IF(N758=Stundenverrechnungssatz!K799,0,IF(N758=Stundenverrechnungssatz!M799,0,1)))))))</f>
        <v>0</v>
      </c>
    </row>
    <row r="759" spans="1:22" s="44" customFormat="1" ht="15" customHeight="1" x14ac:dyDescent="0.2">
      <c r="A759" s="51">
        <v>754</v>
      </c>
      <c r="B759" s="99">
        <v>1</v>
      </c>
      <c r="C759" s="100" t="s">
        <v>639</v>
      </c>
      <c r="D759" s="100"/>
      <c r="E759" s="100" t="s">
        <v>623</v>
      </c>
      <c r="F759" s="100">
        <v>213</v>
      </c>
      <c r="G759" s="100" t="s">
        <v>331</v>
      </c>
      <c r="H759" s="100" t="s">
        <v>249</v>
      </c>
      <c r="I759" s="101">
        <v>45.39</v>
      </c>
      <c r="J759" s="144"/>
      <c r="K759" s="184" t="s">
        <v>47</v>
      </c>
      <c r="L759" s="138"/>
      <c r="M759" s="102">
        <v>247.01</v>
      </c>
      <c r="N759" s="139">
        <f t="shared" si="89"/>
        <v>17.98</v>
      </c>
      <c r="O759" s="140" t="str">
        <f t="shared" si="90"/>
        <v/>
      </c>
      <c r="P759" s="189">
        <f t="shared" si="91"/>
        <v>11211.7839</v>
      </c>
      <c r="Q759" s="189" t="e">
        <f t="shared" si="92"/>
        <v>#VALUE!</v>
      </c>
      <c r="R759" s="189" t="e">
        <f t="shared" si="93"/>
        <v>#VALUE!</v>
      </c>
      <c r="S759" s="43" t="str">
        <f t="shared" si="94"/>
        <v>D</v>
      </c>
      <c r="T759" s="43">
        <f t="shared" si="95"/>
        <v>17.98</v>
      </c>
      <c r="U759" s="43">
        <f t="shared" si="96"/>
        <v>0</v>
      </c>
      <c r="V759" s="43">
        <f>IF(N759&lt;&gt;0,IF(N759=SVS,0,IF(N759=SVSg,0,IF(N759=Stundenverrechnungssatz!G800,0,IF(N759=Stundenverrechnungssatz!I800,0,IF(N759=Stundenverrechnungssatz!K800,0,IF(N759=Stundenverrechnungssatz!M800,0,1)))))))</f>
        <v>0</v>
      </c>
    </row>
    <row r="760" spans="1:22" s="44" customFormat="1" ht="15" customHeight="1" x14ac:dyDescent="0.2">
      <c r="A760" s="99">
        <v>755</v>
      </c>
      <c r="B760" s="99">
        <v>1</v>
      </c>
      <c r="C760" s="100" t="s">
        <v>639</v>
      </c>
      <c r="D760" s="100"/>
      <c r="E760" s="100" t="s">
        <v>623</v>
      </c>
      <c r="F760" s="100">
        <v>214</v>
      </c>
      <c r="G760" s="100" t="s">
        <v>331</v>
      </c>
      <c r="H760" s="100" t="s">
        <v>249</v>
      </c>
      <c r="I760" s="101">
        <v>107.79</v>
      </c>
      <c r="J760" s="144"/>
      <c r="K760" s="184" t="s">
        <v>47</v>
      </c>
      <c r="L760" s="138"/>
      <c r="M760" s="102">
        <v>247.01</v>
      </c>
      <c r="N760" s="139">
        <f t="shared" si="89"/>
        <v>17.98</v>
      </c>
      <c r="O760" s="140" t="str">
        <f t="shared" si="90"/>
        <v/>
      </c>
      <c r="P760" s="189">
        <f t="shared" si="91"/>
        <v>26625.207900000001</v>
      </c>
      <c r="Q760" s="189" t="e">
        <f t="shared" si="92"/>
        <v>#VALUE!</v>
      </c>
      <c r="R760" s="189" t="e">
        <f t="shared" si="93"/>
        <v>#VALUE!</v>
      </c>
      <c r="S760" s="43" t="str">
        <f t="shared" si="94"/>
        <v>D</v>
      </c>
      <c r="T760" s="43">
        <f t="shared" si="95"/>
        <v>17.98</v>
      </c>
      <c r="U760" s="43">
        <f t="shared" si="96"/>
        <v>0</v>
      </c>
      <c r="V760" s="43">
        <f>IF(N760&lt;&gt;0,IF(N760=SVS,0,IF(N760=SVSg,0,IF(N760=Stundenverrechnungssatz!G801,0,IF(N760=Stundenverrechnungssatz!I801,0,IF(N760=Stundenverrechnungssatz!K801,0,IF(N760=Stundenverrechnungssatz!M801,0,1)))))))</f>
        <v>0</v>
      </c>
    </row>
    <row r="761" spans="1:22" s="44" customFormat="1" ht="15" customHeight="1" x14ac:dyDescent="0.2">
      <c r="A761" s="51">
        <v>756</v>
      </c>
      <c r="B761" s="99">
        <v>1</v>
      </c>
      <c r="C761" s="100" t="s">
        <v>639</v>
      </c>
      <c r="D761" s="100"/>
      <c r="E761" s="100" t="s">
        <v>623</v>
      </c>
      <c r="F761" s="100">
        <v>215</v>
      </c>
      <c r="G761" s="100" t="s">
        <v>412</v>
      </c>
      <c r="H761" s="100" t="s">
        <v>249</v>
      </c>
      <c r="I761" s="101">
        <v>7.08</v>
      </c>
      <c r="J761" s="144"/>
      <c r="K761" s="184" t="s">
        <v>54</v>
      </c>
      <c r="L761" s="138"/>
      <c r="M761" s="102">
        <v>247.01</v>
      </c>
      <c r="N761" s="139">
        <f t="shared" si="89"/>
        <v>17.98</v>
      </c>
      <c r="O761" s="140" t="str">
        <f t="shared" si="90"/>
        <v/>
      </c>
      <c r="P761" s="189">
        <f t="shared" si="91"/>
        <v>1748.8308</v>
      </c>
      <c r="Q761" s="189" t="e">
        <f t="shared" si="92"/>
        <v>#VALUE!</v>
      </c>
      <c r="R761" s="189" t="e">
        <f t="shared" si="93"/>
        <v>#VALUE!</v>
      </c>
      <c r="S761" s="43" t="str">
        <f t="shared" si="94"/>
        <v>T</v>
      </c>
      <c r="T761" s="43">
        <f t="shared" si="95"/>
        <v>17.98</v>
      </c>
      <c r="U761" s="43">
        <f t="shared" si="96"/>
        <v>0</v>
      </c>
      <c r="V761" s="43">
        <f>IF(N761&lt;&gt;0,IF(N761=SVS,0,IF(N761=SVSg,0,IF(N761=Stundenverrechnungssatz!G802,0,IF(N761=Stundenverrechnungssatz!I802,0,IF(N761=Stundenverrechnungssatz!K802,0,IF(N761=Stundenverrechnungssatz!M802,0,1)))))))</f>
        <v>0</v>
      </c>
    </row>
    <row r="762" spans="1:22" s="44" customFormat="1" ht="11.25" x14ac:dyDescent="0.2">
      <c r="A762" s="99">
        <v>757</v>
      </c>
      <c r="B762" s="99">
        <v>1</v>
      </c>
      <c r="C762" s="100" t="s">
        <v>639</v>
      </c>
      <c r="D762" s="100"/>
      <c r="E762" s="100" t="s">
        <v>623</v>
      </c>
      <c r="F762" s="100"/>
      <c r="G762" s="100" t="s">
        <v>624</v>
      </c>
      <c r="H762" s="100" t="s">
        <v>249</v>
      </c>
      <c r="I762" s="101">
        <v>6.93</v>
      </c>
      <c r="J762" s="144"/>
      <c r="K762" s="184" t="s">
        <v>51</v>
      </c>
      <c r="L762" s="138"/>
      <c r="M762" s="102">
        <v>98.8</v>
      </c>
      <c r="N762" s="139">
        <f t="shared" si="89"/>
        <v>17.98</v>
      </c>
      <c r="O762" s="140" t="str">
        <f t="shared" si="90"/>
        <v/>
      </c>
      <c r="P762" s="189">
        <f t="shared" si="91"/>
        <v>684.68399999999997</v>
      </c>
      <c r="Q762" s="189" t="e">
        <f t="shared" si="92"/>
        <v>#VALUE!</v>
      </c>
      <c r="R762" s="189" t="e">
        <f t="shared" si="93"/>
        <v>#VALUE!</v>
      </c>
      <c r="S762" s="43" t="str">
        <f t="shared" si="94"/>
        <v>F</v>
      </c>
      <c r="T762" s="43">
        <f t="shared" si="95"/>
        <v>17.98</v>
      </c>
      <c r="U762" s="43">
        <f t="shared" si="96"/>
        <v>0</v>
      </c>
      <c r="V762" s="43">
        <f>IF(N762&lt;&gt;0,IF(N762=SVS,0,IF(N762=SVSg,0,IF(N762=Stundenverrechnungssatz!G803,0,IF(N762=Stundenverrechnungssatz!I803,0,IF(N762=Stundenverrechnungssatz!K803,0,IF(N762=Stundenverrechnungssatz!M803,0,1)))))))</f>
        <v>0</v>
      </c>
    </row>
    <row r="763" spans="1:22" s="44" customFormat="1" ht="15" customHeight="1" x14ac:dyDescent="0.2">
      <c r="A763" s="51">
        <v>758</v>
      </c>
      <c r="B763" s="99">
        <v>1</v>
      </c>
      <c r="C763" s="100" t="s">
        <v>639</v>
      </c>
      <c r="D763" s="100"/>
      <c r="E763" s="100" t="s">
        <v>623</v>
      </c>
      <c r="F763" s="100">
        <v>216</v>
      </c>
      <c r="G763" s="100" t="s">
        <v>372</v>
      </c>
      <c r="H763" s="100" t="s">
        <v>205</v>
      </c>
      <c r="I763" s="101">
        <v>9.09</v>
      </c>
      <c r="J763" s="144"/>
      <c r="K763" s="184" t="s">
        <v>32</v>
      </c>
      <c r="L763" s="138"/>
      <c r="M763" s="102">
        <v>247.01</v>
      </c>
      <c r="N763" s="139">
        <f t="shared" si="89"/>
        <v>17.98</v>
      </c>
      <c r="O763" s="140" t="str">
        <f t="shared" si="90"/>
        <v/>
      </c>
      <c r="P763" s="189">
        <f t="shared" si="91"/>
        <v>2245.3208999999997</v>
      </c>
      <c r="Q763" s="189" t="e">
        <f t="shared" si="92"/>
        <v>#VALUE!</v>
      </c>
      <c r="R763" s="189" t="e">
        <f t="shared" si="93"/>
        <v>#VALUE!</v>
      </c>
      <c r="S763" s="43" t="str">
        <f t="shared" si="94"/>
        <v>C</v>
      </c>
      <c r="T763" s="43">
        <f t="shared" si="95"/>
        <v>17.98</v>
      </c>
      <c r="U763" s="43">
        <f t="shared" si="96"/>
        <v>0</v>
      </c>
      <c r="V763" s="43">
        <f>IF(N763&lt;&gt;0,IF(N763=SVS,0,IF(N763=SVSg,0,IF(N763=Stundenverrechnungssatz!G804,0,IF(N763=Stundenverrechnungssatz!I804,0,IF(N763=Stundenverrechnungssatz!K804,0,IF(N763=Stundenverrechnungssatz!M804,0,1)))))))</f>
        <v>0</v>
      </c>
    </row>
    <row r="764" spans="1:22" s="44" customFormat="1" ht="15" customHeight="1" x14ac:dyDescent="0.2">
      <c r="A764" s="99">
        <v>759</v>
      </c>
      <c r="B764" s="99">
        <v>1</v>
      </c>
      <c r="C764" s="100" t="s">
        <v>639</v>
      </c>
      <c r="D764" s="100"/>
      <c r="E764" s="100" t="s">
        <v>623</v>
      </c>
      <c r="F764" s="100">
        <v>217</v>
      </c>
      <c r="G764" s="100" t="s">
        <v>625</v>
      </c>
      <c r="H764" s="100" t="s">
        <v>205</v>
      </c>
      <c r="I764" s="101">
        <v>2.57</v>
      </c>
      <c r="J764" s="144"/>
      <c r="K764" s="184" t="s">
        <v>32</v>
      </c>
      <c r="L764" s="138"/>
      <c r="M764" s="102">
        <v>247.01</v>
      </c>
      <c r="N764" s="139">
        <f t="shared" si="89"/>
        <v>17.98</v>
      </c>
      <c r="O764" s="140" t="str">
        <f t="shared" si="90"/>
        <v/>
      </c>
      <c r="P764" s="189">
        <f t="shared" si="91"/>
        <v>634.81569999999999</v>
      </c>
      <c r="Q764" s="189" t="e">
        <f t="shared" si="92"/>
        <v>#VALUE!</v>
      </c>
      <c r="R764" s="189" t="e">
        <f t="shared" si="93"/>
        <v>#VALUE!</v>
      </c>
      <c r="S764" s="43" t="str">
        <f t="shared" si="94"/>
        <v>C</v>
      </c>
      <c r="T764" s="43">
        <f t="shared" si="95"/>
        <v>17.98</v>
      </c>
      <c r="U764" s="43">
        <f t="shared" si="96"/>
        <v>0</v>
      </c>
      <c r="V764" s="43">
        <f>IF(N764&lt;&gt;0,IF(N764=SVS,0,IF(N764=SVSg,0,IF(N764=Stundenverrechnungssatz!G805,0,IF(N764=Stundenverrechnungssatz!I805,0,IF(N764=Stundenverrechnungssatz!K805,0,IF(N764=Stundenverrechnungssatz!M805,0,1)))))))</f>
        <v>0</v>
      </c>
    </row>
    <row r="765" spans="1:22" s="44" customFormat="1" ht="15" customHeight="1" x14ac:dyDescent="0.2">
      <c r="A765" s="51">
        <v>760</v>
      </c>
      <c r="B765" s="99">
        <v>1</v>
      </c>
      <c r="C765" s="100" t="s">
        <v>639</v>
      </c>
      <c r="D765" s="100"/>
      <c r="E765" s="100" t="s">
        <v>623</v>
      </c>
      <c r="F765" s="100">
        <v>218</v>
      </c>
      <c r="G765" s="100" t="s">
        <v>371</v>
      </c>
      <c r="H765" s="100" t="s">
        <v>205</v>
      </c>
      <c r="I765" s="101">
        <v>7.75</v>
      </c>
      <c r="J765" s="144"/>
      <c r="K765" s="184" t="s">
        <v>32</v>
      </c>
      <c r="L765" s="138"/>
      <c r="M765" s="102">
        <v>247.01</v>
      </c>
      <c r="N765" s="139">
        <f t="shared" si="89"/>
        <v>17.98</v>
      </c>
      <c r="O765" s="140" t="str">
        <f t="shared" si="90"/>
        <v/>
      </c>
      <c r="P765" s="189">
        <f t="shared" si="91"/>
        <v>1914.3274999999999</v>
      </c>
      <c r="Q765" s="189" t="e">
        <f t="shared" si="92"/>
        <v>#VALUE!</v>
      </c>
      <c r="R765" s="189" t="e">
        <f t="shared" si="93"/>
        <v>#VALUE!</v>
      </c>
      <c r="S765" s="43" t="str">
        <f t="shared" si="94"/>
        <v>C</v>
      </c>
      <c r="T765" s="43">
        <f t="shared" si="95"/>
        <v>17.98</v>
      </c>
      <c r="U765" s="43">
        <f t="shared" si="96"/>
        <v>0</v>
      </c>
      <c r="V765" s="43">
        <f>IF(N765&lt;&gt;0,IF(N765=SVS,0,IF(N765=SVSg,0,IF(N765=Stundenverrechnungssatz!G806,0,IF(N765=Stundenverrechnungssatz!I806,0,IF(N765=Stundenverrechnungssatz!K806,0,IF(N765=Stundenverrechnungssatz!M806,0,1)))))))</f>
        <v>0</v>
      </c>
    </row>
    <row r="766" spans="1:22" s="44" customFormat="1" ht="15" customHeight="1" x14ac:dyDescent="0.2">
      <c r="A766" s="99">
        <v>761</v>
      </c>
      <c r="B766" s="99">
        <v>1</v>
      </c>
      <c r="C766" s="100" t="s">
        <v>639</v>
      </c>
      <c r="D766" s="100"/>
      <c r="E766" s="100" t="s">
        <v>623</v>
      </c>
      <c r="F766" s="100">
        <v>219</v>
      </c>
      <c r="G766" s="100" t="s">
        <v>374</v>
      </c>
      <c r="H766" s="100" t="s">
        <v>486</v>
      </c>
      <c r="I766" s="101">
        <v>21.52</v>
      </c>
      <c r="J766" s="144"/>
      <c r="K766" s="184" t="s">
        <v>52</v>
      </c>
      <c r="L766" s="138"/>
      <c r="M766" s="102">
        <v>247.01</v>
      </c>
      <c r="N766" s="139">
        <f t="shared" si="89"/>
        <v>17.98</v>
      </c>
      <c r="O766" s="140" t="str">
        <f t="shared" si="90"/>
        <v/>
      </c>
      <c r="P766" s="189">
        <f t="shared" si="91"/>
        <v>5315.6552000000001</v>
      </c>
      <c r="Q766" s="189" t="e">
        <f t="shared" si="92"/>
        <v>#VALUE!</v>
      </c>
      <c r="R766" s="189" t="e">
        <f t="shared" si="93"/>
        <v>#VALUE!</v>
      </c>
      <c r="S766" s="43" t="str">
        <f t="shared" si="94"/>
        <v>K</v>
      </c>
      <c r="T766" s="43">
        <f t="shared" si="95"/>
        <v>17.98</v>
      </c>
      <c r="U766" s="43">
        <f t="shared" si="96"/>
        <v>0</v>
      </c>
      <c r="V766" s="43">
        <f>IF(N766&lt;&gt;0,IF(N766=SVS,0,IF(N766=SVSg,0,IF(N766=Stundenverrechnungssatz!G807,0,IF(N766=Stundenverrechnungssatz!I807,0,IF(N766=Stundenverrechnungssatz!K807,0,IF(N766=Stundenverrechnungssatz!M807,0,1)))))))</f>
        <v>0</v>
      </c>
    </row>
    <row r="767" spans="1:22" s="44" customFormat="1" ht="15" customHeight="1" x14ac:dyDescent="0.2">
      <c r="A767" s="51">
        <v>762</v>
      </c>
      <c r="B767" s="99">
        <v>1</v>
      </c>
      <c r="C767" s="100" t="s">
        <v>639</v>
      </c>
      <c r="D767" s="100"/>
      <c r="E767" s="100" t="s">
        <v>623</v>
      </c>
      <c r="F767" s="100" t="s">
        <v>626</v>
      </c>
      <c r="G767" s="100" t="s">
        <v>488</v>
      </c>
      <c r="H767" s="100" t="s">
        <v>486</v>
      </c>
      <c r="I767" s="101">
        <v>2.93</v>
      </c>
      <c r="J767" s="144"/>
      <c r="K767" s="184" t="s">
        <v>33</v>
      </c>
      <c r="L767" s="138"/>
      <c r="M767" s="102">
        <v>0</v>
      </c>
      <c r="N767" s="139">
        <f t="shared" si="89"/>
        <v>17.98</v>
      </c>
      <c r="O767" s="140">
        <f t="shared" si="90"/>
        <v>1.0000000000000001E-5</v>
      </c>
      <c r="P767" s="189">
        <f t="shared" si="91"/>
        <v>0</v>
      </c>
      <c r="Q767" s="189">
        <f t="shared" si="92"/>
        <v>0</v>
      </c>
      <c r="R767" s="189">
        <f t="shared" si="93"/>
        <v>0</v>
      </c>
      <c r="S767" s="43" t="str">
        <f t="shared" si="94"/>
        <v>N</v>
      </c>
      <c r="T767" s="43">
        <f t="shared" si="95"/>
        <v>17.98</v>
      </c>
      <c r="U767" s="43">
        <f t="shared" si="96"/>
        <v>0</v>
      </c>
      <c r="V767" s="43">
        <f>IF(N767&lt;&gt;0,IF(N767=SVS,0,IF(N767=SVSg,0,IF(N767=Stundenverrechnungssatz!G808,0,IF(N767=Stundenverrechnungssatz!I808,0,IF(N767=Stundenverrechnungssatz!K808,0,IF(N767=Stundenverrechnungssatz!M808,0,1)))))))</f>
        <v>0</v>
      </c>
    </row>
    <row r="768" spans="1:22" s="44" customFormat="1" ht="15" customHeight="1" x14ac:dyDescent="0.2">
      <c r="A768" s="99">
        <v>763</v>
      </c>
      <c r="B768" s="99">
        <v>1</v>
      </c>
      <c r="C768" s="100" t="s">
        <v>639</v>
      </c>
      <c r="D768" s="100"/>
      <c r="E768" s="100" t="s">
        <v>623</v>
      </c>
      <c r="F768" s="100">
        <v>220</v>
      </c>
      <c r="G768" s="100" t="s">
        <v>37</v>
      </c>
      <c r="H768" s="100" t="s">
        <v>249</v>
      </c>
      <c r="I768" s="101">
        <v>15.97</v>
      </c>
      <c r="J768" s="144"/>
      <c r="K768" s="184" t="s">
        <v>31</v>
      </c>
      <c r="L768" s="138" t="s">
        <v>740</v>
      </c>
      <c r="M768" s="102">
        <v>49.4</v>
      </c>
      <c r="N768" s="139">
        <f t="shared" si="89"/>
        <v>17.98</v>
      </c>
      <c r="O768" s="140" t="str">
        <f t="shared" si="90"/>
        <v/>
      </c>
      <c r="P768" s="189">
        <f t="shared" si="91"/>
        <v>788.91800000000001</v>
      </c>
      <c r="Q768" s="189" t="e">
        <f t="shared" si="92"/>
        <v>#VALUE!</v>
      </c>
      <c r="R768" s="189" t="e">
        <f t="shared" si="93"/>
        <v>#VALUE!</v>
      </c>
      <c r="S768" s="43" t="str">
        <f t="shared" si="94"/>
        <v>A</v>
      </c>
      <c r="T768" s="43">
        <f t="shared" si="95"/>
        <v>17.98</v>
      </c>
      <c r="U768" s="43">
        <f t="shared" si="96"/>
        <v>0</v>
      </c>
      <c r="V768" s="43">
        <f>IF(N768&lt;&gt;0,IF(N768=SVS,0,IF(N768=SVSg,0,IF(N768=Stundenverrechnungssatz!G809,0,IF(N768=Stundenverrechnungssatz!I809,0,IF(N768=Stundenverrechnungssatz!K809,0,IF(N768=Stundenverrechnungssatz!M809,0,1)))))))</f>
        <v>0</v>
      </c>
    </row>
    <row r="769" spans="1:23" s="44" customFormat="1" ht="15" customHeight="1" x14ac:dyDescent="0.2">
      <c r="A769" s="51">
        <v>764</v>
      </c>
      <c r="B769" s="99">
        <v>1</v>
      </c>
      <c r="C769" s="100" t="s">
        <v>639</v>
      </c>
      <c r="D769" s="100"/>
      <c r="E769" s="100" t="s">
        <v>623</v>
      </c>
      <c r="F769" s="100">
        <v>221</v>
      </c>
      <c r="G769" s="100" t="s">
        <v>37</v>
      </c>
      <c r="H769" s="100" t="s">
        <v>249</v>
      </c>
      <c r="I769" s="101">
        <v>23.81</v>
      </c>
      <c r="J769" s="144"/>
      <c r="K769" s="184" t="s">
        <v>31</v>
      </c>
      <c r="L769" s="138" t="s">
        <v>740</v>
      </c>
      <c r="M769" s="102">
        <v>49.4</v>
      </c>
      <c r="N769" s="139">
        <f t="shared" si="89"/>
        <v>17.98</v>
      </c>
      <c r="O769" s="140" t="str">
        <f t="shared" si="90"/>
        <v/>
      </c>
      <c r="P769" s="189">
        <f t="shared" si="91"/>
        <v>1176.2139999999999</v>
      </c>
      <c r="Q769" s="189" t="e">
        <f t="shared" si="92"/>
        <v>#VALUE!</v>
      </c>
      <c r="R769" s="189" t="e">
        <f t="shared" si="93"/>
        <v>#VALUE!</v>
      </c>
      <c r="S769" s="43" t="str">
        <f t="shared" si="94"/>
        <v>A</v>
      </c>
      <c r="T769" s="43">
        <f t="shared" si="95"/>
        <v>17.98</v>
      </c>
      <c r="U769" s="43">
        <f t="shared" si="96"/>
        <v>0</v>
      </c>
      <c r="V769" s="43">
        <f>IF(N769&lt;&gt;0,IF(N769=SVS,0,IF(N769=SVSg,0,IF(N769=Stundenverrechnungssatz!G810,0,IF(N769=Stundenverrechnungssatz!I810,0,IF(N769=Stundenverrechnungssatz!K810,0,IF(N769=Stundenverrechnungssatz!M810,0,1)))))))</f>
        <v>0</v>
      </c>
    </row>
    <row r="770" spans="1:23" s="44" customFormat="1" ht="15" customHeight="1" x14ac:dyDescent="0.2">
      <c r="A770" s="99">
        <v>765</v>
      </c>
      <c r="B770" s="99">
        <v>1</v>
      </c>
      <c r="C770" s="100" t="s">
        <v>639</v>
      </c>
      <c r="D770" s="100"/>
      <c r="E770" s="100" t="s">
        <v>623</v>
      </c>
      <c r="F770" s="100">
        <v>222</v>
      </c>
      <c r="G770" s="100" t="s">
        <v>37</v>
      </c>
      <c r="H770" s="100" t="s">
        <v>249</v>
      </c>
      <c r="I770" s="101">
        <v>13.1</v>
      </c>
      <c r="J770" s="144"/>
      <c r="K770" s="184" t="s">
        <v>31</v>
      </c>
      <c r="L770" s="138" t="s">
        <v>740</v>
      </c>
      <c r="M770" s="102">
        <v>49.4</v>
      </c>
      <c r="N770" s="139">
        <f t="shared" si="89"/>
        <v>17.98</v>
      </c>
      <c r="O770" s="140" t="str">
        <f t="shared" si="90"/>
        <v/>
      </c>
      <c r="P770" s="189">
        <f t="shared" si="91"/>
        <v>647.14</v>
      </c>
      <c r="Q770" s="189" t="e">
        <f t="shared" si="92"/>
        <v>#VALUE!</v>
      </c>
      <c r="R770" s="189" t="e">
        <f t="shared" si="93"/>
        <v>#VALUE!</v>
      </c>
      <c r="S770" s="43" t="str">
        <f t="shared" si="94"/>
        <v>A</v>
      </c>
      <c r="T770" s="43">
        <f t="shared" si="95"/>
        <v>17.98</v>
      </c>
      <c r="U770" s="43">
        <f t="shared" si="96"/>
        <v>0</v>
      </c>
      <c r="V770" s="43">
        <f>IF(N770&lt;&gt;0,IF(N770=SVS,0,IF(N770=SVSg,0,IF(N770=Stundenverrechnungssatz!G811,0,IF(N770=Stundenverrechnungssatz!I811,0,IF(N770=Stundenverrechnungssatz!K811,0,IF(N770=Stundenverrechnungssatz!M811,0,1)))))))</f>
        <v>0</v>
      </c>
    </row>
    <row r="771" spans="1:23" s="44" customFormat="1" ht="15" customHeight="1" x14ac:dyDescent="0.2">
      <c r="A771" s="51">
        <v>766</v>
      </c>
      <c r="B771" s="99">
        <v>1</v>
      </c>
      <c r="C771" s="100" t="s">
        <v>639</v>
      </c>
      <c r="D771" s="100"/>
      <c r="E771" s="100" t="s">
        <v>623</v>
      </c>
      <c r="F771" s="100">
        <v>223</v>
      </c>
      <c r="G771" s="100" t="s">
        <v>37</v>
      </c>
      <c r="H771" s="100" t="s">
        <v>249</v>
      </c>
      <c r="I771" s="101">
        <v>21.85</v>
      </c>
      <c r="J771" s="144"/>
      <c r="K771" s="184" t="s">
        <v>31</v>
      </c>
      <c r="L771" s="138" t="s">
        <v>740</v>
      </c>
      <c r="M771" s="102">
        <v>49.4</v>
      </c>
      <c r="N771" s="139">
        <f t="shared" si="89"/>
        <v>17.98</v>
      </c>
      <c r="O771" s="140" t="str">
        <f t="shared" si="90"/>
        <v/>
      </c>
      <c r="P771" s="189">
        <f t="shared" si="91"/>
        <v>1079.3900000000001</v>
      </c>
      <c r="Q771" s="189" t="e">
        <f t="shared" si="92"/>
        <v>#VALUE!</v>
      </c>
      <c r="R771" s="189" t="e">
        <f t="shared" si="93"/>
        <v>#VALUE!</v>
      </c>
      <c r="S771" s="43" t="str">
        <f t="shared" si="94"/>
        <v>A</v>
      </c>
      <c r="T771" s="43">
        <f t="shared" si="95"/>
        <v>17.98</v>
      </c>
      <c r="U771" s="43">
        <f t="shared" si="96"/>
        <v>0</v>
      </c>
      <c r="V771" s="43">
        <f>IF(N771&lt;&gt;0,IF(N771=SVS,0,IF(N771=SVSg,0,IF(N771=Stundenverrechnungssatz!G812,0,IF(N771=Stundenverrechnungssatz!I812,0,IF(N771=Stundenverrechnungssatz!K812,0,IF(N771=Stundenverrechnungssatz!M812,0,1)))))))</f>
        <v>0</v>
      </c>
    </row>
    <row r="772" spans="1:23" s="45" customFormat="1" ht="15" customHeight="1" x14ac:dyDescent="0.2">
      <c r="A772" s="99">
        <v>767</v>
      </c>
      <c r="B772" s="99">
        <v>1</v>
      </c>
      <c r="C772" s="100" t="s">
        <v>639</v>
      </c>
      <c r="D772" s="100"/>
      <c r="E772" s="100" t="s">
        <v>623</v>
      </c>
      <c r="F772" s="100"/>
      <c r="G772" s="100" t="s">
        <v>627</v>
      </c>
      <c r="H772" s="100" t="s">
        <v>249</v>
      </c>
      <c r="I772" s="101">
        <v>27.98</v>
      </c>
      <c r="J772" s="144"/>
      <c r="K772" s="184" t="s">
        <v>51</v>
      </c>
      <c r="L772" s="138"/>
      <c r="M772" s="102">
        <v>98.8</v>
      </c>
      <c r="N772" s="139">
        <f t="shared" si="89"/>
        <v>17.98</v>
      </c>
      <c r="O772" s="140" t="str">
        <f t="shared" si="90"/>
        <v/>
      </c>
      <c r="P772" s="189">
        <f t="shared" si="91"/>
        <v>2764.424</v>
      </c>
      <c r="Q772" s="189" t="e">
        <f t="shared" si="92"/>
        <v>#VALUE!</v>
      </c>
      <c r="R772" s="189" t="e">
        <f t="shared" si="93"/>
        <v>#VALUE!</v>
      </c>
      <c r="S772" s="43" t="str">
        <f t="shared" si="94"/>
        <v>F</v>
      </c>
      <c r="T772" s="43">
        <f t="shared" si="95"/>
        <v>17.98</v>
      </c>
      <c r="U772" s="43">
        <f t="shared" si="96"/>
        <v>0</v>
      </c>
      <c r="V772" s="43">
        <f>IF(N772&lt;&gt;0,IF(N772=SVS,0,IF(N772=SVSg,0,IF(N772=Stundenverrechnungssatz!G813,0,IF(N772=Stundenverrechnungssatz!I813,0,IF(N772=Stundenverrechnungssatz!K813,0,IF(N772=Stundenverrechnungssatz!M813,0,1)))))))</f>
        <v>0</v>
      </c>
      <c r="W772" s="44"/>
    </row>
    <row r="773" spans="1:23" s="45" customFormat="1" ht="15" customHeight="1" x14ac:dyDescent="0.2">
      <c r="A773" s="51">
        <v>768</v>
      </c>
      <c r="B773" s="99">
        <v>1</v>
      </c>
      <c r="C773" s="100" t="s">
        <v>639</v>
      </c>
      <c r="D773" s="100"/>
      <c r="E773" s="100" t="s">
        <v>623</v>
      </c>
      <c r="F773" s="100">
        <v>224</v>
      </c>
      <c r="G773" s="100" t="s">
        <v>37</v>
      </c>
      <c r="H773" s="100" t="s">
        <v>249</v>
      </c>
      <c r="I773" s="101">
        <v>19.12</v>
      </c>
      <c r="J773" s="144"/>
      <c r="K773" s="184" t="s">
        <v>31</v>
      </c>
      <c r="L773" s="138" t="s">
        <v>740</v>
      </c>
      <c r="M773" s="102">
        <v>49.4</v>
      </c>
      <c r="N773" s="139">
        <f t="shared" si="89"/>
        <v>17.98</v>
      </c>
      <c r="O773" s="140" t="str">
        <f t="shared" si="90"/>
        <v/>
      </c>
      <c r="P773" s="189">
        <f t="shared" si="91"/>
        <v>944.52800000000002</v>
      </c>
      <c r="Q773" s="189" t="e">
        <f t="shared" si="92"/>
        <v>#VALUE!</v>
      </c>
      <c r="R773" s="189" t="e">
        <f t="shared" si="93"/>
        <v>#VALUE!</v>
      </c>
      <c r="S773" s="43" t="str">
        <f t="shared" si="94"/>
        <v>A</v>
      </c>
      <c r="T773" s="43">
        <f t="shared" si="95"/>
        <v>17.98</v>
      </c>
      <c r="U773" s="43">
        <f t="shared" si="96"/>
        <v>0</v>
      </c>
      <c r="V773" s="43">
        <f>IF(N773&lt;&gt;0,IF(N773=SVS,0,IF(N773=SVSg,0,IF(N773=Stundenverrechnungssatz!G814,0,IF(N773=Stundenverrechnungssatz!I814,0,IF(N773=Stundenverrechnungssatz!K814,0,IF(N773=Stundenverrechnungssatz!M814,0,1)))))))</f>
        <v>0</v>
      </c>
      <c r="W773" s="44"/>
    </row>
    <row r="774" spans="1:23" s="45" customFormat="1" ht="15" customHeight="1" x14ac:dyDescent="0.2">
      <c r="A774" s="99">
        <v>769</v>
      </c>
      <c r="B774" s="99">
        <v>1</v>
      </c>
      <c r="C774" s="100" t="s">
        <v>639</v>
      </c>
      <c r="D774" s="100"/>
      <c r="E774" s="100" t="s">
        <v>623</v>
      </c>
      <c r="F774" s="100"/>
      <c r="G774" s="100" t="s">
        <v>628</v>
      </c>
      <c r="H774" s="100" t="s">
        <v>249</v>
      </c>
      <c r="I774" s="101">
        <v>11.68</v>
      </c>
      <c r="J774" s="144"/>
      <c r="K774" s="184" t="s">
        <v>51</v>
      </c>
      <c r="L774" s="138"/>
      <c r="M774" s="102">
        <v>98.8</v>
      </c>
      <c r="N774" s="139">
        <f t="shared" ref="N774:N837" si="97">SVS</f>
        <v>17.98</v>
      </c>
      <c r="O774" s="140" t="str">
        <f t="shared" si="90"/>
        <v/>
      </c>
      <c r="P774" s="189">
        <f t="shared" si="91"/>
        <v>1153.9839999999999</v>
      </c>
      <c r="Q774" s="189" t="e">
        <f t="shared" si="92"/>
        <v>#VALUE!</v>
      </c>
      <c r="R774" s="189" t="e">
        <f t="shared" si="93"/>
        <v>#VALUE!</v>
      </c>
      <c r="S774" s="43" t="str">
        <f t="shared" si="94"/>
        <v>F</v>
      </c>
      <c r="T774" s="43">
        <f t="shared" si="95"/>
        <v>17.98</v>
      </c>
      <c r="U774" s="43">
        <f t="shared" si="96"/>
        <v>0</v>
      </c>
      <c r="V774" s="43">
        <f>IF(N774&lt;&gt;0,IF(N774=SVS,0,IF(N774=SVSg,0,IF(N774=Stundenverrechnungssatz!G815,0,IF(N774=Stundenverrechnungssatz!I815,0,IF(N774=Stundenverrechnungssatz!K815,0,IF(N774=Stundenverrechnungssatz!M815,0,1)))))))</f>
        <v>0</v>
      </c>
      <c r="W774" s="44"/>
    </row>
    <row r="775" spans="1:23" s="45" customFormat="1" ht="15" customHeight="1" x14ac:dyDescent="0.2">
      <c r="A775" s="51">
        <v>770</v>
      </c>
      <c r="B775" s="99">
        <v>1</v>
      </c>
      <c r="C775" s="100" t="s">
        <v>639</v>
      </c>
      <c r="D775" s="100"/>
      <c r="E775" s="100" t="s">
        <v>623</v>
      </c>
      <c r="F775" s="100">
        <v>225</v>
      </c>
      <c r="G775" s="100" t="s">
        <v>37</v>
      </c>
      <c r="H775" s="100" t="s">
        <v>249</v>
      </c>
      <c r="I775" s="101">
        <v>17.45</v>
      </c>
      <c r="J775" s="144"/>
      <c r="K775" s="184" t="s">
        <v>31</v>
      </c>
      <c r="L775" s="138" t="s">
        <v>740</v>
      </c>
      <c r="M775" s="102">
        <v>49.4</v>
      </c>
      <c r="N775" s="139">
        <f t="shared" si="97"/>
        <v>17.98</v>
      </c>
      <c r="O775" s="140" t="str">
        <f t="shared" ref="O775:O838" si="98">IF(VLOOKUP(K775,Vorgaben,4,FALSE)=0,"",VLOOKUP(K775,Vorgaben,4,FALSE))</f>
        <v/>
      </c>
      <c r="P775" s="189">
        <f t="shared" ref="P775:P838" si="99">I775*M775</f>
        <v>862.03</v>
      </c>
      <c r="Q775" s="189" t="e">
        <f t="shared" ref="Q775:Q838" si="100">P775/O775</f>
        <v>#VALUE!</v>
      </c>
      <c r="R775" s="189" t="e">
        <f t="shared" ref="R775:R838" si="101">Q775*N775</f>
        <v>#VALUE!</v>
      </c>
      <c r="S775" s="43" t="str">
        <f t="shared" ref="S775:S838" si="102">LEFT(K775,1)</f>
        <v>A</v>
      </c>
      <c r="T775" s="43">
        <f t="shared" ref="T775:T838" si="103">IF(N775=SVS,N775,"")</f>
        <v>17.98</v>
      </c>
      <c r="U775" s="43">
        <f t="shared" ref="U775:U838" si="104">IF(J775="x",I775,0)</f>
        <v>0</v>
      </c>
      <c r="V775" s="43">
        <f>IF(N775&lt;&gt;0,IF(N775=SVS,0,IF(N775=SVSg,0,IF(N775=Stundenverrechnungssatz!G816,0,IF(N775=Stundenverrechnungssatz!I816,0,IF(N775=Stundenverrechnungssatz!K816,0,IF(N775=Stundenverrechnungssatz!M816,0,1)))))))</f>
        <v>0</v>
      </c>
      <c r="W775" s="44"/>
    </row>
    <row r="776" spans="1:23" s="45" customFormat="1" ht="15" customHeight="1" x14ac:dyDescent="0.2">
      <c r="A776" s="99">
        <v>771</v>
      </c>
      <c r="B776" s="99">
        <v>1</v>
      </c>
      <c r="C776" s="100" t="s">
        <v>639</v>
      </c>
      <c r="D776" s="100"/>
      <c r="E776" s="100" t="s">
        <v>623</v>
      </c>
      <c r="F776" s="100">
        <v>226</v>
      </c>
      <c r="G776" s="100" t="s">
        <v>37</v>
      </c>
      <c r="H776" s="100" t="s">
        <v>249</v>
      </c>
      <c r="I776" s="101">
        <v>17.45</v>
      </c>
      <c r="J776" s="144"/>
      <c r="K776" s="184" t="s">
        <v>31</v>
      </c>
      <c r="L776" s="138" t="s">
        <v>740</v>
      </c>
      <c r="M776" s="102">
        <v>49.4</v>
      </c>
      <c r="N776" s="139">
        <f t="shared" si="97"/>
        <v>17.98</v>
      </c>
      <c r="O776" s="140" t="str">
        <f t="shared" si="98"/>
        <v/>
      </c>
      <c r="P776" s="189">
        <f t="shared" si="99"/>
        <v>862.03</v>
      </c>
      <c r="Q776" s="189" t="e">
        <f t="shared" si="100"/>
        <v>#VALUE!</v>
      </c>
      <c r="R776" s="189" t="e">
        <f t="shared" si="101"/>
        <v>#VALUE!</v>
      </c>
      <c r="S776" s="43" t="str">
        <f t="shared" si="102"/>
        <v>A</v>
      </c>
      <c r="T776" s="43">
        <f t="shared" si="103"/>
        <v>17.98</v>
      </c>
      <c r="U776" s="43">
        <f t="shared" si="104"/>
        <v>0</v>
      </c>
      <c r="V776" s="43">
        <f>IF(N776&lt;&gt;0,IF(N776=SVS,0,IF(N776=SVSg,0,IF(N776=Stundenverrechnungssatz!G817,0,IF(N776=Stundenverrechnungssatz!I817,0,IF(N776=Stundenverrechnungssatz!K817,0,IF(N776=Stundenverrechnungssatz!M817,0,1)))))))</f>
        <v>0</v>
      </c>
      <c r="W776" s="44"/>
    </row>
    <row r="777" spans="1:23" s="45" customFormat="1" ht="15" customHeight="1" x14ac:dyDescent="0.2">
      <c r="A777" s="51">
        <v>772</v>
      </c>
      <c r="B777" s="99">
        <v>1</v>
      </c>
      <c r="C777" s="100" t="s">
        <v>639</v>
      </c>
      <c r="D777" s="100"/>
      <c r="E777" s="100" t="s">
        <v>623</v>
      </c>
      <c r="F777" s="100">
        <v>227</v>
      </c>
      <c r="G777" s="100" t="s">
        <v>37</v>
      </c>
      <c r="H777" s="100" t="s">
        <v>249</v>
      </c>
      <c r="I777" s="101">
        <v>16.850000000000001</v>
      </c>
      <c r="J777" s="144"/>
      <c r="K777" s="184" t="s">
        <v>31</v>
      </c>
      <c r="L777" s="138" t="s">
        <v>740</v>
      </c>
      <c r="M777" s="102">
        <v>49.4</v>
      </c>
      <c r="N777" s="139">
        <f t="shared" si="97"/>
        <v>17.98</v>
      </c>
      <c r="O777" s="140" t="str">
        <f t="shared" si="98"/>
        <v/>
      </c>
      <c r="P777" s="189">
        <f t="shared" si="99"/>
        <v>832.3900000000001</v>
      </c>
      <c r="Q777" s="189" t="e">
        <f t="shared" si="100"/>
        <v>#VALUE!</v>
      </c>
      <c r="R777" s="189" t="e">
        <f t="shared" si="101"/>
        <v>#VALUE!</v>
      </c>
      <c r="S777" s="43" t="str">
        <f t="shared" si="102"/>
        <v>A</v>
      </c>
      <c r="T777" s="43">
        <f t="shared" si="103"/>
        <v>17.98</v>
      </c>
      <c r="U777" s="43">
        <f t="shared" si="104"/>
        <v>0</v>
      </c>
      <c r="V777" s="43">
        <f>IF(N777&lt;&gt;0,IF(N777=SVS,0,IF(N777=SVSg,0,IF(N777=Stundenverrechnungssatz!G818,0,IF(N777=Stundenverrechnungssatz!I818,0,IF(N777=Stundenverrechnungssatz!K818,0,IF(N777=Stundenverrechnungssatz!M818,0,1)))))))</f>
        <v>0</v>
      </c>
      <c r="W777" s="44"/>
    </row>
    <row r="778" spans="1:23" s="45" customFormat="1" ht="15" customHeight="1" x14ac:dyDescent="0.2">
      <c r="A778" s="99">
        <v>773</v>
      </c>
      <c r="B778" s="99">
        <v>1</v>
      </c>
      <c r="C778" s="100" t="s">
        <v>639</v>
      </c>
      <c r="D778" s="100"/>
      <c r="E778" s="100" t="s">
        <v>623</v>
      </c>
      <c r="F778" s="100">
        <v>228</v>
      </c>
      <c r="G778" s="100" t="s">
        <v>37</v>
      </c>
      <c r="H778" s="100" t="s">
        <v>249</v>
      </c>
      <c r="I778" s="101">
        <v>26.54</v>
      </c>
      <c r="J778" s="144"/>
      <c r="K778" s="184" t="s">
        <v>31</v>
      </c>
      <c r="L778" s="138" t="s">
        <v>740</v>
      </c>
      <c r="M778" s="102">
        <v>49.4</v>
      </c>
      <c r="N778" s="139">
        <f t="shared" si="97"/>
        <v>17.98</v>
      </c>
      <c r="O778" s="140" t="str">
        <f t="shared" si="98"/>
        <v/>
      </c>
      <c r="P778" s="189">
        <f t="shared" si="99"/>
        <v>1311.076</v>
      </c>
      <c r="Q778" s="189" t="e">
        <f t="shared" si="100"/>
        <v>#VALUE!</v>
      </c>
      <c r="R778" s="189" t="e">
        <f t="shared" si="101"/>
        <v>#VALUE!</v>
      </c>
      <c r="S778" s="43" t="str">
        <f t="shared" si="102"/>
        <v>A</v>
      </c>
      <c r="T778" s="43">
        <f t="shared" si="103"/>
        <v>17.98</v>
      </c>
      <c r="U778" s="43">
        <f t="shared" si="104"/>
        <v>0</v>
      </c>
      <c r="V778" s="43">
        <f>IF(N778&lt;&gt;0,IF(N778=SVS,0,IF(N778=SVSg,0,IF(N778=Stundenverrechnungssatz!G819,0,IF(N778=Stundenverrechnungssatz!I819,0,IF(N778=Stundenverrechnungssatz!K819,0,IF(N778=Stundenverrechnungssatz!M819,0,1)))))))</f>
        <v>0</v>
      </c>
      <c r="W778" s="44"/>
    </row>
    <row r="779" spans="1:23" s="45" customFormat="1" ht="15" customHeight="1" x14ac:dyDescent="0.2">
      <c r="A779" s="51">
        <v>774</v>
      </c>
      <c r="B779" s="99">
        <v>1</v>
      </c>
      <c r="C779" s="100" t="s">
        <v>639</v>
      </c>
      <c r="D779" s="100"/>
      <c r="E779" s="100" t="s">
        <v>623</v>
      </c>
      <c r="F779" s="100">
        <v>229</v>
      </c>
      <c r="G779" s="100" t="s">
        <v>37</v>
      </c>
      <c r="H779" s="100" t="s">
        <v>249</v>
      </c>
      <c r="I779" s="101">
        <v>17.45</v>
      </c>
      <c r="J779" s="144"/>
      <c r="K779" s="184" t="s">
        <v>31</v>
      </c>
      <c r="L779" s="138" t="s">
        <v>740</v>
      </c>
      <c r="M779" s="102">
        <v>49.4</v>
      </c>
      <c r="N779" s="139">
        <f t="shared" si="97"/>
        <v>17.98</v>
      </c>
      <c r="O779" s="140" t="str">
        <f t="shared" si="98"/>
        <v/>
      </c>
      <c r="P779" s="189">
        <f t="shared" si="99"/>
        <v>862.03</v>
      </c>
      <c r="Q779" s="189" t="e">
        <f t="shared" si="100"/>
        <v>#VALUE!</v>
      </c>
      <c r="R779" s="189" t="e">
        <f t="shared" si="101"/>
        <v>#VALUE!</v>
      </c>
      <c r="S779" s="43" t="str">
        <f t="shared" si="102"/>
        <v>A</v>
      </c>
      <c r="T779" s="43">
        <f t="shared" si="103"/>
        <v>17.98</v>
      </c>
      <c r="U779" s="43">
        <f t="shared" si="104"/>
        <v>0</v>
      </c>
      <c r="V779" s="43">
        <f>IF(N779&lt;&gt;0,IF(N779=SVS,0,IF(N779=SVSg,0,IF(N779=Stundenverrechnungssatz!G820,0,IF(N779=Stundenverrechnungssatz!I820,0,IF(N779=Stundenverrechnungssatz!K820,0,IF(N779=Stundenverrechnungssatz!M820,0,1)))))))</f>
        <v>0</v>
      </c>
      <c r="W779" s="44"/>
    </row>
    <row r="780" spans="1:23" s="45" customFormat="1" ht="15" customHeight="1" x14ac:dyDescent="0.2">
      <c r="A780" s="99">
        <v>775</v>
      </c>
      <c r="B780" s="99">
        <v>1</v>
      </c>
      <c r="C780" s="100" t="s">
        <v>639</v>
      </c>
      <c r="D780" s="100"/>
      <c r="E780" s="100" t="s">
        <v>623</v>
      </c>
      <c r="F780" s="100">
        <v>230</v>
      </c>
      <c r="G780" s="100" t="s">
        <v>37</v>
      </c>
      <c r="H780" s="100" t="s">
        <v>249</v>
      </c>
      <c r="I780" s="101">
        <v>18.87</v>
      </c>
      <c r="J780" s="144"/>
      <c r="K780" s="184" t="s">
        <v>31</v>
      </c>
      <c r="L780" s="138" t="s">
        <v>740</v>
      </c>
      <c r="M780" s="102">
        <v>49.4</v>
      </c>
      <c r="N780" s="139">
        <f t="shared" si="97"/>
        <v>17.98</v>
      </c>
      <c r="O780" s="140" t="str">
        <f t="shared" si="98"/>
        <v/>
      </c>
      <c r="P780" s="189">
        <f t="shared" si="99"/>
        <v>932.178</v>
      </c>
      <c r="Q780" s="189" t="e">
        <f t="shared" si="100"/>
        <v>#VALUE!</v>
      </c>
      <c r="R780" s="189" t="e">
        <f t="shared" si="101"/>
        <v>#VALUE!</v>
      </c>
      <c r="S780" s="43" t="str">
        <f t="shared" si="102"/>
        <v>A</v>
      </c>
      <c r="T780" s="43">
        <f t="shared" si="103"/>
        <v>17.98</v>
      </c>
      <c r="U780" s="43">
        <f t="shared" si="104"/>
        <v>0</v>
      </c>
      <c r="V780" s="43">
        <f>IF(N780&lt;&gt;0,IF(N780=SVS,0,IF(N780=SVSg,0,IF(N780=Stundenverrechnungssatz!G821,0,IF(N780=Stundenverrechnungssatz!I821,0,IF(N780=Stundenverrechnungssatz!K821,0,IF(N780=Stundenverrechnungssatz!M821,0,1)))))))</f>
        <v>0</v>
      </c>
      <c r="W780" s="44"/>
    </row>
    <row r="781" spans="1:23" s="44" customFormat="1" ht="11.25" x14ac:dyDescent="0.2">
      <c r="A781" s="51">
        <v>776</v>
      </c>
      <c r="B781" s="99">
        <v>1</v>
      </c>
      <c r="C781" s="100" t="s">
        <v>639</v>
      </c>
      <c r="D781" s="100"/>
      <c r="E781" s="100" t="s">
        <v>623</v>
      </c>
      <c r="F781" s="100"/>
      <c r="G781" s="100" t="s">
        <v>629</v>
      </c>
      <c r="H781" s="100" t="s">
        <v>249</v>
      </c>
      <c r="I781" s="101">
        <v>261.45</v>
      </c>
      <c r="J781" s="144"/>
      <c r="K781" s="184" t="s">
        <v>51</v>
      </c>
      <c r="L781" s="138"/>
      <c r="M781" s="102">
        <v>98.8</v>
      </c>
      <c r="N781" s="139">
        <f t="shared" si="97"/>
        <v>17.98</v>
      </c>
      <c r="O781" s="140" t="str">
        <f t="shared" si="98"/>
        <v/>
      </c>
      <c r="P781" s="189">
        <f t="shared" si="99"/>
        <v>25831.26</v>
      </c>
      <c r="Q781" s="189" t="e">
        <f t="shared" si="100"/>
        <v>#VALUE!</v>
      </c>
      <c r="R781" s="189" t="e">
        <f t="shared" si="101"/>
        <v>#VALUE!</v>
      </c>
      <c r="S781" s="43" t="str">
        <f t="shared" si="102"/>
        <v>F</v>
      </c>
      <c r="T781" s="43">
        <f t="shared" si="103"/>
        <v>17.98</v>
      </c>
      <c r="U781" s="43">
        <f t="shared" si="104"/>
        <v>0</v>
      </c>
      <c r="V781" s="43">
        <f>IF(N781&lt;&gt;0,IF(N781=SVS,0,IF(N781=SVSg,0,IF(N781=Stundenverrechnungssatz!G822,0,IF(N781=Stundenverrechnungssatz!I822,0,IF(N781=Stundenverrechnungssatz!K822,0,IF(N781=Stundenverrechnungssatz!M822,0,1)))))))</f>
        <v>0</v>
      </c>
    </row>
    <row r="782" spans="1:23" s="44" customFormat="1" ht="15" customHeight="1" x14ac:dyDescent="0.2">
      <c r="A782" s="99">
        <v>777</v>
      </c>
      <c r="B782" s="99">
        <v>1</v>
      </c>
      <c r="C782" s="100" t="s">
        <v>639</v>
      </c>
      <c r="D782" s="100"/>
      <c r="E782" s="100" t="s">
        <v>623</v>
      </c>
      <c r="F782" s="100">
        <v>231</v>
      </c>
      <c r="G782" s="100" t="s">
        <v>371</v>
      </c>
      <c r="H782" s="100" t="s">
        <v>205</v>
      </c>
      <c r="I782" s="101">
        <v>5.15</v>
      </c>
      <c r="J782" s="144"/>
      <c r="K782" s="184" t="s">
        <v>32</v>
      </c>
      <c r="L782" s="138"/>
      <c r="M782" s="102">
        <v>247.01</v>
      </c>
      <c r="N782" s="139">
        <f t="shared" si="97"/>
        <v>17.98</v>
      </c>
      <c r="O782" s="140" t="str">
        <f t="shared" si="98"/>
        <v/>
      </c>
      <c r="P782" s="189">
        <f t="shared" si="99"/>
        <v>1272.1015</v>
      </c>
      <c r="Q782" s="189" t="e">
        <f t="shared" si="100"/>
        <v>#VALUE!</v>
      </c>
      <c r="R782" s="189" t="e">
        <f t="shared" si="101"/>
        <v>#VALUE!</v>
      </c>
      <c r="S782" s="43" t="str">
        <f t="shared" si="102"/>
        <v>C</v>
      </c>
      <c r="T782" s="43">
        <f t="shared" si="103"/>
        <v>17.98</v>
      </c>
      <c r="U782" s="43">
        <f t="shared" si="104"/>
        <v>0</v>
      </c>
      <c r="V782" s="43">
        <f>IF(N782&lt;&gt;0,IF(N782=SVS,0,IF(N782=SVSg,0,IF(N782=Stundenverrechnungssatz!G823,0,IF(N782=Stundenverrechnungssatz!I823,0,IF(N782=Stundenverrechnungssatz!K823,0,IF(N782=Stundenverrechnungssatz!M823,0,1)))))))</f>
        <v>0</v>
      </c>
    </row>
    <row r="783" spans="1:23" s="44" customFormat="1" ht="15" customHeight="1" x14ac:dyDescent="0.2">
      <c r="A783" s="51">
        <v>778</v>
      </c>
      <c r="B783" s="99">
        <v>1</v>
      </c>
      <c r="C783" s="100" t="s">
        <v>639</v>
      </c>
      <c r="D783" s="100"/>
      <c r="E783" s="100" t="s">
        <v>623</v>
      </c>
      <c r="F783" s="100"/>
      <c r="G783" s="100" t="s">
        <v>540</v>
      </c>
      <c r="H783" s="100" t="s">
        <v>205</v>
      </c>
      <c r="I783" s="101">
        <v>2.0499999999999998</v>
      </c>
      <c r="J783" s="144"/>
      <c r="K783" s="184" t="s">
        <v>33</v>
      </c>
      <c r="L783" s="138"/>
      <c r="M783" s="102">
        <v>0</v>
      </c>
      <c r="N783" s="139">
        <f t="shared" si="97"/>
        <v>17.98</v>
      </c>
      <c r="O783" s="140">
        <f t="shared" si="98"/>
        <v>1.0000000000000001E-5</v>
      </c>
      <c r="P783" s="189">
        <f t="shared" si="99"/>
        <v>0</v>
      </c>
      <c r="Q783" s="189">
        <f t="shared" si="100"/>
        <v>0</v>
      </c>
      <c r="R783" s="189">
        <f t="shared" si="101"/>
        <v>0</v>
      </c>
      <c r="S783" s="43" t="str">
        <f t="shared" si="102"/>
        <v>N</v>
      </c>
      <c r="T783" s="43">
        <f t="shared" si="103"/>
        <v>17.98</v>
      </c>
      <c r="U783" s="43">
        <f t="shared" si="104"/>
        <v>0</v>
      </c>
      <c r="V783" s="43">
        <f>IF(N783&lt;&gt;0,IF(N783=SVS,0,IF(N783=SVSg,0,IF(N783=Stundenverrechnungssatz!G824,0,IF(N783=Stundenverrechnungssatz!I824,0,IF(N783=Stundenverrechnungssatz!K824,0,IF(N783=Stundenverrechnungssatz!M824,0,1)))))))</f>
        <v>0</v>
      </c>
    </row>
    <row r="784" spans="1:23" s="45" customFormat="1" ht="15" customHeight="1" x14ac:dyDescent="0.2">
      <c r="A784" s="99">
        <v>779</v>
      </c>
      <c r="B784" s="99">
        <v>1</v>
      </c>
      <c r="C784" s="100" t="s">
        <v>639</v>
      </c>
      <c r="D784" s="100"/>
      <c r="E784" s="100" t="s">
        <v>623</v>
      </c>
      <c r="F784" s="100">
        <v>232</v>
      </c>
      <c r="G784" s="100" t="s">
        <v>37</v>
      </c>
      <c r="H784" s="100" t="s">
        <v>249</v>
      </c>
      <c r="I784" s="101">
        <v>13.41</v>
      </c>
      <c r="J784" s="144"/>
      <c r="K784" s="184" t="s">
        <v>31</v>
      </c>
      <c r="L784" s="138" t="s">
        <v>740</v>
      </c>
      <c r="M784" s="102">
        <v>49.4</v>
      </c>
      <c r="N784" s="139">
        <f t="shared" si="97"/>
        <v>17.98</v>
      </c>
      <c r="O784" s="140" t="str">
        <f t="shared" si="98"/>
        <v/>
      </c>
      <c r="P784" s="189">
        <f t="shared" si="99"/>
        <v>662.45399999999995</v>
      </c>
      <c r="Q784" s="189" t="e">
        <f t="shared" si="100"/>
        <v>#VALUE!</v>
      </c>
      <c r="R784" s="189" t="e">
        <f t="shared" si="101"/>
        <v>#VALUE!</v>
      </c>
      <c r="S784" s="43" t="str">
        <f t="shared" si="102"/>
        <v>A</v>
      </c>
      <c r="T784" s="43">
        <f t="shared" si="103"/>
        <v>17.98</v>
      </c>
      <c r="U784" s="43">
        <f t="shared" si="104"/>
        <v>0</v>
      </c>
      <c r="V784" s="43">
        <f>IF(N784&lt;&gt;0,IF(N784=SVS,0,IF(N784=SVSg,0,IF(N784=Stundenverrechnungssatz!G825,0,IF(N784=Stundenverrechnungssatz!I825,0,IF(N784=Stundenverrechnungssatz!K825,0,IF(N784=Stundenverrechnungssatz!M825,0,1)))))))</f>
        <v>0</v>
      </c>
      <c r="W784" s="44"/>
    </row>
    <row r="785" spans="1:23" s="45" customFormat="1" ht="15" customHeight="1" x14ac:dyDescent="0.2">
      <c r="A785" s="51">
        <v>780</v>
      </c>
      <c r="B785" s="99">
        <v>1</v>
      </c>
      <c r="C785" s="100" t="s">
        <v>639</v>
      </c>
      <c r="D785" s="100"/>
      <c r="E785" s="100" t="s">
        <v>623</v>
      </c>
      <c r="F785" s="100">
        <v>233</v>
      </c>
      <c r="G785" s="100" t="s">
        <v>37</v>
      </c>
      <c r="H785" s="100" t="s">
        <v>249</v>
      </c>
      <c r="I785" s="101">
        <v>28.95</v>
      </c>
      <c r="J785" s="144"/>
      <c r="K785" s="184" t="s">
        <v>31</v>
      </c>
      <c r="L785" s="138" t="s">
        <v>740</v>
      </c>
      <c r="M785" s="102">
        <v>49.4</v>
      </c>
      <c r="N785" s="139">
        <f t="shared" si="97"/>
        <v>17.98</v>
      </c>
      <c r="O785" s="140" t="str">
        <f t="shared" si="98"/>
        <v/>
      </c>
      <c r="P785" s="189">
        <f t="shared" si="99"/>
        <v>1430.1299999999999</v>
      </c>
      <c r="Q785" s="189" t="e">
        <f t="shared" si="100"/>
        <v>#VALUE!</v>
      </c>
      <c r="R785" s="189" t="e">
        <f t="shared" si="101"/>
        <v>#VALUE!</v>
      </c>
      <c r="S785" s="43" t="str">
        <f t="shared" si="102"/>
        <v>A</v>
      </c>
      <c r="T785" s="43">
        <f t="shared" si="103"/>
        <v>17.98</v>
      </c>
      <c r="U785" s="43">
        <f t="shared" si="104"/>
        <v>0</v>
      </c>
      <c r="V785" s="43">
        <f>IF(N785&lt;&gt;0,IF(N785=SVS,0,IF(N785=SVSg,0,IF(N785=Stundenverrechnungssatz!G826,0,IF(N785=Stundenverrechnungssatz!I826,0,IF(N785=Stundenverrechnungssatz!K826,0,IF(N785=Stundenverrechnungssatz!M826,0,1)))))))</f>
        <v>0</v>
      </c>
      <c r="W785" s="44"/>
    </row>
    <row r="786" spans="1:23" s="45" customFormat="1" ht="15" customHeight="1" x14ac:dyDescent="0.2">
      <c r="A786" s="99">
        <v>781</v>
      </c>
      <c r="B786" s="99">
        <v>1</v>
      </c>
      <c r="C786" s="100" t="s">
        <v>639</v>
      </c>
      <c r="D786" s="100"/>
      <c r="E786" s="100" t="s">
        <v>623</v>
      </c>
      <c r="F786" s="100">
        <v>234</v>
      </c>
      <c r="G786" s="100" t="s">
        <v>37</v>
      </c>
      <c r="H786" s="100" t="s">
        <v>249</v>
      </c>
      <c r="I786" s="101">
        <v>21.65</v>
      </c>
      <c r="J786" s="144"/>
      <c r="K786" s="184" t="s">
        <v>31</v>
      </c>
      <c r="L786" s="138" t="s">
        <v>740</v>
      </c>
      <c r="M786" s="102">
        <v>49.4</v>
      </c>
      <c r="N786" s="139">
        <f t="shared" si="97"/>
        <v>17.98</v>
      </c>
      <c r="O786" s="140" t="str">
        <f t="shared" si="98"/>
        <v/>
      </c>
      <c r="P786" s="189">
        <f t="shared" si="99"/>
        <v>1069.51</v>
      </c>
      <c r="Q786" s="189" t="e">
        <f t="shared" si="100"/>
        <v>#VALUE!</v>
      </c>
      <c r="R786" s="189" t="e">
        <f t="shared" si="101"/>
        <v>#VALUE!</v>
      </c>
      <c r="S786" s="43" t="str">
        <f t="shared" si="102"/>
        <v>A</v>
      </c>
      <c r="T786" s="43">
        <f t="shared" si="103"/>
        <v>17.98</v>
      </c>
      <c r="U786" s="43">
        <f t="shared" si="104"/>
        <v>0</v>
      </c>
      <c r="V786" s="43">
        <f>IF(N786&lt;&gt;0,IF(N786=SVS,0,IF(N786=SVSg,0,IF(N786=Stundenverrechnungssatz!G827,0,IF(N786=Stundenverrechnungssatz!I827,0,IF(N786=Stundenverrechnungssatz!K827,0,IF(N786=Stundenverrechnungssatz!M827,0,1)))))))</f>
        <v>0</v>
      </c>
      <c r="W786" s="44"/>
    </row>
    <row r="787" spans="1:23" s="45" customFormat="1" ht="15" customHeight="1" x14ac:dyDescent="0.2">
      <c r="A787" s="51">
        <v>782</v>
      </c>
      <c r="B787" s="99">
        <v>1</v>
      </c>
      <c r="C787" s="100" t="s">
        <v>639</v>
      </c>
      <c r="D787" s="100"/>
      <c r="E787" s="100" t="s">
        <v>623</v>
      </c>
      <c r="F787" s="100">
        <v>235</v>
      </c>
      <c r="G787" s="100" t="s">
        <v>374</v>
      </c>
      <c r="H787" s="100" t="s">
        <v>249</v>
      </c>
      <c r="I787" s="101">
        <v>3.19</v>
      </c>
      <c r="J787" s="144"/>
      <c r="K787" s="184" t="s">
        <v>52</v>
      </c>
      <c r="L787" s="138"/>
      <c r="M787" s="102">
        <v>247.01</v>
      </c>
      <c r="N787" s="139">
        <f t="shared" si="97"/>
        <v>17.98</v>
      </c>
      <c r="O787" s="140" t="str">
        <f t="shared" si="98"/>
        <v/>
      </c>
      <c r="P787" s="189">
        <f t="shared" si="99"/>
        <v>787.96190000000001</v>
      </c>
      <c r="Q787" s="189" t="e">
        <f t="shared" si="100"/>
        <v>#VALUE!</v>
      </c>
      <c r="R787" s="189" t="e">
        <f t="shared" si="101"/>
        <v>#VALUE!</v>
      </c>
      <c r="S787" s="43" t="str">
        <f t="shared" si="102"/>
        <v>K</v>
      </c>
      <c r="T787" s="43">
        <f t="shared" si="103"/>
        <v>17.98</v>
      </c>
      <c r="U787" s="43">
        <f t="shared" si="104"/>
        <v>0</v>
      </c>
      <c r="V787" s="43">
        <f>IF(N787&lt;&gt;0,IF(N787=SVS,0,IF(N787=SVSg,0,IF(N787=Stundenverrechnungssatz!G828,0,IF(N787=Stundenverrechnungssatz!I828,0,IF(N787=Stundenverrechnungssatz!K828,0,IF(N787=Stundenverrechnungssatz!M828,0,1)))))))</f>
        <v>0</v>
      </c>
      <c r="W787" s="44"/>
    </row>
    <row r="788" spans="1:23" s="45" customFormat="1" ht="15" customHeight="1" x14ac:dyDescent="0.2">
      <c r="A788" s="99">
        <v>783</v>
      </c>
      <c r="B788" s="99">
        <v>1</v>
      </c>
      <c r="C788" s="100" t="s">
        <v>639</v>
      </c>
      <c r="D788" s="100"/>
      <c r="E788" s="100" t="s">
        <v>623</v>
      </c>
      <c r="F788" s="100"/>
      <c r="G788" s="100" t="s">
        <v>630</v>
      </c>
      <c r="H788" s="100" t="s">
        <v>486</v>
      </c>
      <c r="I788" s="101">
        <v>25.61</v>
      </c>
      <c r="J788" s="144"/>
      <c r="K788" s="184" t="s">
        <v>51</v>
      </c>
      <c r="L788" s="138"/>
      <c r="M788" s="102">
        <v>98.8</v>
      </c>
      <c r="N788" s="139">
        <f t="shared" si="97"/>
        <v>17.98</v>
      </c>
      <c r="O788" s="140" t="str">
        <f t="shared" si="98"/>
        <v/>
      </c>
      <c r="P788" s="189">
        <f t="shared" si="99"/>
        <v>2530.268</v>
      </c>
      <c r="Q788" s="189" t="e">
        <f t="shared" si="100"/>
        <v>#VALUE!</v>
      </c>
      <c r="R788" s="189" t="e">
        <f t="shared" si="101"/>
        <v>#VALUE!</v>
      </c>
      <c r="S788" s="43" t="str">
        <f t="shared" si="102"/>
        <v>F</v>
      </c>
      <c r="T788" s="43">
        <f t="shared" si="103"/>
        <v>17.98</v>
      </c>
      <c r="U788" s="43">
        <f t="shared" si="104"/>
        <v>0</v>
      </c>
      <c r="V788" s="43">
        <f>IF(N788&lt;&gt;0,IF(N788=SVS,0,IF(N788=SVSg,0,IF(N788=Stundenverrechnungssatz!G829,0,IF(N788=Stundenverrechnungssatz!I829,0,IF(N788=Stundenverrechnungssatz!K829,0,IF(N788=Stundenverrechnungssatz!M829,0,1)))))))</f>
        <v>0</v>
      </c>
      <c r="W788" s="44"/>
    </row>
    <row r="789" spans="1:23" s="45" customFormat="1" ht="15" customHeight="1" x14ac:dyDescent="0.2">
      <c r="A789" s="51">
        <v>784</v>
      </c>
      <c r="B789" s="99">
        <v>1</v>
      </c>
      <c r="C789" s="100" t="s">
        <v>639</v>
      </c>
      <c r="D789" s="100"/>
      <c r="E789" s="100" t="s">
        <v>623</v>
      </c>
      <c r="F789" s="100">
        <v>236</v>
      </c>
      <c r="G789" s="100" t="s">
        <v>37</v>
      </c>
      <c r="H789" s="100" t="s">
        <v>249</v>
      </c>
      <c r="I789" s="101">
        <v>23.81</v>
      </c>
      <c r="J789" s="144"/>
      <c r="K789" s="184" t="s">
        <v>31</v>
      </c>
      <c r="L789" s="138" t="s">
        <v>740</v>
      </c>
      <c r="M789" s="102">
        <v>49.4</v>
      </c>
      <c r="N789" s="139">
        <f t="shared" si="97"/>
        <v>17.98</v>
      </c>
      <c r="O789" s="140" t="str">
        <f t="shared" si="98"/>
        <v/>
      </c>
      <c r="P789" s="189">
        <f t="shared" si="99"/>
        <v>1176.2139999999999</v>
      </c>
      <c r="Q789" s="189" t="e">
        <f t="shared" si="100"/>
        <v>#VALUE!</v>
      </c>
      <c r="R789" s="189" t="e">
        <f t="shared" si="101"/>
        <v>#VALUE!</v>
      </c>
      <c r="S789" s="43" t="str">
        <f t="shared" si="102"/>
        <v>A</v>
      </c>
      <c r="T789" s="43">
        <f t="shared" si="103"/>
        <v>17.98</v>
      </c>
      <c r="U789" s="43">
        <f t="shared" si="104"/>
        <v>0</v>
      </c>
      <c r="V789" s="43">
        <f>IF(N789&lt;&gt;0,IF(N789=SVS,0,IF(N789=SVSg,0,IF(N789=Stundenverrechnungssatz!G830,0,IF(N789=Stundenverrechnungssatz!I830,0,IF(N789=Stundenverrechnungssatz!K830,0,IF(N789=Stundenverrechnungssatz!M830,0,1)))))))</f>
        <v>0</v>
      </c>
      <c r="W789" s="44"/>
    </row>
    <row r="790" spans="1:23" s="45" customFormat="1" ht="15" customHeight="1" x14ac:dyDescent="0.2">
      <c r="A790" s="99">
        <v>785</v>
      </c>
      <c r="B790" s="99">
        <v>1</v>
      </c>
      <c r="C790" s="100" t="s">
        <v>639</v>
      </c>
      <c r="D790" s="100"/>
      <c r="E790" s="100" t="s">
        <v>623</v>
      </c>
      <c r="F790" s="100">
        <v>237</v>
      </c>
      <c r="G790" s="100" t="s">
        <v>37</v>
      </c>
      <c r="H790" s="100" t="s">
        <v>249</v>
      </c>
      <c r="I790" s="101">
        <v>24.38</v>
      </c>
      <c r="J790" s="144"/>
      <c r="K790" s="184" t="s">
        <v>31</v>
      </c>
      <c r="L790" s="138" t="s">
        <v>740</v>
      </c>
      <c r="M790" s="102">
        <v>49.4</v>
      </c>
      <c r="N790" s="139">
        <f t="shared" si="97"/>
        <v>17.98</v>
      </c>
      <c r="O790" s="140" t="str">
        <f t="shared" si="98"/>
        <v/>
      </c>
      <c r="P790" s="189">
        <f t="shared" si="99"/>
        <v>1204.3719999999998</v>
      </c>
      <c r="Q790" s="189" t="e">
        <f t="shared" si="100"/>
        <v>#VALUE!</v>
      </c>
      <c r="R790" s="189" t="e">
        <f t="shared" si="101"/>
        <v>#VALUE!</v>
      </c>
      <c r="S790" s="43" t="str">
        <f t="shared" si="102"/>
        <v>A</v>
      </c>
      <c r="T790" s="43">
        <f t="shared" si="103"/>
        <v>17.98</v>
      </c>
      <c r="U790" s="43">
        <f t="shared" si="104"/>
        <v>0</v>
      </c>
      <c r="V790" s="43">
        <f>IF(N790&lt;&gt;0,IF(N790=SVS,0,IF(N790=SVSg,0,IF(N790=Stundenverrechnungssatz!G831,0,IF(N790=Stundenverrechnungssatz!I831,0,IF(N790=Stundenverrechnungssatz!K831,0,IF(N790=Stundenverrechnungssatz!M831,0,1)))))))</f>
        <v>0</v>
      </c>
      <c r="W790" s="44"/>
    </row>
    <row r="791" spans="1:23" s="45" customFormat="1" ht="15" customHeight="1" x14ac:dyDescent="0.2">
      <c r="A791" s="51">
        <v>786</v>
      </c>
      <c r="B791" s="99">
        <v>1</v>
      </c>
      <c r="C791" s="100" t="s">
        <v>639</v>
      </c>
      <c r="D791" s="100"/>
      <c r="E791" s="100" t="s">
        <v>623</v>
      </c>
      <c r="F791" s="100">
        <v>238</v>
      </c>
      <c r="G791" s="100" t="s">
        <v>37</v>
      </c>
      <c r="H791" s="100" t="s">
        <v>249</v>
      </c>
      <c r="I791" s="101">
        <v>12.59</v>
      </c>
      <c r="J791" s="144"/>
      <c r="K791" s="184" t="s">
        <v>31</v>
      </c>
      <c r="L791" s="138" t="s">
        <v>740</v>
      </c>
      <c r="M791" s="102">
        <v>49.4</v>
      </c>
      <c r="N791" s="139">
        <f t="shared" si="97"/>
        <v>17.98</v>
      </c>
      <c r="O791" s="140" t="str">
        <f t="shared" si="98"/>
        <v/>
      </c>
      <c r="P791" s="189">
        <f t="shared" si="99"/>
        <v>621.94600000000003</v>
      </c>
      <c r="Q791" s="189" t="e">
        <f t="shared" si="100"/>
        <v>#VALUE!</v>
      </c>
      <c r="R791" s="189" t="e">
        <f t="shared" si="101"/>
        <v>#VALUE!</v>
      </c>
      <c r="S791" s="43" t="str">
        <f t="shared" si="102"/>
        <v>A</v>
      </c>
      <c r="T791" s="43">
        <f t="shared" si="103"/>
        <v>17.98</v>
      </c>
      <c r="U791" s="43">
        <f t="shared" si="104"/>
        <v>0</v>
      </c>
      <c r="V791" s="43">
        <f>IF(N791&lt;&gt;0,IF(N791=SVS,0,IF(N791=SVSg,0,IF(N791=Stundenverrechnungssatz!G832,0,IF(N791=Stundenverrechnungssatz!I832,0,IF(N791=Stundenverrechnungssatz!K832,0,IF(N791=Stundenverrechnungssatz!M832,0,1)))))))</f>
        <v>0</v>
      </c>
      <c r="W791" s="44"/>
    </row>
    <row r="792" spans="1:23" s="45" customFormat="1" ht="15" customHeight="1" x14ac:dyDescent="0.2">
      <c r="A792" s="99">
        <v>787</v>
      </c>
      <c r="B792" s="99">
        <v>1</v>
      </c>
      <c r="C792" s="100" t="s">
        <v>639</v>
      </c>
      <c r="D792" s="100"/>
      <c r="E792" s="100" t="s">
        <v>623</v>
      </c>
      <c r="F792" s="100">
        <v>239</v>
      </c>
      <c r="G792" s="100" t="s">
        <v>37</v>
      </c>
      <c r="H792" s="100" t="s">
        <v>249</v>
      </c>
      <c r="I792" s="101">
        <v>16.43</v>
      </c>
      <c r="J792" s="144"/>
      <c r="K792" s="184" t="s">
        <v>31</v>
      </c>
      <c r="L792" s="138" t="s">
        <v>740</v>
      </c>
      <c r="M792" s="102">
        <v>49.4</v>
      </c>
      <c r="N792" s="139">
        <f t="shared" si="97"/>
        <v>17.98</v>
      </c>
      <c r="O792" s="140" t="str">
        <f t="shared" si="98"/>
        <v/>
      </c>
      <c r="P792" s="189">
        <f t="shared" si="99"/>
        <v>811.64199999999994</v>
      </c>
      <c r="Q792" s="189" t="e">
        <f t="shared" si="100"/>
        <v>#VALUE!</v>
      </c>
      <c r="R792" s="189" t="e">
        <f t="shared" si="101"/>
        <v>#VALUE!</v>
      </c>
      <c r="S792" s="43" t="str">
        <f t="shared" si="102"/>
        <v>A</v>
      </c>
      <c r="T792" s="43">
        <f t="shared" si="103"/>
        <v>17.98</v>
      </c>
      <c r="U792" s="43">
        <f t="shared" si="104"/>
        <v>0</v>
      </c>
      <c r="V792" s="43">
        <f>IF(N792&lt;&gt;0,IF(N792=SVS,0,IF(N792=SVSg,0,IF(N792=Stundenverrechnungssatz!G833,0,IF(N792=Stundenverrechnungssatz!I833,0,IF(N792=Stundenverrechnungssatz!K833,0,IF(N792=Stundenverrechnungssatz!M833,0,1)))))))</f>
        <v>0</v>
      </c>
      <c r="W792" s="44"/>
    </row>
    <row r="793" spans="1:23" s="44" customFormat="1" ht="15" customHeight="1" x14ac:dyDescent="0.2">
      <c r="A793" s="51">
        <v>788</v>
      </c>
      <c r="B793" s="99">
        <v>1</v>
      </c>
      <c r="C793" s="100" t="s">
        <v>639</v>
      </c>
      <c r="D793" s="100"/>
      <c r="E793" s="100" t="s">
        <v>623</v>
      </c>
      <c r="F793" s="100">
        <v>240</v>
      </c>
      <c r="G793" s="100" t="s">
        <v>37</v>
      </c>
      <c r="H793" s="100" t="s">
        <v>249</v>
      </c>
      <c r="I793" s="101">
        <v>37.630000000000003</v>
      </c>
      <c r="J793" s="144"/>
      <c r="K793" s="184" t="s">
        <v>31</v>
      </c>
      <c r="L793" s="138" t="s">
        <v>740</v>
      </c>
      <c r="M793" s="102">
        <v>49.4</v>
      </c>
      <c r="N793" s="139">
        <f t="shared" si="97"/>
        <v>17.98</v>
      </c>
      <c r="O793" s="140" t="str">
        <f t="shared" si="98"/>
        <v/>
      </c>
      <c r="P793" s="189">
        <f t="shared" si="99"/>
        <v>1858.922</v>
      </c>
      <c r="Q793" s="189" t="e">
        <f t="shared" si="100"/>
        <v>#VALUE!</v>
      </c>
      <c r="R793" s="189" t="e">
        <f t="shared" si="101"/>
        <v>#VALUE!</v>
      </c>
      <c r="S793" s="43" t="str">
        <f t="shared" si="102"/>
        <v>A</v>
      </c>
      <c r="T793" s="43">
        <f t="shared" si="103"/>
        <v>17.98</v>
      </c>
      <c r="U793" s="43">
        <f t="shared" si="104"/>
        <v>0</v>
      </c>
      <c r="V793" s="43">
        <f>IF(N793&lt;&gt;0,IF(N793=SVS,0,IF(N793=SVSg,0,IF(N793=Stundenverrechnungssatz!G834,0,IF(N793=Stundenverrechnungssatz!I834,0,IF(N793=Stundenverrechnungssatz!K834,0,IF(N793=Stundenverrechnungssatz!M834,0,1)))))))</f>
        <v>0</v>
      </c>
    </row>
    <row r="794" spans="1:23" s="45" customFormat="1" ht="15" customHeight="1" x14ac:dyDescent="0.2">
      <c r="A794" s="99">
        <v>789</v>
      </c>
      <c r="B794" s="99">
        <v>1</v>
      </c>
      <c r="C794" s="100" t="s">
        <v>639</v>
      </c>
      <c r="D794" s="100"/>
      <c r="E794" s="100" t="s">
        <v>623</v>
      </c>
      <c r="F794" s="100">
        <v>241</v>
      </c>
      <c r="G794" s="100" t="s">
        <v>37</v>
      </c>
      <c r="H794" s="100" t="s">
        <v>249</v>
      </c>
      <c r="I794" s="101">
        <v>24.56</v>
      </c>
      <c r="J794" s="144"/>
      <c r="K794" s="184" t="s">
        <v>31</v>
      </c>
      <c r="L794" s="138" t="s">
        <v>740</v>
      </c>
      <c r="M794" s="102">
        <v>49.4</v>
      </c>
      <c r="N794" s="139">
        <f t="shared" si="97"/>
        <v>17.98</v>
      </c>
      <c r="O794" s="140" t="str">
        <f t="shared" si="98"/>
        <v/>
      </c>
      <c r="P794" s="189">
        <f t="shared" si="99"/>
        <v>1213.2639999999999</v>
      </c>
      <c r="Q794" s="189" t="e">
        <f t="shared" si="100"/>
        <v>#VALUE!</v>
      </c>
      <c r="R794" s="189" t="e">
        <f t="shared" si="101"/>
        <v>#VALUE!</v>
      </c>
      <c r="S794" s="43" t="str">
        <f t="shared" si="102"/>
        <v>A</v>
      </c>
      <c r="T794" s="43">
        <f t="shared" si="103"/>
        <v>17.98</v>
      </c>
      <c r="U794" s="43">
        <f t="shared" si="104"/>
        <v>0</v>
      </c>
      <c r="V794" s="43">
        <f>IF(N794&lt;&gt;0,IF(N794=SVS,0,IF(N794=SVSg,0,IF(N794=Stundenverrechnungssatz!G835,0,IF(N794=Stundenverrechnungssatz!I835,0,IF(N794=Stundenverrechnungssatz!K835,0,IF(N794=Stundenverrechnungssatz!M835,0,1)))))))</f>
        <v>0</v>
      </c>
      <c r="W794" s="44"/>
    </row>
    <row r="795" spans="1:23" s="45" customFormat="1" ht="15" customHeight="1" x14ac:dyDescent="0.2">
      <c r="A795" s="51">
        <v>790</v>
      </c>
      <c r="B795" s="99">
        <v>1</v>
      </c>
      <c r="C795" s="100" t="s">
        <v>639</v>
      </c>
      <c r="D795" s="100"/>
      <c r="E795" s="100" t="s">
        <v>623</v>
      </c>
      <c r="F795" s="100"/>
      <c r="G795" s="100" t="s">
        <v>631</v>
      </c>
      <c r="H795" s="100" t="s">
        <v>486</v>
      </c>
      <c r="I795" s="101">
        <v>10.3</v>
      </c>
      <c r="J795" s="144"/>
      <c r="K795" s="184" t="s">
        <v>51</v>
      </c>
      <c r="L795" s="138"/>
      <c r="M795" s="102">
        <v>98.8</v>
      </c>
      <c r="N795" s="139">
        <f t="shared" si="97"/>
        <v>17.98</v>
      </c>
      <c r="O795" s="140" t="str">
        <f t="shared" si="98"/>
        <v/>
      </c>
      <c r="P795" s="189">
        <f t="shared" si="99"/>
        <v>1017.64</v>
      </c>
      <c r="Q795" s="189" t="e">
        <f t="shared" si="100"/>
        <v>#VALUE!</v>
      </c>
      <c r="R795" s="189" t="e">
        <f t="shared" si="101"/>
        <v>#VALUE!</v>
      </c>
      <c r="S795" s="43" t="str">
        <f t="shared" si="102"/>
        <v>F</v>
      </c>
      <c r="T795" s="43">
        <f t="shared" si="103"/>
        <v>17.98</v>
      </c>
      <c r="U795" s="43">
        <f t="shared" si="104"/>
        <v>0</v>
      </c>
      <c r="V795" s="43">
        <f>IF(N795&lt;&gt;0,IF(N795=SVS,0,IF(N795=SVSg,0,IF(N795=Stundenverrechnungssatz!G836,0,IF(N795=Stundenverrechnungssatz!I836,0,IF(N795=Stundenverrechnungssatz!K836,0,IF(N795=Stundenverrechnungssatz!M836,0,1)))))))</f>
        <v>0</v>
      </c>
      <c r="W795" s="44"/>
    </row>
    <row r="796" spans="1:23" s="45" customFormat="1" ht="15" customHeight="1" x14ac:dyDescent="0.2">
      <c r="A796" s="99">
        <v>791</v>
      </c>
      <c r="B796" s="99">
        <v>1</v>
      </c>
      <c r="C796" s="100" t="s">
        <v>639</v>
      </c>
      <c r="D796" s="100"/>
      <c r="E796" s="100" t="s">
        <v>623</v>
      </c>
      <c r="F796" s="100">
        <v>242</v>
      </c>
      <c r="G796" s="100" t="s">
        <v>203</v>
      </c>
      <c r="H796" s="100" t="s">
        <v>486</v>
      </c>
      <c r="I796" s="101">
        <v>1.61</v>
      </c>
      <c r="J796" s="144"/>
      <c r="K796" s="184" t="s">
        <v>33</v>
      </c>
      <c r="L796" s="138"/>
      <c r="M796" s="102">
        <v>0</v>
      </c>
      <c r="N796" s="139">
        <f t="shared" si="97"/>
        <v>17.98</v>
      </c>
      <c r="O796" s="140">
        <f t="shared" si="98"/>
        <v>1.0000000000000001E-5</v>
      </c>
      <c r="P796" s="189">
        <f t="shared" si="99"/>
        <v>0</v>
      </c>
      <c r="Q796" s="189">
        <f t="shared" si="100"/>
        <v>0</v>
      </c>
      <c r="R796" s="189">
        <f t="shared" si="101"/>
        <v>0</v>
      </c>
      <c r="S796" s="43" t="str">
        <f t="shared" si="102"/>
        <v>N</v>
      </c>
      <c r="T796" s="43">
        <f t="shared" si="103"/>
        <v>17.98</v>
      </c>
      <c r="U796" s="43">
        <f t="shared" si="104"/>
        <v>0</v>
      </c>
      <c r="V796" s="43">
        <f>IF(N796&lt;&gt;0,IF(N796=SVS,0,IF(N796=SVSg,0,IF(N796=Stundenverrechnungssatz!G837,0,IF(N796=Stundenverrechnungssatz!I837,0,IF(N796=Stundenverrechnungssatz!K837,0,IF(N796=Stundenverrechnungssatz!M837,0,1)))))))</f>
        <v>0</v>
      </c>
      <c r="W796" s="44"/>
    </row>
    <row r="797" spans="1:23" s="45" customFormat="1" ht="15" customHeight="1" x14ac:dyDescent="0.2">
      <c r="A797" s="51">
        <v>792</v>
      </c>
      <c r="B797" s="99">
        <v>1</v>
      </c>
      <c r="C797" s="100" t="s">
        <v>639</v>
      </c>
      <c r="D797" s="100"/>
      <c r="E797" s="100" t="s">
        <v>623</v>
      </c>
      <c r="F797" s="100"/>
      <c r="G797" s="100" t="s">
        <v>622</v>
      </c>
      <c r="H797" s="100" t="s">
        <v>504</v>
      </c>
      <c r="I797" s="101">
        <v>7.82</v>
      </c>
      <c r="J797" s="144"/>
      <c r="K797" s="184" t="s">
        <v>33</v>
      </c>
      <c r="L797" s="138"/>
      <c r="M797" s="102">
        <v>0</v>
      </c>
      <c r="N797" s="139">
        <f t="shared" si="97"/>
        <v>17.98</v>
      </c>
      <c r="O797" s="140">
        <f t="shared" si="98"/>
        <v>1.0000000000000001E-5</v>
      </c>
      <c r="P797" s="189">
        <f t="shared" si="99"/>
        <v>0</v>
      </c>
      <c r="Q797" s="189">
        <f t="shared" si="100"/>
        <v>0</v>
      </c>
      <c r="R797" s="189">
        <f t="shared" si="101"/>
        <v>0</v>
      </c>
      <c r="S797" s="43" t="str">
        <f t="shared" si="102"/>
        <v>N</v>
      </c>
      <c r="T797" s="43">
        <f t="shared" si="103"/>
        <v>17.98</v>
      </c>
      <c r="U797" s="43">
        <f t="shared" si="104"/>
        <v>0</v>
      </c>
      <c r="V797" s="43">
        <f>IF(N797&lt;&gt;0,IF(N797=SVS,0,IF(N797=SVSg,0,IF(N797=Stundenverrechnungssatz!G838,0,IF(N797=Stundenverrechnungssatz!I838,0,IF(N797=Stundenverrechnungssatz!K838,0,IF(N797=Stundenverrechnungssatz!M838,0,1)))))))</f>
        <v>0</v>
      </c>
      <c r="W797" s="44"/>
    </row>
    <row r="798" spans="1:23" s="45" customFormat="1" ht="15" customHeight="1" x14ac:dyDescent="0.2">
      <c r="A798" s="99">
        <v>793</v>
      </c>
      <c r="B798" s="99">
        <v>1</v>
      </c>
      <c r="C798" s="100" t="s">
        <v>639</v>
      </c>
      <c r="D798" s="100"/>
      <c r="E798" s="100" t="s">
        <v>623</v>
      </c>
      <c r="F798" s="100"/>
      <c r="G798" s="100" t="s">
        <v>555</v>
      </c>
      <c r="H798" s="100" t="s">
        <v>490</v>
      </c>
      <c r="I798" s="101">
        <v>63.19</v>
      </c>
      <c r="J798" s="144"/>
      <c r="K798" s="184" t="s">
        <v>50</v>
      </c>
      <c r="L798" s="138"/>
      <c r="M798" s="102">
        <v>98.8</v>
      </c>
      <c r="N798" s="139">
        <f t="shared" si="97"/>
        <v>17.98</v>
      </c>
      <c r="O798" s="140" t="str">
        <f t="shared" si="98"/>
        <v/>
      </c>
      <c r="P798" s="189">
        <f t="shared" si="99"/>
        <v>6243.1719999999996</v>
      </c>
      <c r="Q798" s="189" t="e">
        <f t="shared" si="100"/>
        <v>#VALUE!</v>
      </c>
      <c r="R798" s="189" t="e">
        <f t="shared" si="101"/>
        <v>#VALUE!</v>
      </c>
      <c r="S798" s="43" t="str">
        <f t="shared" si="102"/>
        <v>E</v>
      </c>
      <c r="T798" s="43">
        <f t="shared" si="103"/>
        <v>17.98</v>
      </c>
      <c r="U798" s="43">
        <f t="shared" si="104"/>
        <v>0</v>
      </c>
      <c r="V798" s="43">
        <f>IF(N798&lt;&gt;0,IF(N798=SVS,0,IF(N798=SVSg,0,IF(N798=Stundenverrechnungssatz!G839,0,IF(N798=Stundenverrechnungssatz!I839,0,IF(N798=Stundenverrechnungssatz!K839,0,IF(N798=Stundenverrechnungssatz!M839,0,1)))))))</f>
        <v>0</v>
      </c>
      <c r="W798" s="44"/>
    </row>
    <row r="799" spans="1:23" s="45" customFormat="1" ht="15" customHeight="1" x14ac:dyDescent="0.2">
      <c r="A799" s="51">
        <v>794</v>
      </c>
      <c r="B799" s="99">
        <v>1</v>
      </c>
      <c r="C799" s="100" t="s">
        <v>639</v>
      </c>
      <c r="D799" s="100"/>
      <c r="E799" s="100" t="s">
        <v>623</v>
      </c>
      <c r="F799" s="100"/>
      <c r="G799" s="100" t="s">
        <v>556</v>
      </c>
      <c r="H799" s="100" t="s">
        <v>504</v>
      </c>
      <c r="I799" s="101">
        <v>2.69</v>
      </c>
      <c r="J799" s="144"/>
      <c r="K799" s="184" t="s">
        <v>33</v>
      </c>
      <c r="L799" s="138"/>
      <c r="M799" s="102">
        <v>0</v>
      </c>
      <c r="N799" s="139">
        <f t="shared" si="97"/>
        <v>17.98</v>
      </c>
      <c r="O799" s="140">
        <f t="shared" si="98"/>
        <v>1.0000000000000001E-5</v>
      </c>
      <c r="P799" s="189">
        <f t="shared" si="99"/>
        <v>0</v>
      </c>
      <c r="Q799" s="189">
        <f t="shared" si="100"/>
        <v>0</v>
      </c>
      <c r="R799" s="189">
        <f t="shared" si="101"/>
        <v>0</v>
      </c>
      <c r="S799" s="43" t="str">
        <f t="shared" si="102"/>
        <v>N</v>
      </c>
      <c r="T799" s="43">
        <f t="shared" si="103"/>
        <v>17.98</v>
      </c>
      <c r="U799" s="43">
        <f t="shared" si="104"/>
        <v>0</v>
      </c>
      <c r="V799" s="43">
        <f>IF(N799&lt;&gt;0,IF(N799=SVS,0,IF(N799=SVSg,0,IF(N799=Stundenverrechnungssatz!G840,0,IF(N799=Stundenverrechnungssatz!I840,0,IF(N799=Stundenverrechnungssatz!K840,0,IF(N799=Stundenverrechnungssatz!M840,0,1)))))))</f>
        <v>0</v>
      </c>
      <c r="W799" s="44"/>
    </row>
    <row r="800" spans="1:23" s="45" customFormat="1" ht="15" customHeight="1" x14ac:dyDescent="0.2">
      <c r="A800" s="99">
        <v>795</v>
      </c>
      <c r="B800" s="99">
        <v>1</v>
      </c>
      <c r="C800" s="100" t="s">
        <v>639</v>
      </c>
      <c r="D800" s="100"/>
      <c r="E800" s="100" t="s">
        <v>623</v>
      </c>
      <c r="F800" s="100"/>
      <c r="G800" s="100" t="s">
        <v>491</v>
      </c>
      <c r="H800" s="100" t="s">
        <v>490</v>
      </c>
      <c r="I800" s="101">
        <v>22.22</v>
      </c>
      <c r="J800" s="144"/>
      <c r="K800" s="184" t="s">
        <v>50</v>
      </c>
      <c r="L800" s="138"/>
      <c r="M800" s="102">
        <v>98.8</v>
      </c>
      <c r="N800" s="139">
        <f t="shared" si="97"/>
        <v>17.98</v>
      </c>
      <c r="O800" s="140" t="str">
        <f t="shared" si="98"/>
        <v/>
      </c>
      <c r="P800" s="189">
        <f t="shared" si="99"/>
        <v>2195.3359999999998</v>
      </c>
      <c r="Q800" s="189" t="e">
        <f t="shared" si="100"/>
        <v>#VALUE!</v>
      </c>
      <c r="R800" s="189" t="e">
        <f t="shared" si="101"/>
        <v>#VALUE!</v>
      </c>
      <c r="S800" s="43" t="str">
        <f t="shared" si="102"/>
        <v>E</v>
      </c>
      <c r="T800" s="43">
        <f t="shared" si="103"/>
        <v>17.98</v>
      </c>
      <c r="U800" s="43">
        <f t="shared" si="104"/>
        <v>0</v>
      </c>
      <c r="V800" s="43">
        <f>IF(N800&lt;&gt;0,IF(N800=SVS,0,IF(N800=SVSg,0,IF(N800=Stundenverrechnungssatz!G841,0,IF(N800=Stundenverrechnungssatz!I841,0,IF(N800=Stundenverrechnungssatz!K841,0,IF(N800=Stundenverrechnungssatz!M841,0,1)))))))</f>
        <v>0</v>
      </c>
      <c r="W800" s="44"/>
    </row>
    <row r="801" spans="1:23" s="44" customFormat="1" ht="15" customHeight="1" x14ac:dyDescent="0.2">
      <c r="A801" s="51">
        <v>796</v>
      </c>
      <c r="B801" s="99">
        <v>1</v>
      </c>
      <c r="C801" s="100" t="s">
        <v>639</v>
      </c>
      <c r="D801" s="100"/>
      <c r="E801" s="100" t="s">
        <v>632</v>
      </c>
      <c r="F801" s="100">
        <v>301</v>
      </c>
      <c r="G801" s="100" t="s">
        <v>37</v>
      </c>
      <c r="H801" s="100" t="s">
        <v>249</v>
      </c>
      <c r="I801" s="101">
        <v>18.12</v>
      </c>
      <c r="J801" s="144"/>
      <c r="K801" s="184" t="s">
        <v>31</v>
      </c>
      <c r="L801" s="138" t="s">
        <v>740</v>
      </c>
      <c r="M801" s="102">
        <v>49.4</v>
      </c>
      <c r="N801" s="139">
        <f t="shared" si="97"/>
        <v>17.98</v>
      </c>
      <c r="O801" s="140" t="str">
        <f t="shared" si="98"/>
        <v/>
      </c>
      <c r="P801" s="189">
        <f t="shared" si="99"/>
        <v>895.12800000000004</v>
      </c>
      <c r="Q801" s="189" t="e">
        <f t="shared" si="100"/>
        <v>#VALUE!</v>
      </c>
      <c r="R801" s="189" t="e">
        <f t="shared" si="101"/>
        <v>#VALUE!</v>
      </c>
      <c r="S801" s="43" t="str">
        <f t="shared" si="102"/>
        <v>A</v>
      </c>
      <c r="T801" s="43">
        <f t="shared" si="103"/>
        <v>17.98</v>
      </c>
      <c r="U801" s="43">
        <f t="shared" si="104"/>
        <v>0</v>
      </c>
      <c r="V801" s="43">
        <f>IF(N801&lt;&gt;0,IF(N801=SVS,0,IF(N801=SVSg,0,IF(N801=Stundenverrechnungssatz!G842,0,IF(N801=Stundenverrechnungssatz!I842,0,IF(N801=Stundenverrechnungssatz!K842,0,IF(N801=Stundenverrechnungssatz!M842,0,1)))))))</f>
        <v>0</v>
      </c>
    </row>
    <row r="802" spans="1:23" s="45" customFormat="1" ht="15" customHeight="1" x14ac:dyDescent="0.2">
      <c r="A802" s="99">
        <v>797</v>
      </c>
      <c r="B802" s="99">
        <v>1</v>
      </c>
      <c r="C802" s="100" t="s">
        <v>639</v>
      </c>
      <c r="D802" s="100"/>
      <c r="E802" s="100" t="s">
        <v>632</v>
      </c>
      <c r="F802" s="100">
        <v>302</v>
      </c>
      <c r="G802" s="100" t="s">
        <v>37</v>
      </c>
      <c r="H802" s="100" t="s">
        <v>249</v>
      </c>
      <c r="I802" s="101">
        <v>18.12</v>
      </c>
      <c r="J802" s="144"/>
      <c r="K802" s="184" t="s">
        <v>31</v>
      </c>
      <c r="L802" s="138" t="s">
        <v>740</v>
      </c>
      <c r="M802" s="102">
        <v>49.4</v>
      </c>
      <c r="N802" s="139">
        <f t="shared" si="97"/>
        <v>17.98</v>
      </c>
      <c r="O802" s="140" t="str">
        <f t="shared" si="98"/>
        <v/>
      </c>
      <c r="P802" s="189">
        <f t="shared" si="99"/>
        <v>895.12800000000004</v>
      </c>
      <c r="Q802" s="189" t="e">
        <f t="shared" si="100"/>
        <v>#VALUE!</v>
      </c>
      <c r="R802" s="189" t="e">
        <f t="shared" si="101"/>
        <v>#VALUE!</v>
      </c>
      <c r="S802" s="43" t="str">
        <f t="shared" si="102"/>
        <v>A</v>
      </c>
      <c r="T802" s="43">
        <f t="shared" si="103"/>
        <v>17.98</v>
      </c>
      <c r="U802" s="43">
        <f t="shared" si="104"/>
        <v>0</v>
      </c>
      <c r="V802" s="43">
        <f>IF(N802&lt;&gt;0,IF(N802=SVS,0,IF(N802=SVSg,0,IF(N802=Stundenverrechnungssatz!G843,0,IF(N802=Stundenverrechnungssatz!I843,0,IF(N802=Stundenverrechnungssatz!K843,0,IF(N802=Stundenverrechnungssatz!M843,0,1)))))))</f>
        <v>0</v>
      </c>
      <c r="W802" s="44"/>
    </row>
    <row r="803" spans="1:23" s="44" customFormat="1" ht="15" customHeight="1" x14ac:dyDescent="0.2">
      <c r="A803" s="51">
        <v>798</v>
      </c>
      <c r="B803" s="99">
        <v>1</v>
      </c>
      <c r="C803" s="100" t="s">
        <v>639</v>
      </c>
      <c r="D803" s="100"/>
      <c r="E803" s="100" t="s">
        <v>632</v>
      </c>
      <c r="F803" s="100">
        <v>303</v>
      </c>
      <c r="G803" s="100" t="s">
        <v>412</v>
      </c>
      <c r="H803" s="100" t="s">
        <v>249</v>
      </c>
      <c r="I803" s="101">
        <v>9.99</v>
      </c>
      <c r="J803" s="144"/>
      <c r="K803" s="184" t="s">
        <v>54</v>
      </c>
      <c r="L803" s="138"/>
      <c r="M803" s="102">
        <v>247.01</v>
      </c>
      <c r="N803" s="139">
        <f t="shared" si="97"/>
        <v>17.98</v>
      </c>
      <c r="O803" s="140" t="str">
        <f t="shared" si="98"/>
        <v/>
      </c>
      <c r="P803" s="189">
        <f t="shared" si="99"/>
        <v>2467.6298999999999</v>
      </c>
      <c r="Q803" s="189" t="e">
        <f t="shared" si="100"/>
        <v>#VALUE!</v>
      </c>
      <c r="R803" s="189" t="e">
        <f t="shared" si="101"/>
        <v>#VALUE!</v>
      </c>
      <c r="S803" s="43" t="str">
        <f t="shared" si="102"/>
        <v>T</v>
      </c>
      <c r="T803" s="43">
        <f t="shared" si="103"/>
        <v>17.98</v>
      </c>
      <c r="U803" s="43">
        <f t="shared" si="104"/>
        <v>0</v>
      </c>
      <c r="V803" s="43">
        <f>IF(N803&lt;&gt;0,IF(N803=SVS,0,IF(N803=SVSg,0,IF(N803=Stundenverrechnungssatz!G844,0,IF(N803=Stundenverrechnungssatz!I844,0,IF(N803=Stundenverrechnungssatz!K844,0,IF(N803=Stundenverrechnungssatz!M844,0,1)))))))</f>
        <v>0</v>
      </c>
    </row>
    <row r="804" spans="1:23" s="45" customFormat="1" ht="15" customHeight="1" x14ac:dyDescent="0.2">
      <c r="A804" s="99">
        <v>799</v>
      </c>
      <c r="B804" s="99">
        <v>1</v>
      </c>
      <c r="C804" s="100" t="s">
        <v>639</v>
      </c>
      <c r="D804" s="100"/>
      <c r="E804" s="100" t="s">
        <v>632</v>
      </c>
      <c r="F804" s="100">
        <v>304</v>
      </c>
      <c r="G804" s="100" t="s">
        <v>37</v>
      </c>
      <c r="H804" s="100" t="s">
        <v>249</v>
      </c>
      <c r="I804" s="101">
        <v>18.12</v>
      </c>
      <c r="J804" s="144"/>
      <c r="K804" s="184" t="s">
        <v>31</v>
      </c>
      <c r="L804" s="138" t="s">
        <v>740</v>
      </c>
      <c r="M804" s="102">
        <v>49.4</v>
      </c>
      <c r="N804" s="139">
        <f t="shared" si="97"/>
        <v>17.98</v>
      </c>
      <c r="O804" s="140" t="str">
        <f t="shared" si="98"/>
        <v/>
      </c>
      <c r="P804" s="189">
        <f t="shared" si="99"/>
        <v>895.12800000000004</v>
      </c>
      <c r="Q804" s="189" t="e">
        <f t="shared" si="100"/>
        <v>#VALUE!</v>
      </c>
      <c r="R804" s="189" t="e">
        <f t="shared" si="101"/>
        <v>#VALUE!</v>
      </c>
      <c r="S804" s="43" t="str">
        <f t="shared" si="102"/>
        <v>A</v>
      </c>
      <c r="T804" s="43">
        <f t="shared" si="103"/>
        <v>17.98</v>
      </c>
      <c r="U804" s="43">
        <f t="shared" si="104"/>
        <v>0</v>
      </c>
      <c r="V804" s="43">
        <f>IF(N804&lt;&gt;0,IF(N804=SVS,0,IF(N804=SVSg,0,IF(N804=Stundenverrechnungssatz!G845,0,IF(N804=Stundenverrechnungssatz!I845,0,IF(N804=Stundenverrechnungssatz!K845,0,IF(N804=Stundenverrechnungssatz!M845,0,1)))))))</f>
        <v>0</v>
      </c>
      <c r="W804" s="44"/>
    </row>
    <row r="805" spans="1:23" s="45" customFormat="1" ht="15" customHeight="1" x14ac:dyDescent="0.2">
      <c r="A805" s="51">
        <v>800</v>
      </c>
      <c r="B805" s="99">
        <v>1</v>
      </c>
      <c r="C805" s="100" t="s">
        <v>639</v>
      </c>
      <c r="D805" s="100"/>
      <c r="E805" s="100" t="s">
        <v>632</v>
      </c>
      <c r="F805" s="100">
        <v>305</v>
      </c>
      <c r="G805" s="100" t="s">
        <v>633</v>
      </c>
      <c r="H805" s="100" t="s">
        <v>249</v>
      </c>
      <c r="I805" s="101">
        <v>14.41</v>
      </c>
      <c r="J805" s="144"/>
      <c r="K805" s="184" t="s">
        <v>31</v>
      </c>
      <c r="L805" s="138" t="s">
        <v>740</v>
      </c>
      <c r="M805" s="102">
        <v>49.4</v>
      </c>
      <c r="N805" s="139">
        <f t="shared" si="97"/>
        <v>17.98</v>
      </c>
      <c r="O805" s="140" t="str">
        <f t="shared" si="98"/>
        <v/>
      </c>
      <c r="P805" s="189">
        <f t="shared" si="99"/>
        <v>711.85400000000004</v>
      </c>
      <c r="Q805" s="189" t="e">
        <f t="shared" si="100"/>
        <v>#VALUE!</v>
      </c>
      <c r="R805" s="189" t="e">
        <f t="shared" si="101"/>
        <v>#VALUE!</v>
      </c>
      <c r="S805" s="43" t="str">
        <f t="shared" si="102"/>
        <v>A</v>
      </c>
      <c r="T805" s="43">
        <f t="shared" si="103"/>
        <v>17.98</v>
      </c>
      <c r="U805" s="43">
        <f t="shared" si="104"/>
        <v>0</v>
      </c>
      <c r="V805" s="43">
        <f>IF(N805&lt;&gt;0,IF(N805=SVS,0,IF(N805=SVSg,0,IF(N805=Stundenverrechnungssatz!G846,0,IF(N805=Stundenverrechnungssatz!I846,0,IF(N805=Stundenverrechnungssatz!K846,0,IF(N805=Stundenverrechnungssatz!M846,0,1)))))))</f>
        <v>0</v>
      </c>
      <c r="W805" s="44"/>
    </row>
    <row r="806" spans="1:23" s="45" customFormat="1" ht="15" customHeight="1" x14ac:dyDescent="0.2">
      <c r="A806" s="99">
        <v>801</v>
      </c>
      <c r="B806" s="99">
        <v>1</v>
      </c>
      <c r="C806" s="100" t="s">
        <v>639</v>
      </c>
      <c r="D806" s="100"/>
      <c r="E806" s="100" t="s">
        <v>632</v>
      </c>
      <c r="F806" s="100">
        <v>306</v>
      </c>
      <c r="G806" s="100" t="s">
        <v>37</v>
      </c>
      <c r="H806" s="100" t="s">
        <v>249</v>
      </c>
      <c r="I806" s="101">
        <v>18.12</v>
      </c>
      <c r="J806" s="144"/>
      <c r="K806" s="184" t="s">
        <v>31</v>
      </c>
      <c r="L806" s="138" t="s">
        <v>740</v>
      </c>
      <c r="M806" s="102">
        <v>49.4</v>
      </c>
      <c r="N806" s="139">
        <f t="shared" si="97"/>
        <v>17.98</v>
      </c>
      <c r="O806" s="140" t="str">
        <f t="shared" si="98"/>
        <v/>
      </c>
      <c r="P806" s="189">
        <f t="shared" si="99"/>
        <v>895.12800000000004</v>
      </c>
      <c r="Q806" s="189" t="e">
        <f t="shared" si="100"/>
        <v>#VALUE!</v>
      </c>
      <c r="R806" s="189" t="e">
        <f t="shared" si="101"/>
        <v>#VALUE!</v>
      </c>
      <c r="S806" s="43" t="str">
        <f t="shared" si="102"/>
        <v>A</v>
      </c>
      <c r="T806" s="43">
        <f t="shared" si="103"/>
        <v>17.98</v>
      </c>
      <c r="U806" s="43">
        <f t="shared" si="104"/>
        <v>0</v>
      </c>
      <c r="V806" s="43">
        <f>IF(N806&lt;&gt;0,IF(N806=SVS,0,IF(N806=SVSg,0,IF(N806=Stundenverrechnungssatz!G847,0,IF(N806=Stundenverrechnungssatz!I847,0,IF(N806=Stundenverrechnungssatz!K847,0,IF(N806=Stundenverrechnungssatz!M847,0,1)))))))</f>
        <v>0</v>
      </c>
      <c r="W806" s="44"/>
    </row>
    <row r="807" spans="1:23" s="45" customFormat="1" ht="15" customHeight="1" x14ac:dyDescent="0.2">
      <c r="A807" s="51">
        <v>802</v>
      </c>
      <c r="B807" s="99">
        <v>1</v>
      </c>
      <c r="C807" s="100" t="s">
        <v>639</v>
      </c>
      <c r="D807" s="100"/>
      <c r="E807" s="100" t="s">
        <v>632</v>
      </c>
      <c r="F807" s="100">
        <v>307</v>
      </c>
      <c r="G807" s="100" t="s">
        <v>37</v>
      </c>
      <c r="H807" s="100" t="s">
        <v>249</v>
      </c>
      <c r="I807" s="101">
        <v>32.83</v>
      </c>
      <c r="J807" s="144"/>
      <c r="K807" s="184" t="s">
        <v>31</v>
      </c>
      <c r="L807" s="138" t="s">
        <v>740</v>
      </c>
      <c r="M807" s="102">
        <v>49.4</v>
      </c>
      <c r="N807" s="139">
        <f t="shared" si="97"/>
        <v>17.98</v>
      </c>
      <c r="O807" s="140" t="str">
        <f t="shared" si="98"/>
        <v/>
      </c>
      <c r="P807" s="189">
        <f t="shared" si="99"/>
        <v>1621.8019999999999</v>
      </c>
      <c r="Q807" s="189" t="e">
        <f t="shared" si="100"/>
        <v>#VALUE!</v>
      </c>
      <c r="R807" s="189" t="e">
        <f t="shared" si="101"/>
        <v>#VALUE!</v>
      </c>
      <c r="S807" s="43" t="str">
        <f t="shared" si="102"/>
        <v>A</v>
      </c>
      <c r="T807" s="43">
        <f t="shared" si="103"/>
        <v>17.98</v>
      </c>
      <c r="U807" s="43">
        <f t="shared" si="104"/>
        <v>0</v>
      </c>
      <c r="V807" s="43">
        <f>IF(N807&lt;&gt;0,IF(N807=SVS,0,IF(N807=SVSg,0,IF(N807=Stundenverrechnungssatz!G848,0,IF(N807=Stundenverrechnungssatz!I848,0,IF(N807=Stundenverrechnungssatz!K848,0,IF(N807=Stundenverrechnungssatz!M848,0,1)))))))</f>
        <v>0</v>
      </c>
      <c r="W807" s="44"/>
    </row>
    <row r="808" spans="1:23" s="45" customFormat="1" ht="15" customHeight="1" x14ac:dyDescent="0.2">
      <c r="A808" s="99">
        <v>803</v>
      </c>
      <c r="B808" s="99">
        <v>1</v>
      </c>
      <c r="C808" s="100" t="s">
        <v>639</v>
      </c>
      <c r="D808" s="100"/>
      <c r="E808" s="100" t="s">
        <v>632</v>
      </c>
      <c r="F808" s="100">
        <v>308</v>
      </c>
      <c r="G808" s="100" t="s">
        <v>37</v>
      </c>
      <c r="H808" s="100" t="s">
        <v>249</v>
      </c>
      <c r="I808" s="101">
        <v>27.43</v>
      </c>
      <c r="J808" s="144"/>
      <c r="K808" s="184" t="s">
        <v>31</v>
      </c>
      <c r="L808" s="138" t="s">
        <v>740</v>
      </c>
      <c r="M808" s="102">
        <v>49.4</v>
      </c>
      <c r="N808" s="139">
        <f t="shared" si="97"/>
        <v>17.98</v>
      </c>
      <c r="O808" s="140" t="str">
        <f t="shared" si="98"/>
        <v/>
      </c>
      <c r="P808" s="189">
        <f t="shared" si="99"/>
        <v>1355.0419999999999</v>
      </c>
      <c r="Q808" s="189" t="e">
        <f t="shared" si="100"/>
        <v>#VALUE!</v>
      </c>
      <c r="R808" s="189" t="e">
        <f t="shared" si="101"/>
        <v>#VALUE!</v>
      </c>
      <c r="S808" s="43" t="str">
        <f t="shared" si="102"/>
        <v>A</v>
      </c>
      <c r="T808" s="43">
        <f t="shared" si="103"/>
        <v>17.98</v>
      </c>
      <c r="U808" s="43">
        <f t="shared" si="104"/>
        <v>0</v>
      </c>
      <c r="V808" s="43">
        <f>IF(N808&lt;&gt;0,IF(N808=SVS,0,IF(N808=SVSg,0,IF(N808=Stundenverrechnungssatz!G849,0,IF(N808=Stundenverrechnungssatz!I849,0,IF(N808=Stundenverrechnungssatz!K849,0,IF(N808=Stundenverrechnungssatz!M849,0,1)))))))</f>
        <v>0</v>
      </c>
      <c r="W808" s="44"/>
    </row>
    <row r="809" spans="1:23" s="44" customFormat="1" ht="15" customHeight="1" x14ac:dyDescent="0.2">
      <c r="A809" s="51">
        <v>804</v>
      </c>
      <c r="B809" s="99">
        <v>1</v>
      </c>
      <c r="C809" s="100" t="s">
        <v>639</v>
      </c>
      <c r="D809" s="100"/>
      <c r="E809" s="100" t="s">
        <v>632</v>
      </c>
      <c r="F809" s="100">
        <v>309</v>
      </c>
      <c r="G809" s="100" t="s">
        <v>37</v>
      </c>
      <c r="H809" s="100" t="s">
        <v>249</v>
      </c>
      <c r="I809" s="101">
        <v>17.39</v>
      </c>
      <c r="J809" s="144"/>
      <c r="K809" s="184" t="s">
        <v>31</v>
      </c>
      <c r="L809" s="138" t="s">
        <v>740</v>
      </c>
      <c r="M809" s="102">
        <v>49.4</v>
      </c>
      <c r="N809" s="139">
        <f t="shared" si="97"/>
        <v>17.98</v>
      </c>
      <c r="O809" s="140" t="str">
        <f t="shared" si="98"/>
        <v/>
      </c>
      <c r="P809" s="189">
        <f t="shared" si="99"/>
        <v>859.06600000000003</v>
      </c>
      <c r="Q809" s="189" t="e">
        <f t="shared" si="100"/>
        <v>#VALUE!</v>
      </c>
      <c r="R809" s="189" t="e">
        <f t="shared" si="101"/>
        <v>#VALUE!</v>
      </c>
      <c r="S809" s="43" t="str">
        <f t="shared" si="102"/>
        <v>A</v>
      </c>
      <c r="T809" s="43">
        <f t="shared" si="103"/>
        <v>17.98</v>
      </c>
      <c r="U809" s="43">
        <f t="shared" si="104"/>
        <v>0</v>
      </c>
      <c r="V809" s="43">
        <f>IF(N809&lt;&gt;0,IF(N809=SVS,0,IF(N809=SVSg,0,IF(N809=Stundenverrechnungssatz!G850,0,IF(N809=Stundenverrechnungssatz!I850,0,IF(N809=Stundenverrechnungssatz!K850,0,IF(N809=Stundenverrechnungssatz!M850,0,1)))))))</f>
        <v>0</v>
      </c>
    </row>
    <row r="810" spans="1:23" s="44" customFormat="1" ht="15" customHeight="1" x14ac:dyDescent="0.2">
      <c r="A810" s="99">
        <v>805</v>
      </c>
      <c r="B810" s="99">
        <v>1</v>
      </c>
      <c r="C810" s="100" t="s">
        <v>639</v>
      </c>
      <c r="D810" s="100"/>
      <c r="E810" s="100" t="s">
        <v>632</v>
      </c>
      <c r="F810" s="100">
        <v>310</v>
      </c>
      <c r="G810" s="100" t="s">
        <v>37</v>
      </c>
      <c r="H810" s="100" t="s">
        <v>249</v>
      </c>
      <c r="I810" s="101">
        <v>17.39</v>
      </c>
      <c r="J810" s="144"/>
      <c r="K810" s="184" t="s">
        <v>31</v>
      </c>
      <c r="L810" s="138" t="s">
        <v>740</v>
      </c>
      <c r="M810" s="102">
        <v>49.4</v>
      </c>
      <c r="N810" s="139">
        <f t="shared" si="97"/>
        <v>17.98</v>
      </c>
      <c r="O810" s="140" t="str">
        <f t="shared" si="98"/>
        <v/>
      </c>
      <c r="P810" s="189">
        <f t="shared" si="99"/>
        <v>859.06600000000003</v>
      </c>
      <c r="Q810" s="189" t="e">
        <f t="shared" si="100"/>
        <v>#VALUE!</v>
      </c>
      <c r="R810" s="189" t="e">
        <f t="shared" si="101"/>
        <v>#VALUE!</v>
      </c>
      <c r="S810" s="43" t="str">
        <f t="shared" si="102"/>
        <v>A</v>
      </c>
      <c r="T810" s="43">
        <f t="shared" si="103"/>
        <v>17.98</v>
      </c>
      <c r="U810" s="43">
        <f t="shared" si="104"/>
        <v>0</v>
      </c>
      <c r="V810" s="43">
        <f>IF(N810&lt;&gt;0,IF(N810=SVS,0,IF(N810=SVSg,0,IF(N810=Stundenverrechnungssatz!G851,0,IF(N810=Stundenverrechnungssatz!I851,0,IF(N810=Stundenverrechnungssatz!K851,0,IF(N810=Stundenverrechnungssatz!M851,0,1)))))))</f>
        <v>0</v>
      </c>
    </row>
    <row r="811" spans="1:23" s="44" customFormat="1" ht="15" customHeight="1" x14ac:dyDescent="0.2">
      <c r="A811" s="51">
        <v>806</v>
      </c>
      <c r="B811" s="99">
        <v>1</v>
      </c>
      <c r="C811" s="100" t="s">
        <v>639</v>
      </c>
      <c r="D811" s="100"/>
      <c r="E811" s="100" t="s">
        <v>632</v>
      </c>
      <c r="F811" s="100">
        <v>311</v>
      </c>
      <c r="G811" s="100" t="s">
        <v>331</v>
      </c>
      <c r="H811" s="100" t="s">
        <v>249</v>
      </c>
      <c r="I811" s="101">
        <v>26.44</v>
      </c>
      <c r="J811" s="144"/>
      <c r="K811" s="184" t="s">
        <v>47</v>
      </c>
      <c r="L811" s="138"/>
      <c r="M811" s="102">
        <v>247.01</v>
      </c>
      <c r="N811" s="139">
        <f t="shared" si="97"/>
        <v>17.98</v>
      </c>
      <c r="O811" s="140" t="str">
        <f t="shared" si="98"/>
        <v/>
      </c>
      <c r="P811" s="189">
        <f t="shared" si="99"/>
        <v>6530.9444000000003</v>
      </c>
      <c r="Q811" s="189" t="e">
        <f t="shared" si="100"/>
        <v>#VALUE!</v>
      </c>
      <c r="R811" s="189" t="e">
        <f t="shared" si="101"/>
        <v>#VALUE!</v>
      </c>
      <c r="S811" s="43" t="str">
        <f t="shared" si="102"/>
        <v>D</v>
      </c>
      <c r="T811" s="43">
        <f t="shared" si="103"/>
        <v>17.98</v>
      </c>
      <c r="U811" s="43">
        <f t="shared" si="104"/>
        <v>0</v>
      </c>
      <c r="V811" s="43">
        <f>IF(N811&lt;&gt;0,IF(N811=SVS,0,IF(N811=SVSg,0,IF(N811=Stundenverrechnungssatz!G852,0,IF(N811=Stundenverrechnungssatz!I852,0,IF(N811=Stundenverrechnungssatz!K852,0,IF(N811=Stundenverrechnungssatz!M852,0,1)))))))</f>
        <v>0</v>
      </c>
    </row>
    <row r="812" spans="1:23" s="44" customFormat="1" ht="15" customHeight="1" x14ac:dyDescent="0.2">
      <c r="A812" s="99">
        <v>807</v>
      </c>
      <c r="B812" s="99">
        <v>1</v>
      </c>
      <c r="C812" s="100" t="s">
        <v>639</v>
      </c>
      <c r="D812" s="100"/>
      <c r="E812" s="100" t="s">
        <v>632</v>
      </c>
      <c r="F812" s="100">
        <v>312</v>
      </c>
      <c r="G812" s="100" t="s">
        <v>37</v>
      </c>
      <c r="H812" s="100" t="s">
        <v>249</v>
      </c>
      <c r="I812" s="101">
        <v>17.39</v>
      </c>
      <c r="J812" s="144"/>
      <c r="K812" s="184" t="s">
        <v>31</v>
      </c>
      <c r="L812" s="138" t="s">
        <v>740</v>
      </c>
      <c r="M812" s="102">
        <v>49.4</v>
      </c>
      <c r="N812" s="139">
        <f t="shared" si="97"/>
        <v>17.98</v>
      </c>
      <c r="O812" s="140" t="str">
        <f t="shared" si="98"/>
        <v/>
      </c>
      <c r="P812" s="189">
        <f t="shared" si="99"/>
        <v>859.06600000000003</v>
      </c>
      <c r="Q812" s="189" t="e">
        <f t="shared" si="100"/>
        <v>#VALUE!</v>
      </c>
      <c r="R812" s="189" t="e">
        <f t="shared" si="101"/>
        <v>#VALUE!</v>
      </c>
      <c r="S812" s="43" t="str">
        <f t="shared" si="102"/>
        <v>A</v>
      </c>
      <c r="T812" s="43">
        <f t="shared" si="103"/>
        <v>17.98</v>
      </c>
      <c r="U812" s="43">
        <f t="shared" si="104"/>
        <v>0</v>
      </c>
      <c r="V812" s="43">
        <f>IF(N812&lt;&gt;0,IF(N812=SVS,0,IF(N812=SVSg,0,IF(N812=Stundenverrechnungssatz!G853,0,IF(N812=Stundenverrechnungssatz!I853,0,IF(N812=Stundenverrechnungssatz!K853,0,IF(N812=Stundenverrechnungssatz!M853,0,1)))))))</f>
        <v>0</v>
      </c>
    </row>
    <row r="813" spans="1:23" s="44" customFormat="1" ht="15" customHeight="1" x14ac:dyDescent="0.2">
      <c r="A813" s="51">
        <v>808</v>
      </c>
      <c r="B813" s="99">
        <v>1</v>
      </c>
      <c r="C813" s="100" t="s">
        <v>639</v>
      </c>
      <c r="D813" s="100"/>
      <c r="E813" s="100" t="s">
        <v>632</v>
      </c>
      <c r="F813" s="100">
        <v>313</v>
      </c>
      <c r="G813" s="100" t="s">
        <v>37</v>
      </c>
      <c r="H813" s="100" t="s">
        <v>249</v>
      </c>
      <c r="I813" s="101">
        <v>17.39</v>
      </c>
      <c r="J813" s="144"/>
      <c r="K813" s="184" t="s">
        <v>31</v>
      </c>
      <c r="L813" s="138" t="s">
        <v>740</v>
      </c>
      <c r="M813" s="102">
        <v>49.4</v>
      </c>
      <c r="N813" s="139">
        <f t="shared" si="97"/>
        <v>17.98</v>
      </c>
      <c r="O813" s="140" t="str">
        <f t="shared" si="98"/>
        <v/>
      </c>
      <c r="P813" s="189">
        <f t="shared" si="99"/>
        <v>859.06600000000003</v>
      </c>
      <c r="Q813" s="189" t="e">
        <f t="shared" si="100"/>
        <v>#VALUE!</v>
      </c>
      <c r="R813" s="189" t="e">
        <f t="shared" si="101"/>
        <v>#VALUE!</v>
      </c>
      <c r="S813" s="43" t="str">
        <f t="shared" si="102"/>
        <v>A</v>
      </c>
      <c r="T813" s="43">
        <f t="shared" si="103"/>
        <v>17.98</v>
      </c>
      <c r="U813" s="43">
        <f t="shared" si="104"/>
        <v>0</v>
      </c>
      <c r="V813" s="43">
        <f>IF(N813&lt;&gt;0,IF(N813=SVS,0,IF(N813=SVSg,0,IF(N813=Stundenverrechnungssatz!G854,0,IF(N813=Stundenverrechnungssatz!I854,0,IF(N813=Stundenverrechnungssatz!K854,0,IF(N813=Stundenverrechnungssatz!M854,0,1)))))))</f>
        <v>0</v>
      </c>
    </row>
    <row r="814" spans="1:23" s="44" customFormat="1" ht="15" customHeight="1" x14ac:dyDescent="0.2">
      <c r="A814" s="99">
        <v>809</v>
      </c>
      <c r="B814" s="99">
        <v>1</v>
      </c>
      <c r="C814" s="100" t="s">
        <v>639</v>
      </c>
      <c r="D814" s="100"/>
      <c r="E814" s="100" t="s">
        <v>632</v>
      </c>
      <c r="F814" s="100">
        <v>314</v>
      </c>
      <c r="G814" s="100" t="s">
        <v>37</v>
      </c>
      <c r="H814" s="100" t="s">
        <v>249</v>
      </c>
      <c r="I814" s="101">
        <v>17.39</v>
      </c>
      <c r="J814" s="144"/>
      <c r="K814" s="184" t="s">
        <v>31</v>
      </c>
      <c r="L814" s="138" t="s">
        <v>740</v>
      </c>
      <c r="M814" s="102">
        <v>49.4</v>
      </c>
      <c r="N814" s="139">
        <f t="shared" si="97"/>
        <v>17.98</v>
      </c>
      <c r="O814" s="140" t="str">
        <f t="shared" si="98"/>
        <v/>
      </c>
      <c r="P814" s="189">
        <f t="shared" si="99"/>
        <v>859.06600000000003</v>
      </c>
      <c r="Q814" s="189" t="e">
        <f t="shared" si="100"/>
        <v>#VALUE!</v>
      </c>
      <c r="R814" s="189" t="e">
        <f t="shared" si="101"/>
        <v>#VALUE!</v>
      </c>
      <c r="S814" s="43" t="str">
        <f t="shared" si="102"/>
        <v>A</v>
      </c>
      <c r="T814" s="43">
        <f t="shared" si="103"/>
        <v>17.98</v>
      </c>
      <c r="U814" s="43">
        <f t="shared" si="104"/>
        <v>0</v>
      </c>
      <c r="V814" s="43">
        <f>IF(N814&lt;&gt;0,IF(N814=SVS,0,IF(N814=SVSg,0,IF(N814=Stundenverrechnungssatz!G855,0,IF(N814=Stundenverrechnungssatz!I855,0,IF(N814=Stundenverrechnungssatz!K855,0,IF(N814=Stundenverrechnungssatz!M855,0,1)))))))</f>
        <v>0</v>
      </c>
    </row>
    <row r="815" spans="1:23" s="45" customFormat="1" ht="15" customHeight="1" x14ac:dyDescent="0.2">
      <c r="A815" s="51">
        <v>810</v>
      </c>
      <c r="B815" s="99">
        <v>1</v>
      </c>
      <c r="C815" s="100" t="s">
        <v>639</v>
      </c>
      <c r="D815" s="100"/>
      <c r="E815" s="100" t="s">
        <v>632</v>
      </c>
      <c r="F815" s="100">
        <v>315</v>
      </c>
      <c r="G815" s="100" t="s">
        <v>37</v>
      </c>
      <c r="H815" s="100" t="s">
        <v>249</v>
      </c>
      <c r="I815" s="101">
        <v>17.39</v>
      </c>
      <c r="J815" s="144"/>
      <c r="K815" s="184" t="s">
        <v>31</v>
      </c>
      <c r="L815" s="138" t="s">
        <v>740</v>
      </c>
      <c r="M815" s="102">
        <v>49.4</v>
      </c>
      <c r="N815" s="139">
        <f t="shared" si="97"/>
        <v>17.98</v>
      </c>
      <c r="O815" s="140" t="str">
        <f t="shared" si="98"/>
        <v/>
      </c>
      <c r="P815" s="189">
        <f t="shared" si="99"/>
        <v>859.06600000000003</v>
      </c>
      <c r="Q815" s="189" t="e">
        <f t="shared" si="100"/>
        <v>#VALUE!</v>
      </c>
      <c r="R815" s="189" t="e">
        <f t="shared" si="101"/>
        <v>#VALUE!</v>
      </c>
      <c r="S815" s="43" t="str">
        <f t="shared" si="102"/>
        <v>A</v>
      </c>
      <c r="T815" s="43">
        <f t="shared" si="103"/>
        <v>17.98</v>
      </c>
      <c r="U815" s="43">
        <f t="shared" si="104"/>
        <v>0</v>
      </c>
      <c r="V815" s="43">
        <f>IF(N815&lt;&gt;0,IF(N815=SVS,0,IF(N815=SVSg,0,IF(N815=Stundenverrechnungssatz!G856,0,IF(N815=Stundenverrechnungssatz!I856,0,IF(N815=Stundenverrechnungssatz!K856,0,IF(N815=Stundenverrechnungssatz!M856,0,1)))))))</f>
        <v>0</v>
      </c>
      <c r="W815" s="44"/>
    </row>
    <row r="816" spans="1:23" s="44" customFormat="1" ht="15" customHeight="1" x14ac:dyDescent="0.2">
      <c r="A816" s="99">
        <v>811</v>
      </c>
      <c r="B816" s="99">
        <v>1</v>
      </c>
      <c r="C816" s="100" t="s">
        <v>639</v>
      </c>
      <c r="D816" s="100"/>
      <c r="E816" s="100" t="s">
        <v>632</v>
      </c>
      <c r="F816" s="100">
        <v>316</v>
      </c>
      <c r="G816" s="100" t="s">
        <v>37</v>
      </c>
      <c r="H816" s="100" t="s">
        <v>249</v>
      </c>
      <c r="I816" s="101">
        <v>44.36</v>
      </c>
      <c r="J816" s="144"/>
      <c r="K816" s="184" t="s">
        <v>31</v>
      </c>
      <c r="L816" s="138" t="s">
        <v>740</v>
      </c>
      <c r="M816" s="102">
        <v>49.4</v>
      </c>
      <c r="N816" s="139">
        <f t="shared" si="97"/>
        <v>17.98</v>
      </c>
      <c r="O816" s="140" t="str">
        <f t="shared" si="98"/>
        <v/>
      </c>
      <c r="P816" s="189">
        <f t="shared" si="99"/>
        <v>2191.384</v>
      </c>
      <c r="Q816" s="189" t="e">
        <f t="shared" si="100"/>
        <v>#VALUE!</v>
      </c>
      <c r="R816" s="189" t="e">
        <f t="shared" si="101"/>
        <v>#VALUE!</v>
      </c>
      <c r="S816" s="43" t="str">
        <f t="shared" si="102"/>
        <v>A</v>
      </c>
      <c r="T816" s="43">
        <f t="shared" si="103"/>
        <v>17.98</v>
      </c>
      <c r="U816" s="43">
        <f t="shared" si="104"/>
        <v>0</v>
      </c>
      <c r="V816" s="43">
        <f>IF(N816&lt;&gt;0,IF(N816=SVS,0,IF(N816=SVSg,0,IF(N816=Stundenverrechnungssatz!G857,0,IF(N816=Stundenverrechnungssatz!I857,0,IF(N816=Stundenverrechnungssatz!K857,0,IF(N816=Stundenverrechnungssatz!M857,0,1)))))))</f>
        <v>0</v>
      </c>
    </row>
    <row r="817" spans="1:23" s="44" customFormat="1" ht="15" customHeight="1" x14ac:dyDescent="0.2">
      <c r="A817" s="51">
        <v>812</v>
      </c>
      <c r="B817" s="99">
        <v>1</v>
      </c>
      <c r="C817" s="100" t="s">
        <v>639</v>
      </c>
      <c r="D817" s="100"/>
      <c r="E817" s="100" t="s">
        <v>632</v>
      </c>
      <c r="F817" s="100">
        <v>317</v>
      </c>
      <c r="G817" s="100" t="s">
        <v>37</v>
      </c>
      <c r="H817" s="100" t="s">
        <v>249</v>
      </c>
      <c r="I817" s="101">
        <v>54.59</v>
      </c>
      <c r="J817" s="144"/>
      <c r="K817" s="184" t="s">
        <v>31</v>
      </c>
      <c r="L817" s="138" t="s">
        <v>740</v>
      </c>
      <c r="M817" s="102">
        <v>49.4</v>
      </c>
      <c r="N817" s="139">
        <f t="shared" si="97"/>
        <v>17.98</v>
      </c>
      <c r="O817" s="140" t="str">
        <f t="shared" si="98"/>
        <v/>
      </c>
      <c r="P817" s="189">
        <f t="shared" si="99"/>
        <v>2696.7460000000001</v>
      </c>
      <c r="Q817" s="189" t="e">
        <f t="shared" si="100"/>
        <v>#VALUE!</v>
      </c>
      <c r="R817" s="189" t="e">
        <f t="shared" si="101"/>
        <v>#VALUE!</v>
      </c>
      <c r="S817" s="43" t="str">
        <f t="shared" si="102"/>
        <v>A</v>
      </c>
      <c r="T817" s="43">
        <f t="shared" si="103"/>
        <v>17.98</v>
      </c>
      <c r="U817" s="43">
        <f t="shared" si="104"/>
        <v>0</v>
      </c>
      <c r="V817" s="43">
        <f>IF(N817&lt;&gt;0,IF(N817=SVS,0,IF(N817=SVSg,0,IF(N817=Stundenverrechnungssatz!G858,0,IF(N817=Stundenverrechnungssatz!I858,0,IF(N817=Stundenverrechnungssatz!K858,0,IF(N817=Stundenverrechnungssatz!M858,0,1)))))))</f>
        <v>0</v>
      </c>
    </row>
    <row r="818" spans="1:23" s="45" customFormat="1" ht="15" customHeight="1" x14ac:dyDescent="0.2">
      <c r="A818" s="99">
        <v>813</v>
      </c>
      <c r="B818" s="99">
        <v>1</v>
      </c>
      <c r="C818" s="100" t="s">
        <v>639</v>
      </c>
      <c r="D818" s="100"/>
      <c r="E818" s="100" t="s">
        <v>632</v>
      </c>
      <c r="F818" s="100">
        <v>318</v>
      </c>
      <c r="G818" s="100" t="s">
        <v>37</v>
      </c>
      <c r="H818" s="100" t="s">
        <v>249</v>
      </c>
      <c r="I818" s="101">
        <v>23.29</v>
      </c>
      <c r="J818" s="144"/>
      <c r="K818" s="184" t="s">
        <v>31</v>
      </c>
      <c r="L818" s="138" t="s">
        <v>740</v>
      </c>
      <c r="M818" s="102">
        <v>49.4</v>
      </c>
      <c r="N818" s="139">
        <f t="shared" si="97"/>
        <v>17.98</v>
      </c>
      <c r="O818" s="140" t="str">
        <f t="shared" si="98"/>
        <v/>
      </c>
      <c r="P818" s="189">
        <f t="shared" si="99"/>
        <v>1150.5259999999998</v>
      </c>
      <c r="Q818" s="189" t="e">
        <f t="shared" si="100"/>
        <v>#VALUE!</v>
      </c>
      <c r="R818" s="189" t="e">
        <f t="shared" si="101"/>
        <v>#VALUE!</v>
      </c>
      <c r="S818" s="43" t="str">
        <f t="shared" si="102"/>
        <v>A</v>
      </c>
      <c r="T818" s="43">
        <f t="shared" si="103"/>
        <v>17.98</v>
      </c>
      <c r="U818" s="43">
        <f t="shared" si="104"/>
        <v>0</v>
      </c>
      <c r="V818" s="43">
        <f>IF(N818&lt;&gt;0,IF(N818=SVS,0,IF(N818=SVSg,0,IF(N818=Stundenverrechnungssatz!G859,0,IF(N818=Stundenverrechnungssatz!I859,0,IF(N818=Stundenverrechnungssatz!K859,0,IF(N818=Stundenverrechnungssatz!M859,0,1)))))))</f>
        <v>0</v>
      </c>
      <c r="W818" s="44"/>
    </row>
    <row r="819" spans="1:23" s="44" customFormat="1" ht="15" customHeight="1" x14ac:dyDescent="0.2">
      <c r="A819" s="51">
        <v>814</v>
      </c>
      <c r="B819" s="99">
        <v>1</v>
      </c>
      <c r="C819" s="100" t="s">
        <v>639</v>
      </c>
      <c r="D819" s="100"/>
      <c r="E819" s="100" t="s">
        <v>632</v>
      </c>
      <c r="F819" s="100">
        <v>319</v>
      </c>
      <c r="G819" s="100" t="s">
        <v>37</v>
      </c>
      <c r="H819" s="100" t="s">
        <v>249</v>
      </c>
      <c r="I819" s="101">
        <v>14.19</v>
      </c>
      <c r="J819" s="144"/>
      <c r="K819" s="184" t="s">
        <v>31</v>
      </c>
      <c r="L819" s="138" t="s">
        <v>740</v>
      </c>
      <c r="M819" s="102">
        <v>49.4</v>
      </c>
      <c r="N819" s="139">
        <f t="shared" si="97"/>
        <v>17.98</v>
      </c>
      <c r="O819" s="140" t="str">
        <f t="shared" si="98"/>
        <v/>
      </c>
      <c r="P819" s="189">
        <f t="shared" si="99"/>
        <v>700.98599999999999</v>
      </c>
      <c r="Q819" s="189" t="e">
        <f t="shared" si="100"/>
        <v>#VALUE!</v>
      </c>
      <c r="R819" s="189" t="e">
        <f t="shared" si="101"/>
        <v>#VALUE!</v>
      </c>
      <c r="S819" s="43" t="str">
        <f t="shared" si="102"/>
        <v>A</v>
      </c>
      <c r="T819" s="43">
        <f t="shared" si="103"/>
        <v>17.98</v>
      </c>
      <c r="U819" s="43">
        <f t="shared" si="104"/>
        <v>0</v>
      </c>
      <c r="V819" s="43">
        <f>IF(N819&lt;&gt;0,IF(N819=SVS,0,IF(N819=SVSg,0,IF(N819=Stundenverrechnungssatz!G860,0,IF(N819=Stundenverrechnungssatz!I860,0,IF(N819=Stundenverrechnungssatz!K860,0,IF(N819=Stundenverrechnungssatz!M860,0,1)))))))</f>
        <v>0</v>
      </c>
    </row>
    <row r="820" spans="1:23" s="44" customFormat="1" ht="15" customHeight="1" x14ac:dyDescent="0.2">
      <c r="A820" s="99">
        <v>815</v>
      </c>
      <c r="B820" s="99">
        <v>1</v>
      </c>
      <c r="C820" s="100" t="s">
        <v>639</v>
      </c>
      <c r="D820" s="100"/>
      <c r="E820" s="100" t="s">
        <v>632</v>
      </c>
      <c r="F820" s="100">
        <v>320</v>
      </c>
      <c r="G820" s="100" t="s">
        <v>37</v>
      </c>
      <c r="H820" s="100" t="s">
        <v>249</v>
      </c>
      <c r="I820" s="101">
        <v>26.09</v>
      </c>
      <c r="J820" s="144"/>
      <c r="K820" s="184" t="s">
        <v>31</v>
      </c>
      <c r="L820" s="138" t="s">
        <v>740</v>
      </c>
      <c r="M820" s="102">
        <v>49.4</v>
      </c>
      <c r="N820" s="139">
        <f t="shared" si="97"/>
        <v>17.98</v>
      </c>
      <c r="O820" s="140" t="str">
        <f t="shared" si="98"/>
        <v/>
      </c>
      <c r="P820" s="189">
        <f t="shared" si="99"/>
        <v>1288.846</v>
      </c>
      <c r="Q820" s="189" t="e">
        <f t="shared" si="100"/>
        <v>#VALUE!</v>
      </c>
      <c r="R820" s="189" t="e">
        <f t="shared" si="101"/>
        <v>#VALUE!</v>
      </c>
      <c r="S820" s="43" t="str">
        <f t="shared" si="102"/>
        <v>A</v>
      </c>
      <c r="T820" s="43">
        <f t="shared" si="103"/>
        <v>17.98</v>
      </c>
      <c r="U820" s="43">
        <f t="shared" si="104"/>
        <v>0</v>
      </c>
      <c r="V820" s="43">
        <f>IF(N820&lt;&gt;0,IF(N820=SVS,0,IF(N820=SVSg,0,IF(N820=Stundenverrechnungssatz!G861,0,IF(N820=Stundenverrechnungssatz!I861,0,IF(N820=Stundenverrechnungssatz!K861,0,IF(N820=Stundenverrechnungssatz!M861,0,1)))))))</f>
        <v>0</v>
      </c>
    </row>
    <row r="821" spans="1:23" s="44" customFormat="1" ht="15" customHeight="1" x14ac:dyDescent="0.2">
      <c r="A821" s="51">
        <v>816</v>
      </c>
      <c r="B821" s="99">
        <v>1</v>
      </c>
      <c r="C821" s="100" t="s">
        <v>639</v>
      </c>
      <c r="D821" s="100"/>
      <c r="E821" s="100" t="s">
        <v>632</v>
      </c>
      <c r="F821" s="100">
        <v>321</v>
      </c>
      <c r="G821" s="100" t="s">
        <v>488</v>
      </c>
      <c r="H821" s="100" t="s">
        <v>486</v>
      </c>
      <c r="I821" s="101">
        <v>8.76</v>
      </c>
      <c r="J821" s="144"/>
      <c r="K821" s="184" t="s">
        <v>33</v>
      </c>
      <c r="L821" s="138"/>
      <c r="M821" s="102">
        <v>0</v>
      </c>
      <c r="N821" s="139">
        <f t="shared" si="97"/>
        <v>17.98</v>
      </c>
      <c r="O821" s="140">
        <f t="shared" si="98"/>
        <v>1.0000000000000001E-5</v>
      </c>
      <c r="P821" s="189">
        <f t="shared" si="99"/>
        <v>0</v>
      </c>
      <c r="Q821" s="189">
        <f t="shared" si="100"/>
        <v>0</v>
      </c>
      <c r="R821" s="189">
        <f t="shared" si="101"/>
        <v>0</v>
      </c>
      <c r="S821" s="43" t="str">
        <f t="shared" si="102"/>
        <v>N</v>
      </c>
      <c r="T821" s="43">
        <f t="shared" si="103"/>
        <v>17.98</v>
      </c>
      <c r="U821" s="43">
        <f t="shared" si="104"/>
        <v>0</v>
      </c>
      <c r="V821" s="43">
        <f>IF(N821&lt;&gt;0,IF(N821=SVS,0,IF(N821=SVSg,0,IF(N821=Stundenverrechnungssatz!G862,0,IF(N821=Stundenverrechnungssatz!I862,0,IF(N821=Stundenverrechnungssatz!K862,0,IF(N821=Stundenverrechnungssatz!M862,0,1)))))))</f>
        <v>0</v>
      </c>
    </row>
    <row r="822" spans="1:23" s="45" customFormat="1" ht="15" customHeight="1" x14ac:dyDescent="0.2">
      <c r="A822" s="99">
        <v>817</v>
      </c>
      <c r="B822" s="99">
        <v>1</v>
      </c>
      <c r="C822" s="100" t="s">
        <v>639</v>
      </c>
      <c r="D822" s="100"/>
      <c r="E822" s="100" t="s">
        <v>632</v>
      </c>
      <c r="F822" s="100">
        <v>322</v>
      </c>
      <c r="G822" s="100" t="s">
        <v>37</v>
      </c>
      <c r="H822" s="100" t="s">
        <v>249</v>
      </c>
      <c r="I822" s="101">
        <v>17.07</v>
      </c>
      <c r="J822" s="144"/>
      <c r="K822" s="184" t="s">
        <v>31</v>
      </c>
      <c r="L822" s="138" t="s">
        <v>740</v>
      </c>
      <c r="M822" s="102">
        <v>49.4</v>
      </c>
      <c r="N822" s="139">
        <f t="shared" si="97"/>
        <v>17.98</v>
      </c>
      <c r="O822" s="140" t="str">
        <f t="shared" si="98"/>
        <v/>
      </c>
      <c r="P822" s="189">
        <f t="shared" si="99"/>
        <v>843.25800000000004</v>
      </c>
      <c r="Q822" s="189" t="e">
        <f t="shared" si="100"/>
        <v>#VALUE!</v>
      </c>
      <c r="R822" s="189" t="e">
        <f t="shared" si="101"/>
        <v>#VALUE!</v>
      </c>
      <c r="S822" s="43" t="str">
        <f t="shared" si="102"/>
        <v>A</v>
      </c>
      <c r="T822" s="43">
        <f t="shared" si="103"/>
        <v>17.98</v>
      </c>
      <c r="U822" s="43">
        <f t="shared" si="104"/>
        <v>0</v>
      </c>
      <c r="V822" s="43">
        <f>IF(N822&lt;&gt;0,IF(N822=SVS,0,IF(N822=SVSg,0,IF(N822=Stundenverrechnungssatz!G863,0,IF(N822=Stundenverrechnungssatz!I863,0,IF(N822=Stundenverrechnungssatz!K863,0,IF(N822=Stundenverrechnungssatz!M863,0,1)))))))</f>
        <v>0</v>
      </c>
      <c r="W822" s="44"/>
    </row>
    <row r="823" spans="1:23" s="45" customFormat="1" ht="15" customHeight="1" x14ac:dyDescent="0.2">
      <c r="A823" s="51">
        <v>818</v>
      </c>
      <c r="B823" s="99">
        <v>1</v>
      </c>
      <c r="C823" s="100" t="s">
        <v>639</v>
      </c>
      <c r="D823" s="100"/>
      <c r="E823" s="100" t="s">
        <v>632</v>
      </c>
      <c r="F823" s="100">
        <v>323</v>
      </c>
      <c r="G823" s="100" t="s">
        <v>37</v>
      </c>
      <c r="H823" s="100" t="s">
        <v>249</v>
      </c>
      <c r="I823" s="101">
        <v>19.149999999999999</v>
      </c>
      <c r="J823" s="144"/>
      <c r="K823" s="184" t="s">
        <v>31</v>
      </c>
      <c r="L823" s="138" t="s">
        <v>740</v>
      </c>
      <c r="M823" s="102">
        <v>49.4</v>
      </c>
      <c r="N823" s="139">
        <f t="shared" si="97"/>
        <v>17.98</v>
      </c>
      <c r="O823" s="140" t="str">
        <f t="shared" si="98"/>
        <v/>
      </c>
      <c r="P823" s="189">
        <f t="shared" si="99"/>
        <v>946.00999999999988</v>
      </c>
      <c r="Q823" s="189" t="e">
        <f t="shared" si="100"/>
        <v>#VALUE!</v>
      </c>
      <c r="R823" s="189" t="e">
        <f t="shared" si="101"/>
        <v>#VALUE!</v>
      </c>
      <c r="S823" s="43" t="str">
        <f t="shared" si="102"/>
        <v>A</v>
      </c>
      <c r="T823" s="43">
        <f t="shared" si="103"/>
        <v>17.98</v>
      </c>
      <c r="U823" s="43">
        <f t="shared" si="104"/>
        <v>0</v>
      </c>
      <c r="V823" s="43">
        <f>IF(N823&lt;&gt;0,IF(N823=SVS,0,IF(N823=SVSg,0,IF(N823=Stundenverrechnungssatz!G864,0,IF(N823=Stundenverrechnungssatz!I864,0,IF(N823=Stundenverrechnungssatz!K864,0,IF(N823=Stundenverrechnungssatz!M864,0,1)))))))</f>
        <v>0</v>
      </c>
      <c r="W823" s="44"/>
    </row>
    <row r="824" spans="1:23" s="45" customFormat="1" ht="15" customHeight="1" x14ac:dyDescent="0.2">
      <c r="A824" s="99">
        <v>819</v>
      </c>
      <c r="B824" s="99">
        <v>1</v>
      </c>
      <c r="C824" s="100" t="s">
        <v>639</v>
      </c>
      <c r="D824" s="100"/>
      <c r="E824" s="100" t="s">
        <v>632</v>
      </c>
      <c r="F824" s="100">
        <v>324</v>
      </c>
      <c r="G824" s="100" t="s">
        <v>37</v>
      </c>
      <c r="H824" s="100" t="s">
        <v>249</v>
      </c>
      <c r="I824" s="101">
        <v>25.02</v>
      </c>
      <c r="J824" s="144"/>
      <c r="K824" s="184" t="s">
        <v>31</v>
      </c>
      <c r="L824" s="138" t="s">
        <v>740</v>
      </c>
      <c r="M824" s="102">
        <v>49.4</v>
      </c>
      <c r="N824" s="139">
        <f t="shared" si="97"/>
        <v>17.98</v>
      </c>
      <c r="O824" s="140" t="str">
        <f t="shared" si="98"/>
        <v/>
      </c>
      <c r="P824" s="189">
        <f t="shared" si="99"/>
        <v>1235.9880000000001</v>
      </c>
      <c r="Q824" s="189" t="e">
        <f t="shared" si="100"/>
        <v>#VALUE!</v>
      </c>
      <c r="R824" s="189" t="e">
        <f t="shared" si="101"/>
        <v>#VALUE!</v>
      </c>
      <c r="S824" s="43" t="str">
        <f t="shared" si="102"/>
        <v>A</v>
      </c>
      <c r="T824" s="43">
        <f t="shared" si="103"/>
        <v>17.98</v>
      </c>
      <c r="U824" s="43">
        <f t="shared" si="104"/>
        <v>0</v>
      </c>
      <c r="V824" s="43">
        <f>IF(N824&lt;&gt;0,IF(N824=SVS,0,IF(N824=SVSg,0,IF(N824=Stundenverrechnungssatz!G865,0,IF(N824=Stundenverrechnungssatz!I865,0,IF(N824=Stundenverrechnungssatz!K865,0,IF(N824=Stundenverrechnungssatz!M865,0,1)))))))</f>
        <v>0</v>
      </c>
      <c r="W824" s="44"/>
    </row>
    <row r="825" spans="1:23" s="45" customFormat="1" ht="15" customHeight="1" x14ac:dyDescent="0.2">
      <c r="A825" s="51">
        <v>820</v>
      </c>
      <c r="B825" s="99">
        <v>1</v>
      </c>
      <c r="C825" s="100" t="s">
        <v>639</v>
      </c>
      <c r="D825" s="100"/>
      <c r="E825" s="100" t="s">
        <v>632</v>
      </c>
      <c r="F825" s="100">
        <v>325</v>
      </c>
      <c r="G825" s="100" t="s">
        <v>37</v>
      </c>
      <c r="H825" s="100" t="s">
        <v>249</v>
      </c>
      <c r="I825" s="101">
        <v>23.64</v>
      </c>
      <c r="J825" s="144"/>
      <c r="K825" s="184" t="s">
        <v>31</v>
      </c>
      <c r="L825" s="138" t="s">
        <v>740</v>
      </c>
      <c r="M825" s="102">
        <v>49.4</v>
      </c>
      <c r="N825" s="139">
        <f t="shared" si="97"/>
        <v>17.98</v>
      </c>
      <c r="O825" s="140" t="str">
        <f t="shared" si="98"/>
        <v/>
      </c>
      <c r="P825" s="189">
        <f t="shared" si="99"/>
        <v>1167.816</v>
      </c>
      <c r="Q825" s="189" t="e">
        <f t="shared" si="100"/>
        <v>#VALUE!</v>
      </c>
      <c r="R825" s="189" t="e">
        <f t="shared" si="101"/>
        <v>#VALUE!</v>
      </c>
      <c r="S825" s="43" t="str">
        <f t="shared" si="102"/>
        <v>A</v>
      </c>
      <c r="T825" s="43">
        <f t="shared" si="103"/>
        <v>17.98</v>
      </c>
      <c r="U825" s="43">
        <f t="shared" si="104"/>
        <v>0</v>
      </c>
      <c r="V825" s="43">
        <f>IF(N825&lt;&gt;0,IF(N825=SVS,0,IF(N825=SVSg,0,IF(N825=Stundenverrechnungssatz!G866,0,IF(N825=Stundenverrechnungssatz!I866,0,IF(N825=Stundenverrechnungssatz!K866,0,IF(N825=Stundenverrechnungssatz!M866,0,1)))))))</f>
        <v>0</v>
      </c>
      <c r="W825" s="44"/>
    </row>
    <row r="826" spans="1:23" s="45" customFormat="1" ht="15" customHeight="1" x14ac:dyDescent="0.2">
      <c r="A826" s="99">
        <v>821</v>
      </c>
      <c r="B826" s="99">
        <v>1</v>
      </c>
      <c r="C826" s="100" t="s">
        <v>639</v>
      </c>
      <c r="D826" s="100"/>
      <c r="E826" s="100" t="s">
        <v>632</v>
      </c>
      <c r="F826" s="100">
        <v>326</v>
      </c>
      <c r="G826" s="100" t="s">
        <v>37</v>
      </c>
      <c r="H826" s="100" t="s">
        <v>249</v>
      </c>
      <c r="I826" s="101">
        <v>13.16</v>
      </c>
      <c r="J826" s="144"/>
      <c r="K826" s="184" t="s">
        <v>31</v>
      </c>
      <c r="L826" s="138" t="s">
        <v>740</v>
      </c>
      <c r="M826" s="102">
        <v>49.4</v>
      </c>
      <c r="N826" s="139">
        <f t="shared" si="97"/>
        <v>17.98</v>
      </c>
      <c r="O826" s="140" t="str">
        <f t="shared" si="98"/>
        <v/>
      </c>
      <c r="P826" s="189">
        <f t="shared" si="99"/>
        <v>650.10400000000004</v>
      </c>
      <c r="Q826" s="189" t="e">
        <f t="shared" si="100"/>
        <v>#VALUE!</v>
      </c>
      <c r="R826" s="189" t="e">
        <f t="shared" si="101"/>
        <v>#VALUE!</v>
      </c>
      <c r="S826" s="43" t="str">
        <f t="shared" si="102"/>
        <v>A</v>
      </c>
      <c r="T826" s="43">
        <f t="shared" si="103"/>
        <v>17.98</v>
      </c>
      <c r="U826" s="43">
        <f t="shared" si="104"/>
        <v>0</v>
      </c>
      <c r="V826" s="43">
        <f>IF(N826&lt;&gt;0,IF(N826=SVS,0,IF(N826=SVSg,0,IF(N826=Stundenverrechnungssatz!G867,0,IF(N826=Stundenverrechnungssatz!I867,0,IF(N826=Stundenverrechnungssatz!K867,0,IF(N826=Stundenverrechnungssatz!M867,0,1)))))))</f>
        <v>0</v>
      </c>
      <c r="W826" s="44"/>
    </row>
    <row r="827" spans="1:23" s="45" customFormat="1" ht="15" customHeight="1" x14ac:dyDescent="0.2">
      <c r="A827" s="51">
        <v>822</v>
      </c>
      <c r="B827" s="99">
        <v>1</v>
      </c>
      <c r="C827" s="100" t="s">
        <v>639</v>
      </c>
      <c r="D827" s="100"/>
      <c r="E827" s="100" t="s">
        <v>632</v>
      </c>
      <c r="F827" s="100">
        <v>327</v>
      </c>
      <c r="G827" s="100" t="s">
        <v>203</v>
      </c>
      <c r="H827" s="100" t="s">
        <v>249</v>
      </c>
      <c r="I827" s="101">
        <v>5.8</v>
      </c>
      <c r="J827" s="144"/>
      <c r="K827" s="184" t="s">
        <v>33</v>
      </c>
      <c r="L827" s="138"/>
      <c r="M827" s="102">
        <v>0</v>
      </c>
      <c r="N827" s="139">
        <f t="shared" si="97"/>
        <v>17.98</v>
      </c>
      <c r="O827" s="140">
        <f t="shared" si="98"/>
        <v>1.0000000000000001E-5</v>
      </c>
      <c r="P827" s="189">
        <f t="shared" si="99"/>
        <v>0</v>
      </c>
      <c r="Q827" s="189">
        <f t="shared" si="100"/>
        <v>0</v>
      </c>
      <c r="R827" s="189">
        <f t="shared" si="101"/>
        <v>0</v>
      </c>
      <c r="S827" s="43" t="str">
        <f t="shared" si="102"/>
        <v>N</v>
      </c>
      <c r="T827" s="43">
        <f t="shared" si="103"/>
        <v>17.98</v>
      </c>
      <c r="U827" s="43">
        <f t="shared" si="104"/>
        <v>0</v>
      </c>
      <c r="V827" s="43">
        <f>IF(N827&lt;&gt;0,IF(N827=SVS,0,IF(N827=SVSg,0,IF(N827=Stundenverrechnungssatz!G868,0,IF(N827=Stundenverrechnungssatz!I868,0,IF(N827=Stundenverrechnungssatz!K868,0,IF(N827=Stundenverrechnungssatz!M868,0,1)))))))</f>
        <v>0</v>
      </c>
      <c r="W827" s="44"/>
    </row>
    <row r="828" spans="1:23" s="44" customFormat="1" ht="15" customHeight="1" x14ac:dyDescent="0.2">
      <c r="A828" s="99">
        <v>823</v>
      </c>
      <c r="B828" s="99">
        <v>1</v>
      </c>
      <c r="C828" s="100" t="s">
        <v>639</v>
      </c>
      <c r="D828" s="100"/>
      <c r="E828" s="100" t="s">
        <v>632</v>
      </c>
      <c r="F828" s="100">
        <v>328</v>
      </c>
      <c r="G828" s="100" t="s">
        <v>37</v>
      </c>
      <c r="H828" s="100" t="s">
        <v>249</v>
      </c>
      <c r="I828" s="101">
        <v>21.73</v>
      </c>
      <c r="J828" s="144"/>
      <c r="K828" s="184" t="s">
        <v>31</v>
      </c>
      <c r="L828" s="138" t="s">
        <v>740</v>
      </c>
      <c r="M828" s="102">
        <v>49.4</v>
      </c>
      <c r="N828" s="139">
        <f t="shared" si="97"/>
        <v>17.98</v>
      </c>
      <c r="O828" s="140" t="str">
        <f t="shared" si="98"/>
        <v/>
      </c>
      <c r="P828" s="189">
        <f t="shared" si="99"/>
        <v>1073.462</v>
      </c>
      <c r="Q828" s="189" t="e">
        <f t="shared" si="100"/>
        <v>#VALUE!</v>
      </c>
      <c r="R828" s="189" t="e">
        <f t="shared" si="101"/>
        <v>#VALUE!</v>
      </c>
      <c r="S828" s="43" t="str">
        <f t="shared" si="102"/>
        <v>A</v>
      </c>
      <c r="T828" s="43">
        <f t="shared" si="103"/>
        <v>17.98</v>
      </c>
      <c r="U828" s="43">
        <f t="shared" si="104"/>
        <v>0</v>
      </c>
      <c r="V828" s="43">
        <f>IF(N828&lt;&gt;0,IF(N828=SVS,0,IF(N828=SVSg,0,IF(N828=Stundenverrechnungssatz!G869,0,IF(N828=Stundenverrechnungssatz!I869,0,IF(N828=Stundenverrechnungssatz!K869,0,IF(N828=Stundenverrechnungssatz!M869,0,1)))))))</f>
        <v>0</v>
      </c>
    </row>
    <row r="829" spans="1:23" s="44" customFormat="1" ht="15" customHeight="1" x14ac:dyDescent="0.2">
      <c r="A829" s="51">
        <v>824</v>
      </c>
      <c r="B829" s="99">
        <v>1</v>
      </c>
      <c r="C829" s="100" t="s">
        <v>639</v>
      </c>
      <c r="D829" s="100"/>
      <c r="E829" s="100" t="s">
        <v>632</v>
      </c>
      <c r="F829" s="100"/>
      <c r="G829" s="100" t="s">
        <v>634</v>
      </c>
      <c r="H829" s="100" t="s">
        <v>249</v>
      </c>
      <c r="I829" s="101">
        <v>116.43</v>
      </c>
      <c r="J829" s="144"/>
      <c r="K829" s="184" t="s">
        <v>51</v>
      </c>
      <c r="L829" s="138"/>
      <c r="M829" s="102">
        <v>98.8</v>
      </c>
      <c r="N829" s="139">
        <f t="shared" si="97"/>
        <v>17.98</v>
      </c>
      <c r="O829" s="140" t="str">
        <f t="shared" si="98"/>
        <v/>
      </c>
      <c r="P829" s="189">
        <f t="shared" si="99"/>
        <v>11503.284</v>
      </c>
      <c r="Q829" s="189" t="e">
        <f t="shared" si="100"/>
        <v>#VALUE!</v>
      </c>
      <c r="R829" s="189" t="e">
        <f t="shared" si="101"/>
        <v>#VALUE!</v>
      </c>
      <c r="S829" s="43" t="str">
        <f t="shared" si="102"/>
        <v>F</v>
      </c>
      <c r="T829" s="43">
        <f t="shared" si="103"/>
        <v>17.98</v>
      </c>
      <c r="U829" s="43">
        <f t="shared" si="104"/>
        <v>0</v>
      </c>
      <c r="V829" s="43">
        <f>IF(N829&lt;&gt;0,IF(N829=SVS,0,IF(N829=SVSg,0,IF(N829=Stundenverrechnungssatz!G870,0,IF(N829=Stundenverrechnungssatz!I870,0,IF(N829=Stundenverrechnungssatz!K870,0,IF(N829=Stundenverrechnungssatz!M870,0,1)))))))</f>
        <v>0</v>
      </c>
    </row>
    <row r="830" spans="1:23" s="44" customFormat="1" ht="15" customHeight="1" x14ac:dyDescent="0.2">
      <c r="A830" s="99">
        <v>825</v>
      </c>
      <c r="B830" s="99">
        <v>1</v>
      </c>
      <c r="C830" s="100" t="s">
        <v>639</v>
      </c>
      <c r="D830" s="100"/>
      <c r="E830" s="100" t="s">
        <v>632</v>
      </c>
      <c r="F830" s="100">
        <v>329</v>
      </c>
      <c r="G830" s="100" t="s">
        <v>37</v>
      </c>
      <c r="H830" s="100" t="s">
        <v>249</v>
      </c>
      <c r="I830" s="101">
        <v>37.29</v>
      </c>
      <c r="J830" s="144"/>
      <c r="K830" s="184" t="s">
        <v>31</v>
      </c>
      <c r="L830" s="138" t="s">
        <v>740</v>
      </c>
      <c r="M830" s="102">
        <v>49.4</v>
      </c>
      <c r="N830" s="139">
        <f t="shared" si="97"/>
        <v>17.98</v>
      </c>
      <c r="O830" s="140" t="str">
        <f t="shared" si="98"/>
        <v/>
      </c>
      <c r="P830" s="189">
        <f t="shared" si="99"/>
        <v>1842.126</v>
      </c>
      <c r="Q830" s="189" t="e">
        <f t="shared" si="100"/>
        <v>#VALUE!</v>
      </c>
      <c r="R830" s="189" t="e">
        <f t="shared" si="101"/>
        <v>#VALUE!</v>
      </c>
      <c r="S830" s="43" t="str">
        <f t="shared" si="102"/>
        <v>A</v>
      </c>
      <c r="T830" s="43">
        <f t="shared" si="103"/>
        <v>17.98</v>
      </c>
      <c r="U830" s="43">
        <f t="shared" si="104"/>
        <v>0</v>
      </c>
      <c r="V830" s="43">
        <f>IF(N830&lt;&gt;0,IF(N830=SVS,0,IF(N830=SVSg,0,IF(N830=Stundenverrechnungssatz!G871,0,IF(N830=Stundenverrechnungssatz!I871,0,IF(N830=Stundenverrechnungssatz!K871,0,IF(N830=Stundenverrechnungssatz!M871,0,1)))))))</f>
        <v>0</v>
      </c>
    </row>
    <row r="831" spans="1:23" s="45" customFormat="1" ht="15" customHeight="1" x14ac:dyDescent="0.2">
      <c r="A831" s="51">
        <v>826</v>
      </c>
      <c r="B831" s="99">
        <v>1</v>
      </c>
      <c r="C831" s="100" t="s">
        <v>639</v>
      </c>
      <c r="D831" s="100"/>
      <c r="E831" s="100" t="s">
        <v>632</v>
      </c>
      <c r="F831" s="100"/>
      <c r="G831" s="100" t="s">
        <v>635</v>
      </c>
      <c r="H831" s="100" t="s">
        <v>249</v>
      </c>
      <c r="I831" s="101">
        <v>11.78</v>
      </c>
      <c r="J831" s="144"/>
      <c r="K831" s="184" t="s">
        <v>51</v>
      </c>
      <c r="L831" s="138"/>
      <c r="M831" s="102">
        <v>98.8</v>
      </c>
      <c r="N831" s="139">
        <f t="shared" si="97"/>
        <v>17.98</v>
      </c>
      <c r="O831" s="140" t="str">
        <f t="shared" si="98"/>
        <v/>
      </c>
      <c r="P831" s="189">
        <f t="shared" si="99"/>
        <v>1163.8639999999998</v>
      </c>
      <c r="Q831" s="189" t="e">
        <f t="shared" si="100"/>
        <v>#VALUE!</v>
      </c>
      <c r="R831" s="189" t="e">
        <f t="shared" si="101"/>
        <v>#VALUE!</v>
      </c>
      <c r="S831" s="43" t="str">
        <f t="shared" si="102"/>
        <v>F</v>
      </c>
      <c r="T831" s="43">
        <f t="shared" si="103"/>
        <v>17.98</v>
      </c>
      <c r="U831" s="43">
        <f t="shared" si="104"/>
        <v>0</v>
      </c>
      <c r="V831" s="43">
        <f>IF(N831&lt;&gt;0,IF(N831=SVS,0,IF(N831=SVSg,0,IF(N831=Stundenverrechnungssatz!G872,0,IF(N831=Stundenverrechnungssatz!I872,0,IF(N831=Stundenverrechnungssatz!K872,0,IF(N831=Stundenverrechnungssatz!M872,0,1)))))))</f>
        <v>0</v>
      </c>
      <c r="W831" s="44"/>
    </row>
    <row r="832" spans="1:23" s="45" customFormat="1" ht="15" customHeight="1" x14ac:dyDescent="0.2">
      <c r="A832" s="99">
        <v>827</v>
      </c>
      <c r="B832" s="99">
        <v>1</v>
      </c>
      <c r="C832" s="100" t="s">
        <v>639</v>
      </c>
      <c r="D832" s="100"/>
      <c r="E832" s="100" t="s">
        <v>632</v>
      </c>
      <c r="F832" s="100">
        <v>330</v>
      </c>
      <c r="G832" s="100" t="s">
        <v>371</v>
      </c>
      <c r="H832" s="100" t="s">
        <v>205</v>
      </c>
      <c r="I832" s="101">
        <v>7.75</v>
      </c>
      <c r="J832" s="144"/>
      <c r="K832" s="184" t="s">
        <v>32</v>
      </c>
      <c r="L832" s="138"/>
      <c r="M832" s="102">
        <v>247.01</v>
      </c>
      <c r="N832" s="139">
        <f t="shared" si="97"/>
        <v>17.98</v>
      </c>
      <c r="O832" s="140" t="str">
        <f t="shared" si="98"/>
        <v/>
      </c>
      <c r="P832" s="189">
        <f t="shared" si="99"/>
        <v>1914.3274999999999</v>
      </c>
      <c r="Q832" s="189" t="e">
        <f t="shared" si="100"/>
        <v>#VALUE!</v>
      </c>
      <c r="R832" s="189" t="e">
        <f t="shared" si="101"/>
        <v>#VALUE!</v>
      </c>
      <c r="S832" s="43" t="str">
        <f t="shared" si="102"/>
        <v>C</v>
      </c>
      <c r="T832" s="43">
        <f t="shared" si="103"/>
        <v>17.98</v>
      </c>
      <c r="U832" s="43">
        <f t="shared" si="104"/>
        <v>0</v>
      </c>
      <c r="V832" s="43">
        <f>IF(N832&lt;&gt;0,IF(N832=SVS,0,IF(N832=SVSg,0,IF(N832=Stundenverrechnungssatz!G873,0,IF(N832=Stundenverrechnungssatz!I873,0,IF(N832=Stundenverrechnungssatz!K873,0,IF(N832=Stundenverrechnungssatz!M873,0,1)))))))</f>
        <v>0</v>
      </c>
      <c r="W832" s="44"/>
    </row>
    <row r="833" spans="1:23" s="45" customFormat="1" ht="15" customHeight="1" x14ac:dyDescent="0.2">
      <c r="A833" s="51">
        <v>828</v>
      </c>
      <c r="B833" s="99">
        <v>1</v>
      </c>
      <c r="C833" s="100" t="s">
        <v>639</v>
      </c>
      <c r="D833" s="100"/>
      <c r="E833" s="100" t="s">
        <v>632</v>
      </c>
      <c r="F833" s="100">
        <v>331</v>
      </c>
      <c r="G833" s="100" t="s">
        <v>540</v>
      </c>
      <c r="H833" s="100" t="s">
        <v>205</v>
      </c>
      <c r="I833" s="101">
        <v>2.87</v>
      </c>
      <c r="J833" s="144"/>
      <c r="K833" s="184" t="s">
        <v>33</v>
      </c>
      <c r="L833" s="138"/>
      <c r="M833" s="102">
        <v>0</v>
      </c>
      <c r="N833" s="139">
        <f t="shared" si="97"/>
        <v>17.98</v>
      </c>
      <c r="O833" s="140">
        <f t="shared" si="98"/>
        <v>1.0000000000000001E-5</v>
      </c>
      <c r="P833" s="189">
        <f t="shared" si="99"/>
        <v>0</v>
      </c>
      <c r="Q833" s="189">
        <f t="shared" si="100"/>
        <v>0</v>
      </c>
      <c r="R833" s="189">
        <f t="shared" si="101"/>
        <v>0</v>
      </c>
      <c r="S833" s="43" t="str">
        <f t="shared" si="102"/>
        <v>N</v>
      </c>
      <c r="T833" s="43">
        <f t="shared" si="103"/>
        <v>17.98</v>
      </c>
      <c r="U833" s="43">
        <f t="shared" si="104"/>
        <v>0</v>
      </c>
      <c r="V833" s="43">
        <f>IF(N833&lt;&gt;0,IF(N833=SVS,0,IF(N833=SVSg,0,IF(N833=Stundenverrechnungssatz!G874,0,IF(N833=Stundenverrechnungssatz!I874,0,IF(N833=Stundenverrechnungssatz!K874,0,IF(N833=Stundenverrechnungssatz!M874,0,1)))))))</f>
        <v>0</v>
      </c>
      <c r="W833" s="44"/>
    </row>
    <row r="834" spans="1:23" s="45" customFormat="1" ht="15" customHeight="1" x14ac:dyDescent="0.2">
      <c r="A834" s="99">
        <v>829</v>
      </c>
      <c r="B834" s="99">
        <v>1</v>
      </c>
      <c r="C834" s="100" t="s">
        <v>639</v>
      </c>
      <c r="D834" s="100"/>
      <c r="E834" s="100" t="s">
        <v>632</v>
      </c>
      <c r="F834" s="100">
        <v>332</v>
      </c>
      <c r="G834" s="100" t="s">
        <v>372</v>
      </c>
      <c r="H834" s="100" t="s">
        <v>205</v>
      </c>
      <c r="I834" s="101">
        <v>9.09</v>
      </c>
      <c r="J834" s="144"/>
      <c r="K834" s="184" t="s">
        <v>32</v>
      </c>
      <c r="L834" s="138"/>
      <c r="M834" s="102">
        <v>247.01</v>
      </c>
      <c r="N834" s="139">
        <f t="shared" si="97"/>
        <v>17.98</v>
      </c>
      <c r="O834" s="140" t="str">
        <f t="shared" si="98"/>
        <v/>
      </c>
      <c r="P834" s="189">
        <f t="shared" si="99"/>
        <v>2245.3208999999997</v>
      </c>
      <c r="Q834" s="189" t="e">
        <f t="shared" si="100"/>
        <v>#VALUE!</v>
      </c>
      <c r="R834" s="189" t="e">
        <f t="shared" si="101"/>
        <v>#VALUE!</v>
      </c>
      <c r="S834" s="43" t="str">
        <f t="shared" si="102"/>
        <v>C</v>
      </c>
      <c r="T834" s="43">
        <f t="shared" si="103"/>
        <v>17.98</v>
      </c>
      <c r="U834" s="43">
        <f t="shared" si="104"/>
        <v>0</v>
      </c>
      <c r="V834" s="43">
        <f>IF(N834&lt;&gt;0,IF(N834=SVS,0,IF(N834=SVSg,0,IF(N834=Stundenverrechnungssatz!G875,0,IF(N834=Stundenverrechnungssatz!I875,0,IF(N834=Stundenverrechnungssatz!K875,0,IF(N834=Stundenverrechnungssatz!M875,0,1)))))))</f>
        <v>0</v>
      </c>
      <c r="W834" s="44"/>
    </row>
    <row r="835" spans="1:23" s="45" customFormat="1" ht="15" customHeight="1" x14ac:dyDescent="0.2">
      <c r="A835" s="51">
        <v>830</v>
      </c>
      <c r="B835" s="99">
        <v>1</v>
      </c>
      <c r="C835" s="100" t="s">
        <v>639</v>
      </c>
      <c r="D835" s="100"/>
      <c r="E835" s="100" t="s">
        <v>632</v>
      </c>
      <c r="F835" s="100">
        <v>333</v>
      </c>
      <c r="G835" s="100" t="s">
        <v>37</v>
      </c>
      <c r="H835" s="100" t="s">
        <v>249</v>
      </c>
      <c r="I835" s="101">
        <v>26.54</v>
      </c>
      <c r="J835" s="144"/>
      <c r="K835" s="184" t="s">
        <v>31</v>
      </c>
      <c r="L835" s="138" t="s">
        <v>740</v>
      </c>
      <c r="M835" s="102">
        <v>49.4</v>
      </c>
      <c r="N835" s="139">
        <f t="shared" si="97"/>
        <v>17.98</v>
      </c>
      <c r="O835" s="140" t="str">
        <f t="shared" si="98"/>
        <v/>
      </c>
      <c r="P835" s="189">
        <f t="shared" si="99"/>
        <v>1311.076</v>
      </c>
      <c r="Q835" s="189" t="e">
        <f t="shared" si="100"/>
        <v>#VALUE!</v>
      </c>
      <c r="R835" s="189" t="e">
        <f t="shared" si="101"/>
        <v>#VALUE!</v>
      </c>
      <c r="S835" s="43" t="str">
        <f t="shared" si="102"/>
        <v>A</v>
      </c>
      <c r="T835" s="43">
        <f t="shared" si="103"/>
        <v>17.98</v>
      </c>
      <c r="U835" s="43">
        <f t="shared" si="104"/>
        <v>0</v>
      </c>
      <c r="V835" s="43">
        <f>IF(N835&lt;&gt;0,IF(N835=SVS,0,IF(N835=SVSg,0,IF(N835=Stundenverrechnungssatz!G876,0,IF(N835=Stundenverrechnungssatz!I876,0,IF(N835=Stundenverrechnungssatz!K876,0,IF(N835=Stundenverrechnungssatz!M876,0,1)))))))</f>
        <v>0</v>
      </c>
      <c r="W835" s="44"/>
    </row>
    <row r="836" spans="1:23" s="45" customFormat="1" ht="15" customHeight="1" x14ac:dyDescent="0.2">
      <c r="A836" s="99">
        <v>831</v>
      </c>
      <c r="B836" s="99">
        <v>1</v>
      </c>
      <c r="C836" s="100" t="s">
        <v>639</v>
      </c>
      <c r="D836" s="100"/>
      <c r="E836" s="100" t="s">
        <v>632</v>
      </c>
      <c r="F836" s="100">
        <v>334</v>
      </c>
      <c r="G836" s="100" t="s">
        <v>37</v>
      </c>
      <c r="H836" s="100" t="s">
        <v>249</v>
      </c>
      <c r="I836" s="101">
        <v>16.79</v>
      </c>
      <c r="J836" s="144"/>
      <c r="K836" s="184" t="s">
        <v>31</v>
      </c>
      <c r="L836" s="138" t="s">
        <v>740</v>
      </c>
      <c r="M836" s="102">
        <v>49.4</v>
      </c>
      <c r="N836" s="139">
        <f t="shared" si="97"/>
        <v>17.98</v>
      </c>
      <c r="O836" s="140" t="str">
        <f t="shared" si="98"/>
        <v/>
      </c>
      <c r="P836" s="189">
        <f t="shared" si="99"/>
        <v>829.42599999999993</v>
      </c>
      <c r="Q836" s="189" t="e">
        <f t="shared" si="100"/>
        <v>#VALUE!</v>
      </c>
      <c r="R836" s="189" t="e">
        <f t="shared" si="101"/>
        <v>#VALUE!</v>
      </c>
      <c r="S836" s="43" t="str">
        <f t="shared" si="102"/>
        <v>A</v>
      </c>
      <c r="T836" s="43">
        <f t="shared" si="103"/>
        <v>17.98</v>
      </c>
      <c r="U836" s="43">
        <f t="shared" si="104"/>
        <v>0</v>
      </c>
      <c r="V836" s="43">
        <f>IF(N836&lt;&gt;0,IF(N836=SVS,0,IF(N836=SVSg,0,IF(N836=Stundenverrechnungssatz!G877,0,IF(N836=Stundenverrechnungssatz!I877,0,IF(N836=Stundenverrechnungssatz!K877,0,IF(N836=Stundenverrechnungssatz!M877,0,1)))))))</f>
        <v>0</v>
      </c>
      <c r="W836" s="44"/>
    </row>
    <row r="837" spans="1:23" s="45" customFormat="1" ht="15" customHeight="1" x14ac:dyDescent="0.2">
      <c r="A837" s="51">
        <v>832</v>
      </c>
      <c r="B837" s="99">
        <v>1</v>
      </c>
      <c r="C837" s="100" t="s">
        <v>639</v>
      </c>
      <c r="D837" s="100"/>
      <c r="E837" s="100" t="s">
        <v>632</v>
      </c>
      <c r="F837" s="100">
        <v>335</v>
      </c>
      <c r="G837" s="100" t="s">
        <v>37</v>
      </c>
      <c r="H837" s="100" t="s">
        <v>249</v>
      </c>
      <c r="I837" s="101">
        <v>17.45</v>
      </c>
      <c r="J837" s="144"/>
      <c r="K837" s="184" t="s">
        <v>31</v>
      </c>
      <c r="L837" s="138" t="s">
        <v>740</v>
      </c>
      <c r="M837" s="102">
        <v>49.4</v>
      </c>
      <c r="N837" s="139">
        <f t="shared" si="97"/>
        <v>17.98</v>
      </c>
      <c r="O837" s="140" t="str">
        <f t="shared" si="98"/>
        <v/>
      </c>
      <c r="P837" s="189">
        <f t="shared" si="99"/>
        <v>862.03</v>
      </c>
      <c r="Q837" s="189" t="e">
        <f t="shared" si="100"/>
        <v>#VALUE!</v>
      </c>
      <c r="R837" s="189" t="e">
        <f t="shared" si="101"/>
        <v>#VALUE!</v>
      </c>
      <c r="S837" s="43" t="str">
        <f t="shared" si="102"/>
        <v>A</v>
      </c>
      <c r="T837" s="43">
        <f t="shared" si="103"/>
        <v>17.98</v>
      </c>
      <c r="U837" s="43">
        <f t="shared" si="104"/>
        <v>0</v>
      </c>
      <c r="V837" s="43">
        <f>IF(N837&lt;&gt;0,IF(N837=SVS,0,IF(N837=SVSg,0,IF(N837=Stundenverrechnungssatz!G878,0,IF(N837=Stundenverrechnungssatz!I878,0,IF(N837=Stundenverrechnungssatz!K878,0,IF(N837=Stundenverrechnungssatz!M878,0,1)))))))</f>
        <v>0</v>
      </c>
      <c r="W837" s="44"/>
    </row>
    <row r="838" spans="1:23" s="45" customFormat="1" ht="15" customHeight="1" x14ac:dyDescent="0.2">
      <c r="A838" s="99">
        <v>833</v>
      </c>
      <c r="B838" s="99">
        <v>1</v>
      </c>
      <c r="C838" s="100" t="s">
        <v>639</v>
      </c>
      <c r="D838" s="100"/>
      <c r="E838" s="100" t="s">
        <v>632</v>
      </c>
      <c r="F838" s="100">
        <v>336</v>
      </c>
      <c r="G838" s="100" t="s">
        <v>37</v>
      </c>
      <c r="H838" s="100" t="s">
        <v>249</v>
      </c>
      <c r="I838" s="101">
        <v>17.45</v>
      </c>
      <c r="J838" s="144"/>
      <c r="K838" s="184" t="s">
        <v>31</v>
      </c>
      <c r="L838" s="138" t="s">
        <v>740</v>
      </c>
      <c r="M838" s="102">
        <v>49.4</v>
      </c>
      <c r="N838" s="139">
        <f t="shared" ref="N838:N901" si="105">SVS</f>
        <v>17.98</v>
      </c>
      <c r="O838" s="140" t="str">
        <f t="shared" si="98"/>
        <v/>
      </c>
      <c r="P838" s="189">
        <f t="shared" si="99"/>
        <v>862.03</v>
      </c>
      <c r="Q838" s="189" t="e">
        <f t="shared" si="100"/>
        <v>#VALUE!</v>
      </c>
      <c r="R838" s="189" t="e">
        <f t="shared" si="101"/>
        <v>#VALUE!</v>
      </c>
      <c r="S838" s="43" t="str">
        <f t="shared" si="102"/>
        <v>A</v>
      </c>
      <c r="T838" s="43">
        <f t="shared" si="103"/>
        <v>17.98</v>
      </c>
      <c r="U838" s="43">
        <f t="shared" si="104"/>
        <v>0</v>
      </c>
      <c r="V838" s="43">
        <f>IF(N838&lt;&gt;0,IF(N838=SVS,0,IF(N838=SVSg,0,IF(N838=Stundenverrechnungssatz!G879,0,IF(N838=Stundenverrechnungssatz!I879,0,IF(N838=Stundenverrechnungssatz!K879,0,IF(N838=Stundenverrechnungssatz!M879,0,1)))))))</f>
        <v>0</v>
      </c>
      <c r="W838" s="44"/>
    </row>
    <row r="839" spans="1:23" s="45" customFormat="1" ht="15" customHeight="1" x14ac:dyDescent="0.2">
      <c r="A839" s="51">
        <v>834</v>
      </c>
      <c r="B839" s="99">
        <v>1</v>
      </c>
      <c r="C839" s="100" t="s">
        <v>639</v>
      </c>
      <c r="D839" s="100"/>
      <c r="E839" s="100" t="s">
        <v>632</v>
      </c>
      <c r="F839" s="100">
        <v>337</v>
      </c>
      <c r="G839" s="100" t="s">
        <v>37</v>
      </c>
      <c r="H839" s="100" t="s">
        <v>249</v>
      </c>
      <c r="I839" s="101">
        <v>18.87</v>
      </c>
      <c r="J839" s="144"/>
      <c r="K839" s="184" t="s">
        <v>31</v>
      </c>
      <c r="L839" s="138" t="s">
        <v>740</v>
      </c>
      <c r="M839" s="102">
        <v>49.4</v>
      </c>
      <c r="N839" s="139">
        <f t="shared" si="105"/>
        <v>17.98</v>
      </c>
      <c r="O839" s="140" t="str">
        <f t="shared" ref="O839:O902" si="106">IF(VLOOKUP(K839,Vorgaben,4,FALSE)=0,"",VLOOKUP(K839,Vorgaben,4,FALSE))</f>
        <v/>
      </c>
      <c r="P839" s="189">
        <f t="shared" ref="P839:P902" si="107">I839*M839</f>
        <v>932.178</v>
      </c>
      <c r="Q839" s="189" t="e">
        <f t="shared" ref="Q839:Q902" si="108">P839/O839</f>
        <v>#VALUE!</v>
      </c>
      <c r="R839" s="189" t="e">
        <f t="shared" ref="R839:R902" si="109">Q839*N839</f>
        <v>#VALUE!</v>
      </c>
      <c r="S839" s="43" t="str">
        <f t="shared" ref="S839:S902" si="110">LEFT(K839,1)</f>
        <v>A</v>
      </c>
      <c r="T839" s="43">
        <f t="shared" ref="T839:T902" si="111">IF(N839=SVS,N839,"")</f>
        <v>17.98</v>
      </c>
      <c r="U839" s="43">
        <f t="shared" ref="U839:U902" si="112">IF(J839="x",I839,0)</f>
        <v>0</v>
      </c>
      <c r="V839" s="43">
        <f>IF(N839&lt;&gt;0,IF(N839=SVS,0,IF(N839=SVSg,0,IF(N839=Stundenverrechnungssatz!G880,0,IF(N839=Stundenverrechnungssatz!I880,0,IF(N839=Stundenverrechnungssatz!K880,0,IF(N839=Stundenverrechnungssatz!M880,0,1)))))))</f>
        <v>0</v>
      </c>
      <c r="W839" s="44"/>
    </row>
    <row r="840" spans="1:23" s="45" customFormat="1" ht="15" customHeight="1" x14ac:dyDescent="0.2">
      <c r="A840" s="99">
        <v>835</v>
      </c>
      <c r="B840" s="99">
        <v>1</v>
      </c>
      <c r="C840" s="100" t="s">
        <v>639</v>
      </c>
      <c r="D840" s="100"/>
      <c r="E840" s="100" t="s">
        <v>632</v>
      </c>
      <c r="F840" s="100"/>
      <c r="G840" s="100" t="s">
        <v>636</v>
      </c>
      <c r="H840" s="100" t="s">
        <v>249</v>
      </c>
      <c r="I840" s="101">
        <v>186.1</v>
      </c>
      <c r="J840" s="144"/>
      <c r="K840" s="184" t="s">
        <v>51</v>
      </c>
      <c r="L840" s="138"/>
      <c r="M840" s="102">
        <v>98.8</v>
      </c>
      <c r="N840" s="139">
        <f t="shared" si="105"/>
        <v>17.98</v>
      </c>
      <c r="O840" s="140" t="str">
        <f t="shared" si="106"/>
        <v/>
      </c>
      <c r="P840" s="189">
        <f t="shared" si="107"/>
        <v>18386.68</v>
      </c>
      <c r="Q840" s="189" t="e">
        <f t="shared" si="108"/>
        <v>#VALUE!</v>
      </c>
      <c r="R840" s="189" t="e">
        <f t="shared" si="109"/>
        <v>#VALUE!</v>
      </c>
      <c r="S840" s="43" t="str">
        <f t="shared" si="110"/>
        <v>F</v>
      </c>
      <c r="T840" s="43">
        <f t="shared" si="111"/>
        <v>17.98</v>
      </c>
      <c r="U840" s="43">
        <f t="shared" si="112"/>
        <v>0</v>
      </c>
      <c r="V840" s="43">
        <f>IF(N840&lt;&gt;0,IF(N840=SVS,0,IF(N840=SVSg,0,IF(N840=Stundenverrechnungssatz!G881,0,IF(N840=Stundenverrechnungssatz!I881,0,IF(N840=Stundenverrechnungssatz!K881,0,IF(N840=Stundenverrechnungssatz!M881,0,1)))))))</f>
        <v>0</v>
      </c>
      <c r="W840" s="44"/>
    </row>
    <row r="841" spans="1:23" s="45" customFormat="1" ht="15" customHeight="1" x14ac:dyDescent="0.2">
      <c r="A841" s="51">
        <v>836</v>
      </c>
      <c r="B841" s="99">
        <v>1</v>
      </c>
      <c r="C841" s="100" t="s">
        <v>639</v>
      </c>
      <c r="D841" s="100"/>
      <c r="E841" s="100" t="s">
        <v>632</v>
      </c>
      <c r="F841" s="100">
        <v>338</v>
      </c>
      <c r="G841" s="100" t="s">
        <v>372</v>
      </c>
      <c r="H841" s="100" t="s">
        <v>205</v>
      </c>
      <c r="I841" s="101">
        <v>7.22</v>
      </c>
      <c r="J841" s="144"/>
      <c r="K841" s="184" t="s">
        <v>32</v>
      </c>
      <c r="L841" s="138"/>
      <c r="M841" s="102">
        <v>247.01</v>
      </c>
      <c r="N841" s="139">
        <f t="shared" si="105"/>
        <v>17.98</v>
      </c>
      <c r="O841" s="140" t="str">
        <f t="shared" si="106"/>
        <v/>
      </c>
      <c r="P841" s="189">
        <f t="shared" si="107"/>
        <v>1783.4122</v>
      </c>
      <c r="Q841" s="189" t="e">
        <f t="shared" si="108"/>
        <v>#VALUE!</v>
      </c>
      <c r="R841" s="189" t="e">
        <f t="shared" si="109"/>
        <v>#VALUE!</v>
      </c>
      <c r="S841" s="43" t="str">
        <f t="shared" si="110"/>
        <v>C</v>
      </c>
      <c r="T841" s="43">
        <f t="shared" si="111"/>
        <v>17.98</v>
      </c>
      <c r="U841" s="43">
        <f t="shared" si="112"/>
        <v>0</v>
      </c>
      <c r="V841" s="43">
        <f>IF(N841&lt;&gt;0,IF(N841=SVS,0,IF(N841=SVSg,0,IF(N841=Stundenverrechnungssatz!G882,0,IF(N841=Stundenverrechnungssatz!I882,0,IF(N841=Stundenverrechnungssatz!K882,0,IF(N841=Stundenverrechnungssatz!M882,0,1)))))))</f>
        <v>0</v>
      </c>
      <c r="W841" s="44"/>
    </row>
    <row r="842" spans="1:23" s="45" customFormat="1" ht="15" customHeight="1" x14ac:dyDescent="0.2">
      <c r="A842" s="99">
        <v>837</v>
      </c>
      <c r="B842" s="99">
        <v>1</v>
      </c>
      <c r="C842" s="100" t="s">
        <v>639</v>
      </c>
      <c r="D842" s="100"/>
      <c r="E842" s="100" t="s">
        <v>632</v>
      </c>
      <c r="F842" s="100">
        <v>339</v>
      </c>
      <c r="G842" s="100" t="s">
        <v>37</v>
      </c>
      <c r="H842" s="100" t="s">
        <v>249</v>
      </c>
      <c r="I842" s="101">
        <v>28.23</v>
      </c>
      <c r="J842" s="144"/>
      <c r="K842" s="184" t="s">
        <v>31</v>
      </c>
      <c r="L842" s="138" t="s">
        <v>740</v>
      </c>
      <c r="M842" s="102">
        <v>49.4</v>
      </c>
      <c r="N842" s="139">
        <f t="shared" si="105"/>
        <v>17.98</v>
      </c>
      <c r="O842" s="140" t="str">
        <f t="shared" si="106"/>
        <v/>
      </c>
      <c r="P842" s="189">
        <f t="shared" si="107"/>
        <v>1394.5619999999999</v>
      </c>
      <c r="Q842" s="189" t="e">
        <f t="shared" si="108"/>
        <v>#VALUE!</v>
      </c>
      <c r="R842" s="189" t="e">
        <f t="shared" si="109"/>
        <v>#VALUE!</v>
      </c>
      <c r="S842" s="43" t="str">
        <f t="shared" si="110"/>
        <v>A</v>
      </c>
      <c r="T842" s="43">
        <f t="shared" si="111"/>
        <v>17.98</v>
      </c>
      <c r="U842" s="43">
        <f t="shared" si="112"/>
        <v>0</v>
      </c>
      <c r="V842" s="43">
        <f>IF(N842&lt;&gt;0,IF(N842=SVS,0,IF(N842=SVSg,0,IF(N842=Stundenverrechnungssatz!G883,0,IF(N842=Stundenverrechnungssatz!I883,0,IF(N842=Stundenverrechnungssatz!K883,0,IF(N842=Stundenverrechnungssatz!M883,0,1)))))))</f>
        <v>0</v>
      </c>
      <c r="W842" s="44"/>
    </row>
    <row r="843" spans="1:23" s="45" customFormat="1" ht="15" customHeight="1" x14ac:dyDescent="0.2">
      <c r="A843" s="51">
        <v>838</v>
      </c>
      <c r="B843" s="99">
        <v>1</v>
      </c>
      <c r="C843" s="100" t="s">
        <v>639</v>
      </c>
      <c r="D843" s="100"/>
      <c r="E843" s="100" t="s">
        <v>632</v>
      </c>
      <c r="F843" s="100">
        <v>340</v>
      </c>
      <c r="G843" s="100" t="s">
        <v>37</v>
      </c>
      <c r="H843" s="100" t="s">
        <v>249</v>
      </c>
      <c r="I843" s="101">
        <v>14.66</v>
      </c>
      <c r="J843" s="144"/>
      <c r="K843" s="184" t="s">
        <v>31</v>
      </c>
      <c r="L843" s="138" t="s">
        <v>740</v>
      </c>
      <c r="M843" s="102">
        <v>49.4</v>
      </c>
      <c r="N843" s="139">
        <f t="shared" si="105"/>
        <v>17.98</v>
      </c>
      <c r="O843" s="140" t="str">
        <f t="shared" si="106"/>
        <v/>
      </c>
      <c r="P843" s="189">
        <f t="shared" si="107"/>
        <v>724.20399999999995</v>
      </c>
      <c r="Q843" s="189" t="e">
        <f t="shared" si="108"/>
        <v>#VALUE!</v>
      </c>
      <c r="R843" s="189" t="e">
        <f t="shared" si="109"/>
        <v>#VALUE!</v>
      </c>
      <c r="S843" s="43" t="str">
        <f t="shared" si="110"/>
        <v>A</v>
      </c>
      <c r="T843" s="43">
        <f t="shared" si="111"/>
        <v>17.98</v>
      </c>
      <c r="U843" s="43">
        <f t="shared" si="112"/>
        <v>0</v>
      </c>
      <c r="V843" s="43">
        <f>IF(N843&lt;&gt;0,IF(N843=SVS,0,IF(N843=SVSg,0,IF(N843=Stundenverrechnungssatz!G884,0,IF(N843=Stundenverrechnungssatz!I884,0,IF(N843=Stundenverrechnungssatz!K884,0,IF(N843=Stundenverrechnungssatz!M884,0,1)))))))</f>
        <v>0</v>
      </c>
      <c r="W843" s="44"/>
    </row>
    <row r="844" spans="1:23" s="45" customFormat="1" ht="15" customHeight="1" x14ac:dyDescent="0.2">
      <c r="A844" s="99">
        <v>839</v>
      </c>
      <c r="B844" s="99">
        <v>1</v>
      </c>
      <c r="C844" s="100" t="s">
        <v>639</v>
      </c>
      <c r="D844" s="100"/>
      <c r="E844" s="100" t="s">
        <v>632</v>
      </c>
      <c r="F844" s="100">
        <v>341</v>
      </c>
      <c r="G844" s="100" t="s">
        <v>37</v>
      </c>
      <c r="H844" s="100" t="s">
        <v>249</v>
      </c>
      <c r="I844" s="101">
        <v>21.65</v>
      </c>
      <c r="J844" s="144"/>
      <c r="K844" s="184" t="s">
        <v>31</v>
      </c>
      <c r="L844" s="138" t="s">
        <v>740</v>
      </c>
      <c r="M844" s="102">
        <v>49.4</v>
      </c>
      <c r="N844" s="139">
        <f t="shared" si="105"/>
        <v>17.98</v>
      </c>
      <c r="O844" s="140" t="str">
        <f t="shared" si="106"/>
        <v/>
      </c>
      <c r="P844" s="189">
        <f t="shared" si="107"/>
        <v>1069.51</v>
      </c>
      <c r="Q844" s="189" t="e">
        <f t="shared" si="108"/>
        <v>#VALUE!</v>
      </c>
      <c r="R844" s="189" t="e">
        <f t="shared" si="109"/>
        <v>#VALUE!</v>
      </c>
      <c r="S844" s="43" t="str">
        <f t="shared" si="110"/>
        <v>A</v>
      </c>
      <c r="T844" s="43">
        <f t="shared" si="111"/>
        <v>17.98</v>
      </c>
      <c r="U844" s="43">
        <f t="shared" si="112"/>
        <v>0</v>
      </c>
      <c r="V844" s="43">
        <f>IF(N844&lt;&gt;0,IF(N844=SVS,0,IF(N844=SVSg,0,IF(N844=Stundenverrechnungssatz!G885,0,IF(N844=Stundenverrechnungssatz!I885,0,IF(N844=Stundenverrechnungssatz!K885,0,IF(N844=Stundenverrechnungssatz!M885,0,1)))))))</f>
        <v>0</v>
      </c>
      <c r="W844" s="44"/>
    </row>
    <row r="845" spans="1:23" s="44" customFormat="1" ht="15" customHeight="1" x14ac:dyDescent="0.2">
      <c r="A845" s="51">
        <v>840</v>
      </c>
      <c r="B845" s="99">
        <v>1</v>
      </c>
      <c r="C845" s="100" t="s">
        <v>639</v>
      </c>
      <c r="D845" s="100"/>
      <c r="E845" s="100" t="s">
        <v>632</v>
      </c>
      <c r="F845" s="100">
        <v>342</v>
      </c>
      <c r="G845" s="100" t="s">
        <v>374</v>
      </c>
      <c r="H845" s="100" t="s">
        <v>249</v>
      </c>
      <c r="I845" s="101">
        <v>3.19</v>
      </c>
      <c r="J845" s="144"/>
      <c r="K845" s="184" t="s">
        <v>52</v>
      </c>
      <c r="L845" s="138"/>
      <c r="M845" s="102">
        <v>247.01</v>
      </c>
      <c r="N845" s="139">
        <f t="shared" si="105"/>
        <v>17.98</v>
      </c>
      <c r="O845" s="140" t="str">
        <f t="shared" si="106"/>
        <v/>
      </c>
      <c r="P845" s="189">
        <f t="shared" si="107"/>
        <v>787.96190000000001</v>
      </c>
      <c r="Q845" s="189" t="e">
        <f t="shared" si="108"/>
        <v>#VALUE!</v>
      </c>
      <c r="R845" s="189" t="e">
        <f t="shared" si="109"/>
        <v>#VALUE!</v>
      </c>
      <c r="S845" s="43" t="str">
        <f t="shared" si="110"/>
        <v>K</v>
      </c>
      <c r="T845" s="43">
        <f t="shared" si="111"/>
        <v>17.98</v>
      </c>
      <c r="U845" s="43">
        <f t="shared" si="112"/>
        <v>0</v>
      </c>
      <c r="V845" s="43">
        <f>IF(N845&lt;&gt;0,IF(N845=SVS,0,IF(N845=SVSg,0,IF(N845=Stundenverrechnungssatz!G886,0,IF(N845=Stundenverrechnungssatz!I886,0,IF(N845=Stundenverrechnungssatz!K886,0,IF(N845=Stundenverrechnungssatz!M886,0,1)))))))</f>
        <v>0</v>
      </c>
    </row>
    <row r="846" spans="1:23" s="44" customFormat="1" ht="15" customHeight="1" x14ac:dyDescent="0.2">
      <c r="A846" s="99">
        <v>841</v>
      </c>
      <c r="B846" s="99">
        <v>1</v>
      </c>
      <c r="C846" s="100" t="s">
        <v>639</v>
      </c>
      <c r="D846" s="100"/>
      <c r="E846" s="100" t="s">
        <v>632</v>
      </c>
      <c r="F846" s="100"/>
      <c r="G846" s="100" t="s">
        <v>637</v>
      </c>
      <c r="H846" s="100" t="s">
        <v>486</v>
      </c>
      <c r="I846" s="101">
        <v>25.61</v>
      </c>
      <c r="J846" s="144"/>
      <c r="K846" s="184" t="s">
        <v>51</v>
      </c>
      <c r="L846" s="138"/>
      <c r="M846" s="102">
        <v>98.8</v>
      </c>
      <c r="N846" s="139">
        <f t="shared" si="105"/>
        <v>17.98</v>
      </c>
      <c r="O846" s="140" t="str">
        <f t="shared" si="106"/>
        <v/>
      </c>
      <c r="P846" s="189">
        <f t="shared" si="107"/>
        <v>2530.268</v>
      </c>
      <c r="Q846" s="189" t="e">
        <f t="shared" si="108"/>
        <v>#VALUE!</v>
      </c>
      <c r="R846" s="189" t="e">
        <f t="shared" si="109"/>
        <v>#VALUE!</v>
      </c>
      <c r="S846" s="43" t="str">
        <f t="shared" si="110"/>
        <v>F</v>
      </c>
      <c r="T846" s="43">
        <f t="shared" si="111"/>
        <v>17.98</v>
      </c>
      <c r="U846" s="43">
        <f t="shared" si="112"/>
        <v>0</v>
      </c>
      <c r="V846" s="43">
        <f>IF(N846&lt;&gt;0,IF(N846=SVS,0,IF(N846=SVSg,0,IF(N846=Stundenverrechnungssatz!G887,0,IF(N846=Stundenverrechnungssatz!I887,0,IF(N846=Stundenverrechnungssatz!K887,0,IF(N846=Stundenverrechnungssatz!M887,0,1)))))))</f>
        <v>0</v>
      </c>
    </row>
    <row r="847" spans="1:23" s="44" customFormat="1" ht="15" customHeight="1" x14ac:dyDescent="0.2">
      <c r="A847" s="51">
        <v>842</v>
      </c>
      <c r="B847" s="99">
        <v>1</v>
      </c>
      <c r="C847" s="100" t="s">
        <v>639</v>
      </c>
      <c r="D847" s="100"/>
      <c r="E847" s="100" t="s">
        <v>632</v>
      </c>
      <c r="F847" s="100">
        <v>343</v>
      </c>
      <c r="G847" s="100" t="s">
        <v>37</v>
      </c>
      <c r="H847" s="100" t="s">
        <v>249</v>
      </c>
      <c r="I847" s="101">
        <v>24.02</v>
      </c>
      <c r="J847" s="144"/>
      <c r="K847" s="184" t="s">
        <v>31</v>
      </c>
      <c r="L847" s="138" t="s">
        <v>740</v>
      </c>
      <c r="M847" s="102">
        <v>49.4</v>
      </c>
      <c r="N847" s="139">
        <f t="shared" si="105"/>
        <v>17.98</v>
      </c>
      <c r="O847" s="140" t="str">
        <f t="shared" si="106"/>
        <v/>
      </c>
      <c r="P847" s="189">
        <f t="shared" si="107"/>
        <v>1186.588</v>
      </c>
      <c r="Q847" s="189" t="e">
        <f t="shared" si="108"/>
        <v>#VALUE!</v>
      </c>
      <c r="R847" s="189" t="e">
        <f t="shared" si="109"/>
        <v>#VALUE!</v>
      </c>
      <c r="S847" s="43" t="str">
        <f t="shared" si="110"/>
        <v>A</v>
      </c>
      <c r="T847" s="43">
        <f t="shared" si="111"/>
        <v>17.98</v>
      </c>
      <c r="U847" s="43">
        <f t="shared" si="112"/>
        <v>0</v>
      </c>
      <c r="V847" s="43">
        <f>IF(N847&lt;&gt;0,IF(N847=SVS,0,IF(N847=SVSg,0,IF(N847=Stundenverrechnungssatz!G888,0,IF(N847=Stundenverrechnungssatz!I888,0,IF(N847=Stundenverrechnungssatz!K888,0,IF(N847=Stundenverrechnungssatz!M888,0,1)))))))</f>
        <v>0</v>
      </c>
    </row>
    <row r="848" spans="1:23" s="45" customFormat="1" ht="15" customHeight="1" x14ac:dyDescent="0.2">
      <c r="A848" s="99">
        <v>843</v>
      </c>
      <c r="B848" s="99">
        <v>1</v>
      </c>
      <c r="C848" s="100" t="s">
        <v>639</v>
      </c>
      <c r="D848" s="100"/>
      <c r="E848" s="100" t="s">
        <v>632</v>
      </c>
      <c r="F848" s="100">
        <v>344</v>
      </c>
      <c r="G848" s="100" t="s">
        <v>37</v>
      </c>
      <c r="H848" s="100" t="s">
        <v>249</v>
      </c>
      <c r="I848" s="101">
        <v>32.29</v>
      </c>
      <c r="J848" s="144"/>
      <c r="K848" s="184" t="s">
        <v>31</v>
      </c>
      <c r="L848" s="138" t="s">
        <v>740</v>
      </c>
      <c r="M848" s="102">
        <v>49.4</v>
      </c>
      <c r="N848" s="139">
        <f t="shared" si="105"/>
        <v>17.98</v>
      </c>
      <c r="O848" s="140" t="str">
        <f t="shared" si="106"/>
        <v/>
      </c>
      <c r="P848" s="189">
        <f t="shared" si="107"/>
        <v>1595.126</v>
      </c>
      <c r="Q848" s="189" t="e">
        <f t="shared" si="108"/>
        <v>#VALUE!</v>
      </c>
      <c r="R848" s="189" t="e">
        <f t="shared" si="109"/>
        <v>#VALUE!</v>
      </c>
      <c r="S848" s="43" t="str">
        <f t="shared" si="110"/>
        <v>A</v>
      </c>
      <c r="T848" s="43">
        <f t="shared" si="111"/>
        <v>17.98</v>
      </c>
      <c r="U848" s="43">
        <f t="shared" si="112"/>
        <v>0</v>
      </c>
      <c r="V848" s="43">
        <f>IF(N848&lt;&gt;0,IF(N848=SVS,0,IF(N848=SVSg,0,IF(N848=Stundenverrechnungssatz!G889,0,IF(N848=Stundenverrechnungssatz!I889,0,IF(N848=Stundenverrechnungssatz!K889,0,IF(N848=Stundenverrechnungssatz!M889,0,1)))))))</f>
        <v>0</v>
      </c>
      <c r="W848" s="44"/>
    </row>
    <row r="849" spans="1:23" s="45" customFormat="1" ht="15" customHeight="1" x14ac:dyDescent="0.2">
      <c r="A849" s="51">
        <v>844</v>
      </c>
      <c r="B849" s="99">
        <v>1</v>
      </c>
      <c r="C849" s="100" t="s">
        <v>639</v>
      </c>
      <c r="D849" s="100"/>
      <c r="E849" s="100" t="s">
        <v>632</v>
      </c>
      <c r="F849" s="100">
        <v>345</v>
      </c>
      <c r="G849" s="100" t="s">
        <v>37</v>
      </c>
      <c r="H849" s="100" t="s">
        <v>249</v>
      </c>
      <c r="I849" s="101">
        <v>34.03</v>
      </c>
      <c r="J849" s="144"/>
      <c r="K849" s="184" t="s">
        <v>31</v>
      </c>
      <c r="L849" s="138" t="s">
        <v>740</v>
      </c>
      <c r="M849" s="102">
        <v>49.4</v>
      </c>
      <c r="N849" s="139">
        <f t="shared" si="105"/>
        <v>17.98</v>
      </c>
      <c r="O849" s="140" t="str">
        <f t="shared" si="106"/>
        <v/>
      </c>
      <c r="P849" s="189">
        <f t="shared" si="107"/>
        <v>1681.0820000000001</v>
      </c>
      <c r="Q849" s="189" t="e">
        <f t="shared" si="108"/>
        <v>#VALUE!</v>
      </c>
      <c r="R849" s="189" t="e">
        <f t="shared" si="109"/>
        <v>#VALUE!</v>
      </c>
      <c r="S849" s="43" t="str">
        <f t="shared" si="110"/>
        <v>A</v>
      </c>
      <c r="T849" s="43">
        <f t="shared" si="111"/>
        <v>17.98</v>
      </c>
      <c r="U849" s="43">
        <f t="shared" si="112"/>
        <v>0</v>
      </c>
      <c r="V849" s="43">
        <f>IF(N849&lt;&gt;0,IF(N849=SVS,0,IF(N849=SVSg,0,IF(N849=Stundenverrechnungssatz!G890,0,IF(N849=Stundenverrechnungssatz!I890,0,IF(N849=Stundenverrechnungssatz!K890,0,IF(N849=Stundenverrechnungssatz!M890,0,1)))))))</f>
        <v>0</v>
      </c>
      <c r="W849" s="44"/>
    </row>
    <row r="850" spans="1:23" s="44" customFormat="1" ht="15" customHeight="1" x14ac:dyDescent="0.2">
      <c r="A850" s="99">
        <v>845</v>
      </c>
      <c r="B850" s="99">
        <v>1</v>
      </c>
      <c r="C850" s="100" t="s">
        <v>639</v>
      </c>
      <c r="D850" s="100"/>
      <c r="E850" s="100" t="s">
        <v>632</v>
      </c>
      <c r="F850" s="100">
        <v>346</v>
      </c>
      <c r="G850" s="100" t="s">
        <v>37</v>
      </c>
      <c r="H850" s="100" t="s">
        <v>249</v>
      </c>
      <c r="I850" s="101">
        <v>37.79</v>
      </c>
      <c r="J850" s="144"/>
      <c r="K850" s="184" t="s">
        <v>31</v>
      </c>
      <c r="L850" s="138" t="s">
        <v>740</v>
      </c>
      <c r="M850" s="102">
        <v>49.4</v>
      </c>
      <c r="N850" s="139">
        <f t="shared" si="105"/>
        <v>17.98</v>
      </c>
      <c r="O850" s="140" t="str">
        <f t="shared" si="106"/>
        <v/>
      </c>
      <c r="P850" s="189">
        <f t="shared" si="107"/>
        <v>1866.8259999999998</v>
      </c>
      <c r="Q850" s="189" t="e">
        <f t="shared" si="108"/>
        <v>#VALUE!</v>
      </c>
      <c r="R850" s="189" t="e">
        <f t="shared" si="109"/>
        <v>#VALUE!</v>
      </c>
      <c r="S850" s="43" t="str">
        <f t="shared" si="110"/>
        <v>A</v>
      </c>
      <c r="T850" s="43">
        <f t="shared" si="111"/>
        <v>17.98</v>
      </c>
      <c r="U850" s="43">
        <f t="shared" si="112"/>
        <v>0</v>
      </c>
      <c r="V850" s="43">
        <f>IF(N850&lt;&gt;0,IF(N850=SVS,0,IF(N850=SVSg,0,IF(N850=Stundenverrechnungssatz!G891,0,IF(N850=Stundenverrechnungssatz!I891,0,IF(N850=Stundenverrechnungssatz!K891,0,IF(N850=Stundenverrechnungssatz!M891,0,1)))))))</f>
        <v>0</v>
      </c>
    </row>
    <row r="851" spans="1:23" s="45" customFormat="1" ht="11.25" x14ac:dyDescent="0.2">
      <c r="A851" s="51">
        <v>846</v>
      </c>
      <c r="B851" s="99">
        <v>1</v>
      </c>
      <c r="C851" s="100" t="s">
        <v>639</v>
      </c>
      <c r="D851" s="100"/>
      <c r="E851" s="100" t="s">
        <v>632</v>
      </c>
      <c r="F851" s="100"/>
      <c r="G851" s="100" t="s">
        <v>735</v>
      </c>
      <c r="H851" s="100" t="s">
        <v>486</v>
      </c>
      <c r="I851" s="101">
        <v>9.9700000000000006</v>
      </c>
      <c r="J851" s="144"/>
      <c r="K851" s="184" t="s">
        <v>52</v>
      </c>
      <c r="L851" s="138"/>
      <c r="M851" s="102">
        <v>247.01</v>
      </c>
      <c r="N851" s="139">
        <f t="shared" si="105"/>
        <v>17.98</v>
      </c>
      <c r="O851" s="140" t="str">
        <f t="shared" si="106"/>
        <v/>
      </c>
      <c r="P851" s="189">
        <f t="shared" si="107"/>
        <v>2462.6896999999999</v>
      </c>
      <c r="Q851" s="189" t="e">
        <f t="shared" si="108"/>
        <v>#VALUE!</v>
      </c>
      <c r="R851" s="189" t="e">
        <f t="shared" si="109"/>
        <v>#VALUE!</v>
      </c>
      <c r="S851" s="43" t="str">
        <f t="shared" si="110"/>
        <v>K</v>
      </c>
      <c r="T851" s="43">
        <f t="shared" si="111"/>
        <v>17.98</v>
      </c>
      <c r="U851" s="43">
        <f t="shared" si="112"/>
        <v>0</v>
      </c>
      <c r="V851" s="43">
        <f>IF(N851&lt;&gt;0,IF(N851=SVS,0,IF(N851=SVSg,0,IF(N851=Stundenverrechnungssatz!G892,0,IF(N851=Stundenverrechnungssatz!I892,0,IF(N851=Stundenverrechnungssatz!K892,0,IF(N851=Stundenverrechnungssatz!M892,0,1)))))))</f>
        <v>0</v>
      </c>
      <c r="W851" s="44"/>
    </row>
    <row r="852" spans="1:23" s="45" customFormat="1" ht="15" customHeight="1" x14ac:dyDescent="0.2">
      <c r="A852" s="99">
        <v>847</v>
      </c>
      <c r="B852" s="99">
        <v>1</v>
      </c>
      <c r="C852" s="100" t="s">
        <v>639</v>
      </c>
      <c r="D852" s="100"/>
      <c r="E852" s="100" t="s">
        <v>632</v>
      </c>
      <c r="F852" s="100">
        <v>347</v>
      </c>
      <c r="G852" s="100" t="s">
        <v>37</v>
      </c>
      <c r="H852" s="100" t="s">
        <v>249</v>
      </c>
      <c r="I852" s="101">
        <v>21.79</v>
      </c>
      <c r="J852" s="144"/>
      <c r="K852" s="184" t="s">
        <v>31</v>
      </c>
      <c r="L852" s="138" t="s">
        <v>740</v>
      </c>
      <c r="M852" s="102">
        <v>49.4</v>
      </c>
      <c r="N852" s="139">
        <f t="shared" si="105"/>
        <v>17.98</v>
      </c>
      <c r="O852" s="140" t="str">
        <f t="shared" si="106"/>
        <v/>
      </c>
      <c r="P852" s="189">
        <f t="shared" si="107"/>
        <v>1076.4259999999999</v>
      </c>
      <c r="Q852" s="189" t="e">
        <f t="shared" si="108"/>
        <v>#VALUE!</v>
      </c>
      <c r="R852" s="189" t="e">
        <f t="shared" si="109"/>
        <v>#VALUE!</v>
      </c>
      <c r="S852" s="43" t="str">
        <f t="shared" si="110"/>
        <v>A</v>
      </c>
      <c r="T852" s="43">
        <f t="shared" si="111"/>
        <v>17.98</v>
      </c>
      <c r="U852" s="43">
        <f t="shared" si="112"/>
        <v>0</v>
      </c>
      <c r="V852" s="43">
        <f>IF(N852&lt;&gt;0,IF(N852=SVS,0,IF(N852=SVSg,0,IF(N852=Stundenverrechnungssatz!G893,0,IF(N852=Stundenverrechnungssatz!I893,0,IF(N852=Stundenverrechnungssatz!K893,0,IF(N852=Stundenverrechnungssatz!M893,0,1)))))))</f>
        <v>0</v>
      </c>
      <c r="W852" s="44"/>
    </row>
    <row r="853" spans="1:23" s="45" customFormat="1" ht="15" customHeight="1" x14ac:dyDescent="0.2">
      <c r="A853" s="51">
        <v>848</v>
      </c>
      <c r="B853" s="99">
        <v>1</v>
      </c>
      <c r="C853" s="100" t="s">
        <v>639</v>
      </c>
      <c r="D853" s="100"/>
      <c r="E853" s="100" t="s">
        <v>632</v>
      </c>
      <c r="F853" s="100"/>
      <c r="G853" s="100" t="s">
        <v>622</v>
      </c>
      <c r="H853" s="100" t="s">
        <v>504</v>
      </c>
      <c r="I853" s="101">
        <v>7.76</v>
      </c>
      <c r="J853" s="144"/>
      <c r="K853" s="184" t="s">
        <v>33</v>
      </c>
      <c r="L853" s="138"/>
      <c r="M853" s="102">
        <v>0</v>
      </c>
      <c r="N853" s="139">
        <f t="shared" si="105"/>
        <v>17.98</v>
      </c>
      <c r="O853" s="140">
        <f t="shared" si="106"/>
        <v>1.0000000000000001E-5</v>
      </c>
      <c r="P853" s="189">
        <f t="shared" si="107"/>
        <v>0</v>
      </c>
      <c r="Q853" s="189">
        <f t="shared" si="108"/>
        <v>0</v>
      </c>
      <c r="R853" s="189">
        <f t="shared" si="109"/>
        <v>0</v>
      </c>
      <c r="S853" s="43" t="str">
        <f t="shared" si="110"/>
        <v>N</v>
      </c>
      <c r="T853" s="43">
        <f t="shared" si="111"/>
        <v>17.98</v>
      </c>
      <c r="U853" s="43">
        <f t="shared" si="112"/>
        <v>0</v>
      </c>
      <c r="V853" s="43">
        <f>IF(N853&lt;&gt;0,IF(N853=SVS,0,IF(N853=SVSg,0,IF(N853=Stundenverrechnungssatz!G894,0,IF(N853=Stundenverrechnungssatz!I894,0,IF(N853=Stundenverrechnungssatz!K894,0,IF(N853=Stundenverrechnungssatz!M894,0,1)))))))</f>
        <v>0</v>
      </c>
      <c r="W853" s="44"/>
    </row>
    <row r="854" spans="1:23" s="45" customFormat="1" ht="15" customHeight="1" x14ac:dyDescent="0.2">
      <c r="A854" s="99">
        <v>849</v>
      </c>
      <c r="B854" s="99">
        <v>1</v>
      </c>
      <c r="C854" s="100" t="s">
        <v>639</v>
      </c>
      <c r="D854" s="100"/>
      <c r="E854" s="100" t="s">
        <v>632</v>
      </c>
      <c r="F854" s="100"/>
      <c r="G854" s="100" t="s">
        <v>638</v>
      </c>
      <c r="H854" s="100" t="s">
        <v>490</v>
      </c>
      <c r="I854" s="101">
        <v>63.07</v>
      </c>
      <c r="J854" s="144"/>
      <c r="K854" s="184" t="s">
        <v>50</v>
      </c>
      <c r="L854" s="138"/>
      <c r="M854" s="102">
        <v>98.8</v>
      </c>
      <c r="N854" s="139">
        <f t="shared" si="105"/>
        <v>17.98</v>
      </c>
      <c r="O854" s="140" t="str">
        <f t="shared" si="106"/>
        <v/>
      </c>
      <c r="P854" s="189">
        <f t="shared" si="107"/>
        <v>6231.3159999999998</v>
      </c>
      <c r="Q854" s="189" t="e">
        <f t="shared" si="108"/>
        <v>#VALUE!</v>
      </c>
      <c r="R854" s="189" t="e">
        <f t="shared" si="109"/>
        <v>#VALUE!</v>
      </c>
      <c r="S854" s="43" t="str">
        <f t="shared" si="110"/>
        <v>E</v>
      </c>
      <c r="T854" s="43">
        <f t="shared" si="111"/>
        <v>17.98</v>
      </c>
      <c r="U854" s="43">
        <f t="shared" si="112"/>
        <v>0</v>
      </c>
      <c r="V854" s="43">
        <f>IF(N854&lt;&gt;0,IF(N854=SVS,0,IF(N854=SVSg,0,IF(N854=Stundenverrechnungssatz!G895,0,IF(N854=Stundenverrechnungssatz!I895,0,IF(N854=Stundenverrechnungssatz!K895,0,IF(N854=Stundenverrechnungssatz!M895,0,1)))))))</f>
        <v>0</v>
      </c>
      <c r="W854" s="44"/>
    </row>
    <row r="855" spans="1:23" s="45" customFormat="1" ht="15" customHeight="1" x14ac:dyDescent="0.2">
      <c r="A855" s="51">
        <v>850</v>
      </c>
      <c r="B855" s="99">
        <v>1</v>
      </c>
      <c r="C855" s="100" t="s">
        <v>639</v>
      </c>
      <c r="D855" s="100"/>
      <c r="E855" s="100" t="s">
        <v>632</v>
      </c>
      <c r="F855" s="100"/>
      <c r="G855" s="100" t="s">
        <v>556</v>
      </c>
      <c r="H855" s="100" t="s">
        <v>504</v>
      </c>
      <c r="I855" s="101">
        <v>2.69</v>
      </c>
      <c r="J855" s="144"/>
      <c r="K855" s="184" t="s">
        <v>33</v>
      </c>
      <c r="L855" s="138"/>
      <c r="M855" s="102">
        <v>0</v>
      </c>
      <c r="N855" s="139">
        <f t="shared" si="105"/>
        <v>17.98</v>
      </c>
      <c r="O855" s="140">
        <f t="shared" si="106"/>
        <v>1.0000000000000001E-5</v>
      </c>
      <c r="P855" s="189">
        <f t="shared" si="107"/>
        <v>0</v>
      </c>
      <c r="Q855" s="189">
        <f t="shared" si="108"/>
        <v>0</v>
      </c>
      <c r="R855" s="189">
        <f t="shared" si="109"/>
        <v>0</v>
      </c>
      <c r="S855" s="43" t="str">
        <f t="shared" si="110"/>
        <v>N</v>
      </c>
      <c r="T855" s="43">
        <f t="shared" si="111"/>
        <v>17.98</v>
      </c>
      <c r="U855" s="43">
        <f t="shared" si="112"/>
        <v>0</v>
      </c>
      <c r="V855" s="43">
        <f>IF(N855&lt;&gt;0,IF(N855=SVS,0,IF(N855=SVSg,0,IF(N855=Stundenverrechnungssatz!G896,0,IF(N855=Stundenverrechnungssatz!I896,0,IF(N855=Stundenverrechnungssatz!K896,0,IF(N855=Stundenverrechnungssatz!M896,0,1)))))))</f>
        <v>0</v>
      </c>
      <c r="W855" s="44"/>
    </row>
    <row r="856" spans="1:23" s="45" customFormat="1" ht="15" customHeight="1" x14ac:dyDescent="0.2">
      <c r="A856" s="99">
        <v>851</v>
      </c>
      <c r="B856" s="99">
        <v>1</v>
      </c>
      <c r="C856" s="100" t="s">
        <v>639</v>
      </c>
      <c r="D856" s="100"/>
      <c r="E856" s="100" t="s">
        <v>632</v>
      </c>
      <c r="F856" s="100"/>
      <c r="G856" s="100" t="s">
        <v>491</v>
      </c>
      <c r="H856" s="100" t="s">
        <v>490</v>
      </c>
      <c r="I856" s="101">
        <v>18.84</v>
      </c>
      <c r="J856" s="144"/>
      <c r="K856" s="184" t="s">
        <v>50</v>
      </c>
      <c r="L856" s="138"/>
      <c r="M856" s="102">
        <v>98.8</v>
      </c>
      <c r="N856" s="139">
        <f t="shared" si="105"/>
        <v>17.98</v>
      </c>
      <c r="O856" s="140" t="str">
        <f t="shared" si="106"/>
        <v/>
      </c>
      <c r="P856" s="189">
        <f t="shared" si="107"/>
        <v>1861.3919999999998</v>
      </c>
      <c r="Q856" s="189" t="e">
        <f t="shared" si="108"/>
        <v>#VALUE!</v>
      </c>
      <c r="R856" s="189" t="e">
        <f t="shared" si="109"/>
        <v>#VALUE!</v>
      </c>
      <c r="S856" s="43" t="str">
        <f t="shared" si="110"/>
        <v>E</v>
      </c>
      <c r="T856" s="43">
        <f t="shared" si="111"/>
        <v>17.98</v>
      </c>
      <c r="U856" s="43">
        <f t="shared" si="112"/>
        <v>0</v>
      </c>
      <c r="V856" s="43">
        <f>IF(N856&lt;&gt;0,IF(N856=SVS,0,IF(N856=SVSg,0,IF(N856=Stundenverrechnungssatz!G897,0,IF(N856=Stundenverrechnungssatz!I897,0,IF(N856=Stundenverrechnungssatz!K897,0,IF(N856=Stundenverrechnungssatz!M897,0,1)))))))</f>
        <v>0</v>
      </c>
      <c r="W856" s="44"/>
    </row>
    <row r="857" spans="1:23" s="45" customFormat="1" ht="15" customHeight="1" x14ac:dyDescent="0.2">
      <c r="A857" s="51">
        <v>852</v>
      </c>
      <c r="B857" s="99">
        <v>1</v>
      </c>
      <c r="C857" s="100" t="s">
        <v>640</v>
      </c>
      <c r="D857" s="100"/>
      <c r="E857" s="100" t="s">
        <v>641</v>
      </c>
      <c r="F857" s="100"/>
      <c r="G857" s="100" t="s">
        <v>642</v>
      </c>
      <c r="H857" s="100" t="s">
        <v>221</v>
      </c>
      <c r="I857" s="101">
        <v>1.54</v>
      </c>
      <c r="J857" s="144"/>
      <c r="K857" s="184" t="s">
        <v>49</v>
      </c>
      <c r="L857" s="138"/>
      <c r="M857" s="102">
        <v>247.01</v>
      </c>
      <c r="N857" s="139">
        <f t="shared" si="105"/>
        <v>17.98</v>
      </c>
      <c r="O857" s="140" t="str">
        <f t="shared" si="106"/>
        <v/>
      </c>
      <c r="P857" s="189">
        <f t="shared" si="107"/>
        <v>380.3954</v>
      </c>
      <c r="Q857" s="189" t="e">
        <f t="shared" si="108"/>
        <v>#VALUE!</v>
      </c>
      <c r="R857" s="189" t="e">
        <f t="shared" si="109"/>
        <v>#VALUE!</v>
      </c>
      <c r="S857" s="43" t="str">
        <f t="shared" si="110"/>
        <v>E</v>
      </c>
      <c r="T857" s="43">
        <f t="shared" si="111"/>
        <v>17.98</v>
      </c>
      <c r="U857" s="43">
        <f t="shared" si="112"/>
        <v>0</v>
      </c>
      <c r="V857" s="43">
        <f>IF(N857&lt;&gt;0,IF(N857=SVS,0,IF(N857=SVSg,0,IF(N857=Stundenverrechnungssatz!G898,0,IF(N857=Stundenverrechnungssatz!I898,0,IF(N857=Stundenverrechnungssatz!K898,0,IF(N857=Stundenverrechnungssatz!M898,0,1)))))))</f>
        <v>0</v>
      </c>
      <c r="W857" s="44"/>
    </row>
    <row r="858" spans="1:23" s="45" customFormat="1" ht="15" customHeight="1" x14ac:dyDescent="0.2">
      <c r="A858" s="99">
        <v>853</v>
      </c>
      <c r="B858" s="99">
        <v>1</v>
      </c>
      <c r="C858" s="100" t="s">
        <v>640</v>
      </c>
      <c r="D858" s="100"/>
      <c r="E858" s="100" t="s">
        <v>641</v>
      </c>
      <c r="F858" s="100"/>
      <c r="G858" s="100" t="s">
        <v>555</v>
      </c>
      <c r="H858" s="100" t="s">
        <v>643</v>
      </c>
      <c r="I858" s="101">
        <v>43.64</v>
      </c>
      <c r="J858" s="144"/>
      <c r="K858" s="184" t="s">
        <v>49</v>
      </c>
      <c r="L858" s="138"/>
      <c r="M858" s="102">
        <v>247.01</v>
      </c>
      <c r="N858" s="139">
        <f t="shared" si="105"/>
        <v>17.98</v>
      </c>
      <c r="O858" s="140" t="str">
        <f t="shared" si="106"/>
        <v/>
      </c>
      <c r="P858" s="189">
        <f t="shared" si="107"/>
        <v>10779.5164</v>
      </c>
      <c r="Q858" s="189" t="e">
        <f t="shared" si="108"/>
        <v>#VALUE!</v>
      </c>
      <c r="R858" s="189" t="e">
        <f t="shared" si="109"/>
        <v>#VALUE!</v>
      </c>
      <c r="S858" s="43" t="str">
        <f t="shared" si="110"/>
        <v>E</v>
      </c>
      <c r="T858" s="43">
        <f t="shared" si="111"/>
        <v>17.98</v>
      </c>
      <c r="U858" s="43">
        <f t="shared" si="112"/>
        <v>0</v>
      </c>
      <c r="V858" s="43">
        <f>IF(N858&lt;&gt;0,IF(N858=SVS,0,IF(N858=SVSg,0,IF(N858=Stundenverrechnungssatz!G899,0,IF(N858=Stundenverrechnungssatz!I899,0,IF(N858=Stundenverrechnungssatz!K899,0,IF(N858=Stundenverrechnungssatz!M899,0,1)))))))</f>
        <v>0</v>
      </c>
      <c r="W858" s="44"/>
    </row>
    <row r="859" spans="1:23" s="45" customFormat="1" ht="15" customHeight="1" x14ac:dyDescent="0.2">
      <c r="A859" s="51">
        <v>854</v>
      </c>
      <c r="B859" s="99">
        <v>1</v>
      </c>
      <c r="C859" s="100" t="s">
        <v>640</v>
      </c>
      <c r="D859" s="100"/>
      <c r="E859" s="100" t="s">
        <v>641</v>
      </c>
      <c r="F859" s="100"/>
      <c r="G859" s="100" t="s">
        <v>644</v>
      </c>
      <c r="H859" s="100" t="s">
        <v>205</v>
      </c>
      <c r="I859" s="101">
        <v>5.8</v>
      </c>
      <c r="J859" s="144"/>
      <c r="K859" s="184" t="s">
        <v>32</v>
      </c>
      <c r="L859" s="138"/>
      <c r="M859" s="102">
        <v>247.01</v>
      </c>
      <c r="N859" s="139">
        <f t="shared" si="105"/>
        <v>17.98</v>
      </c>
      <c r="O859" s="140" t="str">
        <f t="shared" si="106"/>
        <v/>
      </c>
      <c r="P859" s="189">
        <f t="shared" si="107"/>
        <v>1432.6579999999999</v>
      </c>
      <c r="Q859" s="189" t="e">
        <f t="shared" si="108"/>
        <v>#VALUE!</v>
      </c>
      <c r="R859" s="189" t="e">
        <f t="shared" si="109"/>
        <v>#VALUE!</v>
      </c>
      <c r="S859" s="43" t="str">
        <f t="shared" si="110"/>
        <v>C</v>
      </c>
      <c r="T859" s="43">
        <f t="shared" si="111"/>
        <v>17.98</v>
      </c>
      <c r="U859" s="43">
        <f t="shared" si="112"/>
        <v>0</v>
      </c>
      <c r="V859" s="43">
        <f>IF(N859&lt;&gt;0,IF(N859=SVS,0,IF(N859=SVSg,0,IF(N859=Stundenverrechnungssatz!G900,0,IF(N859=Stundenverrechnungssatz!I900,0,IF(N859=Stundenverrechnungssatz!K900,0,IF(N859=Stundenverrechnungssatz!M900,0,1)))))))</f>
        <v>0</v>
      </c>
      <c r="W859" s="44"/>
    </row>
    <row r="860" spans="1:23" s="45" customFormat="1" ht="15" customHeight="1" x14ac:dyDescent="0.2">
      <c r="A860" s="99">
        <v>855</v>
      </c>
      <c r="B860" s="99">
        <v>1</v>
      </c>
      <c r="C860" s="100" t="s">
        <v>640</v>
      </c>
      <c r="D860" s="100"/>
      <c r="E860" s="100" t="s">
        <v>641</v>
      </c>
      <c r="F860" s="100"/>
      <c r="G860" s="100" t="s">
        <v>372</v>
      </c>
      <c r="H860" s="100" t="s">
        <v>205</v>
      </c>
      <c r="I860" s="101">
        <v>7.27</v>
      </c>
      <c r="J860" s="144"/>
      <c r="K860" s="184" t="s">
        <v>32</v>
      </c>
      <c r="L860" s="138"/>
      <c r="M860" s="102">
        <v>247.01</v>
      </c>
      <c r="N860" s="139">
        <f t="shared" si="105"/>
        <v>17.98</v>
      </c>
      <c r="O860" s="140" t="str">
        <f t="shared" si="106"/>
        <v/>
      </c>
      <c r="P860" s="189">
        <f t="shared" si="107"/>
        <v>1795.7626999999998</v>
      </c>
      <c r="Q860" s="189" t="e">
        <f t="shared" si="108"/>
        <v>#VALUE!</v>
      </c>
      <c r="R860" s="189" t="e">
        <f t="shared" si="109"/>
        <v>#VALUE!</v>
      </c>
      <c r="S860" s="43" t="str">
        <f t="shared" si="110"/>
        <v>C</v>
      </c>
      <c r="T860" s="43">
        <f t="shared" si="111"/>
        <v>17.98</v>
      </c>
      <c r="U860" s="43">
        <f t="shared" si="112"/>
        <v>0</v>
      </c>
      <c r="V860" s="43">
        <f>IF(N860&lt;&gt;0,IF(N860=SVS,0,IF(N860=SVSg,0,IF(N860=Stundenverrechnungssatz!G901,0,IF(N860=Stundenverrechnungssatz!I901,0,IF(N860=Stundenverrechnungssatz!K901,0,IF(N860=Stundenverrechnungssatz!M901,0,1)))))))</f>
        <v>0</v>
      </c>
      <c r="W860" s="44"/>
    </row>
    <row r="861" spans="1:23" s="45" customFormat="1" ht="15" customHeight="1" x14ac:dyDescent="0.2">
      <c r="A861" s="51">
        <v>856</v>
      </c>
      <c r="B861" s="99">
        <v>1</v>
      </c>
      <c r="C861" s="100" t="s">
        <v>640</v>
      </c>
      <c r="D861" s="100"/>
      <c r="E861" s="100" t="s">
        <v>641</v>
      </c>
      <c r="F861" s="100"/>
      <c r="G861" s="100" t="s">
        <v>371</v>
      </c>
      <c r="H861" s="100" t="s">
        <v>205</v>
      </c>
      <c r="I861" s="101">
        <v>7.65</v>
      </c>
      <c r="J861" s="144"/>
      <c r="K861" s="184" t="s">
        <v>32</v>
      </c>
      <c r="L861" s="138"/>
      <c r="M861" s="102">
        <v>247.01</v>
      </c>
      <c r="N861" s="139">
        <f t="shared" si="105"/>
        <v>17.98</v>
      </c>
      <c r="O861" s="140" t="str">
        <f t="shared" si="106"/>
        <v/>
      </c>
      <c r="P861" s="189">
        <f t="shared" si="107"/>
        <v>1889.6265000000001</v>
      </c>
      <c r="Q861" s="189" t="e">
        <f t="shared" si="108"/>
        <v>#VALUE!</v>
      </c>
      <c r="R861" s="189" t="e">
        <f t="shared" si="109"/>
        <v>#VALUE!</v>
      </c>
      <c r="S861" s="43" t="str">
        <f t="shared" si="110"/>
        <v>C</v>
      </c>
      <c r="T861" s="43">
        <f t="shared" si="111"/>
        <v>17.98</v>
      </c>
      <c r="U861" s="43">
        <f t="shared" si="112"/>
        <v>0</v>
      </c>
      <c r="V861" s="43">
        <f>IF(N861&lt;&gt;0,IF(N861=SVS,0,IF(N861=SVSg,0,IF(N861=Stundenverrechnungssatz!G902,0,IF(N861=Stundenverrechnungssatz!I902,0,IF(N861=Stundenverrechnungssatz!K902,0,IF(N861=Stundenverrechnungssatz!M902,0,1)))))))</f>
        <v>0</v>
      </c>
      <c r="W861" s="44"/>
    </row>
    <row r="862" spans="1:23" s="45" customFormat="1" ht="15" customHeight="1" x14ac:dyDescent="0.2">
      <c r="A862" s="99">
        <v>857</v>
      </c>
      <c r="B862" s="99">
        <v>1</v>
      </c>
      <c r="C862" s="100" t="s">
        <v>640</v>
      </c>
      <c r="D862" s="100"/>
      <c r="E862" s="100" t="s">
        <v>641</v>
      </c>
      <c r="F862" s="100"/>
      <c r="G862" s="100" t="s">
        <v>345</v>
      </c>
      <c r="H862" s="100" t="s">
        <v>643</v>
      </c>
      <c r="I862" s="101">
        <v>184.37</v>
      </c>
      <c r="J862" s="144"/>
      <c r="K862" s="184" t="s">
        <v>33</v>
      </c>
      <c r="L862" s="138"/>
      <c r="M862" s="102">
        <v>0</v>
      </c>
      <c r="N862" s="139">
        <f t="shared" si="105"/>
        <v>17.98</v>
      </c>
      <c r="O862" s="140">
        <f t="shared" si="106"/>
        <v>1.0000000000000001E-5</v>
      </c>
      <c r="P862" s="189">
        <f t="shared" si="107"/>
        <v>0</v>
      </c>
      <c r="Q862" s="189">
        <f t="shared" si="108"/>
        <v>0</v>
      </c>
      <c r="R862" s="189">
        <f t="shared" si="109"/>
        <v>0</v>
      </c>
      <c r="S862" s="43" t="str">
        <f t="shared" si="110"/>
        <v>N</v>
      </c>
      <c r="T862" s="43">
        <f t="shared" si="111"/>
        <v>17.98</v>
      </c>
      <c r="U862" s="43">
        <f t="shared" si="112"/>
        <v>0</v>
      </c>
      <c r="V862" s="43">
        <f>IF(N862&lt;&gt;0,IF(N862=SVS,0,IF(N862=SVSg,0,IF(N862=Stundenverrechnungssatz!G903,0,IF(N862=Stundenverrechnungssatz!I903,0,IF(N862=Stundenverrechnungssatz!K903,0,IF(N862=Stundenverrechnungssatz!M903,0,1)))))))</f>
        <v>0</v>
      </c>
      <c r="W862" s="44"/>
    </row>
    <row r="863" spans="1:23" s="45" customFormat="1" ht="15" customHeight="1" x14ac:dyDescent="0.2">
      <c r="A863" s="51">
        <v>858</v>
      </c>
      <c r="B863" s="99">
        <v>1</v>
      </c>
      <c r="C863" s="100" t="s">
        <v>640</v>
      </c>
      <c r="D863" s="100"/>
      <c r="E863" s="100" t="s">
        <v>641</v>
      </c>
      <c r="F863" s="100"/>
      <c r="G863" s="100" t="s">
        <v>645</v>
      </c>
      <c r="H863" s="100" t="s">
        <v>205</v>
      </c>
      <c r="I863" s="101">
        <v>37.49</v>
      </c>
      <c r="J863" s="144"/>
      <c r="K863" s="184" t="s">
        <v>33</v>
      </c>
      <c r="L863" s="138"/>
      <c r="M863" s="102">
        <v>0</v>
      </c>
      <c r="N863" s="139">
        <f t="shared" si="105"/>
        <v>17.98</v>
      </c>
      <c r="O863" s="140">
        <f t="shared" si="106"/>
        <v>1.0000000000000001E-5</v>
      </c>
      <c r="P863" s="189">
        <f t="shared" si="107"/>
        <v>0</v>
      </c>
      <c r="Q863" s="189">
        <f t="shared" si="108"/>
        <v>0</v>
      </c>
      <c r="R863" s="189">
        <f t="shared" si="109"/>
        <v>0</v>
      </c>
      <c r="S863" s="43" t="str">
        <f t="shared" si="110"/>
        <v>N</v>
      </c>
      <c r="T863" s="43">
        <f t="shared" si="111"/>
        <v>17.98</v>
      </c>
      <c r="U863" s="43">
        <f t="shared" si="112"/>
        <v>0</v>
      </c>
      <c r="V863" s="43">
        <f>IF(N863&lt;&gt;0,IF(N863=SVS,0,IF(N863=SVSg,0,IF(N863=Stundenverrechnungssatz!G904,0,IF(N863=Stundenverrechnungssatz!I904,0,IF(N863=Stundenverrechnungssatz!K904,0,IF(N863=Stundenverrechnungssatz!M904,0,1)))))))</f>
        <v>0</v>
      </c>
      <c r="W863" s="44"/>
    </row>
    <row r="864" spans="1:23" s="45" customFormat="1" ht="15" customHeight="1" x14ac:dyDescent="0.2">
      <c r="A864" s="99">
        <v>859</v>
      </c>
      <c r="B864" s="99">
        <v>1</v>
      </c>
      <c r="C864" s="100" t="s">
        <v>640</v>
      </c>
      <c r="D864" s="100"/>
      <c r="E864" s="100" t="s">
        <v>641</v>
      </c>
      <c r="F864" s="100"/>
      <c r="G864" s="100" t="s">
        <v>646</v>
      </c>
      <c r="H864" s="100" t="s">
        <v>205</v>
      </c>
      <c r="I864" s="101">
        <v>9.9600000000000009</v>
      </c>
      <c r="J864" s="144"/>
      <c r="K864" s="184" t="s">
        <v>33</v>
      </c>
      <c r="L864" s="138"/>
      <c r="M864" s="102">
        <v>0</v>
      </c>
      <c r="N864" s="139">
        <f t="shared" si="105"/>
        <v>17.98</v>
      </c>
      <c r="O864" s="140">
        <f t="shared" si="106"/>
        <v>1.0000000000000001E-5</v>
      </c>
      <c r="P864" s="189">
        <f t="shared" si="107"/>
        <v>0</v>
      </c>
      <c r="Q864" s="189">
        <f t="shared" si="108"/>
        <v>0</v>
      </c>
      <c r="R864" s="189">
        <f t="shared" si="109"/>
        <v>0</v>
      </c>
      <c r="S864" s="43" t="str">
        <f t="shared" si="110"/>
        <v>N</v>
      </c>
      <c r="T864" s="43">
        <f t="shared" si="111"/>
        <v>17.98</v>
      </c>
      <c r="U864" s="43">
        <f t="shared" si="112"/>
        <v>0</v>
      </c>
      <c r="V864" s="43">
        <f>IF(N864&lt;&gt;0,IF(N864=SVS,0,IF(N864=SVSg,0,IF(N864=Stundenverrechnungssatz!G905,0,IF(N864=Stundenverrechnungssatz!I905,0,IF(N864=Stundenverrechnungssatz!K905,0,IF(N864=Stundenverrechnungssatz!M905,0,1)))))))</f>
        <v>0</v>
      </c>
      <c r="W864" s="44"/>
    </row>
    <row r="865" spans="1:23" s="44" customFormat="1" ht="15" customHeight="1" x14ac:dyDescent="0.2">
      <c r="A865" s="51">
        <v>860</v>
      </c>
      <c r="B865" s="99">
        <v>1</v>
      </c>
      <c r="C865" s="100" t="s">
        <v>640</v>
      </c>
      <c r="D865" s="100"/>
      <c r="E865" s="100" t="s">
        <v>641</v>
      </c>
      <c r="F865" s="100"/>
      <c r="G865" s="100" t="s">
        <v>351</v>
      </c>
      <c r="H865" s="100" t="s">
        <v>205</v>
      </c>
      <c r="I865" s="101">
        <v>8.6999999999999993</v>
      </c>
      <c r="J865" s="144"/>
      <c r="K865" s="184" t="s">
        <v>33</v>
      </c>
      <c r="L865" s="138"/>
      <c r="M865" s="102">
        <v>0</v>
      </c>
      <c r="N865" s="139">
        <f t="shared" si="105"/>
        <v>17.98</v>
      </c>
      <c r="O865" s="140">
        <f t="shared" si="106"/>
        <v>1.0000000000000001E-5</v>
      </c>
      <c r="P865" s="189">
        <f t="shared" si="107"/>
        <v>0</v>
      </c>
      <c r="Q865" s="189">
        <f t="shared" si="108"/>
        <v>0</v>
      </c>
      <c r="R865" s="189">
        <f t="shared" si="109"/>
        <v>0</v>
      </c>
      <c r="S865" s="43" t="str">
        <f t="shared" si="110"/>
        <v>N</v>
      </c>
      <c r="T865" s="43">
        <f t="shared" si="111"/>
        <v>17.98</v>
      </c>
      <c r="U865" s="43">
        <f t="shared" si="112"/>
        <v>0</v>
      </c>
      <c r="V865" s="43">
        <f>IF(N865&lt;&gt;0,IF(N865=SVS,0,IF(N865=SVSg,0,IF(N865=Stundenverrechnungssatz!G906,0,IF(N865=Stundenverrechnungssatz!I906,0,IF(N865=Stundenverrechnungssatz!K906,0,IF(N865=Stundenverrechnungssatz!M906,0,1)))))))</f>
        <v>0</v>
      </c>
    </row>
    <row r="866" spans="1:23" s="44" customFormat="1" ht="15" customHeight="1" x14ac:dyDescent="0.2">
      <c r="A866" s="99">
        <v>861</v>
      </c>
      <c r="B866" s="99">
        <v>1</v>
      </c>
      <c r="C866" s="100" t="s">
        <v>640</v>
      </c>
      <c r="D866" s="100"/>
      <c r="E866" s="100" t="s">
        <v>641</v>
      </c>
      <c r="F866" s="100"/>
      <c r="G866" s="100" t="s">
        <v>362</v>
      </c>
      <c r="H866" s="100" t="s">
        <v>240</v>
      </c>
      <c r="I866" s="101">
        <v>7.16</v>
      </c>
      <c r="J866" s="144"/>
      <c r="K866" s="184" t="s">
        <v>33</v>
      </c>
      <c r="L866" s="138"/>
      <c r="M866" s="102">
        <v>0</v>
      </c>
      <c r="N866" s="139">
        <f t="shared" si="105"/>
        <v>17.98</v>
      </c>
      <c r="O866" s="140">
        <f t="shared" si="106"/>
        <v>1.0000000000000001E-5</v>
      </c>
      <c r="P866" s="189">
        <f t="shared" si="107"/>
        <v>0</v>
      </c>
      <c r="Q866" s="189">
        <f t="shared" si="108"/>
        <v>0</v>
      </c>
      <c r="R866" s="189">
        <f t="shared" si="109"/>
        <v>0</v>
      </c>
      <c r="S866" s="43" t="str">
        <f t="shared" si="110"/>
        <v>N</v>
      </c>
      <c r="T866" s="43">
        <f t="shared" si="111"/>
        <v>17.98</v>
      </c>
      <c r="U866" s="43">
        <f t="shared" si="112"/>
        <v>0</v>
      </c>
      <c r="V866" s="43">
        <f>IF(N866&lt;&gt;0,IF(N866=SVS,0,IF(N866=SVSg,0,IF(N866=Stundenverrechnungssatz!G907,0,IF(N866=Stundenverrechnungssatz!I907,0,IF(N866=Stundenverrechnungssatz!K907,0,IF(N866=Stundenverrechnungssatz!M907,0,1)))))))</f>
        <v>0</v>
      </c>
    </row>
    <row r="867" spans="1:23" s="44" customFormat="1" ht="15" customHeight="1" x14ac:dyDescent="0.2">
      <c r="A867" s="51">
        <v>862</v>
      </c>
      <c r="B867" s="99">
        <v>1</v>
      </c>
      <c r="C867" s="100" t="s">
        <v>640</v>
      </c>
      <c r="D867" s="100"/>
      <c r="E867" s="100" t="s">
        <v>641</v>
      </c>
      <c r="F867" s="100"/>
      <c r="G867" s="100" t="s">
        <v>647</v>
      </c>
      <c r="H867" s="100" t="s">
        <v>205</v>
      </c>
      <c r="I867" s="101">
        <v>26.14</v>
      </c>
      <c r="J867" s="144"/>
      <c r="K867" s="184" t="s">
        <v>33</v>
      </c>
      <c r="L867" s="138"/>
      <c r="M867" s="102">
        <v>0</v>
      </c>
      <c r="N867" s="139">
        <f t="shared" si="105"/>
        <v>17.98</v>
      </c>
      <c r="O867" s="140">
        <f t="shared" si="106"/>
        <v>1.0000000000000001E-5</v>
      </c>
      <c r="P867" s="189">
        <f t="shared" si="107"/>
        <v>0</v>
      </c>
      <c r="Q867" s="189">
        <f t="shared" si="108"/>
        <v>0</v>
      </c>
      <c r="R867" s="189">
        <f t="shared" si="109"/>
        <v>0</v>
      </c>
      <c r="S867" s="43" t="str">
        <f t="shared" si="110"/>
        <v>N</v>
      </c>
      <c r="T867" s="43">
        <f t="shared" si="111"/>
        <v>17.98</v>
      </c>
      <c r="U867" s="43">
        <f t="shared" si="112"/>
        <v>0</v>
      </c>
      <c r="V867" s="43">
        <f>IF(N867&lt;&gt;0,IF(N867=SVS,0,IF(N867=SVSg,0,IF(N867=Stundenverrechnungssatz!G908,0,IF(N867=Stundenverrechnungssatz!I908,0,IF(N867=Stundenverrechnungssatz!K908,0,IF(N867=Stundenverrechnungssatz!M908,0,1)))))))</f>
        <v>0</v>
      </c>
    </row>
    <row r="868" spans="1:23" s="44" customFormat="1" ht="15" customHeight="1" x14ac:dyDescent="0.2">
      <c r="A868" s="99">
        <v>863</v>
      </c>
      <c r="B868" s="99">
        <v>1</v>
      </c>
      <c r="C868" s="100" t="s">
        <v>640</v>
      </c>
      <c r="D868" s="100"/>
      <c r="E868" s="100" t="s">
        <v>641</v>
      </c>
      <c r="F868" s="100"/>
      <c r="G868" s="100" t="s">
        <v>648</v>
      </c>
      <c r="H868" s="100" t="s">
        <v>205</v>
      </c>
      <c r="I868" s="101">
        <v>3</v>
      </c>
      <c r="J868" s="144"/>
      <c r="K868" s="184" t="s">
        <v>33</v>
      </c>
      <c r="L868" s="138"/>
      <c r="M868" s="102">
        <v>0</v>
      </c>
      <c r="N868" s="139">
        <f t="shared" si="105"/>
        <v>17.98</v>
      </c>
      <c r="O868" s="140">
        <f t="shared" si="106"/>
        <v>1.0000000000000001E-5</v>
      </c>
      <c r="P868" s="189">
        <f t="shared" si="107"/>
        <v>0</v>
      </c>
      <c r="Q868" s="189">
        <f t="shared" si="108"/>
        <v>0</v>
      </c>
      <c r="R868" s="189">
        <f t="shared" si="109"/>
        <v>0</v>
      </c>
      <c r="S868" s="43" t="str">
        <f t="shared" si="110"/>
        <v>N</v>
      </c>
      <c r="T868" s="43">
        <f t="shared" si="111"/>
        <v>17.98</v>
      </c>
      <c r="U868" s="43">
        <f t="shared" si="112"/>
        <v>0</v>
      </c>
      <c r="V868" s="43">
        <f>IF(N868&lt;&gt;0,IF(N868=SVS,0,IF(N868=SVSg,0,IF(N868=Stundenverrechnungssatz!G909,0,IF(N868=Stundenverrechnungssatz!I909,0,IF(N868=Stundenverrechnungssatz!K909,0,IF(N868=Stundenverrechnungssatz!M909,0,1)))))))</f>
        <v>0</v>
      </c>
    </row>
    <row r="869" spans="1:23" s="45" customFormat="1" ht="15" customHeight="1" x14ac:dyDescent="0.2">
      <c r="A869" s="51">
        <v>864</v>
      </c>
      <c r="B869" s="99">
        <v>1</v>
      </c>
      <c r="C869" s="100" t="s">
        <v>640</v>
      </c>
      <c r="D869" s="100"/>
      <c r="E869" s="100" t="s">
        <v>641</v>
      </c>
      <c r="F869" s="100"/>
      <c r="G869" s="100" t="s">
        <v>649</v>
      </c>
      <c r="H869" s="100" t="s">
        <v>205</v>
      </c>
      <c r="I869" s="101">
        <v>4.49</v>
      </c>
      <c r="J869" s="144"/>
      <c r="K869" s="184" t="s">
        <v>33</v>
      </c>
      <c r="L869" s="138"/>
      <c r="M869" s="102">
        <v>0</v>
      </c>
      <c r="N869" s="139">
        <f t="shared" si="105"/>
        <v>17.98</v>
      </c>
      <c r="O869" s="140">
        <f t="shared" si="106"/>
        <v>1.0000000000000001E-5</v>
      </c>
      <c r="P869" s="189">
        <f t="shared" si="107"/>
        <v>0</v>
      </c>
      <c r="Q869" s="189">
        <f t="shared" si="108"/>
        <v>0</v>
      </c>
      <c r="R869" s="189">
        <f t="shared" si="109"/>
        <v>0</v>
      </c>
      <c r="S869" s="43" t="str">
        <f t="shared" si="110"/>
        <v>N</v>
      </c>
      <c r="T869" s="43">
        <f t="shared" si="111"/>
        <v>17.98</v>
      </c>
      <c r="U869" s="43">
        <f t="shared" si="112"/>
        <v>0</v>
      </c>
      <c r="V869" s="43">
        <f>IF(N869&lt;&gt;0,IF(N869=SVS,0,IF(N869=SVSg,0,IF(N869=Stundenverrechnungssatz!G910,0,IF(N869=Stundenverrechnungssatz!I910,0,IF(N869=Stundenverrechnungssatz!K910,0,IF(N869=Stundenverrechnungssatz!M910,0,1)))))))</f>
        <v>0</v>
      </c>
      <c r="W869" s="44"/>
    </row>
    <row r="870" spans="1:23" s="45" customFormat="1" ht="15" customHeight="1" x14ac:dyDescent="0.2">
      <c r="A870" s="99">
        <v>865</v>
      </c>
      <c r="B870" s="99">
        <v>1</v>
      </c>
      <c r="C870" s="100" t="s">
        <v>640</v>
      </c>
      <c r="D870" s="100"/>
      <c r="E870" s="100" t="s">
        <v>641</v>
      </c>
      <c r="F870" s="100"/>
      <c r="G870" s="100" t="s">
        <v>650</v>
      </c>
      <c r="H870" s="100" t="s">
        <v>205</v>
      </c>
      <c r="I870" s="101">
        <v>4.82</v>
      </c>
      <c r="J870" s="144"/>
      <c r="K870" s="184" t="s">
        <v>33</v>
      </c>
      <c r="L870" s="138"/>
      <c r="M870" s="102">
        <v>0</v>
      </c>
      <c r="N870" s="139">
        <f t="shared" si="105"/>
        <v>17.98</v>
      </c>
      <c r="O870" s="140">
        <f t="shared" si="106"/>
        <v>1.0000000000000001E-5</v>
      </c>
      <c r="P870" s="189">
        <f t="shared" si="107"/>
        <v>0</v>
      </c>
      <c r="Q870" s="189">
        <f t="shared" si="108"/>
        <v>0</v>
      </c>
      <c r="R870" s="189">
        <f t="shared" si="109"/>
        <v>0</v>
      </c>
      <c r="S870" s="43" t="str">
        <f t="shared" si="110"/>
        <v>N</v>
      </c>
      <c r="T870" s="43">
        <f t="shared" si="111"/>
        <v>17.98</v>
      </c>
      <c r="U870" s="43">
        <f t="shared" si="112"/>
        <v>0</v>
      </c>
      <c r="V870" s="43">
        <f>IF(N870&lt;&gt;0,IF(N870=SVS,0,IF(N870=SVSg,0,IF(N870=Stundenverrechnungssatz!G911,0,IF(N870=Stundenverrechnungssatz!I911,0,IF(N870=Stundenverrechnungssatz!K911,0,IF(N870=Stundenverrechnungssatz!M911,0,1)))))))</f>
        <v>0</v>
      </c>
      <c r="W870" s="44"/>
    </row>
    <row r="871" spans="1:23" s="45" customFormat="1" ht="15" customHeight="1" x14ac:dyDescent="0.2">
      <c r="A871" s="51">
        <v>866</v>
      </c>
      <c r="B871" s="99">
        <v>1</v>
      </c>
      <c r="C871" s="100" t="s">
        <v>640</v>
      </c>
      <c r="D871" s="100"/>
      <c r="E871" s="100" t="s">
        <v>641</v>
      </c>
      <c r="F871" s="100"/>
      <c r="G871" s="100" t="s">
        <v>651</v>
      </c>
      <c r="H871" s="100" t="s">
        <v>205</v>
      </c>
      <c r="I871" s="101">
        <v>3.05</v>
      </c>
      <c r="J871" s="144"/>
      <c r="K871" s="184" t="s">
        <v>33</v>
      </c>
      <c r="L871" s="138"/>
      <c r="M871" s="102">
        <v>0</v>
      </c>
      <c r="N871" s="139">
        <f t="shared" si="105"/>
        <v>17.98</v>
      </c>
      <c r="O871" s="140">
        <f t="shared" si="106"/>
        <v>1.0000000000000001E-5</v>
      </c>
      <c r="P871" s="189">
        <f t="shared" si="107"/>
        <v>0</v>
      </c>
      <c r="Q871" s="189">
        <f t="shared" si="108"/>
        <v>0</v>
      </c>
      <c r="R871" s="189">
        <f t="shared" si="109"/>
        <v>0</v>
      </c>
      <c r="S871" s="43" t="str">
        <f t="shared" si="110"/>
        <v>N</v>
      </c>
      <c r="T871" s="43">
        <f t="shared" si="111"/>
        <v>17.98</v>
      </c>
      <c r="U871" s="43">
        <f t="shared" si="112"/>
        <v>0</v>
      </c>
      <c r="V871" s="43">
        <f>IF(N871&lt;&gt;0,IF(N871=SVS,0,IF(N871=SVSg,0,IF(N871=Stundenverrechnungssatz!G912,0,IF(N871=Stundenverrechnungssatz!I912,0,IF(N871=Stundenverrechnungssatz!K912,0,IF(N871=Stundenverrechnungssatz!M912,0,1)))))))</f>
        <v>0</v>
      </c>
      <c r="W871" s="44"/>
    </row>
    <row r="872" spans="1:23" s="45" customFormat="1" ht="15" customHeight="1" x14ac:dyDescent="0.2">
      <c r="A872" s="99">
        <v>867</v>
      </c>
      <c r="B872" s="99">
        <v>1</v>
      </c>
      <c r="C872" s="100" t="s">
        <v>640</v>
      </c>
      <c r="D872" s="100"/>
      <c r="E872" s="100" t="s">
        <v>641</v>
      </c>
      <c r="F872" s="100" t="s">
        <v>507</v>
      </c>
      <c r="G872" s="100" t="s">
        <v>652</v>
      </c>
      <c r="H872" s="100" t="s">
        <v>221</v>
      </c>
      <c r="I872" s="101">
        <v>14.48</v>
      </c>
      <c r="J872" s="144"/>
      <c r="K872" s="184" t="s">
        <v>33</v>
      </c>
      <c r="L872" s="138"/>
      <c r="M872" s="102">
        <v>0</v>
      </c>
      <c r="N872" s="139">
        <f t="shared" si="105"/>
        <v>17.98</v>
      </c>
      <c r="O872" s="140">
        <f t="shared" si="106"/>
        <v>1.0000000000000001E-5</v>
      </c>
      <c r="P872" s="189">
        <f t="shared" si="107"/>
        <v>0</v>
      </c>
      <c r="Q872" s="189">
        <f t="shared" si="108"/>
        <v>0</v>
      </c>
      <c r="R872" s="189">
        <f t="shared" si="109"/>
        <v>0</v>
      </c>
      <c r="S872" s="43" t="str">
        <f t="shared" si="110"/>
        <v>N</v>
      </c>
      <c r="T872" s="43">
        <f t="shared" si="111"/>
        <v>17.98</v>
      </c>
      <c r="U872" s="43">
        <f t="shared" si="112"/>
        <v>0</v>
      </c>
      <c r="V872" s="43">
        <f>IF(N872&lt;&gt;0,IF(N872=SVS,0,IF(N872=SVSg,0,IF(N872=Stundenverrechnungssatz!G913,0,IF(N872=Stundenverrechnungssatz!I913,0,IF(N872=Stundenverrechnungssatz!K913,0,IF(N872=Stundenverrechnungssatz!M913,0,1)))))))</f>
        <v>0</v>
      </c>
      <c r="W872" s="44"/>
    </row>
    <row r="873" spans="1:23" s="45" customFormat="1" ht="15" customHeight="1" x14ac:dyDescent="0.2">
      <c r="A873" s="51">
        <v>868</v>
      </c>
      <c r="B873" s="99">
        <v>1</v>
      </c>
      <c r="C873" s="100" t="s">
        <v>640</v>
      </c>
      <c r="D873" s="100"/>
      <c r="E873" s="100" t="s">
        <v>641</v>
      </c>
      <c r="F873" s="100" t="s">
        <v>508</v>
      </c>
      <c r="G873" s="100" t="s">
        <v>652</v>
      </c>
      <c r="H873" s="100" t="s">
        <v>249</v>
      </c>
      <c r="I873" s="101">
        <v>21.36</v>
      </c>
      <c r="J873" s="144"/>
      <c r="K873" s="184" t="s">
        <v>33</v>
      </c>
      <c r="L873" s="138"/>
      <c r="M873" s="102">
        <v>0</v>
      </c>
      <c r="N873" s="139">
        <f t="shared" si="105"/>
        <v>17.98</v>
      </c>
      <c r="O873" s="140">
        <f t="shared" si="106"/>
        <v>1.0000000000000001E-5</v>
      </c>
      <c r="P873" s="189">
        <f t="shared" si="107"/>
        <v>0</v>
      </c>
      <c r="Q873" s="189">
        <f t="shared" si="108"/>
        <v>0</v>
      </c>
      <c r="R873" s="189">
        <f t="shared" si="109"/>
        <v>0</v>
      </c>
      <c r="S873" s="43" t="str">
        <f t="shared" si="110"/>
        <v>N</v>
      </c>
      <c r="T873" s="43">
        <f t="shared" si="111"/>
        <v>17.98</v>
      </c>
      <c r="U873" s="43">
        <f t="shared" si="112"/>
        <v>0</v>
      </c>
      <c r="V873" s="43">
        <f>IF(N873&lt;&gt;0,IF(N873=SVS,0,IF(N873=SVSg,0,IF(N873=Stundenverrechnungssatz!G914,0,IF(N873=Stundenverrechnungssatz!I914,0,IF(N873=Stundenverrechnungssatz!K914,0,IF(N873=Stundenverrechnungssatz!M914,0,1)))))))</f>
        <v>0</v>
      </c>
      <c r="W873" s="44"/>
    </row>
    <row r="874" spans="1:23" s="45" customFormat="1" ht="15" customHeight="1" x14ac:dyDescent="0.2">
      <c r="A874" s="99">
        <v>869</v>
      </c>
      <c r="B874" s="99">
        <v>1</v>
      </c>
      <c r="C874" s="100" t="s">
        <v>640</v>
      </c>
      <c r="D874" s="100"/>
      <c r="E874" s="100" t="s">
        <v>641</v>
      </c>
      <c r="F874" s="100"/>
      <c r="G874" s="100" t="s">
        <v>653</v>
      </c>
      <c r="H874" s="100" t="s">
        <v>643</v>
      </c>
      <c r="I874" s="101">
        <v>69.94</v>
      </c>
      <c r="J874" s="144"/>
      <c r="K874" s="184" t="s">
        <v>51</v>
      </c>
      <c r="L874" s="138"/>
      <c r="M874" s="102">
        <v>98.8</v>
      </c>
      <c r="N874" s="139">
        <f t="shared" si="105"/>
        <v>17.98</v>
      </c>
      <c r="O874" s="140" t="str">
        <f t="shared" si="106"/>
        <v/>
      </c>
      <c r="P874" s="189">
        <f t="shared" si="107"/>
        <v>6910.0719999999992</v>
      </c>
      <c r="Q874" s="189" t="e">
        <f t="shared" si="108"/>
        <v>#VALUE!</v>
      </c>
      <c r="R874" s="189" t="e">
        <f t="shared" si="109"/>
        <v>#VALUE!</v>
      </c>
      <c r="S874" s="43" t="str">
        <f t="shared" si="110"/>
        <v>F</v>
      </c>
      <c r="T874" s="43">
        <f t="shared" si="111"/>
        <v>17.98</v>
      </c>
      <c r="U874" s="43">
        <f t="shared" si="112"/>
        <v>0</v>
      </c>
      <c r="V874" s="43">
        <f>IF(N874&lt;&gt;0,IF(N874=SVS,0,IF(N874=SVSg,0,IF(N874=Stundenverrechnungssatz!G915,0,IF(N874=Stundenverrechnungssatz!I915,0,IF(N874=Stundenverrechnungssatz!K915,0,IF(N874=Stundenverrechnungssatz!M915,0,1)))))))</f>
        <v>0</v>
      </c>
      <c r="W874" s="44"/>
    </row>
    <row r="875" spans="1:23" s="45" customFormat="1" ht="15" customHeight="1" x14ac:dyDescent="0.2">
      <c r="A875" s="51">
        <v>870</v>
      </c>
      <c r="B875" s="99">
        <v>1</v>
      </c>
      <c r="C875" s="100" t="s">
        <v>640</v>
      </c>
      <c r="D875" s="100"/>
      <c r="E875" s="100" t="s">
        <v>641</v>
      </c>
      <c r="F875" s="100" t="s">
        <v>509</v>
      </c>
      <c r="G875" s="100" t="s">
        <v>652</v>
      </c>
      <c r="H875" s="100" t="s">
        <v>221</v>
      </c>
      <c r="I875" s="101">
        <v>17.11</v>
      </c>
      <c r="J875" s="144"/>
      <c r="K875" s="184" t="s">
        <v>33</v>
      </c>
      <c r="L875" s="138"/>
      <c r="M875" s="102">
        <v>0</v>
      </c>
      <c r="N875" s="139">
        <f t="shared" si="105"/>
        <v>17.98</v>
      </c>
      <c r="O875" s="140">
        <f t="shared" si="106"/>
        <v>1.0000000000000001E-5</v>
      </c>
      <c r="P875" s="189">
        <f t="shared" si="107"/>
        <v>0</v>
      </c>
      <c r="Q875" s="189">
        <f t="shared" si="108"/>
        <v>0</v>
      </c>
      <c r="R875" s="189">
        <f t="shared" si="109"/>
        <v>0</v>
      </c>
      <c r="S875" s="43" t="str">
        <f t="shared" si="110"/>
        <v>N</v>
      </c>
      <c r="T875" s="43">
        <f t="shared" si="111"/>
        <v>17.98</v>
      </c>
      <c r="U875" s="43">
        <f t="shared" si="112"/>
        <v>0</v>
      </c>
      <c r="V875" s="43">
        <f>IF(N875&lt;&gt;0,IF(N875=SVS,0,IF(N875=SVSg,0,IF(N875=Stundenverrechnungssatz!G916,0,IF(N875=Stundenverrechnungssatz!I916,0,IF(N875=Stundenverrechnungssatz!K916,0,IF(N875=Stundenverrechnungssatz!M916,0,1)))))))</f>
        <v>0</v>
      </c>
      <c r="W875" s="44"/>
    </row>
    <row r="876" spans="1:23" s="45" customFormat="1" ht="15" customHeight="1" x14ac:dyDescent="0.2">
      <c r="A876" s="99">
        <v>871</v>
      </c>
      <c r="B876" s="99">
        <v>1</v>
      </c>
      <c r="C876" s="100" t="s">
        <v>640</v>
      </c>
      <c r="D876" s="100"/>
      <c r="E876" s="100" t="s">
        <v>641</v>
      </c>
      <c r="F876" s="100" t="s">
        <v>510</v>
      </c>
      <c r="G876" s="100" t="s">
        <v>652</v>
      </c>
      <c r="H876" s="100" t="s">
        <v>249</v>
      </c>
      <c r="I876" s="101">
        <v>26.72</v>
      </c>
      <c r="J876" s="144"/>
      <c r="K876" s="184" t="s">
        <v>33</v>
      </c>
      <c r="L876" s="138"/>
      <c r="M876" s="102">
        <v>0</v>
      </c>
      <c r="N876" s="139">
        <f t="shared" si="105"/>
        <v>17.98</v>
      </c>
      <c r="O876" s="140">
        <f t="shared" si="106"/>
        <v>1.0000000000000001E-5</v>
      </c>
      <c r="P876" s="189">
        <f t="shared" si="107"/>
        <v>0</v>
      </c>
      <c r="Q876" s="189">
        <f t="shared" si="108"/>
        <v>0</v>
      </c>
      <c r="R876" s="189">
        <f t="shared" si="109"/>
        <v>0</v>
      </c>
      <c r="S876" s="43" t="str">
        <f t="shared" si="110"/>
        <v>N</v>
      </c>
      <c r="T876" s="43">
        <f t="shared" si="111"/>
        <v>17.98</v>
      </c>
      <c r="U876" s="43">
        <f t="shared" si="112"/>
        <v>0</v>
      </c>
      <c r="V876" s="43">
        <f>IF(N876&lt;&gt;0,IF(N876=SVS,0,IF(N876=SVSg,0,IF(N876=Stundenverrechnungssatz!G917,0,IF(N876=Stundenverrechnungssatz!I917,0,IF(N876=Stundenverrechnungssatz!K917,0,IF(N876=Stundenverrechnungssatz!M917,0,1)))))))</f>
        <v>0</v>
      </c>
      <c r="W876" s="44"/>
    </row>
    <row r="877" spans="1:23" s="45" customFormat="1" ht="15" customHeight="1" x14ac:dyDescent="0.2">
      <c r="A877" s="51">
        <v>872</v>
      </c>
      <c r="B877" s="99">
        <v>1</v>
      </c>
      <c r="C877" s="100" t="s">
        <v>640</v>
      </c>
      <c r="D877" s="100"/>
      <c r="E877" s="100" t="s">
        <v>641</v>
      </c>
      <c r="F877" s="100" t="s">
        <v>511</v>
      </c>
      <c r="G877" s="100" t="s">
        <v>652</v>
      </c>
      <c r="H877" s="100" t="s">
        <v>221</v>
      </c>
      <c r="I877" s="101">
        <v>13.52</v>
      </c>
      <c r="J877" s="144"/>
      <c r="K877" s="184" t="s">
        <v>33</v>
      </c>
      <c r="L877" s="138"/>
      <c r="M877" s="102">
        <v>0</v>
      </c>
      <c r="N877" s="139">
        <f t="shared" si="105"/>
        <v>17.98</v>
      </c>
      <c r="O877" s="140">
        <f t="shared" si="106"/>
        <v>1.0000000000000001E-5</v>
      </c>
      <c r="P877" s="189">
        <f t="shared" si="107"/>
        <v>0</v>
      </c>
      <c r="Q877" s="189">
        <f t="shared" si="108"/>
        <v>0</v>
      </c>
      <c r="R877" s="189">
        <f t="shared" si="109"/>
        <v>0</v>
      </c>
      <c r="S877" s="43" t="str">
        <f t="shared" si="110"/>
        <v>N</v>
      </c>
      <c r="T877" s="43">
        <f t="shared" si="111"/>
        <v>17.98</v>
      </c>
      <c r="U877" s="43">
        <f t="shared" si="112"/>
        <v>0</v>
      </c>
      <c r="V877" s="43">
        <f>IF(N877&lt;&gt;0,IF(N877=SVS,0,IF(N877=SVSg,0,IF(N877=Stundenverrechnungssatz!G918,0,IF(N877=Stundenverrechnungssatz!I918,0,IF(N877=Stundenverrechnungssatz!K918,0,IF(N877=Stundenverrechnungssatz!M918,0,1)))))))</f>
        <v>0</v>
      </c>
      <c r="W877" s="44"/>
    </row>
    <row r="878" spans="1:23" s="45" customFormat="1" ht="15" customHeight="1" x14ac:dyDescent="0.2">
      <c r="A878" s="99">
        <v>873</v>
      </c>
      <c r="B878" s="99">
        <v>1</v>
      </c>
      <c r="C878" s="100" t="s">
        <v>640</v>
      </c>
      <c r="D878" s="100"/>
      <c r="E878" s="100" t="s">
        <v>641</v>
      </c>
      <c r="F878" s="100" t="s">
        <v>512</v>
      </c>
      <c r="G878" s="100" t="s">
        <v>37</v>
      </c>
      <c r="H878" s="100" t="s">
        <v>249</v>
      </c>
      <c r="I878" s="101">
        <v>15.16</v>
      </c>
      <c r="J878" s="144"/>
      <c r="K878" s="184" t="s">
        <v>33</v>
      </c>
      <c r="L878" s="138"/>
      <c r="M878" s="102">
        <v>0</v>
      </c>
      <c r="N878" s="139">
        <f t="shared" si="105"/>
        <v>17.98</v>
      </c>
      <c r="O878" s="140">
        <f t="shared" si="106"/>
        <v>1.0000000000000001E-5</v>
      </c>
      <c r="P878" s="189">
        <f t="shared" si="107"/>
        <v>0</v>
      </c>
      <c r="Q878" s="189">
        <f t="shared" si="108"/>
        <v>0</v>
      </c>
      <c r="R878" s="189">
        <f t="shared" si="109"/>
        <v>0</v>
      </c>
      <c r="S878" s="43" t="str">
        <f t="shared" si="110"/>
        <v>N</v>
      </c>
      <c r="T878" s="43">
        <f t="shared" si="111"/>
        <v>17.98</v>
      </c>
      <c r="U878" s="43">
        <f t="shared" si="112"/>
        <v>0</v>
      </c>
      <c r="V878" s="43">
        <f>IF(N878&lt;&gt;0,IF(N878=SVS,0,IF(N878=SVSg,0,IF(N878=Stundenverrechnungssatz!G919,0,IF(N878=Stundenverrechnungssatz!I919,0,IF(N878=Stundenverrechnungssatz!K919,0,IF(N878=Stundenverrechnungssatz!M919,0,1)))))))</f>
        <v>0</v>
      </c>
      <c r="W878" s="44"/>
    </row>
    <row r="879" spans="1:23" s="45" customFormat="1" ht="15" customHeight="1" x14ac:dyDescent="0.2">
      <c r="A879" s="51">
        <v>874</v>
      </c>
      <c r="B879" s="99">
        <v>1</v>
      </c>
      <c r="C879" s="100" t="s">
        <v>640</v>
      </c>
      <c r="D879" s="100"/>
      <c r="E879" s="100" t="s">
        <v>641</v>
      </c>
      <c r="F879" s="100" t="s">
        <v>514</v>
      </c>
      <c r="G879" s="100" t="s">
        <v>652</v>
      </c>
      <c r="H879" s="100" t="s">
        <v>221</v>
      </c>
      <c r="I879" s="101">
        <v>13.21</v>
      </c>
      <c r="J879" s="144"/>
      <c r="K879" s="184" t="s">
        <v>33</v>
      </c>
      <c r="L879" s="138"/>
      <c r="M879" s="102">
        <v>0</v>
      </c>
      <c r="N879" s="139">
        <f t="shared" si="105"/>
        <v>17.98</v>
      </c>
      <c r="O879" s="140">
        <f t="shared" si="106"/>
        <v>1.0000000000000001E-5</v>
      </c>
      <c r="P879" s="189">
        <f t="shared" si="107"/>
        <v>0</v>
      </c>
      <c r="Q879" s="189">
        <f t="shared" si="108"/>
        <v>0</v>
      </c>
      <c r="R879" s="189">
        <f t="shared" si="109"/>
        <v>0</v>
      </c>
      <c r="S879" s="43" t="str">
        <f t="shared" si="110"/>
        <v>N</v>
      </c>
      <c r="T879" s="43">
        <f t="shared" si="111"/>
        <v>17.98</v>
      </c>
      <c r="U879" s="43">
        <f t="shared" si="112"/>
        <v>0</v>
      </c>
      <c r="V879" s="43">
        <f>IF(N879&lt;&gt;0,IF(N879=SVS,0,IF(N879=SVSg,0,IF(N879=Stundenverrechnungssatz!G920,0,IF(N879=Stundenverrechnungssatz!I920,0,IF(N879=Stundenverrechnungssatz!K920,0,IF(N879=Stundenverrechnungssatz!M920,0,1)))))))</f>
        <v>0</v>
      </c>
      <c r="W879" s="44"/>
    </row>
    <row r="880" spans="1:23" s="45" customFormat="1" ht="15" customHeight="1" x14ac:dyDescent="0.2">
      <c r="A880" s="99">
        <v>875</v>
      </c>
      <c r="B880" s="99">
        <v>1</v>
      </c>
      <c r="C880" s="100" t="s">
        <v>640</v>
      </c>
      <c r="D880" s="100"/>
      <c r="E880" s="100" t="s">
        <v>641</v>
      </c>
      <c r="F880" s="100" t="s">
        <v>516</v>
      </c>
      <c r="G880" s="100" t="s">
        <v>37</v>
      </c>
      <c r="H880" s="100" t="s">
        <v>249</v>
      </c>
      <c r="I880" s="101">
        <v>29.04</v>
      </c>
      <c r="J880" s="144"/>
      <c r="K880" s="184" t="s">
        <v>33</v>
      </c>
      <c r="L880" s="138"/>
      <c r="M880" s="102">
        <v>0</v>
      </c>
      <c r="N880" s="139">
        <f t="shared" si="105"/>
        <v>17.98</v>
      </c>
      <c r="O880" s="140">
        <f t="shared" si="106"/>
        <v>1.0000000000000001E-5</v>
      </c>
      <c r="P880" s="189">
        <f t="shared" si="107"/>
        <v>0</v>
      </c>
      <c r="Q880" s="189">
        <f t="shared" si="108"/>
        <v>0</v>
      </c>
      <c r="R880" s="189">
        <f t="shared" si="109"/>
        <v>0</v>
      </c>
      <c r="S880" s="43" t="str">
        <f t="shared" si="110"/>
        <v>N</v>
      </c>
      <c r="T880" s="43">
        <f t="shared" si="111"/>
        <v>17.98</v>
      </c>
      <c r="U880" s="43">
        <f t="shared" si="112"/>
        <v>0</v>
      </c>
      <c r="V880" s="43">
        <f>IF(N880&lt;&gt;0,IF(N880=SVS,0,IF(N880=SVSg,0,IF(N880=Stundenverrechnungssatz!G921,0,IF(N880=Stundenverrechnungssatz!I921,0,IF(N880=Stundenverrechnungssatz!K921,0,IF(N880=Stundenverrechnungssatz!M921,0,1)))))))</f>
        <v>0</v>
      </c>
      <c r="W880" s="44"/>
    </row>
    <row r="881" spans="1:23" s="44" customFormat="1" ht="15" customHeight="1" x14ac:dyDescent="0.2">
      <c r="A881" s="51">
        <v>876</v>
      </c>
      <c r="B881" s="99">
        <v>1</v>
      </c>
      <c r="C881" s="100" t="s">
        <v>640</v>
      </c>
      <c r="D881" s="100"/>
      <c r="E881" s="100" t="s">
        <v>641</v>
      </c>
      <c r="F881" s="100" t="s">
        <v>517</v>
      </c>
      <c r="G881" s="100" t="s">
        <v>654</v>
      </c>
      <c r="H881" s="100" t="s">
        <v>221</v>
      </c>
      <c r="I881" s="101">
        <v>10.11</v>
      </c>
      <c r="J881" s="144"/>
      <c r="K881" s="184" t="s">
        <v>33</v>
      </c>
      <c r="L881" s="138"/>
      <c r="M881" s="102">
        <v>0</v>
      </c>
      <c r="N881" s="139">
        <f t="shared" si="105"/>
        <v>17.98</v>
      </c>
      <c r="O881" s="140">
        <f t="shared" si="106"/>
        <v>1.0000000000000001E-5</v>
      </c>
      <c r="P881" s="189">
        <f t="shared" si="107"/>
        <v>0</v>
      </c>
      <c r="Q881" s="189">
        <f t="shared" si="108"/>
        <v>0</v>
      </c>
      <c r="R881" s="189">
        <f t="shared" si="109"/>
        <v>0</v>
      </c>
      <c r="S881" s="43" t="str">
        <f t="shared" si="110"/>
        <v>N</v>
      </c>
      <c r="T881" s="43">
        <f t="shared" si="111"/>
        <v>17.98</v>
      </c>
      <c r="U881" s="43">
        <f t="shared" si="112"/>
        <v>0</v>
      </c>
      <c r="V881" s="43">
        <f>IF(N881&lt;&gt;0,IF(N881=SVS,0,IF(N881=SVSg,0,IF(N881=Stundenverrechnungssatz!G922,0,IF(N881=Stundenverrechnungssatz!I922,0,IF(N881=Stundenverrechnungssatz!K922,0,IF(N881=Stundenverrechnungssatz!M922,0,1)))))))</f>
        <v>0</v>
      </c>
    </row>
    <row r="882" spans="1:23" s="44" customFormat="1" ht="15" customHeight="1" x14ac:dyDescent="0.2">
      <c r="A882" s="99">
        <v>877</v>
      </c>
      <c r="B882" s="99">
        <v>1</v>
      </c>
      <c r="C882" s="100" t="s">
        <v>640</v>
      </c>
      <c r="D882" s="100"/>
      <c r="E882" s="100" t="s">
        <v>641</v>
      </c>
      <c r="F882" s="100" t="s">
        <v>518</v>
      </c>
      <c r="G882" s="100" t="s">
        <v>655</v>
      </c>
      <c r="H882" s="100" t="s">
        <v>249</v>
      </c>
      <c r="I882" s="101">
        <v>29.04</v>
      </c>
      <c r="J882" s="144"/>
      <c r="K882" s="184" t="s">
        <v>33</v>
      </c>
      <c r="L882" s="138"/>
      <c r="M882" s="102">
        <v>0</v>
      </c>
      <c r="N882" s="139">
        <f t="shared" si="105"/>
        <v>17.98</v>
      </c>
      <c r="O882" s="140">
        <f t="shared" si="106"/>
        <v>1.0000000000000001E-5</v>
      </c>
      <c r="P882" s="189">
        <f t="shared" si="107"/>
        <v>0</v>
      </c>
      <c r="Q882" s="189">
        <f t="shared" si="108"/>
        <v>0</v>
      </c>
      <c r="R882" s="189">
        <f t="shared" si="109"/>
        <v>0</v>
      </c>
      <c r="S882" s="43" t="str">
        <f t="shared" si="110"/>
        <v>N</v>
      </c>
      <c r="T882" s="43">
        <f t="shared" si="111"/>
        <v>17.98</v>
      </c>
      <c r="U882" s="43">
        <f t="shared" si="112"/>
        <v>0</v>
      </c>
      <c r="V882" s="43">
        <f>IF(N882&lt;&gt;0,IF(N882=SVS,0,IF(N882=SVSg,0,IF(N882=Stundenverrechnungssatz!G923,0,IF(N882=Stundenverrechnungssatz!I923,0,IF(N882=Stundenverrechnungssatz!K923,0,IF(N882=Stundenverrechnungssatz!M923,0,1)))))))</f>
        <v>0</v>
      </c>
    </row>
    <row r="883" spans="1:23" s="44" customFormat="1" ht="15" customHeight="1" x14ac:dyDescent="0.2">
      <c r="A883" s="51">
        <v>878</v>
      </c>
      <c r="B883" s="99">
        <v>1</v>
      </c>
      <c r="C883" s="100" t="s">
        <v>640</v>
      </c>
      <c r="D883" s="100"/>
      <c r="E883" s="100" t="s">
        <v>641</v>
      </c>
      <c r="F883" s="100" t="s">
        <v>519</v>
      </c>
      <c r="G883" s="100" t="s">
        <v>656</v>
      </c>
      <c r="H883" s="100" t="s">
        <v>221</v>
      </c>
      <c r="I883" s="101">
        <v>27.43</v>
      </c>
      <c r="J883" s="144"/>
      <c r="K883" s="184" t="s">
        <v>33</v>
      </c>
      <c r="L883" s="138"/>
      <c r="M883" s="102">
        <v>0</v>
      </c>
      <c r="N883" s="139">
        <f t="shared" si="105"/>
        <v>17.98</v>
      </c>
      <c r="O883" s="140">
        <f t="shared" si="106"/>
        <v>1.0000000000000001E-5</v>
      </c>
      <c r="P883" s="189">
        <f t="shared" si="107"/>
        <v>0</v>
      </c>
      <c r="Q883" s="189">
        <f t="shared" si="108"/>
        <v>0</v>
      </c>
      <c r="R883" s="189">
        <f t="shared" si="109"/>
        <v>0</v>
      </c>
      <c r="S883" s="43" t="str">
        <f t="shared" si="110"/>
        <v>N</v>
      </c>
      <c r="T883" s="43">
        <f t="shared" si="111"/>
        <v>17.98</v>
      </c>
      <c r="U883" s="43">
        <f t="shared" si="112"/>
        <v>0</v>
      </c>
      <c r="V883" s="43">
        <f>IF(N883&lt;&gt;0,IF(N883=SVS,0,IF(N883=SVSg,0,IF(N883=Stundenverrechnungssatz!G924,0,IF(N883=Stundenverrechnungssatz!I924,0,IF(N883=Stundenverrechnungssatz!K924,0,IF(N883=Stundenverrechnungssatz!M924,0,1)))))))</f>
        <v>0</v>
      </c>
    </row>
    <row r="884" spans="1:23" s="45" customFormat="1" ht="15" customHeight="1" x14ac:dyDescent="0.2">
      <c r="A884" s="99">
        <v>879</v>
      </c>
      <c r="B884" s="99">
        <v>1</v>
      </c>
      <c r="C884" s="100" t="s">
        <v>640</v>
      </c>
      <c r="D884" s="100"/>
      <c r="E884" s="100" t="s">
        <v>641</v>
      </c>
      <c r="F884" s="100"/>
      <c r="G884" s="100" t="s">
        <v>657</v>
      </c>
      <c r="H884" s="100" t="s">
        <v>205</v>
      </c>
      <c r="I884" s="101">
        <v>4.38</v>
      </c>
      <c r="J884" s="144"/>
      <c r="K884" s="184" t="s">
        <v>32</v>
      </c>
      <c r="L884" s="138"/>
      <c r="M884" s="102">
        <v>247.01</v>
      </c>
      <c r="N884" s="139">
        <f t="shared" si="105"/>
        <v>17.98</v>
      </c>
      <c r="O884" s="140" t="str">
        <f t="shared" si="106"/>
        <v/>
      </c>
      <c r="P884" s="189">
        <f t="shared" si="107"/>
        <v>1081.9038</v>
      </c>
      <c r="Q884" s="189" t="e">
        <f t="shared" si="108"/>
        <v>#VALUE!</v>
      </c>
      <c r="R884" s="189" t="e">
        <f t="shared" si="109"/>
        <v>#VALUE!</v>
      </c>
      <c r="S884" s="43" t="str">
        <f t="shared" si="110"/>
        <v>C</v>
      </c>
      <c r="T884" s="43">
        <f t="shared" si="111"/>
        <v>17.98</v>
      </c>
      <c r="U884" s="43">
        <f t="shared" si="112"/>
        <v>0</v>
      </c>
      <c r="V884" s="43">
        <f>IF(N884&lt;&gt;0,IF(N884=SVS,0,IF(N884=SVSg,0,IF(N884=Stundenverrechnungssatz!G925,0,IF(N884=Stundenverrechnungssatz!I925,0,IF(N884=Stundenverrechnungssatz!K925,0,IF(N884=Stundenverrechnungssatz!M925,0,1)))))))</f>
        <v>0</v>
      </c>
      <c r="W884" s="44"/>
    </row>
    <row r="885" spans="1:23" s="45" customFormat="1" ht="15" customHeight="1" x14ac:dyDescent="0.2">
      <c r="A885" s="51">
        <v>880</v>
      </c>
      <c r="B885" s="99">
        <v>1</v>
      </c>
      <c r="C885" s="100" t="s">
        <v>640</v>
      </c>
      <c r="D885" s="100"/>
      <c r="E885" s="100" t="s">
        <v>658</v>
      </c>
      <c r="F885" s="100"/>
      <c r="G885" s="100" t="s">
        <v>659</v>
      </c>
      <c r="H885" s="100" t="s">
        <v>205</v>
      </c>
      <c r="I885" s="101">
        <v>4.45</v>
      </c>
      <c r="J885" s="144"/>
      <c r="K885" s="184" t="s">
        <v>32</v>
      </c>
      <c r="L885" s="138"/>
      <c r="M885" s="102">
        <v>247.01</v>
      </c>
      <c r="N885" s="139">
        <f t="shared" si="105"/>
        <v>17.98</v>
      </c>
      <c r="O885" s="140" t="str">
        <f t="shared" si="106"/>
        <v/>
      </c>
      <c r="P885" s="189">
        <f t="shared" si="107"/>
        <v>1099.1945000000001</v>
      </c>
      <c r="Q885" s="189" t="e">
        <f t="shared" si="108"/>
        <v>#VALUE!</v>
      </c>
      <c r="R885" s="189" t="e">
        <f t="shared" si="109"/>
        <v>#VALUE!</v>
      </c>
      <c r="S885" s="43" t="str">
        <f t="shared" si="110"/>
        <v>C</v>
      </c>
      <c r="T885" s="43">
        <f t="shared" si="111"/>
        <v>17.98</v>
      </c>
      <c r="U885" s="43">
        <f t="shared" si="112"/>
        <v>0</v>
      </c>
      <c r="V885" s="43">
        <f>IF(N885&lt;&gt;0,IF(N885=SVS,0,IF(N885=SVSg,0,IF(N885=Stundenverrechnungssatz!G926,0,IF(N885=Stundenverrechnungssatz!I926,0,IF(N885=Stundenverrechnungssatz!K926,0,IF(N885=Stundenverrechnungssatz!M926,0,1)))))))</f>
        <v>0</v>
      </c>
      <c r="W885" s="44"/>
    </row>
    <row r="886" spans="1:23" s="45" customFormat="1" ht="15" customHeight="1" x14ac:dyDescent="0.2">
      <c r="A886" s="99">
        <v>881</v>
      </c>
      <c r="B886" s="99">
        <v>1</v>
      </c>
      <c r="C886" s="100" t="s">
        <v>640</v>
      </c>
      <c r="D886" s="100"/>
      <c r="E886" s="100" t="s">
        <v>641</v>
      </c>
      <c r="F886" s="100"/>
      <c r="G886" s="100" t="s">
        <v>660</v>
      </c>
      <c r="H886" s="100" t="s">
        <v>205</v>
      </c>
      <c r="I886" s="101">
        <v>2.44</v>
      </c>
      <c r="J886" s="144"/>
      <c r="K886" s="184" t="s">
        <v>32</v>
      </c>
      <c r="L886" s="138"/>
      <c r="M886" s="102">
        <v>247.01</v>
      </c>
      <c r="N886" s="139">
        <f t="shared" si="105"/>
        <v>17.98</v>
      </c>
      <c r="O886" s="140" t="str">
        <f t="shared" si="106"/>
        <v/>
      </c>
      <c r="P886" s="189">
        <f t="shared" si="107"/>
        <v>602.70439999999996</v>
      </c>
      <c r="Q886" s="189" t="e">
        <f t="shared" si="108"/>
        <v>#VALUE!</v>
      </c>
      <c r="R886" s="189" t="e">
        <f t="shared" si="109"/>
        <v>#VALUE!</v>
      </c>
      <c r="S886" s="43" t="str">
        <f t="shared" si="110"/>
        <v>C</v>
      </c>
      <c r="T886" s="43">
        <f t="shared" si="111"/>
        <v>17.98</v>
      </c>
      <c r="U886" s="43">
        <f t="shared" si="112"/>
        <v>0</v>
      </c>
      <c r="V886" s="43">
        <f>IF(N886&lt;&gt;0,IF(N886=SVS,0,IF(N886=SVSg,0,IF(N886=Stundenverrechnungssatz!G927,0,IF(N886=Stundenverrechnungssatz!I927,0,IF(N886=Stundenverrechnungssatz!K927,0,IF(N886=Stundenverrechnungssatz!M927,0,1)))))))</f>
        <v>0</v>
      </c>
      <c r="W886" s="44"/>
    </row>
    <row r="887" spans="1:23" s="45" customFormat="1" ht="15" customHeight="1" x14ac:dyDescent="0.2">
      <c r="A887" s="51">
        <v>882</v>
      </c>
      <c r="B887" s="99">
        <v>1</v>
      </c>
      <c r="C887" s="100" t="s">
        <v>640</v>
      </c>
      <c r="D887" s="100"/>
      <c r="E887" s="100" t="s">
        <v>641</v>
      </c>
      <c r="F887" s="100" t="s">
        <v>521</v>
      </c>
      <c r="G887" s="100" t="s">
        <v>661</v>
      </c>
      <c r="H887" s="100" t="s">
        <v>249</v>
      </c>
      <c r="I887" s="101">
        <v>101.13</v>
      </c>
      <c r="J887" s="144"/>
      <c r="K887" s="184" t="s">
        <v>33</v>
      </c>
      <c r="L887" s="138"/>
      <c r="M887" s="102">
        <v>0</v>
      </c>
      <c r="N887" s="139">
        <f t="shared" si="105"/>
        <v>17.98</v>
      </c>
      <c r="O887" s="140">
        <f t="shared" si="106"/>
        <v>1.0000000000000001E-5</v>
      </c>
      <c r="P887" s="189">
        <f t="shared" si="107"/>
        <v>0</v>
      </c>
      <c r="Q887" s="189">
        <f t="shared" si="108"/>
        <v>0</v>
      </c>
      <c r="R887" s="189">
        <f t="shared" si="109"/>
        <v>0</v>
      </c>
      <c r="S887" s="43" t="str">
        <f t="shared" si="110"/>
        <v>N</v>
      </c>
      <c r="T887" s="43">
        <f t="shared" si="111"/>
        <v>17.98</v>
      </c>
      <c r="U887" s="43">
        <f t="shared" si="112"/>
        <v>0</v>
      </c>
      <c r="V887" s="43">
        <f>IF(N887&lt;&gt;0,IF(N887=SVS,0,IF(N887=SVSg,0,IF(N887=Stundenverrechnungssatz!G928,0,IF(N887=Stundenverrechnungssatz!I928,0,IF(N887=Stundenverrechnungssatz!K928,0,IF(N887=Stundenverrechnungssatz!M928,0,1)))))))</f>
        <v>0</v>
      </c>
      <c r="W887" s="44"/>
    </row>
    <row r="888" spans="1:23" s="45" customFormat="1" ht="15" customHeight="1" x14ac:dyDescent="0.2">
      <c r="A888" s="99">
        <v>883</v>
      </c>
      <c r="B888" s="99">
        <v>1</v>
      </c>
      <c r="C888" s="100" t="s">
        <v>640</v>
      </c>
      <c r="D888" s="100"/>
      <c r="E888" s="100" t="s">
        <v>641</v>
      </c>
      <c r="F888" s="100" t="s">
        <v>522</v>
      </c>
      <c r="G888" s="100" t="s">
        <v>652</v>
      </c>
      <c r="H888" s="100" t="s">
        <v>221</v>
      </c>
      <c r="I888" s="101">
        <v>45.37</v>
      </c>
      <c r="J888" s="144"/>
      <c r="K888" s="184" t="s">
        <v>33</v>
      </c>
      <c r="L888" s="138"/>
      <c r="M888" s="102">
        <v>0</v>
      </c>
      <c r="N888" s="139">
        <f t="shared" si="105"/>
        <v>17.98</v>
      </c>
      <c r="O888" s="140">
        <f t="shared" si="106"/>
        <v>1.0000000000000001E-5</v>
      </c>
      <c r="P888" s="189">
        <f t="shared" si="107"/>
        <v>0</v>
      </c>
      <c r="Q888" s="189">
        <f t="shared" si="108"/>
        <v>0</v>
      </c>
      <c r="R888" s="189">
        <f t="shared" si="109"/>
        <v>0</v>
      </c>
      <c r="S888" s="43" t="str">
        <f t="shared" si="110"/>
        <v>N</v>
      </c>
      <c r="T888" s="43">
        <f t="shared" si="111"/>
        <v>17.98</v>
      </c>
      <c r="U888" s="43">
        <f t="shared" si="112"/>
        <v>0</v>
      </c>
      <c r="V888" s="43">
        <f>IF(N888&lt;&gt;0,IF(N888=SVS,0,IF(N888=SVSg,0,IF(N888=Stundenverrechnungssatz!G929,0,IF(N888=Stundenverrechnungssatz!I929,0,IF(N888=Stundenverrechnungssatz!K929,0,IF(N888=Stundenverrechnungssatz!M929,0,1)))))))</f>
        <v>0</v>
      </c>
      <c r="W888" s="44"/>
    </row>
    <row r="889" spans="1:23" s="45" customFormat="1" ht="15" customHeight="1" x14ac:dyDescent="0.2">
      <c r="A889" s="51">
        <v>884</v>
      </c>
      <c r="B889" s="99">
        <v>1</v>
      </c>
      <c r="C889" s="100" t="s">
        <v>640</v>
      </c>
      <c r="D889" s="100"/>
      <c r="E889" s="100" t="s">
        <v>641</v>
      </c>
      <c r="F889" s="100"/>
      <c r="G889" s="100" t="s">
        <v>491</v>
      </c>
      <c r="H889" s="100" t="s">
        <v>240</v>
      </c>
      <c r="I889" s="101">
        <v>27.72</v>
      </c>
      <c r="J889" s="144"/>
      <c r="K889" s="184" t="s">
        <v>49</v>
      </c>
      <c r="L889" s="138"/>
      <c r="M889" s="102">
        <v>247.01</v>
      </c>
      <c r="N889" s="139">
        <f t="shared" si="105"/>
        <v>17.98</v>
      </c>
      <c r="O889" s="140" t="str">
        <f t="shared" si="106"/>
        <v/>
      </c>
      <c r="P889" s="189">
        <f t="shared" si="107"/>
        <v>6847.1171999999997</v>
      </c>
      <c r="Q889" s="189" t="e">
        <f t="shared" si="108"/>
        <v>#VALUE!</v>
      </c>
      <c r="R889" s="189" t="e">
        <f t="shared" si="109"/>
        <v>#VALUE!</v>
      </c>
      <c r="S889" s="43" t="str">
        <f t="shared" si="110"/>
        <v>E</v>
      </c>
      <c r="T889" s="43">
        <f t="shared" si="111"/>
        <v>17.98</v>
      </c>
      <c r="U889" s="43">
        <f t="shared" si="112"/>
        <v>0</v>
      </c>
      <c r="V889" s="43">
        <f>IF(N889&lt;&gt;0,IF(N889=SVS,0,IF(N889=SVSg,0,IF(N889=Stundenverrechnungssatz!G930,0,IF(N889=Stundenverrechnungssatz!I930,0,IF(N889=Stundenverrechnungssatz!K930,0,IF(N889=Stundenverrechnungssatz!M930,0,1)))))))</f>
        <v>0</v>
      </c>
      <c r="W889" s="44"/>
    </row>
    <row r="890" spans="1:23" s="45" customFormat="1" ht="15" customHeight="1" x14ac:dyDescent="0.2">
      <c r="A890" s="99">
        <v>885</v>
      </c>
      <c r="B890" s="99">
        <v>1</v>
      </c>
      <c r="C890" s="100" t="s">
        <v>640</v>
      </c>
      <c r="D890" s="100"/>
      <c r="E890" s="100" t="s">
        <v>320</v>
      </c>
      <c r="F890" s="100"/>
      <c r="G890" s="100" t="s">
        <v>662</v>
      </c>
      <c r="H890" s="100" t="s">
        <v>240</v>
      </c>
      <c r="I890" s="101">
        <v>21.11</v>
      </c>
      <c r="J890" s="144"/>
      <c r="K890" s="184" t="s">
        <v>49</v>
      </c>
      <c r="L890" s="138"/>
      <c r="M890" s="102">
        <v>247.01</v>
      </c>
      <c r="N890" s="139">
        <f t="shared" si="105"/>
        <v>17.98</v>
      </c>
      <c r="O890" s="140" t="str">
        <f t="shared" si="106"/>
        <v/>
      </c>
      <c r="P890" s="189">
        <f t="shared" si="107"/>
        <v>5214.3810999999996</v>
      </c>
      <c r="Q890" s="189" t="e">
        <f t="shared" si="108"/>
        <v>#VALUE!</v>
      </c>
      <c r="R890" s="189" t="e">
        <f t="shared" si="109"/>
        <v>#VALUE!</v>
      </c>
      <c r="S890" s="43" t="str">
        <f t="shared" si="110"/>
        <v>E</v>
      </c>
      <c r="T890" s="43">
        <f t="shared" si="111"/>
        <v>17.98</v>
      </c>
      <c r="U890" s="43">
        <f t="shared" si="112"/>
        <v>0</v>
      </c>
      <c r="V890" s="43">
        <f>IF(N890&lt;&gt;0,IF(N890=SVS,0,IF(N890=SVSg,0,IF(N890=Stundenverrechnungssatz!G931,0,IF(N890=Stundenverrechnungssatz!I931,0,IF(N890=Stundenverrechnungssatz!K931,0,IF(N890=Stundenverrechnungssatz!M931,0,1)))))))</f>
        <v>0</v>
      </c>
      <c r="W890" s="44"/>
    </row>
    <row r="891" spans="1:23" s="45" customFormat="1" ht="15" customHeight="1" x14ac:dyDescent="0.2">
      <c r="A891" s="51">
        <v>886</v>
      </c>
      <c r="B891" s="99">
        <v>1</v>
      </c>
      <c r="C891" s="100" t="s">
        <v>640</v>
      </c>
      <c r="D891" s="100"/>
      <c r="E891" s="100" t="s">
        <v>320</v>
      </c>
      <c r="F891" s="100"/>
      <c r="G891" s="100" t="s">
        <v>555</v>
      </c>
      <c r="H891" s="100" t="s">
        <v>643</v>
      </c>
      <c r="I891" s="101">
        <v>92.55</v>
      </c>
      <c r="J891" s="144"/>
      <c r="K891" s="184" t="s">
        <v>49</v>
      </c>
      <c r="L891" s="138"/>
      <c r="M891" s="102">
        <v>247.01</v>
      </c>
      <c r="N891" s="139">
        <f t="shared" si="105"/>
        <v>17.98</v>
      </c>
      <c r="O891" s="140" t="str">
        <f t="shared" si="106"/>
        <v/>
      </c>
      <c r="P891" s="189">
        <f t="shared" si="107"/>
        <v>22860.7755</v>
      </c>
      <c r="Q891" s="189" t="e">
        <f t="shared" si="108"/>
        <v>#VALUE!</v>
      </c>
      <c r="R891" s="189" t="e">
        <f t="shared" si="109"/>
        <v>#VALUE!</v>
      </c>
      <c r="S891" s="43" t="str">
        <f t="shared" si="110"/>
        <v>E</v>
      </c>
      <c r="T891" s="43">
        <f t="shared" si="111"/>
        <v>17.98</v>
      </c>
      <c r="U891" s="43">
        <f t="shared" si="112"/>
        <v>0</v>
      </c>
      <c r="V891" s="43">
        <f>IF(N891&lt;&gt;0,IF(N891=SVS,0,IF(N891=SVSg,0,IF(N891=Stundenverrechnungssatz!G932,0,IF(N891=Stundenverrechnungssatz!I932,0,IF(N891=Stundenverrechnungssatz!K932,0,IF(N891=Stundenverrechnungssatz!M932,0,1)))))))</f>
        <v>0</v>
      </c>
      <c r="W891" s="44"/>
    </row>
    <row r="892" spans="1:23" s="45" customFormat="1" ht="15" customHeight="1" x14ac:dyDescent="0.2">
      <c r="A892" s="99">
        <v>887</v>
      </c>
      <c r="B892" s="99">
        <v>1</v>
      </c>
      <c r="C892" s="100" t="s">
        <v>640</v>
      </c>
      <c r="D892" s="100"/>
      <c r="E892" s="100" t="s">
        <v>320</v>
      </c>
      <c r="F892" s="100"/>
      <c r="G892" s="100" t="s">
        <v>663</v>
      </c>
      <c r="H892" s="100" t="s">
        <v>240</v>
      </c>
      <c r="I892" s="101">
        <v>17</v>
      </c>
      <c r="J892" s="144"/>
      <c r="K892" s="184" t="s">
        <v>49</v>
      </c>
      <c r="L892" s="138"/>
      <c r="M892" s="102">
        <v>247.01</v>
      </c>
      <c r="N892" s="139">
        <f t="shared" si="105"/>
        <v>17.98</v>
      </c>
      <c r="O892" s="140" t="str">
        <f t="shared" si="106"/>
        <v/>
      </c>
      <c r="P892" s="189">
        <f t="shared" si="107"/>
        <v>4199.17</v>
      </c>
      <c r="Q892" s="189" t="e">
        <f t="shared" si="108"/>
        <v>#VALUE!</v>
      </c>
      <c r="R892" s="189" t="e">
        <f t="shared" si="109"/>
        <v>#VALUE!</v>
      </c>
      <c r="S892" s="43" t="str">
        <f t="shared" si="110"/>
        <v>E</v>
      </c>
      <c r="T892" s="43">
        <f t="shared" si="111"/>
        <v>17.98</v>
      </c>
      <c r="U892" s="43">
        <f t="shared" si="112"/>
        <v>0</v>
      </c>
      <c r="V892" s="43">
        <f>IF(N892&lt;&gt;0,IF(N892=SVS,0,IF(N892=SVSg,0,IF(N892=Stundenverrechnungssatz!G933,0,IF(N892=Stundenverrechnungssatz!I933,0,IF(N892=Stundenverrechnungssatz!K933,0,IF(N892=Stundenverrechnungssatz!M933,0,1)))))))</f>
        <v>0</v>
      </c>
      <c r="W892" s="44"/>
    </row>
    <row r="893" spans="1:23" s="44" customFormat="1" ht="15" customHeight="1" x14ac:dyDescent="0.2">
      <c r="A893" s="51">
        <v>888</v>
      </c>
      <c r="B893" s="99">
        <v>1</v>
      </c>
      <c r="C893" s="100" t="s">
        <v>640</v>
      </c>
      <c r="D893" s="100"/>
      <c r="E893" s="100" t="s">
        <v>320</v>
      </c>
      <c r="F893" s="100" t="s">
        <v>664</v>
      </c>
      <c r="G893" s="100" t="s">
        <v>37</v>
      </c>
      <c r="H893" s="100" t="s">
        <v>249</v>
      </c>
      <c r="I893" s="101">
        <v>16.93</v>
      </c>
      <c r="J893" s="144"/>
      <c r="K893" s="184" t="s">
        <v>31</v>
      </c>
      <c r="L893" s="138" t="s">
        <v>740</v>
      </c>
      <c r="M893" s="102">
        <v>49.4</v>
      </c>
      <c r="N893" s="139">
        <f t="shared" si="105"/>
        <v>17.98</v>
      </c>
      <c r="O893" s="140" t="str">
        <f t="shared" si="106"/>
        <v/>
      </c>
      <c r="P893" s="189">
        <f t="shared" si="107"/>
        <v>836.34199999999998</v>
      </c>
      <c r="Q893" s="189" t="e">
        <f t="shared" si="108"/>
        <v>#VALUE!</v>
      </c>
      <c r="R893" s="189" t="e">
        <f t="shared" si="109"/>
        <v>#VALUE!</v>
      </c>
      <c r="S893" s="43" t="str">
        <f t="shared" si="110"/>
        <v>A</v>
      </c>
      <c r="T893" s="43">
        <f t="shared" si="111"/>
        <v>17.98</v>
      </c>
      <c r="U893" s="43">
        <f t="shared" si="112"/>
        <v>0</v>
      </c>
      <c r="V893" s="43">
        <f>IF(N893&lt;&gt;0,IF(N893=SVS,0,IF(N893=SVSg,0,IF(N893=Stundenverrechnungssatz!G934,0,IF(N893=Stundenverrechnungssatz!I934,0,IF(N893=Stundenverrechnungssatz!K934,0,IF(N893=Stundenverrechnungssatz!M934,0,1)))))))</f>
        <v>0</v>
      </c>
    </row>
    <row r="894" spans="1:23" s="44" customFormat="1" ht="15" customHeight="1" x14ac:dyDescent="0.2">
      <c r="A894" s="99">
        <v>889</v>
      </c>
      <c r="B894" s="99">
        <v>1</v>
      </c>
      <c r="C894" s="100" t="s">
        <v>640</v>
      </c>
      <c r="D894" s="100"/>
      <c r="E894" s="100" t="s">
        <v>320</v>
      </c>
      <c r="F894" s="100" t="s">
        <v>665</v>
      </c>
      <c r="G894" s="100" t="s">
        <v>37</v>
      </c>
      <c r="H894" s="100" t="s">
        <v>249</v>
      </c>
      <c r="I894" s="101">
        <v>20.54</v>
      </c>
      <c r="J894" s="144"/>
      <c r="K894" s="184" t="s">
        <v>31</v>
      </c>
      <c r="L894" s="138" t="s">
        <v>740</v>
      </c>
      <c r="M894" s="102">
        <v>49.4</v>
      </c>
      <c r="N894" s="139">
        <f t="shared" si="105"/>
        <v>17.98</v>
      </c>
      <c r="O894" s="140" t="str">
        <f t="shared" si="106"/>
        <v/>
      </c>
      <c r="P894" s="189">
        <f t="shared" si="107"/>
        <v>1014.6759999999999</v>
      </c>
      <c r="Q894" s="189" t="e">
        <f t="shared" si="108"/>
        <v>#VALUE!</v>
      </c>
      <c r="R894" s="189" t="e">
        <f t="shared" si="109"/>
        <v>#VALUE!</v>
      </c>
      <c r="S894" s="43" t="str">
        <f t="shared" si="110"/>
        <v>A</v>
      </c>
      <c r="T894" s="43">
        <f t="shared" si="111"/>
        <v>17.98</v>
      </c>
      <c r="U894" s="43">
        <f t="shared" si="112"/>
        <v>0</v>
      </c>
      <c r="V894" s="43">
        <f>IF(N894&lt;&gt;0,IF(N894=SVS,0,IF(N894=SVSg,0,IF(N894=Stundenverrechnungssatz!G935,0,IF(N894=Stundenverrechnungssatz!I935,0,IF(N894=Stundenverrechnungssatz!K935,0,IF(N894=Stundenverrechnungssatz!M935,0,1)))))))</f>
        <v>0</v>
      </c>
    </row>
    <row r="895" spans="1:23" s="44" customFormat="1" ht="15" customHeight="1" x14ac:dyDescent="0.2">
      <c r="A895" s="51">
        <v>890</v>
      </c>
      <c r="B895" s="99">
        <v>1</v>
      </c>
      <c r="C895" s="100" t="s">
        <v>640</v>
      </c>
      <c r="D895" s="100"/>
      <c r="E895" s="100" t="s">
        <v>320</v>
      </c>
      <c r="F895" s="100" t="s">
        <v>666</v>
      </c>
      <c r="G895" s="100" t="s">
        <v>37</v>
      </c>
      <c r="H895" s="100" t="s">
        <v>486</v>
      </c>
      <c r="I895" s="101">
        <v>36.97</v>
      </c>
      <c r="J895" s="144"/>
      <c r="K895" s="184" t="s">
        <v>31</v>
      </c>
      <c r="L895" s="138" t="s">
        <v>740</v>
      </c>
      <c r="M895" s="102">
        <v>49.4</v>
      </c>
      <c r="N895" s="139">
        <f t="shared" si="105"/>
        <v>17.98</v>
      </c>
      <c r="O895" s="140" t="str">
        <f t="shared" si="106"/>
        <v/>
      </c>
      <c r="P895" s="189">
        <f t="shared" si="107"/>
        <v>1826.318</v>
      </c>
      <c r="Q895" s="189" t="e">
        <f t="shared" si="108"/>
        <v>#VALUE!</v>
      </c>
      <c r="R895" s="189" t="e">
        <f t="shared" si="109"/>
        <v>#VALUE!</v>
      </c>
      <c r="S895" s="43" t="str">
        <f t="shared" si="110"/>
        <v>A</v>
      </c>
      <c r="T895" s="43">
        <f t="shared" si="111"/>
        <v>17.98</v>
      </c>
      <c r="U895" s="43">
        <f t="shared" si="112"/>
        <v>0</v>
      </c>
      <c r="V895" s="43">
        <f>IF(N895&lt;&gt;0,IF(N895=SVS,0,IF(N895=SVSg,0,IF(N895=Stundenverrechnungssatz!G936,0,IF(N895=Stundenverrechnungssatz!I936,0,IF(N895=Stundenverrechnungssatz!K936,0,IF(N895=Stundenverrechnungssatz!M936,0,1)))))))</f>
        <v>0</v>
      </c>
    </row>
    <row r="896" spans="1:23" s="44" customFormat="1" ht="15" customHeight="1" x14ac:dyDescent="0.2">
      <c r="A896" s="99">
        <v>891</v>
      </c>
      <c r="B896" s="99">
        <v>1</v>
      </c>
      <c r="C896" s="100" t="s">
        <v>640</v>
      </c>
      <c r="D896" s="100"/>
      <c r="E896" s="100" t="s">
        <v>320</v>
      </c>
      <c r="F896" s="100" t="s">
        <v>667</v>
      </c>
      <c r="G896" s="100" t="s">
        <v>37</v>
      </c>
      <c r="H896" s="100" t="s">
        <v>486</v>
      </c>
      <c r="I896" s="101">
        <v>16.100000000000001</v>
      </c>
      <c r="J896" s="144"/>
      <c r="K896" s="184" t="s">
        <v>46</v>
      </c>
      <c r="L896" s="138"/>
      <c r="M896" s="102">
        <v>98.8</v>
      </c>
      <c r="N896" s="139">
        <f t="shared" si="105"/>
        <v>17.98</v>
      </c>
      <c r="O896" s="140" t="str">
        <f t="shared" si="106"/>
        <v/>
      </c>
      <c r="P896" s="189">
        <f t="shared" si="107"/>
        <v>1590.68</v>
      </c>
      <c r="Q896" s="189" t="e">
        <f t="shared" si="108"/>
        <v>#VALUE!</v>
      </c>
      <c r="R896" s="189" t="e">
        <f t="shared" si="109"/>
        <v>#VALUE!</v>
      </c>
      <c r="S896" s="43" t="str">
        <f t="shared" si="110"/>
        <v>A</v>
      </c>
      <c r="T896" s="43">
        <f t="shared" si="111"/>
        <v>17.98</v>
      </c>
      <c r="U896" s="43">
        <f t="shared" si="112"/>
        <v>0</v>
      </c>
      <c r="V896" s="43">
        <f>IF(N896&lt;&gt;0,IF(N896=SVS,0,IF(N896=SVSg,0,IF(N896=Stundenverrechnungssatz!G937,0,IF(N896=Stundenverrechnungssatz!I937,0,IF(N896=Stundenverrechnungssatz!K937,0,IF(N896=Stundenverrechnungssatz!M937,0,1)))))))</f>
        <v>0</v>
      </c>
    </row>
    <row r="897" spans="1:22" s="44" customFormat="1" ht="15" customHeight="1" x14ac:dyDescent="0.2">
      <c r="A897" s="51">
        <v>892</v>
      </c>
      <c r="B897" s="99">
        <v>1</v>
      </c>
      <c r="C897" s="100" t="s">
        <v>640</v>
      </c>
      <c r="D897" s="100"/>
      <c r="E897" s="100" t="s">
        <v>320</v>
      </c>
      <c r="F897" s="100" t="s">
        <v>668</v>
      </c>
      <c r="G897" s="100" t="s">
        <v>37</v>
      </c>
      <c r="H897" s="100" t="s">
        <v>486</v>
      </c>
      <c r="I897" s="101">
        <v>20.85</v>
      </c>
      <c r="J897" s="144"/>
      <c r="K897" s="184" t="s">
        <v>31</v>
      </c>
      <c r="L897" s="138" t="s">
        <v>740</v>
      </c>
      <c r="M897" s="102">
        <v>49.4</v>
      </c>
      <c r="N897" s="139">
        <f t="shared" si="105"/>
        <v>17.98</v>
      </c>
      <c r="O897" s="140" t="str">
        <f t="shared" si="106"/>
        <v/>
      </c>
      <c r="P897" s="189">
        <f t="shared" si="107"/>
        <v>1029.99</v>
      </c>
      <c r="Q897" s="189" t="e">
        <f t="shared" si="108"/>
        <v>#VALUE!</v>
      </c>
      <c r="R897" s="189" t="e">
        <f t="shared" si="109"/>
        <v>#VALUE!</v>
      </c>
      <c r="S897" s="43" t="str">
        <f t="shared" si="110"/>
        <v>A</v>
      </c>
      <c r="T897" s="43">
        <f t="shared" si="111"/>
        <v>17.98</v>
      </c>
      <c r="U897" s="43">
        <f t="shared" si="112"/>
        <v>0</v>
      </c>
      <c r="V897" s="43">
        <f>IF(N897&lt;&gt;0,IF(N897=SVS,0,IF(N897=SVSg,0,IF(N897=Stundenverrechnungssatz!G938,0,IF(N897=Stundenverrechnungssatz!I938,0,IF(N897=Stundenverrechnungssatz!K938,0,IF(N897=Stundenverrechnungssatz!M938,0,1)))))))</f>
        <v>0</v>
      </c>
    </row>
    <row r="898" spans="1:22" s="44" customFormat="1" ht="15" customHeight="1" x14ac:dyDescent="0.2">
      <c r="A898" s="99">
        <v>893</v>
      </c>
      <c r="B898" s="99">
        <v>1</v>
      </c>
      <c r="C898" s="100" t="s">
        <v>640</v>
      </c>
      <c r="D898" s="100"/>
      <c r="E898" s="100" t="s">
        <v>320</v>
      </c>
      <c r="F898" s="100" t="s">
        <v>669</v>
      </c>
      <c r="G898" s="100" t="s">
        <v>37</v>
      </c>
      <c r="H898" s="100" t="s">
        <v>486</v>
      </c>
      <c r="I898" s="101">
        <v>39.770000000000003</v>
      </c>
      <c r="J898" s="144"/>
      <c r="K898" s="184" t="s">
        <v>31</v>
      </c>
      <c r="L898" s="138" t="s">
        <v>740</v>
      </c>
      <c r="M898" s="102">
        <v>49.4</v>
      </c>
      <c r="N898" s="139">
        <f t="shared" si="105"/>
        <v>17.98</v>
      </c>
      <c r="O898" s="140" t="str">
        <f t="shared" si="106"/>
        <v/>
      </c>
      <c r="P898" s="189">
        <f t="shared" si="107"/>
        <v>1964.6380000000001</v>
      </c>
      <c r="Q898" s="189" t="e">
        <f t="shared" si="108"/>
        <v>#VALUE!</v>
      </c>
      <c r="R898" s="189" t="e">
        <f t="shared" si="109"/>
        <v>#VALUE!</v>
      </c>
      <c r="S898" s="43" t="str">
        <f t="shared" si="110"/>
        <v>A</v>
      </c>
      <c r="T898" s="43">
        <f t="shared" si="111"/>
        <v>17.98</v>
      </c>
      <c r="U898" s="43">
        <f t="shared" si="112"/>
        <v>0</v>
      </c>
      <c r="V898" s="43">
        <f>IF(N898&lt;&gt;0,IF(N898=SVS,0,IF(N898=SVSg,0,IF(N898=Stundenverrechnungssatz!G939,0,IF(N898=Stundenverrechnungssatz!I939,0,IF(N898=Stundenverrechnungssatz!K939,0,IF(N898=Stundenverrechnungssatz!M939,0,1)))))))</f>
        <v>0</v>
      </c>
    </row>
    <row r="899" spans="1:22" s="44" customFormat="1" ht="15" customHeight="1" x14ac:dyDescent="0.2">
      <c r="A899" s="51">
        <v>894</v>
      </c>
      <c r="B899" s="99">
        <v>1</v>
      </c>
      <c r="C899" s="100" t="s">
        <v>640</v>
      </c>
      <c r="D899" s="100"/>
      <c r="E899" s="100" t="s">
        <v>320</v>
      </c>
      <c r="F899" s="100" t="s">
        <v>390</v>
      </c>
      <c r="G899" s="100" t="s">
        <v>331</v>
      </c>
      <c r="H899" s="100" t="s">
        <v>486</v>
      </c>
      <c r="I899" s="101">
        <v>44.16</v>
      </c>
      <c r="J899" s="144"/>
      <c r="K899" s="184" t="s">
        <v>47</v>
      </c>
      <c r="L899" s="138"/>
      <c r="M899" s="102">
        <v>247.01</v>
      </c>
      <c r="N899" s="139">
        <f t="shared" si="105"/>
        <v>17.98</v>
      </c>
      <c r="O899" s="140" t="str">
        <f t="shared" si="106"/>
        <v/>
      </c>
      <c r="P899" s="189">
        <f t="shared" si="107"/>
        <v>10907.961599999999</v>
      </c>
      <c r="Q899" s="189" t="e">
        <f t="shared" si="108"/>
        <v>#VALUE!</v>
      </c>
      <c r="R899" s="189" t="e">
        <f t="shared" si="109"/>
        <v>#VALUE!</v>
      </c>
      <c r="S899" s="43" t="str">
        <f t="shared" si="110"/>
        <v>D</v>
      </c>
      <c r="T899" s="43">
        <f t="shared" si="111"/>
        <v>17.98</v>
      </c>
      <c r="U899" s="43">
        <f t="shared" si="112"/>
        <v>0</v>
      </c>
      <c r="V899" s="43">
        <f>IF(N899&lt;&gt;0,IF(N899=SVS,0,IF(N899=SVSg,0,IF(N899=Stundenverrechnungssatz!G940,0,IF(N899=Stundenverrechnungssatz!I940,0,IF(N899=Stundenverrechnungssatz!K940,0,IF(N899=Stundenverrechnungssatz!M940,0,1)))))))</f>
        <v>0</v>
      </c>
    </row>
    <row r="900" spans="1:22" s="44" customFormat="1" ht="15" customHeight="1" x14ac:dyDescent="0.2">
      <c r="A900" s="99">
        <v>895</v>
      </c>
      <c r="B900" s="99">
        <v>1</v>
      </c>
      <c r="C900" s="100" t="s">
        <v>640</v>
      </c>
      <c r="D900" s="100"/>
      <c r="E900" s="100" t="s">
        <v>320</v>
      </c>
      <c r="F900" s="100" t="s">
        <v>670</v>
      </c>
      <c r="G900" s="100" t="s">
        <v>37</v>
      </c>
      <c r="H900" s="100" t="s">
        <v>486</v>
      </c>
      <c r="I900" s="101">
        <v>25.37</v>
      </c>
      <c r="J900" s="144"/>
      <c r="K900" s="184" t="s">
        <v>31</v>
      </c>
      <c r="L900" s="138" t="s">
        <v>740</v>
      </c>
      <c r="M900" s="102">
        <v>49.4</v>
      </c>
      <c r="N900" s="139">
        <f t="shared" si="105"/>
        <v>17.98</v>
      </c>
      <c r="O900" s="140" t="str">
        <f t="shared" si="106"/>
        <v/>
      </c>
      <c r="P900" s="189">
        <f t="shared" si="107"/>
        <v>1253.278</v>
      </c>
      <c r="Q900" s="189" t="e">
        <f t="shared" si="108"/>
        <v>#VALUE!</v>
      </c>
      <c r="R900" s="189" t="e">
        <f t="shared" si="109"/>
        <v>#VALUE!</v>
      </c>
      <c r="S900" s="43" t="str">
        <f t="shared" si="110"/>
        <v>A</v>
      </c>
      <c r="T900" s="43">
        <f t="shared" si="111"/>
        <v>17.98</v>
      </c>
      <c r="U900" s="43">
        <f t="shared" si="112"/>
        <v>0</v>
      </c>
      <c r="V900" s="43">
        <f>IF(N900&lt;&gt;0,IF(N900=SVS,0,IF(N900=SVSg,0,IF(N900=Stundenverrechnungssatz!G941,0,IF(N900=Stundenverrechnungssatz!I941,0,IF(N900=Stundenverrechnungssatz!K941,0,IF(N900=Stundenverrechnungssatz!M941,0,1)))))))</f>
        <v>0</v>
      </c>
    </row>
    <row r="901" spans="1:22" s="44" customFormat="1" ht="15" customHeight="1" x14ac:dyDescent="0.2">
      <c r="A901" s="51">
        <v>896</v>
      </c>
      <c r="B901" s="99">
        <v>1</v>
      </c>
      <c r="C901" s="100" t="s">
        <v>640</v>
      </c>
      <c r="D901" s="100"/>
      <c r="E901" s="100" t="s">
        <v>320</v>
      </c>
      <c r="F901" s="100"/>
      <c r="G901" s="100" t="s">
        <v>671</v>
      </c>
      <c r="H901" s="100" t="s">
        <v>643</v>
      </c>
      <c r="I901" s="101">
        <v>12.46</v>
      </c>
      <c r="J901" s="144"/>
      <c r="K901" s="184" t="s">
        <v>51</v>
      </c>
      <c r="L901" s="138"/>
      <c r="M901" s="102">
        <v>98.8</v>
      </c>
      <c r="N901" s="139">
        <f t="shared" si="105"/>
        <v>17.98</v>
      </c>
      <c r="O901" s="140" t="str">
        <f t="shared" si="106"/>
        <v/>
      </c>
      <c r="P901" s="189">
        <f t="shared" si="107"/>
        <v>1231.048</v>
      </c>
      <c r="Q901" s="189" t="e">
        <f t="shared" si="108"/>
        <v>#VALUE!</v>
      </c>
      <c r="R901" s="189" t="e">
        <f t="shared" si="109"/>
        <v>#VALUE!</v>
      </c>
      <c r="S901" s="43" t="str">
        <f t="shared" si="110"/>
        <v>F</v>
      </c>
      <c r="T901" s="43">
        <f t="shared" si="111"/>
        <v>17.98</v>
      </c>
      <c r="U901" s="43">
        <f t="shared" si="112"/>
        <v>0</v>
      </c>
      <c r="V901" s="43">
        <f>IF(N901&lt;&gt;0,IF(N901=SVS,0,IF(N901=SVSg,0,IF(N901=Stundenverrechnungssatz!G942,0,IF(N901=Stundenverrechnungssatz!I942,0,IF(N901=Stundenverrechnungssatz!K942,0,IF(N901=Stundenverrechnungssatz!M942,0,1)))))))</f>
        <v>0</v>
      </c>
    </row>
    <row r="902" spans="1:22" s="44" customFormat="1" ht="15" customHeight="1" x14ac:dyDescent="0.2">
      <c r="A902" s="99">
        <v>897</v>
      </c>
      <c r="B902" s="99">
        <v>1</v>
      </c>
      <c r="C902" s="100" t="s">
        <v>640</v>
      </c>
      <c r="D902" s="100"/>
      <c r="E902" s="100" t="s">
        <v>320</v>
      </c>
      <c r="F902" s="100"/>
      <c r="G902" s="100" t="s">
        <v>372</v>
      </c>
      <c r="H902" s="100" t="s">
        <v>205</v>
      </c>
      <c r="I902" s="101">
        <v>5.51</v>
      </c>
      <c r="J902" s="144"/>
      <c r="K902" s="184" t="s">
        <v>32</v>
      </c>
      <c r="L902" s="138"/>
      <c r="M902" s="102">
        <v>247.01</v>
      </c>
      <c r="N902" s="139">
        <f t="shared" ref="N902:N965" si="113">SVS</f>
        <v>17.98</v>
      </c>
      <c r="O902" s="140" t="str">
        <f t="shared" si="106"/>
        <v/>
      </c>
      <c r="P902" s="189">
        <f t="shared" si="107"/>
        <v>1361.0250999999998</v>
      </c>
      <c r="Q902" s="189" t="e">
        <f t="shared" si="108"/>
        <v>#VALUE!</v>
      </c>
      <c r="R902" s="189" t="e">
        <f t="shared" si="109"/>
        <v>#VALUE!</v>
      </c>
      <c r="S902" s="43" t="str">
        <f t="shared" si="110"/>
        <v>C</v>
      </c>
      <c r="T902" s="43">
        <f t="shared" si="111"/>
        <v>17.98</v>
      </c>
      <c r="U902" s="43">
        <f t="shared" si="112"/>
        <v>0</v>
      </c>
      <c r="V902" s="43">
        <f>IF(N902&lt;&gt;0,IF(N902=SVS,0,IF(N902=SVSg,0,IF(N902=Stundenverrechnungssatz!G943,0,IF(N902=Stundenverrechnungssatz!I943,0,IF(N902=Stundenverrechnungssatz!K943,0,IF(N902=Stundenverrechnungssatz!M943,0,1)))))))</f>
        <v>0</v>
      </c>
    </row>
    <row r="903" spans="1:22" s="44" customFormat="1" ht="15" customHeight="1" x14ac:dyDescent="0.2">
      <c r="A903" s="51">
        <v>898</v>
      </c>
      <c r="B903" s="99">
        <v>1</v>
      </c>
      <c r="C903" s="100" t="s">
        <v>640</v>
      </c>
      <c r="D903" s="100"/>
      <c r="E903" s="100" t="s">
        <v>320</v>
      </c>
      <c r="F903" s="100"/>
      <c r="G903" s="100" t="s">
        <v>672</v>
      </c>
      <c r="H903" s="100" t="s">
        <v>205</v>
      </c>
      <c r="I903" s="101">
        <v>5.6</v>
      </c>
      <c r="J903" s="144"/>
      <c r="K903" s="184" t="s">
        <v>32</v>
      </c>
      <c r="L903" s="138"/>
      <c r="M903" s="102">
        <v>247.01</v>
      </c>
      <c r="N903" s="139">
        <f t="shared" si="113"/>
        <v>17.98</v>
      </c>
      <c r="O903" s="140" t="str">
        <f t="shared" ref="O903:O966" si="114">IF(VLOOKUP(K903,Vorgaben,4,FALSE)=0,"",VLOOKUP(K903,Vorgaben,4,FALSE))</f>
        <v/>
      </c>
      <c r="P903" s="189">
        <f t="shared" ref="P903:P966" si="115">I903*M903</f>
        <v>1383.2559999999999</v>
      </c>
      <c r="Q903" s="189" t="e">
        <f t="shared" ref="Q903:Q966" si="116">P903/O903</f>
        <v>#VALUE!</v>
      </c>
      <c r="R903" s="189" t="e">
        <f t="shared" ref="R903:R966" si="117">Q903*N903</f>
        <v>#VALUE!</v>
      </c>
      <c r="S903" s="43" t="str">
        <f t="shared" ref="S903:S966" si="118">LEFT(K903,1)</f>
        <v>C</v>
      </c>
      <c r="T903" s="43">
        <f t="shared" ref="T903:T966" si="119">IF(N903=SVS,N903,"")</f>
        <v>17.98</v>
      </c>
      <c r="U903" s="43">
        <f t="shared" ref="U903:U966" si="120">IF(J903="x",I903,0)</f>
        <v>0</v>
      </c>
      <c r="V903" s="43">
        <f>IF(N903&lt;&gt;0,IF(N903=SVS,0,IF(N903=SVSg,0,IF(N903=Stundenverrechnungssatz!G944,0,IF(N903=Stundenverrechnungssatz!I944,0,IF(N903=Stundenverrechnungssatz!K944,0,IF(N903=Stundenverrechnungssatz!M944,0,1)))))))</f>
        <v>0</v>
      </c>
    </row>
    <row r="904" spans="1:22" s="44" customFormat="1" ht="15" customHeight="1" x14ac:dyDescent="0.2">
      <c r="A904" s="99">
        <v>899</v>
      </c>
      <c r="B904" s="99">
        <v>1</v>
      </c>
      <c r="C904" s="100" t="s">
        <v>640</v>
      </c>
      <c r="D904" s="100"/>
      <c r="E904" s="100" t="s">
        <v>320</v>
      </c>
      <c r="F904" s="100"/>
      <c r="G904" s="100" t="s">
        <v>653</v>
      </c>
      <c r="H904" s="100" t="s">
        <v>643</v>
      </c>
      <c r="I904" s="101">
        <v>72.239999999999995</v>
      </c>
      <c r="J904" s="144"/>
      <c r="K904" s="184" t="s">
        <v>34</v>
      </c>
      <c r="L904" s="138"/>
      <c r="M904" s="102">
        <v>247.01</v>
      </c>
      <c r="N904" s="139">
        <f t="shared" si="113"/>
        <v>17.98</v>
      </c>
      <c r="O904" s="140" t="str">
        <f t="shared" si="114"/>
        <v/>
      </c>
      <c r="P904" s="189">
        <f t="shared" si="115"/>
        <v>17844.002399999998</v>
      </c>
      <c r="Q904" s="189" t="e">
        <f t="shared" si="116"/>
        <v>#VALUE!</v>
      </c>
      <c r="R904" s="189" t="e">
        <f t="shared" si="117"/>
        <v>#VALUE!</v>
      </c>
      <c r="S904" s="43" t="str">
        <f t="shared" si="118"/>
        <v>F</v>
      </c>
      <c r="T904" s="43">
        <f t="shared" si="119"/>
        <v>17.98</v>
      </c>
      <c r="U904" s="43">
        <f t="shared" si="120"/>
        <v>0</v>
      </c>
      <c r="V904" s="43">
        <f>IF(N904&lt;&gt;0,IF(N904=SVS,0,IF(N904=SVSg,0,IF(N904=Stundenverrechnungssatz!G945,0,IF(N904=Stundenverrechnungssatz!I945,0,IF(N904=Stundenverrechnungssatz!K945,0,IF(N904=Stundenverrechnungssatz!M945,0,1)))))))</f>
        <v>0</v>
      </c>
    </row>
    <row r="905" spans="1:22" s="44" customFormat="1" ht="15" customHeight="1" x14ac:dyDescent="0.2">
      <c r="A905" s="51">
        <v>900</v>
      </c>
      <c r="B905" s="99">
        <v>1</v>
      </c>
      <c r="C905" s="100" t="s">
        <v>640</v>
      </c>
      <c r="D905" s="100"/>
      <c r="E905" s="100" t="s">
        <v>320</v>
      </c>
      <c r="F905" s="100" t="s">
        <v>673</v>
      </c>
      <c r="G905" s="100" t="s">
        <v>674</v>
      </c>
      <c r="H905" s="100" t="s">
        <v>486</v>
      </c>
      <c r="I905" s="101">
        <v>10.09</v>
      </c>
      <c r="J905" s="144"/>
      <c r="K905" s="184" t="s">
        <v>46</v>
      </c>
      <c r="L905" s="138"/>
      <c r="M905" s="102">
        <v>98.8</v>
      </c>
      <c r="N905" s="139">
        <f t="shared" si="113"/>
        <v>17.98</v>
      </c>
      <c r="O905" s="140" t="str">
        <f t="shared" si="114"/>
        <v/>
      </c>
      <c r="P905" s="189">
        <f t="shared" si="115"/>
        <v>996.89199999999994</v>
      </c>
      <c r="Q905" s="189" t="e">
        <f t="shared" si="116"/>
        <v>#VALUE!</v>
      </c>
      <c r="R905" s="189" t="e">
        <f t="shared" si="117"/>
        <v>#VALUE!</v>
      </c>
      <c r="S905" s="43" t="str">
        <f t="shared" si="118"/>
        <v>A</v>
      </c>
      <c r="T905" s="43">
        <f t="shared" si="119"/>
        <v>17.98</v>
      </c>
      <c r="U905" s="43">
        <f t="shared" si="120"/>
        <v>0</v>
      </c>
      <c r="V905" s="43">
        <f>IF(N905&lt;&gt;0,IF(N905=SVS,0,IF(N905=SVSg,0,IF(N905=Stundenverrechnungssatz!G946,0,IF(N905=Stundenverrechnungssatz!I946,0,IF(N905=Stundenverrechnungssatz!K946,0,IF(N905=Stundenverrechnungssatz!M946,0,1)))))))</f>
        <v>0</v>
      </c>
    </row>
    <row r="906" spans="1:22" s="44" customFormat="1" ht="15" customHeight="1" x14ac:dyDescent="0.2">
      <c r="A906" s="99">
        <v>901</v>
      </c>
      <c r="B906" s="99">
        <v>1</v>
      </c>
      <c r="C906" s="100" t="s">
        <v>640</v>
      </c>
      <c r="D906" s="100"/>
      <c r="E906" s="100" t="s">
        <v>320</v>
      </c>
      <c r="F906" s="100" t="s">
        <v>323</v>
      </c>
      <c r="G906" s="100" t="s">
        <v>37</v>
      </c>
      <c r="H906" s="100" t="s">
        <v>486</v>
      </c>
      <c r="I906" s="101">
        <v>16.04</v>
      </c>
      <c r="J906" s="144"/>
      <c r="K906" s="184" t="s">
        <v>31</v>
      </c>
      <c r="L906" s="138" t="s">
        <v>740</v>
      </c>
      <c r="M906" s="102">
        <v>49.4</v>
      </c>
      <c r="N906" s="139">
        <f t="shared" si="113"/>
        <v>17.98</v>
      </c>
      <c r="O906" s="140" t="str">
        <f t="shared" si="114"/>
        <v/>
      </c>
      <c r="P906" s="189">
        <f t="shared" si="115"/>
        <v>792.37599999999998</v>
      </c>
      <c r="Q906" s="189" t="e">
        <f t="shared" si="116"/>
        <v>#VALUE!</v>
      </c>
      <c r="R906" s="189" t="e">
        <f t="shared" si="117"/>
        <v>#VALUE!</v>
      </c>
      <c r="S906" s="43" t="str">
        <f t="shared" si="118"/>
        <v>A</v>
      </c>
      <c r="T906" s="43">
        <f t="shared" si="119"/>
        <v>17.98</v>
      </c>
      <c r="U906" s="43">
        <f t="shared" si="120"/>
        <v>0</v>
      </c>
      <c r="V906" s="43">
        <f>IF(N906&lt;&gt;0,IF(N906=SVS,0,IF(N906=SVSg,0,IF(N906=Stundenverrechnungssatz!G947,0,IF(N906=Stundenverrechnungssatz!I947,0,IF(N906=Stundenverrechnungssatz!K947,0,IF(N906=Stundenverrechnungssatz!M947,0,1)))))))</f>
        <v>0</v>
      </c>
    </row>
    <row r="907" spans="1:22" s="44" customFormat="1" ht="15" customHeight="1" x14ac:dyDescent="0.2">
      <c r="A907" s="51">
        <v>902</v>
      </c>
      <c r="B907" s="99">
        <v>1</v>
      </c>
      <c r="C907" s="100" t="s">
        <v>640</v>
      </c>
      <c r="D907" s="100"/>
      <c r="E907" s="100" t="s">
        <v>320</v>
      </c>
      <c r="F907" s="100" t="s">
        <v>675</v>
      </c>
      <c r="G907" s="100" t="s">
        <v>676</v>
      </c>
      <c r="H907" s="100" t="s">
        <v>486</v>
      </c>
      <c r="I907" s="101">
        <v>17.809999999999999</v>
      </c>
      <c r="J907" s="144"/>
      <c r="K907" s="184" t="s">
        <v>31</v>
      </c>
      <c r="L907" s="138" t="s">
        <v>740</v>
      </c>
      <c r="M907" s="102">
        <v>49.4</v>
      </c>
      <c r="N907" s="139">
        <f t="shared" si="113"/>
        <v>17.98</v>
      </c>
      <c r="O907" s="140" t="str">
        <f t="shared" si="114"/>
        <v/>
      </c>
      <c r="P907" s="189">
        <f t="shared" si="115"/>
        <v>879.81399999999996</v>
      </c>
      <c r="Q907" s="189" t="e">
        <f t="shared" si="116"/>
        <v>#VALUE!</v>
      </c>
      <c r="R907" s="189" t="e">
        <f t="shared" si="117"/>
        <v>#VALUE!</v>
      </c>
      <c r="S907" s="43" t="str">
        <f t="shared" si="118"/>
        <v>A</v>
      </c>
      <c r="T907" s="43">
        <f t="shared" si="119"/>
        <v>17.98</v>
      </c>
      <c r="U907" s="43">
        <f t="shared" si="120"/>
        <v>0</v>
      </c>
      <c r="V907" s="43">
        <f>IF(N907&lt;&gt;0,IF(N907=SVS,0,IF(N907=SVSg,0,IF(N907=Stundenverrechnungssatz!G948,0,IF(N907=Stundenverrechnungssatz!I948,0,IF(N907=Stundenverrechnungssatz!K948,0,IF(N907=Stundenverrechnungssatz!M948,0,1)))))))</f>
        <v>0</v>
      </c>
    </row>
    <row r="908" spans="1:22" s="44" customFormat="1" ht="15" customHeight="1" x14ac:dyDescent="0.2">
      <c r="A908" s="99">
        <v>903</v>
      </c>
      <c r="B908" s="99">
        <v>1</v>
      </c>
      <c r="C908" s="100" t="s">
        <v>640</v>
      </c>
      <c r="D908" s="100"/>
      <c r="E908" s="100" t="s">
        <v>320</v>
      </c>
      <c r="F908" s="100" t="s">
        <v>325</v>
      </c>
      <c r="G908" s="100" t="s">
        <v>37</v>
      </c>
      <c r="H908" s="100" t="s">
        <v>486</v>
      </c>
      <c r="I908" s="101">
        <v>27.17</v>
      </c>
      <c r="J908" s="144"/>
      <c r="K908" s="184" t="s">
        <v>31</v>
      </c>
      <c r="L908" s="138" t="s">
        <v>740</v>
      </c>
      <c r="M908" s="102">
        <v>49.4</v>
      </c>
      <c r="N908" s="139">
        <f t="shared" si="113"/>
        <v>17.98</v>
      </c>
      <c r="O908" s="140" t="str">
        <f t="shared" si="114"/>
        <v/>
      </c>
      <c r="P908" s="189">
        <f t="shared" si="115"/>
        <v>1342.1980000000001</v>
      </c>
      <c r="Q908" s="189" t="e">
        <f t="shared" si="116"/>
        <v>#VALUE!</v>
      </c>
      <c r="R908" s="189" t="e">
        <f t="shared" si="117"/>
        <v>#VALUE!</v>
      </c>
      <c r="S908" s="43" t="str">
        <f t="shared" si="118"/>
        <v>A</v>
      </c>
      <c r="T908" s="43">
        <f t="shared" si="119"/>
        <v>17.98</v>
      </c>
      <c r="U908" s="43">
        <f t="shared" si="120"/>
        <v>0</v>
      </c>
      <c r="V908" s="43">
        <f>IF(N908&lt;&gt;0,IF(N908=SVS,0,IF(N908=SVSg,0,IF(N908=Stundenverrechnungssatz!G949,0,IF(N908=Stundenverrechnungssatz!I949,0,IF(N908=Stundenverrechnungssatz!K949,0,IF(N908=Stundenverrechnungssatz!M949,0,1)))))))</f>
        <v>0</v>
      </c>
    </row>
    <row r="909" spans="1:22" s="44" customFormat="1" ht="15" customHeight="1" x14ac:dyDescent="0.2">
      <c r="A909" s="51">
        <v>904</v>
      </c>
      <c r="B909" s="99">
        <v>1</v>
      </c>
      <c r="C909" s="100" t="s">
        <v>640</v>
      </c>
      <c r="D909" s="100"/>
      <c r="E909" s="100" t="s">
        <v>320</v>
      </c>
      <c r="F909" s="100" t="s">
        <v>326</v>
      </c>
      <c r="G909" s="100" t="s">
        <v>37</v>
      </c>
      <c r="H909" s="100" t="s">
        <v>486</v>
      </c>
      <c r="I909" s="101">
        <v>21.32</v>
      </c>
      <c r="J909" s="144"/>
      <c r="K909" s="184" t="s">
        <v>31</v>
      </c>
      <c r="L909" s="138" t="s">
        <v>740</v>
      </c>
      <c r="M909" s="102">
        <v>49.4</v>
      </c>
      <c r="N909" s="139">
        <f t="shared" si="113"/>
        <v>17.98</v>
      </c>
      <c r="O909" s="140" t="str">
        <f t="shared" si="114"/>
        <v/>
      </c>
      <c r="P909" s="189">
        <f t="shared" si="115"/>
        <v>1053.2080000000001</v>
      </c>
      <c r="Q909" s="189" t="e">
        <f t="shared" si="116"/>
        <v>#VALUE!</v>
      </c>
      <c r="R909" s="189" t="e">
        <f t="shared" si="117"/>
        <v>#VALUE!</v>
      </c>
      <c r="S909" s="43" t="str">
        <f t="shared" si="118"/>
        <v>A</v>
      </c>
      <c r="T909" s="43">
        <f t="shared" si="119"/>
        <v>17.98</v>
      </c>
      <c r="U909" s="43">
        <f t="shared" si="120"/>
        <v>0</v>
      </c>
      <c r="V909" s="43">
        <f>IF(N909&lt;&gt;0,IF(N909=SVS,0,IF(N909=SVSg,0,IF(N909=Stundenverrechnungssatz!G950,0,IF(N909=Stundenverrechnungssatz!I950,0,IF(N909=Stundenverrechnungssatz!K950,0,IF(N909=Stundenverrechnungssatz!M950,0,1)))))))</f>
        <v>0</v>
      </c>
    </row>
    <row r="910" spans="1:22" s="44" customFormat="1" ht="15" customHeight="1" x14ac:dyDescent="0.2">
      <c r="A910" s="99">
        <v>905</v>
      </c>
      <c r="B910" s="99">
        <v>1</v>
      </c>
      <c r="C910" s="100" t="s">
        <v>640</v>
      </c>
      <c r="D910" s="100"/>
      <c r="E910" s="100" t="s">
        <v>320</v>
      </c>
      <c r="F910" s="100" t="s">
        <v>327</v>
      </c>
      <c r="G910" s="100" t="s">
        <v>37</v>
      </c>
      <c r="H910" s="100" t="s">
        <v>486</v>
      </c>
      <c r="I910" s="101">
        <v>13.17</v>
      </c>
      <c r="J910" s="144"/>
      <c r="K910" s="184" t="s">
        <v>31</v>
      </c>
      <c r="L910" s="138" t="s">
        <v>740</v>
      </c>
      <c r="M910" s="102">
        <v>49.4</v>
      </c>
      <c r="N910" s="139">
        <f t="shared" si="113"/>
        <v>17.98</v>
      </c>
      <c r="O910" s="140" t="str">
        <f t="shared" si="114"/>
        <v/>
      </c>
      <c r="P910" s="189">
        <f t="shared" si="115"/>
        <v>650.59799999999996</v>
      </c>
      <c r="Q910" s="189" t="e">
        <f t="shared" si="116"/>
        <v>#VALUE!</v>
      </c>
      <c r="R910" s="189" t="e">
        <f t="shared" si="117"/>
        <v>#VALUE!</v>
      </c>
      <c r="S910" s="43" t="str">
        <f t="shared" si="118"/>
        <v>A</v>
      </c>
      <c r="T910" s="43">
        <f t="shared" si="119"/>
        <v>17.98</v>
      </c>
      <c r="U910" s="43">
        <f t="shared" si="120"/>
        <v>0</v>
      </c>
      <c r="V910" s="43">
        <f>IF(N910&lt;&gt;0,IF(N910=SVS,0,IF(N910=SVSg,0,IF(N910=Stundenverrechnungssatz!G951,0,IF(N910=Stundenverrechnungssatz!I951,0,IF(N910=Stundenverrechnungssatz!K951,0,IF(N910=Stundenverrechnungssatz!M951,0,1)))))))</f>
        <v>0</v>
      </c>
    </row>
    <row r="911" spans="1:22" s="44" customFormat="1" ht="15" customHeight="1" x14ac:dyDescent="0.2">
      <c r="A911" s="51">
        <v>906</v>
      </c>
      <c r="B911" s="99">
        <v>1</v>
      </c>
      <c r="C911" s="100" t="s">
        <v>640</v>
      </c>
      <c r="D911" s="100"/>
      <c r="E911" s="100" t="s">
        <v>320</v>
      </c>
      <c r="F911" s="100" t="s">
        <v>328</v>
      </c>
      <c r="G911" s="100" t="s">
        <v>37</v>
      </c>
      <c r="H911" s="100" t="s">
        <v>486</v>
      </c>
      <c r="I911" s="101">
        <v>23.53</v>
      </c>
      <c r="J911" s="144"/>
      <c r="K911" s="184" t="s">
        <v>31</v>
      </c>
      <c r="L911" s="138" t="s">
        <v>740</v>
      </c>
      <c r="M911" s="102">
        <v>49.4</v>
      </c>
      <c r="N911" s="139">
        <f t="shared" si="113"/>
        <v>17.98</v>
      </c>
      <c r="O911" s="140" t="str">
        <f t="shared" si="114"/>
        <v/>
      </c>
      <c r="P911" s="189">
        <f t="shared" si="115"/>
        <v>1162.3820000000001</v>
      </c>
      <c r="Q911" s="189" t="e">
        <f t="shared" si="116"/>
        <v>#VALUE!</v>
      </c>
      <c r="R911" s="189" t="e">
        <f t="shared" si="117"/>
        <v>#VALUE!</v>
      </c>
      <c r="S911" s="43" t="str">
        <f t="shared" si="118"/>
        <v>A</v>
      </c>
      <c r="T911" s="43">
        <f t="shared" si="119"/>
        <v>17.98</v>
      </c>
      <c r="U911" s="43">
        <f t="shared" si="120"/>
        <v>0</v>
      </c>
      <c r="V911" s="43">
        <f>IF(N911&lt;&gt;0,IF(N911=SVS,0,IF(N911=SVSg,0,IF(N911=Stundenverrechnungssatz!G952,0,IF(N911=Stundenverrechnungssatz!I952,0,IF(N911=Stundenverrechnungssatz!K952,0,IF(N911=Stundenverrechnungssatz!M952,0,1)))))))</f>
        <v>0</v>
      </c>
    </row>
    <row r="912" spans="1:22" s="44" customFormat="1" ht="15" customHeight="1" x14ac:dyDescent="0.2">
      <c r="A912" s="99">
        <v>907</v>
      </c>
      <c r="B912" s="99">
        <v>1</v>
      </c>
      <c r="C912" s="100" t="s">
        <v>640</v>
      </c>
      <c r="D912" s="100"/>
      <c r="E912" s="100" t="s">
        <v>320</v>
      </c>
      <c r="F912" s="100" t="s">
        <v>329</v>
      </c>
      <c r="G912" s="100" t="s">
        <v>37</v>
      </c>
      <c r="H912" s="100" t="s">
        <v>486</v>
      </c>
      <c r="I912" s="101">
        <v>13.17</v>
      </c>
      <c r="J912" s="144"/>
      <c r="K912" s="184" t="s">
        <v>31</v>
      </c>
      <c r="L912" s="138" t="s">
        <v>740</v>
      </c>
      <c r="M912" s="102">
        <v>49.4</v>
      </c>
      <c r="N912" s="139">
        <f t="shared" si="113"/>
        <v>17.98</v>
      </c>
      <c r="O912" s="140" t="str">
        <f t="shared" si="114"/>
        <v/>
      </c>
      <c r="P912" s="189">
        <f t="shared" si="115"/>
        <v>650.59799999999996</v>
      </c>
      <c r="Q912" s="189" t="e">
        <f t="shared" si="116"/>
        <v>#VALUE!</v>
      </c>
      <c r="R912" s="189" t="e">
        <f t="shared" si="117"/>
        <v>#VALUE!</v>
      </c>
      <c r="S912" s="43" t="str">
        <f t="shared" si="118"/>
        <v>A</v>
      </c>
      <c r="T912" s="43">
        <f t="shared" si="119"/>
        <v>17.98</v>
      </c>
      <c r="U912" s="43">
        <f t="shared" si="120"/>
        <v>0</v>
      </c>
      <c r="V912" s="43">
        <f>IF(N912&lt;&gt;0,IF(N912=SVS,0,IF(N912=SVSg,0,IF(N912=Stundenverrechnungssatz!G953,0,IF(N912=Stundenverrechnungssatz!I953,0,IF(N912=Stundenverrechnungssatz!K953,0,IF(N912=Stundenverrechnungssatz!M953,0,1)))))))</f>
        <v>0</v>
      </c>
    </row>
    <row r="913" spans="1:22" s="44" customFormat="1" ht="15" customHeight="1" x14ac:dyDescent="0.2">
      <c r="A913" s="51">
        <v>908</v>
      </c>
      <c r="B913" s="99">
        <v>1</v>
      </c>
      <c r="C913" s="100" t="s">
        <v>640</v>
      </c>
      <c r="D913" s="100"/>
      <c r="E913" s="100" t="s">
        <v>320</v>
      </c>
      <c r="F913" s="100" t="s">
        <v>330</v>
      </c>
      <c r="G913" s="100" t="s">
        <v>37</v>
      </c>
      <c r="H913" s="100" t="s">
        <v>486</v>
      </c>
      <c r="I913" s="101">
        <v>20.59</v>
      </c>
      <c r="J913" s="144"/>
      <c r="K913" s="184" t="s">
        <v>31</v>
      </c>
      <c r="L913" s="138" t="s">
        <v>740</v>
      </c>
      <c r="M913" s="102">
        <v>49.4</v>
      </c>
      <c r="N913" s="139">
        <f t="shared" si="113"/>
        <v>17.98</v>
      </c>
      <c r="O913" s="140" t="str">
        <f t="shared" si="114"/>
        <v/>
      </c>
      <c r="P913" s="189">
        <f t="shared" si="115"/>
        <v>1017.146</v>
      </c>
      <c r="Q913" s="189" t="e">
        <f t="shared" si="116"/>
        <v>#VALUE!</v>
      </c>
      <c r="R913" s="189" t="e">
        <f t="shared" si="117"/>
        <v>#VALUE!</v>
      </c>
      <c r="S913" s="43" t="str">
        <f t="shared" si="118"/>
        <v>A</v>
      </c>
      <c r="T913" s="43">
        <f t="shared" si="119"/>
        <v>17.98</v>
      </c>
      <c r="U913" s="43">
        <f t="shared" si="120"/>
        <v>0</v>
      </c>
      <c r="V913" s="43">
        <f>IF(N913&lt;&gt;0,IF(N913=SVS,0,IF(N913=SVSg,0,IF(N913=Stundenverrechnungssatz!G954,0,IF(N913=Stundenverrechnungssatz!I954,0,IF(N913=Stundenverrechnungssatz!K954,0,IF(N913=Stundenverrechnungssatz!M954,0,1)))))))</f>
        <v>0</v>
      </c>
    </row>
    <row r="914" spans="1:22" s="44" customFormat="1" ht="15" customHeight="1" x14ac:dyDescent="0.2">
      <c r="A914" s="99">
        <v>909</v>
      </c>
      <c r="B914" s="99">
        <v>1</v>
      </c>
      <c r="C914" s="100" t="s">
        <v>640</v>
      </c>
      <c r="D914" s="100"/>
      <c r="E914" s="100" t="s">
        <v>320</v>
      </c>
      <c r="F914" s="100" t="s">
        <v>332</v>
      </c>
      <c r="G914" s="100" t="s">
        <v>37</v>
      </c>
      <c r="H914" s="100" t="s">
        <v>486</v>
      </c>
      <c r="I914" s="101">
        <v>25.8</v>
      </c>
      <c r="J914" s="144"/>
      <c r="K914" s="184" t="s">
        <v>31</v>
      </c>
      <c r="L914" s="138" t="s">
        <v>740</v>
      </c>
      <c r="M914" s="102">
        <v>49.4</v>
      </c>
      <c r="N914" s="139">
        <f t="shared" si="113"/>
        <v>17.98</v>
      </c>
      <c r="O914" s="140" t="str">
        <f t="shared" si="114"/>
        <v/>
      </c>
      <c r="P914" s="189">
        <f t="shared" si="115"/>
        <v>1274.52</v>
      </c>
      <c r="Q914" s="189" t="e">
        <f t="shared" si="116"/>
        <v>#VALUE!</v>
      </c>
      <c r="R914" s="189" t="e">
        <f t="shared" si="117"/>
        <v>#VALUE!</v>
      </c>
      <c r="S914" s="43" t="str">
        <f t="shared" si="118"/>
        <v>A</v>
      </c>
      <c r="T914" s="43">
        <f t="shared" si="119"/>
        <v>17.98</v>
      </c>
      <c r="U914" s="43">
        <f t="shared" si="120"/>
        <v>0</v>
      </c>
      <c r="V914" s="43">
        <f>IF(N914&lt;&gt;0,IF(N914=SVS,0,IF(N914=SVSg,0,IF(N914=Stundenverrechnungssatz!G955,0,IF(N914=Stundenverrechnungssatz!I955,0,IF(N914=Stundenverrechnungssatz!K955,0,IF(N914=Stundenverrechnungssatz!M955,0,1)))))))</f>
        <v>0</v>
      </c>
    </row>
    <row r="915" spans="1:22" s="44" customFormat="1" ht="15" customHeight="1" x14ac:dyDescent="0.2">
      <c r="A915" s="51">
        <v>910</v>
      </c>
      <c r="B915" s="99">
        <v>1</v>
      </c>
      <c r="C915" s="100" t="s">
        <v>640</v>
      </c>
      <c r="D915" s="100"/>
      <c r="E915" s="100" t="s">
        <v>320</v>
      </c>
      <c r="F915" s="100" t="s">
        <v>677</v>
      </c>
      <c r="G915" s="100" t="s">
        <v>37</v>
      </c>
      <c r="H915" s="100" t="s">
        <v>486</v>
      </c>
      <c r="I915" s="101">
        <v>15.24</v>
      </c>
      <c r="J915" s="144"/>
      <c r="K915" s="184" t="s">
        <v>31</v>
      </c>
      <c r="L915" s="138" t="s">
        <v>740</v>
      </c>
      <c r="M915" s="102">
        <v>49.4</v>
      </c>
      <c r="N915" s="139">
        <f t="shared" si="113"/>
        <v>17.98</v>
      </c>
      <c r="O915" s="140" t="str">
        <f t="shared" si="114"/>
        <v/>
      </c>
      <c r="P915" s="189">
        <f t="shared" si="115"/>
        <v>752.85599999999999</v>
      </c>
      <c r="Q915" s="189" t="e">
        <f t="shared" si="116"/>
        <v>#VALUE!</v>
      </c>
      <c r="R915" s="189" t="e">
        <f t="shared" si="117"/>
        <v>#VALUE!</v>
      </c>
      <c r="S915" s="43" t="str">
        <f t="shared" si="118"/>
        <v>A</v>
      </c>
      <c r="T915" s="43">
        <f t="shared" si="119"/>
        <v>17.98</v>
      </c>
      <c r="U915" s="43">
        <f t="shared" si="120"/>
        <v>0</v>
      </c>
      <c r="V915" s="43">
        <f>IF(N915&lt;&gt;0,IF(N915=SVS,0,IF(N915=SVSg,0,IF(N915=Stundenverrechnungssatz!G956,0,IF(N915=Stundenverrechnungssatz!I956,0,IF(N915=Stundenverrechnungssatz!K956,0,IF(N915=Stundenverrechnungssatz!M956,0,1)))))))</f>
        <v>0</v>
      </c>
    </row>
    <row r="916" spans="1:22" s="44" customFormat="1" ht="15" customHeight="1" x14ac:dyDescent="0.2">
      <c r="A916" s="99">
        <v>911</v>
      </c>
      <c r="B916" s="99">
        <v>1</v>
      </c>
      <c r="C916" s="100" t="s">
        <v>640</v>
      </c>
      <c r="D916" s="100"/>
      <c r="E916" s="100" t="s">
        <v>320</v>
      </c>
      <c r="F916" s="100" t="s">
        <v>678</v>
      </c>
      <c r="G916" s="100" t="s">
        <v>37</v>
      </c>
      <c r="H916" s="100" t="s">
        <v>486</v>
      </c>
      <c r="I916" s="101">
        <v>15.04</v>
      </c>
      <c r="J916" s="144"/>
      <c r="K916" s="184" t="s">
        <v>31</v>
      </c>
      <c r="L916" s="138" t="s">
        <v>740</v>
      </c>
      <c r="M916" s="102">
        <v>49.4</v>
      </c>
      <c r="N916" s="139">
        <f t="shared" si="113"/>
        <v>17.98</v>
      </c>
      <c r="O916" s="140" t="str">
        <f t="shared" si="114"/>
        <v/>
      </c>
      <c r="P916" s="189">
        <f t="shared" si="115"/>
        <v>742.97599999999989</v>
      </c>
      <c r="Q916" s="189" t="e">
        <f t="shared" si="116"/>
        <v>#VALUE!</v>
      </c>
      <c r="R916" s="189" t="e">
        <f t="shared" si="117"/>
        <v>#VALUE!</v>
      </c>
      <c r="S916" s="43" t="str">
        <f t="shared" si="118"/>
        <v>A</v>
      </c>
      <c r="T916" s="43">
        <f t="shared" si="119"/>
        <v>17.98</v>
      </c>
      <c r="U916" s="43">
        <f t="shared" si="120"/>
        <v>0</v>
      </c>
      <c r="V916" s="43">
        <f>IF(N916&lt;&gt;0,IF(N916=SVS,0,IF(N916=SVSg,0,IF(N916=Stundenverrechnungssatz!G957,0,IF(N916=Stundenverrechnungssatz!I957,0,IF(N916=Stundenverrechnungssatz!K957,0,IF(N916=Stundenverrechnungssatz!M957,0,1)))))))</f>
        <v>0</v>
      </c>
    </row>
    <row r="917" spans="1:22" s="44" customFormat="1" ht="15" customHeight="1" x14ac:dyDescent="0.2">
      <c r="A917" s="51">
        <v>912</v>
      </c>
      <c r="B917" s="99">
        <v>1</v>
      </c>
      <c r="C917" s="100" t="s">
        <v>640</v>
      </c>
      <c r="D917" s="100"/>
      <c r="E917" s="100" t="s">
        <v>320</v>
      </c>
      <c r="F917" s="100"/>
      <c r="G917" s="100" t="s">
        <v>653</v>
      </c>
      <c r="H917" s="100" t="s">
        <v>643</v>
      </c>
      <c r="I917" s="101">
        <v>35.04</v>
      </c>
      <c r="J917" s="144"/>
      <c r="K917" s="184" t="s">
        <v>51</v>
      </c>
      <c r="L917" s="138"/>
      <c r="M917" s="102">
        <v>98.8</v>
      </c>
      <c r="N917" s="139">
        <f t="shared" si="113"/>
        <v>17.98</v>
      </c>
      <c r="O917" s="140" t="str">
        <f t="shared" si="114"/>
        <v/>
      </c>
      <c r="P917" s="189">
        <f t="shared" si="115"/>
        <v>3461.9519999999998</v>
      </c>
      <c r="Q917" s="189" t="e">
        <f t="shared" si="116"/>
        <v>#VALUE!</v>
      </c>
      <c r="R917" s="189" t="e">
        <f t="shared" si="117"/>
        <v>#VALUE!</v>
      </c>
      <c r="S917" s="43" t="str">
        <f t="shared" si="118"/>
        <v>F</v>
      </c>
      <c r="T917" s="43">
        <f t="shared" si="119"/>
        <v>17.98</v>
      </c>
      <c r="U917" s="43">
        <f t="shared" si="120"/>
        <v>0</v>
      </c>
      <c r="V917" s="43">
        <f>IF(N917&lt;&gt;0,IF(N917=SVS,0,IF(N917=SVSg,0,IF(N917=Stundenverrechnungssatz!G958,0,IF(N917=Stundenverrechnungssatz!I958,0,IF(N917=Stundenverrechnungssatz!K958,0,IF(N917=Stundenverrechnungssatz!M958,0,1)))))))</f>
        <v>0</v>
      </c>
    </row>
    <row r="918" spans="1:22" s="44" customFormat="1" ht="15" customHeight="1" x14ac:dyDescent="0.2">
      <c r="A918" s="99">
        <v>913</v>
      </c>
      <c r="B918" s="99">
        <v>1</v>
      </c>
      <c r="C918" s="100" t="s">
        <v>640</v>
      </c>
      <c r="D918" s="100"/>
      <c r="E918" s="100" t="s">
        <v>320</v>
      </c>
      <c r="F918" s="100"/>
      <c r="G918" s="100" t="s">
        <v>679</v>
      </c>
      <c r="H918" s="100" t="s">
        <v>205</v>
      </c>
      <c r="I918" s="101">
        <v>7.47</v>
      </c>
      <c r="J918" s="144"/>
      <c r="K918" s="184" t="s">
        <v>32</v>
      </c>
      <c r="L918" s="138"/>
      <c r="M918" s="102">
        <v>247.01</v>
      </c>
      <c r="N918" s="139">
        <f t="shared" si="113"/>
        <v>17.98</v>
      </c>
      <c r="O918" s="140" t="str">
        <f t="shared" si="114"/>
        <v/>
      </c>
      <c r="P918" s="189">
        <f t="shared" si="115"/>
        <v>1845.1646999999998</v>
      </c>
      <c r="Q918" s="189" t="e">
        <f t="shared" si="116"/>
        <v>#VALUE!</v>
      </c>
      <c r="R918" s="189" t="e">
        <f t="shared" si="117"/>
        <v>#VALUE!</v>
      </c>
      <c r="S918" s="43" t="str">
        <f t="shared" si="118"/>
        <v>C</v>
      </c>
      <c r="T918" s="43">
        <f t="shared" si="119"/>
        <v>17.98</v>
      </c>
      <c r="U918" s="43">
        <f t="shared" si="120"/>
        <v>0</v>
      </c>
      <c r="V918" s="43">
        <f>IF(N918&lt;&gt;0,IF(N918=SVS,0,IF(N918=SVSg,0,IF(N918=Stundenverrechnungssatz!G959,0,IF(N918=Stundenverrechnungssatz!I959,0,IF(N918=Stundenverrechnungssatz!K959,0,IF(N918=Stundenverrechnungssatz!M959,0,1)))))))</f>
        <v>0</v>
      </c>
    </row>
    <row r="919" spans="1:22" s="44" customFormat="1" ht="15" customHeight="1" x14ac:dyDescent="0.2">
      <c r="A919" s="51">
        <v>914</v>
      </c>
      <c r="B919" s="99">
        <v>1</v>
      </c>
      <c r="C919" s="100" t="s">
        <v>640</v>
      </c>
      <c r="D919" s="100"/>
      <c r="E919" s="100" t="s">
        <v>320</v>
      </c>
      <c r="F919" s="100"/>
      <c r="G919" s="100" t="s">
        <v>672</v>
      </c>
      <c r="H919" s="100" t="s">
        <v>205</v>
      </c>
      <c r="I919" s="101">
        <v>5.58</v>
      </c>
      <c r="J919" s="144"/>
      <c r="K919" s="184" t="s">
        <v>32</v>
      </c>
      <c r="L919" s="138"/>
      <c r="M919" s="102">
        <v>247.01</v>
      </c>
      <c r="N919" s="139">
        <f t="shared" si="113"/>
        <v>17.98</v>
      </c>
      <c r="O919" s="140" t="str">
        <f t="shared" si="114"/>
        <v/>
      </c>
      <c r="P919" s="189">
        <f t="shared" si="115"/>
        <v>1378.3157999999999</v>
      </c>
      <c r="Q919" s="189" t="e">
        <f t="shared" si="116"/>
        <v>#VALUE!</v>
      </c>
      <c r="R919" s="189" t="e">
        <f t="shared" si="117"/>
        <v>#VALUE!</v>
      </c>
      <c r="S919" s="43" t="str">
        <f t="shared" si="118"/>
        <v>C</v>
      </c>
      <c r="T919" s="43">
        <f t="shared" si="119"/>
        <v>17.98</v>
      </c>
      <c r="U919" s="43">
        <f t="shared" si="120"/>
        <v>0</v>
      </c>
      <c r="V919" s="43">
        <f>IF(N919&lt;&gt;0,IF(N919=SVS,0,IF(N919=SVSg,0,IF(N919=Stundenverrechnungssatz!G960,0,IF(N919=Stundenverrechnungssatz!I960,0,IF(N919=Stundenverrechnungssatz!K960,0,IF(N919=Stundenverrechnungssatz!M960,0,1)))))))</f>
        <v>0</v>
      </c>
    </row>
    <row r="920" spans="1:22" s="44" customFormat="1" ht="15" customHeight="1" x14ac:dyDescent="0.2">
      <c r="A920" s="99">
        <v>915</v>
      </c>
      <c r="B920" s="99">
        <v>1</v>
      </c>
      <c r="C920" s="100" t="s">
        <v>640</v>
      </c>
      <c r="D920" s="100"/>
      <c r="E920" s="100" t="s">
        <v>320</v>
      </c>
      <c r="F920" s="100" t="s">
        <v>336</v>
      </c>
      <c r="G920" s="100" t="s">
        <v>37</v>
      </c>
      <c r="H920" s="100" t="s">
        <v>486</v>
      </c>
      <c r="I920" s="101">
        <v>24.09</v>
      </c>
      <c r="J920" s="144"/>
      <c r="K920" s="184" t="s">
        <v>31</v>
      </c>
      <c r="L920" s="138" t="s">
        <v>740</v>
      </c>
      <c r="M920" s="102">
        <v>49.4</v>
      </c>
      <c r="N920" s="139">
        <f t="shared" si="113"/>
        <v>17.98</v>
      </c>
      <c r="O920" s="140" t="str">
        <f t="shared" si="114"/>
        <v/>
      </c>
      <c r="P920" s="189">
        <f t="shared" si="115"/>
        <v>1190.046</v>
      </c>
      <c r="Q920" s="189" t="e">
        <f t="shared" si="116"/>
        <v>#VALUE!</v>
      </c>
      <c r="R920" s="189" t="e">
        <f t="shared" si="117"/>
        <v>#VALUE!</v>
      </c>
      <c r="S920" s="43" t="str">
        <f t="shared" si="118"/>
        <v>A</v>
      </c>
      <c r="T920" s="43">
        <f t="shared" si="119"/>
        <v>17.98</v>
      </c>
      <c r="U920" s="43">
        <f t="shared" si="120"/>
        <v>0</v>
      </c>
      <c r="V920" s="43">
        <f>IF(N920&lt;&gt;0,IF(N920=SVS,0,IF(N920=SVSg,0,IF(N920=Stundenverrechnungssatz!G961,0,IF(N920=Stundenverrechnungssatz!I961,0,IF(N920=Stundenverrechnungssatz!K961,0,IF(N920=Stundenverrechnungssatz!M961,0,1)))))))</f>
        <v>0</v>
      </c>
    </row>
    <row r="921" spans="1:22" s="44" customFormat="1" ht="15" customHeight="1" x14ac:dyDescent="0.2">
      <c r="A921" s="51">
        <v>916</v>
      </c>
      <c r="B921" s="99">
        <v>1</v>
      </c>
      <c r="C921" s="100" t="s">
        <v>640</v>
      </c>
      <c r="D921" s="100"/>
      <c r="E921" s="100" t="s">
        <v>320</v>
      </c>
      <c r="F921" s="100" t="s">
        <v>680</v>
      </c>
      <c r="G921" s="100" t="s">
        <v>37</v>
      </c>
      <c r="H921" s="100" t="s">
        <v>249</v>
      </c>
      <c r="I921" s="101">
        <v>25.73</v>
      </c>
      <c r="J921" s="144"/>
      <c r="K921" s="184" t="s">
        <v>31</v>
      </c>
      <c r="L921" s="138" t="s">
        <v>740</v>
      </c>
      <c r="M921" s="102">
        <v>49.4</v>
      </c>
      <c r="N921" s="139">
        <f t="shared" si="113"/>
        <v>17.98</v>
      </c>
      <c r="O921" s="140" t="str">
        <f t="shared" si="114"/>
        <v/>
      </c>
      <c r="P921" s="189">
        <f t="shared" si="115"/>
        <v>1271.0619999999999</v>
      </c>
      <c r="Q921" s="189" t="e">
        <f t="shared" si="116"/>
        <v>#VALUE!</v>
      </c>
      <c r="R921" s="189" t="e">
        <f t="shared" si="117"/>
        <v>#VALUE!</v>
      </c>
      <c r="S921" s="43" t="str">
        <f t="shared" si="118"/>
        <v>A</v>
      </c>
      <c r="T921" s="43">
        <f t="shared" si="119"/>
        <v>17.98</v>
      </c>
      <c r="U921" s="43">
        <f t="shared" si="120"/>
        <v>0</v>
      </c>
      <c r="V921" s="43">
        <f>IF(N921&lt;&gt;0,IF(N921=SVS,0,IF(N921=SVSg,0,IF(N921=Stundenverrechnungssatz!G962,0,IF(N921=Stundenverrechnungssatz!I962,0,IF(N921=Stundenverrechnungssatz!K962,0,IF(N921=Stundenverrechnungssatz!M962,0,1)))))))</f>
        <v>0</v>
      </c>
    </row>
    <row r="922" spans="1:22" s="44" customFormat="1" ht="15" customHeight="1" x14ac:dyDescent="0.2">
      <c r="A922" s="99">
        <v>917</v>
      </c>
      <c r="B922" s="99">
        <v>1</v>
      </c>
      <c r="C922" s="100" t="s">
        <v>640</v>
      </c>
      <c r="D922" s="100"/>
      <c r="E922" s="100" t="s">
        <v>320</v>
      </c>
      <c r="F922" s="100" t="s">
        <v>681</v>
      </c>
      <c r="G922" s="100" t="s">
        <v>37</v>
      </c>
      <c r="H922" s="100" t="s">
        <v>249</v>
      </c>
      <c r="I922" s="101">
        <v>18.84</v>
      </c>
      <c r="J922" s="144"/>
      <c r="K922" s="184" t="s">
        <v>31</v>
      </c>
      <c r="L922" s="138" t="s">
        <v>740</v>
      </c>
      <c r="M922" s="102">
        <v>49.4</v>
      </c>
      <c r="N922" s="139">
        <f t="shared" si="113"/>
        <v>17.98</v>
      </c>
      <c r="O922" s="140" t="str">
        <f t="shared" si="114"/>
        <v/>
      </c>
      <c r="P922" s="189">
        <f t="shared" si="115"/>
        <v>930.69599999999991</v>
      </c>
      <c r="Q922" s="189" t="e">
        <f t="shared" si="116"/>
        <v>#VALUE!</v>
      </c>
      <c r="R922" s="189" t="e">
        <f t="shared" si="117"/>
        <v>#VALUE!</v>
      </c>
      <c r="S922" s="43" t="str">
        <f t="shared" si="118"/>
        <v>A</v>
      </c>
      <c r="T922" s="43">
        <f t="shared" si="119"/>
        <v>17.98</v>
      </c>
      <c r="U922" s="43">
        <f t="shared" si="120"/>
        <v>0</v>
      </c>
      <c r="V922" s="43">
        <f>IF(N922&lt;&gt;0,IF(N922=SVS,0,IF(N922=SVSg,0,IF(N922=Stundenverrechnungssatz!G963,0,IF(N922=Stundenverrechnungssatz!I963,0,IF(N922=Stundenverrechnungssatz!K963,0,IF(N922=Stundenverrechnungssatz!M963,0,1)))))))</f>
        <v>0</v>
      </c>
    </row>
    <row r="923" spans="1:22" s="44" customFormat="1" ht="15" customHeight="1" x14ac:dyDescent="0.2">
      <c r="A923" s="51">
        <v>918</v>
      </c>
      <c r="B923" s="99">
        <v>1</v>
      </c>
      <c r="C923" s="100" t="s">
        <v>640</v>
      </c>
      <c r="D923" s="100"/>
      <c r="E923" s="100" t="s">
        <v>320</v>
      </c>
      <c r="F923" s="100" t="s">
        <v>682</v>
      </c>
      <c r="G923" s="100" t="s">
        <v>683</v>
      </c>
      <c r="H923" s="100" t="s">
        <v>249</v>
      </c>
      <c r="I923" s="101">
        <v>48.89</v>
      </c>
      <c r="J923" s="144"/>
      <c r="K923" s="184" t="s">
        <v>46</v>
      </c>
      <c r="L923" s="138"/>
      <c r="M923" s="102">
        <v>98.8</v>
      </c>
      <c r="N923" s="139">
        <f t="shared" si="113"/>
        <v>17.98</v>
      </c>
      <c r="O923" s="140" t="str">
        <f t="shared" si="114"/>
        <v/>
      </c>
      <c r="P923" s="189">
        <f t="shared" si="115"/>
        <v>4830.3320000000003</v>
      </c>
      <c r="Q923" s="189" t="e">
        <f t="shared" si="116"/>
        <v>#VALUE!</v>
      </c>
      <c r="R923" s="189" t="e">
        <f t="shared" si="117"/>
        <v>#VALUE!</v>
      </c>
      <c r="S923" s="43" t="str">
        <f t="shared" si="118"/>
        <v>A</v>
      </c>
      <c r="T923" s="43">
        <f t="shared" si="119"/>
        <v>17.98</v>
      </c>
      <c r="U923" s="43">
        <f t="shared" si="120"/>
        <v>0</v>
      </c>
      <c r="V923" s="43">
        <f>IF(N923&lt;&gt;0,IF(N923=SVS,0,IF(N923=SVSg,0,IF(N923=Stundenverrechnungssatz!G964,0,IF(N923=Stundenverrechnungssatz!I964,0,IF(N923=Stundenverrechnungssatz!K964,0,IF(N923=Stundenverrechnungssatz!M964,0,1)))))))</f>
        <v>0</v>
      </c>
    </row>
    <row r="924" spans="1:22" s="44" customFormat="1" ht="15" customHeight="1" x14ac:dyDescent="0.2">
      <c r="A924" s="99">
        <v>919</v>
      </c>
      <c r="B924" s="99">
        <v>1</v>
      </c>
      <c r="C924" s="100" t="s">
        <v>640</v>
      </c>
      <c r="D924" s="100"/>
      <c r="E924" s="100" t="s">
        <v>320</v>
      </c>
      <c r="F924" s="100" t="s">
        <v>684</v>
      </c>
      <c r="G924" s="100" t="s">
        <v>37</v>
      </c>
      <c r="H924" s="100" t="s">
        <v>486</v>
      </c>
      <c r="I924" s="101">
        <v>25.08</v>
      </c>
      <c r="J924" s="144"/>
      <c r="K924" s="184" t="s">
        <v>31</v>
      </c>
      <c r="L924" s="138" t="s">
        <v>740</v>
      </c>
      <c r="M924" s="102">
        <v>49.4</v>
      </c>
      <c r="N924" s="139">
        <f t="shared" si="113"/>
        <v>17.98</v>
      </c>
      <c r="O924" s="140" t="str">
        <f t="shared" si="114"/>
        <v/>
      </c>
      <c r="P924" s="189">
        <f t="shared" si="115"/>
        <v>1238.9519999999998</v>
      </c>
      <c r="Q924" s="189" t="e">
        <f t="shared" si="116"/>
        <v>#VALUE!</v>
      </c>
      <c r="R924" s="189" t="e">
        <f t="shared" si="117"/>
        <v>#VALUE!</v>
      </c>
      <c r="S924" s="43" t="str">
        <f t="shared" si="118"/>
        <v>A</v>
      </c>
      <c r="T924" s="43">
        <f t="shared" si="119"/>
        <v>17.98</v>
      </c>
      <c r="U924" s="43">
        <f t="shared" si="120"/>
        <v>0</v>
      </c>
      <c r="V924" s="43">
        <f>IF(N924&lt;&gt;0,IF(N924=SVS,0,IF(N924=SVSg,0,IF(N924=Stundenverrechnungssatz!G965,0,IF(N924=Stundenverrechnungssatz!I965,0,IF(N924=Stundenverrechnungssatz!K965,0,IF(N924=Stundenverrechnungssatz!M965,0,1)))))))</f>
        <v>0</v>
      </c>
    </row>
    <row r="925" spans="1:22" s="44" customFormat="1" ht="15" customHeight="1" x14ac:dyDescent="0.2">
      <c r="A925" s="51">
        <v>920</v>
      </c>
      <c r="B925" s="99">
        <v>1</v>
      </c>
      <c r="C925" s="100" t="s">
        <v>640</v>
      </c>
      <c r="D925" s="100"/>
      <c r="E925" s="100" t="s">
        <v>320</v>
      </c>
      <c r="F925" s="100"/>
      <c r="G925" s="100" t="s">
        <v>491</v>
      </c>
      <c r="H925" s="100" t="s">
        <v>643</v>
      </c>
      <c r="I925" s="101">
        <v>12.65</v>
      </c>
      <c r="J925" s="144"/>
      <c r="K925" s="184" t="s">
        <v>49</v>
      </c>
      <c r="L925" s="138"/>
      <c r="M925" s="102">
        <v>247.01</v>
      </c>
      <c r="N925" s="139">
        <f t="shared" si="113"/>
        <v>17.98</v>
      </c>
      <c r="O925" s="140" t="str">
        <f t="shared" si="114"/>
        <v/>
      </c>
      <c r="P925" s="189">
        <f t="shared" si="115"/>
        <v>3124.6765</v>
      </c>
      <c r="Q925" s="189" t="e">
        <f t="shared" si="116"/>
        <v>#VALUE!</v>
      </c>
      <c r="R925" s="189" t="e">
        <f t="shared" si="117"/>
        <v>#VALUE!</v>
      </c>
      <c r="S925" s="43" t="str">
        <f t="shared" si="118"/>
        <v>E</v>
      </c>
      <c r="T925" s="43">
        <f t="shared" si="119"/>
        <v>17.98</v>
      </c>
      <c r="U925" s="43">
        <f t="shared" si="120"/>
        <v>0</v>
      </c>
      <c r="V925" s="43">
        <f>IF(N925&lt;&gt;0,IF(N925=SVS,0,IF(N925=SVSg,0,IF(N925=Stundenverrechnungssatz!G966,0,IF(N925=Stundenverrechnungssatz!I966,0,IF(N925=Stundenverrechnungssatz!K966,0,IF(N925=Stundenverrechnungssatz!M966,0,1)))))))</f>
        <v>0</v>
      </c>
    </row>
    <row r="926" spans="1:22" s="44" customFormat="1" ht="15" customHeight="1" x14ac:dyDescent="0.2">
      <c r="A926" s="99">
        <v>921</v>
      </c>
      <c r="B926" s="99">
        <v>1</v>
      </c>
      <c r="C926" s="100" t="s">
        <v>640</v>
      </c>
      <c r="D926" s="100"/>
      <c r="E926" s="100" t="s">
        <v>320</v>
      </c>
      <c r="F926" s="100"/>
      <c r="G926" s="100" t="s">
        <v>685</v>
      </c>
      <c r="H926" s="100" t="s">
        <v>240</v>
      </c>
      <c r="I926" s="101">
        <v>13.09</v>
      </c>
      <c r="J926" s="144"/>
      <c r="K926" s="184" t="s">
        <v>49</v>
      </c>
      <c r="L926" s="138"/>
      <c r="M926" s="102">
        <v>247.01</v>
      </c>
      <c r="N926" s="139">
        <f t="shared" si="113"/>
        <v>17.98</v>
      </c>
      <c r="O926" s="140" t="str">
        <f t="shared" si="114"/>
        <v/>
      </c>
      <c r="P926" s="189">
        <f t="shared" si="115"/>
        <v>3233.3608999999997</v>
      </c>
      <c r="Q926" s="189" t="e">
        <f t="shared" si="116"/>
        <v>#VALUE!</v>
      </c>
      <c r="R926" s="189" t="e">
        <f t="shared" si="117"/>
        <v>#VALUE!</v>
      </c>
      <c r="S926" s="43" t="str">
        <f t="shared" si="118"/>
        <v>E</v>
      </c>
      <c r="T926" s="43">
        <f t="shared" si="119"/>
        <v>17.98</v>
      </c>
      <c r="U926" s="43">
        <f t="shared" si="120"/>
        <v>0</v>
      </c>
      <c r="V926" s="43">
        <f>IF(N926&lt;&gt;0,IF(N926=SVS,0,IF(N926=SVSg,0,IF(N926=Stundenverrechnungssatz!G967,0,IF(N926=Stundenverrechnungssatz!I967,0,IF(N926=Stundenverrechnungssatz!K967,0,IF(N926=Stundenverrechnungssatz!M967,0,1)))))))</f>
        <v>0</v>
      </c>
    </row>
    <row r="927" spans="1:22" s="44" customFormat="1" ht="15" customHeight="1" x14ac:dyDescent="0.2">
      <c r="A927" s="51">
        <v>922</v>
      </c>
      <c r="B927" s="99">
        <v>1</v>
      </c>
      <c r="C927" s="100" t="s">
        <v>640</v>
      </c>
      <c r="D927" s="100"/>
      <c r="E927" s="100" t="s">
        <v>421</v>
      </c>
      <c r="F927" s="100"/>
      <c r="G927" s="100" t="s">
        <v>663</v>
      </c>
      <c r="H927" s="100" t="s">
        <v>240</v>
      </c>
      <c r="I927" s="101">
        <v>16.920000000000002</v>
      </c>
      <c r="J927" s="144"/>
      <c r="K927" s="184" t="s">
        <v>50</v>
      </c>
      <c r="L927" s="138"/>
      <c r="M927" s="102">
        <v>98.8</v>
      </c>
      <c r="N927" s="139">
        <f t="shared" si="113"/>
        <v>17.98</v>
      </c>
      <c r="O927" s="140" t="str">
        <f t="shared" si="114"/>
        <v/>
      </c>
      <c r="P927" s="189">
        <f t="shared" si="115"/>
        <v>1671.6960000000001</v>
      </c>
      <c r="Q927" s="189" t="e">
        <f t="shared" si="116"/>
        <v>#VALUE!</v>
      </c>
      <c r="R927" s="189" t="e">
        <f t="shared" si="117"/>
        <v>#VALUE!</v>
      </c>
      <c r="S927" s="43" t="str">
        <f t="shared" si="118"/>
        <v>E</v>
      </c>
      <c r="T927" s="43">
        <f t="shared" si="119"/>
        <v>17.98</v>
      </c>
      <c r="U927" s="43">
        <f t="shared" si="120"/>
        <v>0</v>
      </c>
      <c r="V927" s="43">
        <f>IF(N927&lt;&gt;0,IF(N927=SVS,0,IF(N927=SVSg,0,IF(N927=Stundenverrechnungssatz!G968,0,IF(N927=Stundenverrechnungssatz!I968,0,IF(N927=Stundenverrechnungssatz!K968,0,IF(N927=Stundenverrechnungssatz!M968,0,1)))))))</f>
        <v>0</v>
      </c>
    </row>
    <row r="928" spans="1:22" s="44" customFormat="1" ht="15" customHeight="1" x14ac:dyDescent="0.2">
      <c r="A928" s="99">
        <v>923</v>
      </c>
      <c r="B928" s="99">
        <v>1</v>
      </c>
      <c r="C928" s="100" t="s">
        <v>640</v>
      </c>
      <c r="D928" s="100"/>
      <c r="E928" s="100" t="s">
        <v>421</v>
      </c>
      <c r="F928" s="100"/>
      <c r="G928" s="100" t="s">
        <v>555</v>
      </c>
      <c r="H928" s="100" t="s">
        <v>643</v>
      </c>
      <c r="I928" s="101">
        <v>72.459999999999994</v>
      </c>
      <c r="J928" s="144"/>
      <c r="K928" s="184" t="s">
        <v>51</v>
      </c>
      <c r="L928" s="138"/>
      <c r="M928" s="102">
        <v>98.8</v>
      </c>
      <c r="N928" s="139">
        <f t="shared" si="113"/>
        <v>17.98</v>
      </c>
      <c r="O928" s="140" t="str">
        <f t="shared" si="114"/>
        <v/>
      </c>
      <c r="P928" s="189">
        <f t="shared" si="115"/>
        <v>7159.0479999999989</v>
      </c>
      <c r="Q928" s="189" t="e">
        <f t="shared" si="116"/>
        <v>#VALUE!</v>
      </c>
      <c r="R928" s="189" t="e">
        <f t="shared" si="117"/>
        <v>#VALUE!</v>
      </c>
      <c r="S928" s="43" t="str">
        <f t="shared" si="118"/>
        <v>F</v>
      </c>
      <c r="T928" s="43">
        <f t="shared" si="119"/>
        <v>17.98</v>
      </c>
      <c r="U928" s="43">
        <f t="shared" si="120"/>
        <v>0</v>
      </c>
      <c r="V928" s="43">
        <f>IF(N928&lt;&gt;0,IF(N928=SVS,0,IF(N928=SVSg,0,IF(N928=Stundenverrechnungssatz!G969,0,IF(N928=Stundenverrechnungssatz!I969,0,IF(N928=Stundenverrechnungssatz!K969,0,IF(N928=Stundenverrechnungssatz!M969,0,1)))))))</f>
        <v>0</v>
      </c>
    </row>
    <row r="929" spans="1:22" s="44" customFormat="1" ht="15" customHeight="1" x14ac:dyDescent="0.2">
      <c r="A929" s="51">
        <v>924</v>
      </c>
      <c r="B929" s="99">
        <v>1</v>
      </c>
      <c r="C929" s="100" t="s">
        <v>640</v>
      </c>
      <c r="D929" s="100"/>
      <c r="E929" s="100" t="s">
        <v>421</v>
      </c>
      <c r="F929" s="100">
        <v>101</v>
      </c>
      <c r="G929" s="100" t="s">
        <v>37</v>
      </c>
      <c r="H929" s="100" t="s">
        <v>686</v>
      </c>
      <c r="I929" s="101">
        <v>36.86</v>
      </c>
      <c r="J929" s="144"/>
      <c r="K929" s="184" t="s">
        <v>31</v>
      </c>
      <c r="L929" s="138" t="s">
        <v>740</v>
      </c>
      <c r="M929" s="102">
        <v>49.4</v>
      </c>
      <c r="N929" s="139">
        <f t="shared" si="113"/>
        <v>17.98</v>
      </c>
      <c r="O929" s="140" t="str">
        <f t="shared" si="114"/>
        <v/>
      </c>
      <c r="P929" s="189">
        <f t="shared" si="115"/>
        <v>1820.884</v>
      </c>
      <c r="Q929" s="189" t="e">
        <f t="shared" si="116"/>
        <v>#VALUE!</v>
      </c>
      <c r="R929" s="189" t="e">
        <f t="shared" si="117"/>
        <v>#VALUE!</v>
      </c>
      <c r="S929" s="43" t="str">
        <f t="shared" si="118"/>
        <v>A</v>
      </c>
      <c r="T929" s="43">
        <f t="shared" si="119"/>
        <v>17.98</v>
      </c>
      <c r="U929" s="43">
        <f t="shared" si="120"/>
        <v>0</v>
      </c>
      <c r="V929" s="43">
        <f>IF(N929&lt;&gt;0,IF(N929=SVS,0,IF(N929=SVSg,0,IF(N929=Stundenverrechnungssatz!G970,0,IF(N929=Stundenverrechnungssatz!I970,0,IF(N929=Stundenverrechnungssatz!K970,0,IF(N929=Stundenverrechnungssatz!M970,0,1)))))))</f>
        <v>0</v>
      </c>
    </row>
    <row r="930" spans="1:22" s="44" customFormat="1" ht="15" customHeight="1" x14ac:dyDescent="0.2">
      <c r="A930" s="99">
        <v>925</v>
      </c>
      <c r="B930" s="99">
        <v>1</v>
      </c>
      <c r="C930" s="100" t="s">
        <v>640</v>
      </c>
      <c r="D930" s="100"/>
      <c r="E930" s="100" t="s">
        <v>421</v>
      </c>
      <c r="F930" s="100">
        <v>102</v>
      </c>
      <c r="G930" s="100" t="s">
        <v>37</v>
      </c>
      <c r="H930" s="100" t="s">
        <v>686</v>
      </c>
      <c r="I930" s="101">
        <v>41.23</v>
      </c>
      <c r="J930" s="144"/>
      <c r="K930" s="184" t="s">
        <v>31</v>
      </c>
      <c r="L930" s="138" t="s">
        <v>740</v>
      </c>
      <c r="M930" s="102">
        <v>49.4</v>
      </c>
      <c r="N930" s="139">
        <f t="shared" si="113"/>
        <v>17.98</v>
      </c>
      <c r="O930" s="140" t="str">
        <f t="shared" si="114"/>
        <v/>
      </c>
      <c r="P930" s="189">
        <f t="shared" si="115"/>
        <v>2036.7619999999997</v>
      </c>
      <c r="Q930" s="189" t="e">
        <f t="shared" si="116"/>
        <v>#VALUE!</v>
      </c>
      <c r="R930" s="189" t="e">
        <f t="shared" si="117"/>
        <v>#VALUE!</v>
      </c>
      <c r="S930" s="43" t="str">
        <f t="shared" si="118"/>
        <v>A</v>
      </c>
      <c r="T930" s="43">
        <f t="shared" si="119"/>
        <v>17.98</v>
      </c>
      <c r="U930" s="43">
        <f t="shared" si="120"/>
        <v>0</v>
      </c>
      <c r="V930" s="43">
        <f>IF(N930&lt;&gt;0,IF(N930=SVS,0,IF(N930=SVSg,0,IF(N930=Stundenverrechnungssatz!G971,0,IF(N930=Stundenverrechnungssatz!I971,0,IF(N930=Stundenverrechnungssatz!K971,0,IF(N930=Stundenverrechnungssatz!M971,0,1)))))))</f>
        <v>0</v>
      </c>
    </row>
    <row r="931" spans="1:22" s="44" customFormat="1" ht="15" customHeight="1" x14ac:dyDescent="0.2">
      <c r="A931" s="51">
        <v>926</v>
      </c>
      <c r="B931" s="99">
        <v>1</v>
      </c>
      <c r="C931" s="100" t="s">
        <v>640</v>
      </c>
      <c r="D931" s="100"/>
      <c r="E931" s="100" t="s">
        <v>421</v>
      </c>
      <c r="F931" s="100" t="s">
        <v>687</v>
      </c>
      <c r="G931" s="100" t="s">
        <v>37</v>
      </c>
      <c r="H931" s="100" t="s">
        <v>686</v>
      </c>
      <c r="I931" s="101">
        <v>15.42</v>
      </c>
      <c r="J931" s="144"/>
      <c r="K931" s="184" t="s">
        <v>31</v>
      </c>
      <c r="L931" s="138" t="s">
        <v>740</v>
      </c>
      <c r="M931" s="102">
        <v>49.4</v>
      </c>
      <c r="N931" s="139">
        <f t="shared" si="113"/>
        <v>17.98</v>
      </c>
      <c r="O931" s="140" t="str">
        <f t="shared" si="114"/>
        <v/>
      </c>
      <c r="P931" s="189">
        <f t="shared" si="115"/>
        <v>761.74799999999993</v>
      </c>
      <c r="Q931" s="189" t="e">
        <f t="shared" si="116"/>
        <v>#VALUE!</v>
      </c>
      <c r="R931" s="189" t="e">
        <f t="shared" si="117"/>
        <v>#VALUE!</v>
      </c>
      <c r="S931" s="43" t="str">
        <f t="shared" si="118"/>
        <v>A</v>
      </c>
      <c r="T931" s="43">
        <f t="shared" si="119"/>
        <v>17.98</v>
      </c>
      <c r="U931" s="43">
        <f t="shared" si="120"/>
        <v>0</v>
      </c>
      <c r="V931" s="43">
        <f>IF(N931&lt;&gt;0,IF(N931=SVS,0,IF(N931=SVSg,0,IF(N931=Stundenverrechnungssatz!G972,0,IF(N931=Stundenverrechnungssatz!I972,0,IF(N931=Stundenverrechnungssatz!K972,0,IF(N931=Stundenverrechnungssatz!M972,0,1)))))))</f>
        <v>0</v>
      </c>
    </row>
    <row r="932" spans="1:22" s="44" customFormat="1" ht="15" customHeight="1" x14ac:dyDescent="0.2">
      <c r="A932" s="99">
        <v>927</v>
      </c>
      <c r="B932" s="99">
        <v>1</v>
      </c>
      <c r="C932" s="100" t="s">
        <v>640</v>
      </c>
      <c r="D932" s="100"/>
      <c r="E932" s="100" t="s">
        <v>421</v>
      </c>
      <c r="F932" s="100"/>
      <c r="G932" s="100" t="s">
        <v>374</v>
      </c>
      <c r="H932" s="100" t="s">
        <v>643</v>
      </c>
      <c r="I932" s="101">
        <v>3.56</v>
      </c>
      <c r="J932" s="144"/>
      <c r="K932" s="184" t="s">
        <v>52</v>
      </c>
      <c r="L932" s="138"/>
      <c r="M932" s="102">
        <v>247.01</v>
      </c>
      <c r="N932" s="139">
        <f t="shared" si="113"/>
        <v>17.98</v>
      </c>
      <c r="O932" s="140" t="str">
        <f t="shared" si="114"/>
        <v/>
      </c>
      <c r="P932" s="189">
        <f t="shared" si="115"/>
        <v>879.35559999999998</v>
      </c>
      <c r="Q932" s="189" t="e">
        <f t="shared" si="116"/>
        <v>#VALUE!</v>
      </c>
      <c r="R932" s="189" t="e">
        <f t="shared" si="117"/>
        <v>#VALUE!</v>
      </c>
      <c r="S932" s="43" t="str">
        <f t="shared" si="118"/>
        <v>K</v>
      </c>
      <c r="T932" s="43">
        <f t="shared" si="119"/>
        <v>17.98</v>
      </c>
      <c r="U932" s="43">
        <f t="shared" si="120"/>
        <v>0</v>
      </c>
      <c r="V932" s="43">
        <f>IF(N932&lt;&gt;0,IF(N932=SVS,0,IF(N932=SVSg,0,IF(N932=Stundenverrechnungssatz!G973,0,IF(N932=Stundenverrechnungssatz!I973,0,IF(N932=Stundenverrechnungssatz!K973,0,IF(N932=Stundenverrechnungssatz!M973,0,1)))))))</f>
        <v>0</v>
      </c>
    </row>
    <row r="933" spans="1:22" s="44" customFormat="1" ht="15" customHeight="1" x14ac:dyDescent="0.2">
      <c r="A933" s="51">
        <v>928</v>
      </c>
      <c r="B933" s="99">
        <v>1</v>
      </c>
      <c r="C933" s="100" t="s">
        <v>640</v>
      </c>
      <c r="D933" s="100"/>
      <c r="E933" s="100" t="s">
        <v>421</v>
      </c>
      <c r="F933" s="100" t="s">
        <v>688</v>
      </c>
      <c r="G933" s="100" t="s">
        <v>37</v>
      </c>
      <c r="H933" s="100" t="s">
        <v>486</v>
      </c>
      <c r="I933" s="101">
        <v>15.68</v>
      </c>
      <c r="J933" s="144"/>
      <c r="K933" s="184" t="s">
        <v>31</v>
      </c>
      <c r="L933" s="138" t="s">
        <v>740</v>
      </c>
      <c r="M933" s="102">
        <v>49.4</v>
      </c>
      <c r="N933" s="139">
        <f t="shared" si="113"/>
        <v>17.98</v>
      </c>
      <c r="O933" s="140" t="str">
        <f t="shared" si="114"/>
        <v/>
      </c>
      <c r="P933" s="189">
        <f t="shared" si="115"/>
        <v>774.59199999999998</v>
      </c>
      <c r="Q933" s="189" t="e">
        <f t="shared" si="116"/>
        <v>#VALUE!</v>
      </c>
      <c r="R933" s="189" t="e">
        <f t="shared" si="117"/>
        <v>#VALUE!</v>
      </c>
      <c r="S933" s="43" t="str">
        <f t="shared" si="118"/>
        <v>A</v>
      </c>
      <c r="T933" s="43">
        <f t="shared" si="119"/>
        <v>17.98</v>
      </c>
      <c r="U933" s="43">
        <f t="shared" si="120"/>
        <v>0</v>
      </c>
      <c r="V933" s="43">
        <f>IF(N933&lt;&gt;0,IF(N933=SVS,0,IF(N933=SVSg,0,IF(N933=Stundenverrechnungssatz!G974,0,IF(N933=Stundenverrechnungssatz!I974,0,IF(N933=Stundenverrechnungssatz!K974,0,IF(N933=Stundenverrechnungssatz!M974,0,1)))))))</f>
        <v>0</v>
      </c>
    </row>
    <row r="934" spans="1:22" s="44" customFormat="1" ht="15" customHeight="1" x14ac:dyDescent="0.2">
      <c r="A934" s="99">
        <v>929</v>
      </c>
      <c r="B934" s="99">
        <v>1</v>
      </c>
      <c r="C934" s="100" t="s">
        <v>640</v>
      </c>
      <c r="D934" s="100"/>
      <c r="E934" s="100" t="s">
        <v>421</v>
      </c>
      <c r="F934" s="100">
        <v>104</v>
      </c>
      <c r="G934" s="100" t="s">
        <v>37</v>
      </c>
      <c r="H934" s="100" t="s">
        <v>686</v>
      </c>
      <c r="I934" s="101">
        <v>13.46</v>
      </c>
      <c r="J934" s="144"/>
      <c r="K934" s="184" t="s">
        <v>31</v>
      </c>
      <c r="L934" s="138" t="s">
        <v>740</v>
      </c>
      <c r="M934" s="102">
        <v>49.4</v>
      </c>
      <c r="N934" s="139">
        <f t="shared" si="113"/>
        <v>17.98</v>
      </c>
      <c r="O934" s="140" t="str">
        <f t="shared" si="114"/>
        <v/>
      </c>
      <c r="P934" s="189">
        <f t="shared" si="115"/>
        <v>664.92399999999998</v>
      </c>
      <c r="Q934" s="189" t="e">
        <f t="shared" si="116"/>
        <v>#VALUE!</v>
      </c>
      <c r="R934" s="189" t="e">
        <f t="shared" si="117"/>
        <v>#VALUE!</v>
      </c>
      <c r="S934" s="43" t="str">
        <f t="shared" si="118"/>
        <v>A</v>
      </c>
      <c r="T934" s="43">
        <f t="shared" si="119"/>
        <v>17.98</v>
      </c>
      <c r="U934" s="43">
        <f t="shared" si="120"/>
        <v>0</v>
      </c>
      <c r="V934" s="43">
        <f>IF(N934&lt;&gt;0,IF(N934=SVS,0,IF(N934=SVSg,0,IF(N934=Stundenverrechnungssatz!G975,0,IF(N934=Stundenverrechnungssatz!I975,0,IF(N934=Stundenverrechnungssatz!K975,0,IF(N934=Stundenverrechnungssatz!M975,0,1)))))))</f>
        <v>0</v>
      </c>
    </row>
    <row r="935" spans="1:22" s="44" customFormat="1" ht="15" customHeight="1" x14ac:dyDescent="0.2">
      <c r="A935" s="51">
        <v>930</v>
      </c>
      <c r="B935" s="99">
        <v>1</v>
      </c>
      <c r="C935" s="100" t="s">
        <v>640</v>
      </c>
      <c r="D935" s="100"/>
      <c r="E935" s="100" t="s">
        <v>421</v>
      </c>
      <c r="F935" s="100">
        <v>105</v>
      </c>
      <c r="G935" s="100" t="s">
        <v>37</v>
      </c>
      <c r="H935" s="100" t="s">
        <v>686</v>
      </c>
      <c r="I935" s="101">
        <v>28.43</v>
      </c>
      <c r="J935" s="144"/>
      <c r="K935" s="184" t="s">
        <v>31</v>
      </c>
      <c r="L935" s="138" t="s">
        <v>740</v>
      </c>
      <c r="M935" s="102">
        <v>49.4</v>
      </c>
      <c r="N935" s="139">
        <f t="shared" si="113"/>
        <v>17.98</v>
      </c>
      <c r="O935" s="140" t="str">
        <f t="shared" si="114"/>
        <v/>
      </c>
      <c r="P935" s="189">
        <f t="shared" si="115"/>
        <v>1404.442</v>
      </c>
      <c r="Q935" s="189" t="e">
        <f t="shared" si="116"/>
        <v>#VALUE!</v>
      </c>
      <c r="R935" s="189" t="e">
        <f t="shared" si="117"/>
        <v>#VALUE!</v>
      </c>
      <c r="S935" s="43" t="str">
        <f t="shared" si="118"/>
        <v>A</v>
      </c>
      <c r="T935" s="43">
        <f t="shared" si="119"/>
        <v>17.98</v>
      </c>
      <c r="U935" s="43">
        <f t="shared" si="120"/>
        <v>0</v>
      </c>
      <c r="V935" s="43">
        <f>IF(N935&lt;&gt;0,IF(N935=SVS,0,IF(N935=SVSg,0,IF(N935=Stundenverrechnungssatz!G976,0,IF(N935=Stundenverrechnungssatz!I976,0,IF(N935=Stundenverrechnungssatz!K976,0,IF(N935=Stundenverrechnungssatz!M976,0,1)))))))</f>
        <v>0</v>
      </c>
    </row>
    <row r="936" spans="1:22" s="44" customFormat="1" ht="15" customHeight="1" x14ac:dyDescent="0.2">
      <c r="A936" s="99">
        <v>931</v>
      </c>
      <c r="B936" s="99">
        <v>1</v>
      </c>
      <c r="C936" s="100" t="s">
        <v>640</v>
      </c>
      <c r="D936" s="100"/>
      <c r="E936" s="100" t="s">
        <v>421</v>
      </c>
      <c r="F936" s="100">
        <v>106</v>
      </c>
      <c r="G936" s="100" t="s">
        <v>37</v>
      </c>
      <c r="H936" s="100" t="s">
        <v>686</v>
      </c>
      <c r="I936" s="101">
        <v>25.79</v>
      </c>
      <c r="J936" s="144"/>
      <c r="K936" s="184" t="s">
        <v>31</v>
      </c>
      <c r="L936" s="138" t="s">
        <v>740</v>
      </c>
      <c r="M936" s="102">
        <v>49.4</v>
      </c>
      <c r="N936" s="139">
        <f t="shared" si="113"/>
        <v>17.98</v>
      </c>
      <c r="O936" s="140" t="str">
        <f t="shared" si="114"/>
        <v/>
      </c>
      <c r="P936" s="189">
        <f t="shared" si="115"/>
        <v>1274.0259999999998</v>
      </c>
      <c r="Q936" s="189" t="e">
        <f t="shared" si="116"/>
        <v>#VALUE!</v>
      </c>
      <c r="R936" s="189" t="e">
        <f t="shared" si="117"/>
        <v>#VALUE!</v>
      </c>
      <c r="S936" s="43" t="str">
        <f t="shared" si="118"/>
        <v>A</v>
      </c>
      <c r="T936" s="43">
        <f t="shared" si="119"/>
        <v>17.98</v>
      </c>
      <c r="U936" s="43">
        <f t="shared" si="120"/>
        <v>0</v>
      </c>
      <c r="V936" s="43">
        <f>IF(N936&lt;&gt;0,IF(N936=SVS,0,IF(N936=SVSg,0,IF(N936=Stundenverrechnungssatz!G977,0,IF(N936=Stundenverrechnungssatz!I977,0,IF(N936=Stundenverrechnungssatz!K977,0,IF(N936=Stundenverrechnungssatz!M977,0,1)))))))</f>
        <v>0</v>
      </c>
    </row>
    <row r="937" spans="1:22" s="44" customFormat="1" ht="15" customHeight="1" x14ac:dyDescent="0.2">
      <c r="A937" s="51">
        <v>932</v>
      </c>
      <c r="B937" s="99">
        <v>1</v>
      </c>
      <c r="C937" s="100" t="s">
        <v>640</v>
      </c>
      <c r="D937" s="100"/>
      <c r="E937" s="100" t="s">
        <v>421</v>
      </c>
      <c r="F937" s="100">
        <v>107</v>
      </c>
      <c r="G937" s="100" t="s">
        <v>37</v>
      </c>
      <c r="H937" s="100" t="s">
        <v>686</v>
      </c>
      <c r="I937" s="101">
        <v>28.32</v>
      </c>
      <c r="J937" s="144"/>
      <c r="K937" s="184" t="s">
        <v>31</v>
      </c>
      <c r="L937" s="138" t="s">
        <v>740</v>
      </c>
      <c r="M937" s="102">
        <v>49.4</v>
      </c>
      <c r="N937" s="139">
        <f t="shared" si="113"/>
        <v>17.98</v>
      </c>
      <c r="O937" s="140" t="str">
        <f t="shared" si="114"/>
        <v/>
      </c>
      <c r="P937" s="189">
        <f t="shared" si="115"/>
        <v>1399.008</v>
      </c>
      <c r="Q937" s="189" t="e">
        <f t="shared" si="116"/>
        <v>#VALUE!</v>
      </c>
      <c r="R937" s="189" t="e">
        <f t="shared" si="117"/>
        <v>#VALUE!</v>
      </c>
      <c r="S937" s="43" t="str">
        <f t="shared" si="118"/>
        <v>A</v>
      </c>
      <c r="T937" s="43">
        <f t="shared" si="119"/>
        <v>17.98</v>
      </c>
      <c r="U937" s="43">
        <f t="shared" si="120"/>
        <v>0</v>
      </c>
      <c r="V937" s="43">
        <f>IF(N937&lt;&gt;0,IF(N937=SVS,0,IF(N937=SVSg,0,IF(N937=Stundenverrechnungssatz!G978,0,IF(N937=Stundenverrechnungssatz!I978,0,IF(N937=Stundenverrechnungssatz!K978,0,IF(N937=Stundenverrechnungssatz!M978,0,1)))))))</f>
        <v>0</v>
      </c>
    </row>
    <row r="938" spans="1:22" s="44" customFormat="1" ht="15" customHeight="1" x14ac:dyDescent="0.2">
      <c r="A938" s="99">
        <v>933</v>
      </c>
      <c r="B938" s="99">
        <v>1</v>
      </c>
      <c r="C938" s="100" t="s">
        <v>640</v>
      </c>
      <c r="D938" s="100"/>
      <c r="E938" s="100" t="s">
        <v>421</v>
      </c>
      <c r="F938" s="100">
        <v>108</v>
      </c>
      <c r="G938" s="100" t="s">
        <v>37</v>
      </c>
      <c r="H938" s="100" t="s">
        <v>686</v>
      </c>
      <c r="I938" s="101">
        <v>13.99</v>
      </c>
      <c r="J938" s="144"/>
      <c r="K938" s="184" t="s">
        <v>31</v>
      </c>
      <c r="L938" s="138" t="s">
        <v>740</v>
      </c>
      <c r="M938" s="102">
        <v>49.4</v>
      </c>
      <c r="N938" s="139">
        <f t="shared" si="113"/>
        <v>17.98</v>
      </c>
      <c r="O938" s="140" t="str">
        <f t="shared" si="114"/>
        <v/>
      </c>
      <c r="P938" s="189">
        <f t="shared" si="115"/>
        <v>691.10599999999999</v>
      </c>
      <c r="Q938" s="189" t="e">
        <f t="shared" si="116"/>
        <v>#VALUE!</v>
      </c>
      <c r="R938" s="189" t="e">
        <f t="shared" si="117"/>
        <v>#VALUE!</v>
      </c>
      <c r="S938" s="43" t="str">
        <f t="shared" si="118"/>
        <v>A</v>
      </c>
      <c r="T938" s="43">
        <f t="shared" si="119"/>
        <v>17.98</v>
      </c>
      <c r="U938" s="43">
        <f t="shared" si="120"/>
        <v>0</v>
      </c>
      <c r="V938" s="43">
        <f>IF(N938&lt;&gt;0,IF(N938=SVS,0,IF(N938=SVSg,0,IF(N938=Stundenverrechnungssatz!G979,0,IF(N938=Stundenverrechnungssatz!I979,0,IF(N938=Stundenverrechnungssatz!K979,0,IF(N938=Stundenverrechnungssatz!M979,0,1)))))))</f>
        <v>0</v>
      </c>
    </row>
    <row r="939" spans="1:22" s="44" customFormat="1" ht="15" customHeight="1" x14ac:dyDescent="0.2">
      <c r="A939" s="51">
        <v>934</v>
      </c>
      <c r="B939" s="99">
        <v>1</v>
      </c>
      <c r="C939" s="100" t="s">
        <v>640</v>
      </c>
      <c r="D939" s="100"/>
      <c r="E939" s="100" t="s">
        <v>421</v>
      </c>
      <c r="F939" s="100"/>
      <c r="G939" s="100" t="s">
        <v>671</v>
      </c>
      <c r="H939" s="100" t="s">
        <v>643</v>
      </c>
      <c r="I939" s="101">
        <v>61.67</v>
      </c>
      <c r="J939" s="144"/>
      <c r="K939" s="184" t="s">
        <v>51</v>
      </c>
      <c r="L939" s="138"/>
      <c r="M939" s="102">
        <v>98.8</v>
      </c>
      <c r="N939" s="139">
        <f t="shared" si="113"/>
        <v>17.98</v>
      </c>
      <c r="O939" s="140" t="str">
        <f t="shared" si="114"/>
        <v/>
      </c>
      <c r="P939" s="189">
        <f t="shared" si="115"/>
        <v>6092.9960000000001</v>
      </c>
      <c r="Q939" s="189" t="e">
        <f t="shared" si="116"/>
        <v>#VALUE!</v>
      </c>
      <c r="R939" s="189" t="e">
        <f t="shared" si="117"/>
        <v>#VALUE!</v>
      </c>
      <c r="S939" s="43" t="str">
        <f t="shared" si="118"/>
        <v>F</v>
      </c>
      <c r="T939" s="43">
        <f t="shared" si="119"/>
        <v>17.98</v>
      </c>
      <c r="U939" s="43">
        <f t="shared" si="120"/>
        <v>0</v>
      </c>
      <c r="V939" s="43">
        <f>IF(N939&lt;&gt;0,IF(N939=SVS,0,IF(N939=SVSg,0,IF(N939=Stundenverrechnungssatz!G980,0,IF(N939=Stundenverrechnungssatz!I980,0,IF(N939=Stundenverrechnungssatz!K980,0,IF(N939=Stundenverrechnungssatz!M980,0,1)))))))</f>
        <v>0</v>
      </c>
    </row>
    <row r="940" spans="1:22" s="44" customFormat="1" ht="15" customHeight="1" x14ac:dyDescent="0.2">
      <c r="A940" s="99">
        <v>935</v>
      </c>
      <c r="B940" s="99">
        <v>1</v>
      </c>
      <c r="C940" s="100" t="s">
        <v>640</v>
      </c>
      <c r="D940" s="100"/>
      <c r="E940" s="100" t="s">
        <v>421</v>
      </c>
      <c r="F940" s="100"/>
      <c r="G940" s="100" t="s">
        <v>689</v>
      </c>
      <c r="H940" s="100" t="s">
        <v>690</v>
      </c>
      <c r="I940" s="101">
        <v>7.47</v>
      </c>
      <c r="J940" s="144"/>
      <c r="K940" s="184" t="s">
        <v>32</v>
      </c>
      <c r="L940" s="138"/>
      <c r="M940" s="102">
        <v>247.01</v>
      </c>
      <c r="N940" s="139">
        <f t="shared" si="113"/>
        <v>17.98</v>
      </c>
      <c r="O940" s="140" t="str">
        <f t="shared" si="114"/>
        <v/>
      </c>
      <c r="P940" s="189">
        <f t="shared" si="115"/>
        <v>1845.1646999999998</v>
      </c>
      <c r="Q940" s="189" t="e">
        <f t="shared" si="116"/>
        <v>#VALUE!</v>
      </c>
      <c r="R940" s="189" t="e">
        <f t="shared" si="117"/>
        <v>#VALUE!</v>
      </c>
      <c r="S940" s="43" t="str">
        <f t="shared" si="118"/>
        <v>C</v>
      </c>
      <c r="T940" s="43">
        <f t="shared" si="119"/>
        <v>17.98</v>
      </c>
      <c r="U940" s="43">
        <f t="shared" si="120"/>
        <v>0</v>
      </c>
      <c r="V940" s="43">
        <f>IF(N940&lt;&gt;0,IF(N940=SVS,0,IF(N940=SVSg,0,IF(N940=Stundenverrechnungssatz!G981,0,IF(N940=Stundenverrechnungssatz!I981,0,IF(N940=Stundenverrechnungssatz!K981,0,IF(N940=Stundenverrechnungssatz!M981,0,1)))))))</f>
        <v>0</v>
      </c>
    </row>
    <row r="941" spans="1:22" s="44" customFormat="1" ht="15" customHeight="1" x14ac:dyDescent="0.2">
      <c r="A941" s="51">
        <v>936</v>
      </c>
      <c r="B941" s="99">
        <v>1</v>
      </c>
      <c r="C941" s="100" t="s">
        <v>640</v>
      </c>
      <c r="D941" s="100"/>
      <c r="E941" s="100" t="s">
        <v>421</v>
      </c>
      <c r="F941" s="100"/>
      <c r="G941" s="100" t="s">
        <v>691</v>
      </c>
      <c r="H941" s="100" t="s">
        <v>690</v>
      </c>
      <c r="I941" s="101">
        <v>9.3800000000000008</v>
      </c>
      <c r="J941" s="144"/>
      <c r="K941" s="184" t="s">
        <v>32</v>
      </c>
      <c r="L941" s="138"/>
      <c r="M941" s="102">
        <v>247.01</v>
      </c>
      <c r="N941" s="139">
        <f t="shared" si="113"/>
        <v>17.98</v>
      </c>
      <c r="O941" s="140" t="str">
        <f t="shared" si="114"/>
        <v/>
      </c>
      <c r="P941" s="189">
        <f t="shared" si="115"/>
        <v>2316.9538000000002</v>
      </c>
      <c r="Q941" s="189" t="e">
        <f t="shared" si="116"/>
        <v>#VALUE!</v>
      </c>
      <c r="R941" s="189" t="e">
        <f t="shared" si="117"/>
        <v>#VALUE!</v>
      </c>
      <c r="S941" s="43" t="str">
        <f t="shared" si="118"/>
        <v>C</v>
      </c>
      <c r="T941" s="43">
        <f t="shared" si="119"/>
        <v>17.98</v>
      </c>
      <c r="U941" s="43">
        <f t="shared" si="120"/>
        <v>0</v>
      </c>
      <c r="V941" s="43">
        <f>IF(N941&lt;&gt;0,IF(N941=SVS,0,IF(N941=SVSg,0,IF(N941=Stundenverrechnungssatz!G982,0,IF(N941=Stundenverrechnungssatz!I982,0,IF(N941=Stundenverrechnungssatz!K982,0,IF(N941=Stundenverrechnungssatz!M982,0,1)))))))</f>
        <v>0</v>
      </c>
    </row>
    <row r="942" spans="1:22" s="44" customFormat="1" ht="15" customHeight="1" x14ac:dyDescent="0.2">
      <c r="A942" s="99">
        <v>937</v>
      </c>
      <c r="B942" s="99">
        <v>1</v>
      </c>
      <c r="C942" s="100" t="s">
        <v>640</v>
      </c>
      <c r="D942" s="100"/>
      <c r="E942" s="100" t="s">
        <v>421</v>
      </c>
      <c r="F942" s="100"/>
      <c r="G942" s="100" t="s">
        <v>671</v>
      </c>
      <c r="H942" s="100" t="s">
        <v>643</v>
      </c>
      <c r="I942" s="101">
        <v>49.97</v>
      </c>
      <c r="J942" s="144"/>
      <c r="K942" s="184" t="s">
        <v>51</v>
      </c>
      <c r="L942" s="138"/>
      <c r="M942" s="102">
        <v>98.8</v>
      </c>
      <c r="N942" s="139">
        <f t="shared" si="113"/>
        <v>17.98</v>
      </c>
      <c r="O942" s="140" t="str">
        <f t="shared" si="114"/>
        <v/>
      </c>
      <c r="P942" s="189">
        <f t="shared" si="115"/>
        <v>4937.0360000000001</v>
      </c>
      <c r="Q942" s="189" t="e">
        <f t="shared" si="116"/>
        <v>#VALUE!</v>
      </c>
      <c r="R942" s="189" t="e">
        <f t="shared" si="117"/>
        <v>#VALUE!</v>
      </c>
      <c r="S942" s="43" t="str">
        <f t="shared" si="118"/>
        <v>F</v>
      </c>
      <c r="T942" s="43">
        <f t="shared" si="119"/>
        <v>17.98</v>
      </c>
      <c r="U942" s="43">
        <f t="shared" si="120"/>
        <v>0</v>
      </c>
      <c r="V942" s="43">
        <f>IF(N942&lt;&gt;0,IF(N942=SVS,0,IF(N942=SVSg,0,IF(N942=Stundenverrechnungssatz!G983,0,IF(N942=Stundenverrechnungssatz!I983,0,IF(N942=Stundenverrechnungssatz!K983,0,IF(N942=Stundenverrechnungssatz!M983,0,1)))))))</f>
        <v>0</v>
      </c>
    </row>
    <row r="943" spans="1:22" s="44" customFormat="1" ht="15" customHeight="1" x14ac:dyDescent="0.2">
      <c r="A943" s="51">
        <v>938</v>
      </c>
      <c r="B943" s="99">
        <v>1</v>
      </c>
      <c r="C943" s="100" t="s">
        <v>640</v>
      </c>
      <c r="D943" s="100"/>
      <c r="E943" s="100" t="s">
        <v>421</v>
      </c>
      <c r="F943" s="100">
        <v>109</v>
      </c>
      <c r="G943" s="100" t="s">
        <v>37</v>
      </c>
      <c r="H943" s="100" t="s">
        <v>686</v>
      </c>
      <c r="I943" s="101">
        <v>18.55</v>
      </c>
      <c r="J943" s="144"/>
      <c r="K943" s="184" t="s">
        <v>31</v>
      </c>
      <c r="L943" s="138" t="s">
        <v>740</v>
      </c>
      <c r="M943" s="102">
        <v>49.4</v>
      </c>
      <c r="N943" s="139">
        <f t="shared" si="113"/>
        <v>17.98</v>
      </c>
      <c r="O943" s="140" t="str">
        <f t="shared" si="114"/>
        <v/>
      </c>
      <c r="P943" s="189">
        <f t="shared" si="115"/>
        <v>916.37</v>
      </c>
      <c r="Q943" s="189" t="e">
        <f t="shared" si="116"/>
        <v>#VALUE!</v>
      </c>
      <c r="R943" s="189" t="e">
        <f t="shared" si="117"/>
        <v>#VALUE!</v>
      </c>
      <c r="S943" s="43" t="str">
        <f t="shared" si="118"/>
        <v>A</v>
      </c>
      <c r="T943" s="43">
        <f t="shared" si="119"/>
        <v>17.98</v>
      </c>
      <c r="U943" s="43">
        <f t="shared" si="120"/>
        <v>0</v>
      </c>
      <c r="V943" s="43">
        <f>IF(N943&lt;&gt;0,IF(N943=SVS,0,IF(N943=SVSg,0,IF(N943=Stundenverrechnungssatz!G984,0,IF(N943=Stundenverrechnungssatz!I984,0,IF(N943=Stundenverrechnungssatz!K984,0,IF(N943=Stundenverrechnungssatz!M984,0,1)))))))</f>
        <v>0</v>
      </c>
    </row>
    <row r="944" spans="1:22" s="44" customFormat="1" ht="15" customHeight="1" x14ac:dyDescent="0.2">
      <c r="A944" s="99">
        <v>939</v>
      </c>
      <c r="B944" s="99">
        <v>1</v>
      </c>
      <c r="C944" s="100" t="s">
        <v>640</v>
      </c>
      <c r="D944" s="100"/>
      <c r="E944" s="100" t="s">
        <v>421</v>
      </c>
      <c r="F944" s="100">
        <v>111</v>
      </c>
      <c r="G944" s="100" t="s">
        <v>37</v>
      </c>
      <c r="H944" s="100" t="s">
        <v>686</v>
      </c>
      <c r="I944" s="101">
        <v>26.2</v>
      </c>
      <c r="J944" s="144"/>
      <c r="K944" s="184" t="s">
        <v>31</v>
      </c>
      <c r="L944" s="138" t="s">
        <v>740</v>
      </c>
      <c r="M944" s="102">
        <v>49.4</v>
      </c>
      <c r="N944" s="139">
        <f t="shared" si="113"/>
        <v>17.98</v>
      </c>
      <c r="O944" s="140" t="str">
        <f t="shared" si="114"/>
        <v/>
      </c>
      <c r="P944" s="189">
        <f t="shared" si="115"/>
        <v>1294.28</v>
      </c>
      <c r="Q944" s="189" t="e">
        <f t="shared" si="116"/>
        <v>#VALUE!</v>
      </c>
      <c r="R944" s="189" t="e">
        <f t="shared" si="117"/>
        <v>#VALUE!</v>
      </c>
      <c r="S944" s="43" t="str">
        <f t="shared" si="118"/>
        <v>A</v>
      </c>
      <c r="T944" s="43">
        <f t="shared" si="119"/>
        <v>17.98</v>
      </c>
      <c r="U944" s="43">
        <f t="shared" si="120"/>
        <v>0</v>
      </c>
      <c r="V944" s="43">
        <f>IF(N944&lt;&gt;0,IF(N944=SVS,0,IF(N944=SVSg,0,IF(N944=Stundenverrechnungssatz!G985,0,IF(N944=Stundenverrechnungssatz!I985,0,IF(N944=Stundenverrechnungssatz!K985,0,IF(N944=Stundenverrechnungssatz!M985,0,1)))))))</f>
        <v>0</v>
      </c>
    </row>
    <row r="945" spans="1:22" s="44" customFormat="1" ht="15" customHeight="1" x14ac:dyDescent="0.2">
      <c r="A945" s="51">
        <v>940</v>
      </c>
      <c r="B945" s="99">
        <v>1</v>
      </c>
      <c r="C945" s="100" t="s">
        <v>640</v>
      </c>
      <c r="D945" s="100"/>
      <c r="E945" s="100" t="s">
        <v>421</v>
      </c>
      <c r="F945" s="100">
        <v>112</v>
      </c>
      <c r="G945" s="100" t="s">
        <v>412</v>
      </c>
      <c r="H945" s="100" t="s">
        <v>686</v>
      </c>
      <c r="I945" s="101">
        <v>17.350000000000001</v>
      </c>
      <c r="J945" s="144"/>
      <c r="K945" s="184" t="s">
        <v>54</v>
      </c>
      <c r="L945" s="138"/>
      <c r="M945" s="102">
        <v>247.01</v>
      </c>
      <c r="N945" s="139">
        <f t="shared" si="113"/>
        <v>17.98</v>
      </c>
      <c r="O945" s="140" t="str">
        <f t="shared" si="114"/>
        <v/>
      </c>
      <c r="P945" s="189">
        <f t="shared" si="115"/>
        <v>4285.6235000000006</v>
      </c>
      <c r="Q945" s="189" t="e">
        <f t="shared" si="116"/>
        <v>#VALUE!</v>
      </c>
      <c r="R945" s="189" t="e">
        <f t="shared" si="117"/>
        <v>#VALUE!</v>
      </c>
      <c r="S945" s="43" t="str">
        <f t="shared" si="118"/>
        <v>T</v>
      </c>
      <c r="T945" s="43">
        <f t="shared" si="119"/>
        <v>17.98</v>
      </c>
      <c r="U945" s="43">
        <f t="shared" si="120"/>
        <v>0</v>
      </c>
      <c r="V945" s="43">
        <f>IF(N945&lt;&gt;0,IF(N945=SVS,0,IF(N945=SVSg,0,IF(N945=Stundenverrechnungssatz!G986,0,IF(N945=Stundenverrechnungssatz!I986,0,IF(N945=Stundenverrechnungssatz!K986,0,IF(N945=Stundenverrechnungssatz!M986,0,1)))))))</f>
        <v>0</v>
      </c>
    </row>
    <row r="946" spans="1:22" s="44" customFormat="1" ht="15" customHeight="1" x14ac:dyDescent="0.2">
      <c r="A946" s="99">
        <v>941</v>
      </c>
      <c r="B946" s="99">
        <v>1</v>
      </c>
      <c r="C946" s="100" t="s">
        <v>640</v>
      </c>
      <c r="D946" s="100"/>
      <c r="E946" s="100" t="s">
        <v>421</v>
      </c>
      <c r="F946" s="100">
        <v>113</v>
      </c>
      <c r="G946" s="100" t="s">
        <v>37</v>
      </c>
      <c r="H946" s="100" t="s">
        <v>686</v>
      </c>
      <c r="I946" s="101">
        <v>27.53</v>
      </c>
      <c r="J946" s="144"/>
      <c r="K946" s="184" t="s">
        <v>31</v>
      </c>
      <c r="L946" s="138" t="s">
        <v>740</v>
      </c>
      <c r="M946" s="102">
        <v>49.4</v>
      </c>
      <c r="N946" s="139">
        <f t="shared" si="113"/>
        <v>17.98</v>
      </c>
      <c r="O946" s="140" t="str">
        <f t="shared" si="114"/>
        <v/>
      </c>
      <c r="P946" s="189">
        <f t="shared" si="115"/>
        <v>1359.982</v>
      </c>
      <c r="Q946" s="189" t="e">
        <f t="shared" si="116"/>
        <v>#VALUE!</v>
      </c>
      <c r="R946" s="189" t="e">
        <f t="shared" si="117"/>
        <v>#VALUE!</v>
      </c>
      <c r="S946" s="43" t="str">
        <f t="shared" si="118"/>
        <v>A</v>
      </c>
      <c r="T946" s="43">
        <f t="shared" si="119"/>
        <v>17.98</v>
      </c>
      <c r="U946" s="43">
        <f t="shared" si="120"/>
        <v>0</v>
      </c>
      <c r="V946" s="43">
        <f>IF(N946&lt;&gt;0,IF(N946=SVS,0,IF(N946=SVSg,0,IF(N946=Stundenverrechnungssatz!G987,0,IF(N946=Stundenverrechnungssatz!I987,0,IF(N946=Stundenverrechnungssatz!K987,0,IF(N946=Stundenverrechnungssatz!M987,0,1)))))))</f>
        <v>0</v>
      </c>
    </row>
    <row r="947" spans="1:22" s="44" customFormat="1" ht="15" customHeight="1" x14ac:dyDescent="0.2">
      <c r="A947" s="51">
        <v>942</v>
      </c>
      <c r="B947" s="99">
        <v>1</v>
      </c>
      <c r="C947" s="100" t="s">
        <v>640</v>
      </c>
      <c r="D947" s="100"/>
      <c r="E947" s="100" t="s">
        <v>421</v>
      </c>
      <c r="F947" s="100">
        <v>114</v>
      </c>
      <c r="G947" s="100" t="s">
        <v>37</v>
      </c>
      <c r="H947" s="100" t="s">
        <v>686</v>
      </c>
      <c r="I947" s="101">
        <v>19.12</v>
      </c>
      <c r="J947" s="144"/>
      <c r="K947" s="184" t="s">
        <v>31</v>
      </c>
      <c r="L947" s="138" t="s">
        <v>740</v>
      </c>
      <c r="M947" s="102">
        <v>49.4</v>
      </c>
      <c r="N947" s="139">
        <f t="shared" si="113"/>
        <v>17.98</v>
      </c>
      <c r="O947" s="140" t="str">
        <f t="shared" si="114"/>
        <v/>
      </c>
      <c r="P947" s="189">
        <f t="shared" si="115"/>
        <v>944.52800000000002</v>
      </c>
      <c r="Q947" s="189" t="e">
        <f t="shared" si="116"/>
        <v>#VALUE!</v>
      </c>
      <c r="R947" s="189" t="e">
        <f t="shared" si="117"/>
        <v>#VALUE!</v>
      </c>
      <c r="S947" s="43" t="str">
        <f t="shared" si="118"/>
        <v>A</v>
      </c>
      <c r="T947" s="43">
        <f t="shared" si="119"/>
        <v>17.98</v>
      </c>
      <c r="U947" s="43">
        <f t="shared" si="120"/>
        <v>0</v>
      </c>
      <c r="V947" s="43">
        <f>IF(N947&lt;&gt;0,IF(N947=SVS,0,IF(N947=SVSg,0,IF(N947=Stundenverrechnungssatz!G988,0,IF(N947=Stundenverrechnungssatz!I988,0,IF(N947=Stundenverrechnungssatz!K988,0,IF(N947=Stundenverrechnungssatz!M988,0,1)))))))</f>
        <v>0</v>
      </c>
    </row>
    <row r="948" spans="1:22" s="44" customFormat="1" ht="15" customHeight="1" x14ac:dyDescent="0.2">
      <c r="A948" s="99">
        <v>943</v>
      </c>
      <c r="B948" s="99">
        <v>1</v>
      </c>
      <c r="C948" s="100" t="s">
        <v>640</v>
      </c>
      <c r="D948" s="100"/>
      <c r="E948" s="100" t="s">
        <v>421</v>
      </c>
      <c r="F948" s="100">
        <v>115</v>
      </c>
      <c r="G948" s="100" t="s">
        <v>37</v>
      </c>
      <c r="H948" s="100" t="s">
        <v>686</v>
      </c>
      <c r="I948" s="101">
        <v>26.78</v>
      </c>
      <c r="J948" s="144"/>
      <c r="K948" s="184" t="s">
        <v>31</v>
      </c>
      <c r="L948" s="138" t="s">
        <v>740</v>
      </c>
      <c r="M948" s="102">
        <v>49.4</v>
      </c>
      <c r="N948" s="139">
        <f t="shared" si="113"/>
        <v>17.98</v>
      </c>
      <c r="O948" s="140" t="str">
        <f t="shared" si="114"/>
        <v/>
      </c>
      <c r="P948" s="189">
        <f t="shared" si="115"/>
        <v>1322.932</v>
      </c>
      <c r="Q948" s="189" t="e">
        <f t="shared" si="116"/>
        <v>#VALUE!</v>
      </c>
      <c r="R948" s="189" t="e">
        <f t="shared" si="117"/>
        <v>#VALUE!</v>
      </c>
      <c r="S948" s="43" t="str">
        <f t="shared" si="118"/>
        <v>A</v>
      </c>
      <c r="T948" s="43">
        <f t="shared" si="119"/>
        <v>17.98</v>
      </c>
      <c r="U948" s="43">
        <f t="shared" si="120"/>
        <v>0</v>
      </c>
      <c r="V948" s="43">
        <f>IF(N948&lt;&gt;0,IF(N948=SVS,0,IF(N948=SVSg,0,IF(N948=Stundenverrechnungssatz!G989,0,IF(N948=Stundenverrechnungssatz!I989,0,IF(N948=Stundenverrechnungssatz!K989,0,IF(N948=Stundenverrechnungssatz!M989,0,1)))))))</f>
        <v>0</v>
      </c>
    </row>
    <row r="949" spans="1:22" s="44" customFormat="1" ht="15" customHeight="1" x14ac:dyDescent="0.2">
      <c r="A949" s="51">
        <v>944</v>
      </c>
      <c r="B949" s="99">
        <v>1</v>
      </c>
      <c r="C949" s="100" t="s">
        <v>640</v>
      </c>
      <c r="D949" s="100"/>
      <c r="E949" s="100" t="s">
        <v>421</v>
      </c>
      <c r="F949" s="100">
        <v>116</v>
      </c>
      <c r="G949" s="100" t="s">
        <v>37</v>
      </c>
      <c r="H949" s="100" t="s">
        <v>686</v>
      </c>
      <c r="I949" s="101">
        <v>26.22</v>
      </c>
      <c r="J949" s="144"/>
      <c r="K949" s="184" t="s">
        <v>31</v>
      </c>
      <c r="L949" s="138" t="s">
        <v>740</v>
      </c>
      <c r="M949" s="102">
        <v>49.4</v>
      </c>
      <c r="N949" s="139">
        <f t="shared" si="113"/>
        <v>17.98</v>
      </c>
      <c r="O949" s="140" t="str">
        <f t="shared" si="114"/>
        <v/>
      </c>
      <c r="P949" s="189">
        <f t="shared" si="115"/>
        <v>1295.2679999999998</v>
      </c>
      <c r="Q949" s="189" t="e">
        <f t="shared" si="116"/>
        <v>#VALUE!</v>
      </c>
      <c r="R949" s="189" t="e">
        <f t="shared" si="117"/>
        <v>#VALUE!</v>
      </c>
      <c r="S949" s="43" t="str">
        <f t="shared" si="118"/>
        <v>A</v>
      </c>
      <c r="T949" s="43">
        <f t="shared" si="119"/>
        <v>17.98</v>
      </c>
      <c r="U949" s="43">
        <f t="shared" si="120"/>
        <v>0</v>
      </c>
      <c r="V949" s="43">
        <f>IF(N949&lt;&gt;0,IF(N949=SVS,0,IF(N949=SVSg,0,IF(N949=Stundenverrechnungssatz!G990,0,IF(N949=Stundenverrechnungssatz!I990,0,IF(N949=Stundenverrechnungssatz!K990,0,IF(N949=Stundenverrechnungssatz!M990,0,1)))))))</f>
        <v>0</v>
      </c>
    </row>
    <row r="950" spans="1:22" s="44" customFormat="1" ht="15" customHeight="1" x14ac:dyDescent="0.2">
      <c r="A950" s="99">
        <v>945</v>
      </c>
      <c r="B950" s="99">
        <v>1</v>
      </c>
      <c r="C950" s="100" t="s">
        <v>640</v>
      </c>
      <c r="D950" s="100"/>
      <c r="E950" s="100" t="s">
        <v>421</v>
      </c>
      <c r="F950" s="100">
        <v>117</v>
      </c>
      <c r="G950" s="100" t="s">
        <v>37</v>
      </c>
      <c r="H950" s="100" t="s">
        <v>686</v>
      </c>
      <c r="I950" s="101">
        <v>29.26</v>
      </c>
      <c r="J950" s="144"/>
      <c r="K950" s="184" t="s">
        <v>31</v>
      </c>
      <c r="L950" s="138" t="s">
        <v>740</v>
      </c>
      <c r="M950" s="102">
        <v>49.4</v>
      </c>
      <c r="N950" s="139">
        <f t="shared" si="113"/>
        <v>17.98</v>
      </c>
      <c r="O950" s="140" t="str">
        <f t="shared" si="114"/>
        <v/>
      </c>
      <c r="P950" s="189">
        <f t="shared" si="115"/>
        <v>1445.444</v>
      </c>
      <c r="Q950" s="189" t="e">
        <f t="shared" si="116"/>
        <v>#VALUE!</v>
      </c>
      <c r="R950" s="189" t="e">
        <f t="shared" si="117"/>
        <v>#VALUE!</v>
      </c>
      <c r="S950" s="43" t="str">
        <f t="shared" si="118"/>
        <v>A</v>
      </c>
      <c r="T950" s="43">
        <f t="shared" si="119"/>
        <v>17.98</v>
      </c>
      <c r="U950" s="43">
        <f t="shared" si="120"/>
        <v>0</v>
      </c>
      <c r="V950" s="43">
        <f>IF(N950&lt;&gt;0,IF(N950=SVS,0,IF(N950=SVSg,0,IF(N950=Stundenverrechnungssatz!G991,0,IF(N950=Stundenverrechnungssatz!I991,0,IF(N950=Stundenverrechnungssatz!K991,0,IF(N950=Stundenverrechnungssatz!M991,0,1)))))))</f>
        <v>0</v>
      </c>
    </row>
    <row r="951" spans="1:22" s="44" customFormat="1" ht="15" customHeight="1" x14ac:dyDescent="0.2">
      <c r="A951" s="51">
        <v>946</v>
      </c>
      <c r="B951" s="99">
        <v>1</v>
      </c>
      <c r="C951" s="100" t="s">
        <v>640</v>
      </c>
      <c r="D951" s="100"/>
      <c r="E951" s="100" t="s">
        <v>421</v>
      </c>
      <c r="F951" s="100">
        <v>118</v>
      </c>
      <c r="G951" s="100" t="s">
        <v>37</v>
      </c>
      <c r="H951" s="100" t="s">
        <v>686</v>
      </c>
      <c r="I951" s="101">
        <v>24.89</v>
      </c>
      <c r="J951" s="144"/>
      <c r="K951" s="184" t="s">
        <v>31</v>
      </c>
      <c r="L951" s="138" t="s">
        <v>740</v>
      </c>
      <c r="M951" s="102">
        <v>49.4</v>
      </c>
      <c r="N951" s="139">
        <f t="shared" si="113"/>
        <v>17.98</v>
      </c>
      <c r="O951" s="140" t="str">
        <f t="shared" si="114"/>
        <v/>
      </c>
      <c r="P951" s="189">
        <f t="shared" si="115"/>
        <v>1229.566</v>
      </c>
      <c r="Q951" s="189" t="e">
        <f t="shared" si="116"/>
        <v>#VALUE!</v>
      </c>
      <c r="R951" s="189" t="e">
        <f t="shared" si="117"/>
        <v>#VALUE!</v>
      </c>
      <c r="S951" s="43" t="str">
        <f t="shared" si="118"/>
        <v>A</v>
      </c>
      <c r="T951" s="43">
        <f t="shared" si="119"/>
        <v>17.98</v>
      </c>
      <c r="U951" s="43">
        <f t="shared" si="120"/>
        <v>0</v>
      </c>
      <c r="V951" s="43">
        <f>IF(N951&lt;&gt;0,IF(N951=SVS,0,IF(N951=SVSg,0,IF(N951=Stundenverrechnungssatz!G992,0,IF(N951=Stundenverrechnungssatz!I992,0,IF(N951=Stundenverrechnungssatz!K992,0,IF(N951=Stundenverrechnungssatz!M992,0,1)))))))</f>
        <v>0</v>
      </c>
    </row>
    <row r="952" spans="1:22" s="44" customFormat="1" ht="15" customHeight="1" x14ac:dyDescent="0.2">
      <c r="A952" s="99">
        <v>947</v>
      </c>
      <c r="B952" s="99">
        <v>1</v>
      </c>
      <c r="C952" s="100" t="s">
        <v>640</v>
      </c>
      <c r="D952" s="100"/>
      <c r="E952" s="100" t="s">
        <v>421</v>
      </c>
      <c r="F952" s="100">
        <v>120</v>
      </c>
      <c r="G952" s="100" t="s">
        <v>37</v>
      </c>
      <c r="H952" s="100" t="s">
        <v>486</v>
      </c>
      <c r="I952" s="101">
        <v>12.83</v>
      </c>
      <c r="J952" s="144"/>
      <c r="K952" s="184" t="s">
        <v>31</v>
      </c>
      <c r="L952" s="138" t="s">
        <v>740</v>
      </c>
      <c r="M952" s="102">
        <v>49.4</v>
      </c>
      <c r="N952" s="139">
        <f t="shared" si="113"/>
        <v>17.98</v>
      </c>
      <c r="O952" s="140" t="str">
        <f t="shared" si="114"/>
        <v/>
      </c>
      <c r="P952" s="189">
        <f t="shared" si="115"/>
        <v>633.80200000000002</v>
      </c>
      <c r="Q952" s="189" t="e">
        <f t="shared" si="116"/>
        <v>#VALUE!</v>
      </c>
      <c r="R952" s="189" t="e">
        <f t="shared" si="117"/>
        <v>#VALUE!</v>
      </c>
      <c r="S952" s="43" t="str">
        <f t="shared" si="118"/>
        <v>A</v>
      </c>
      <c r="T952" s="43">
        <f t="shared" si="119"/>
        <v>17.98</v>
      </c>
      <c r="U952" s="43">
        <f t="shared" si="120"/>
        <v>0</v>
      </c>
      <c r="V952" s="43">
        <f>IF(N952&lt;&gt;0,IF(N952=SVS,0,IF(N952=SVSg,0,IF(N952=Stundenverrechnungssatz!G993,0,IF(N952=Stundenverrechnungssatz!I993,0,IF(N952=Stundenverrechnungssatz!K993,0,IF(N952=Stundenverrechnungssatz!M993,0,1)))))))</f>
        <v>0</v>
      </c>
    </row>
    <row r="953" spans="1:22" s="44" customFormat="1" ht="15" customHeight="1" x14ac:dyDescent="0.2">
      <c r="A953" s="51">
        <v>948</v>
      </c>
      <c r="B953" s="99">
        <v>1</v>
      </c>
      <c r="C953" s="100" t="s">
        <v>640</v>
      </c>
      <c r="D953" s="100"/>
      <c r="E953" s="100" t="s">
        <v>421</v>
      </c>
      <c r="F953" s="100" t="s">
        <v>692</v>
      </c>
      <c r="G953" s="100" t="s">
        <v>37</v>
      </c>
      <c r="H953" s="100" t="s">
        <v>486</v>
      </c>
      <c r="I953" s="101">
        <v>14.84</v>
      </c>
      <c r="J953" s="144"/>
      <c r="K953" s="184" t="s">
        <v>31</v>
      </c>
      <c r="L953" s="138" t="s">
        <v>740</v>
      </c>
      <c r="M953" s="102">
        <v>49.4</v>
      </c>
      <c r="N953" s="139">
        <f t="shared" si="113"/>
        <v>17.98</v>
      </c>
      <c r="O953" s="140" t="str">
        <f t="shared" si="114"/>
        <v/>
      </c>
      <c r="P953" s="189">
        <f t="shared" si="115"/>
        <v>733.096</v>
      </c>
      <c r="Q953" s="189" t="e">
        <f t="shared" si="116"/>
        <v>#VALUE!</v>
      </c>
      <c r="R953" s="189" t="e">
        <f t="shared" si="117"/>
        <v>#VALUE!</v>
      </c>
      <c r="S953" s="43" t="str">
        <f t="shared" si="118"/>
        <v>A</v>
      </c>
      <c r="T953" s="43">
        <f t="shared" si="119"/>
        <v>17.98</v>
      </c>
      <c r="U953" s="43">
        <f t="shared" si="120"/>
        <v>0</v>
      </c>
      <c r="V953" s="43">
        <f>IF(N953&lt;&gt;0,IF(N953=SVS,0,IF(N953=SVSg,0,IF(N953=Stundenverrechnungssatz!G994,0,IF(N953=Stundenverrechnungssatz!I994,0,IF(N953=Stundenverrechnungssatz!K994,0,IF(N953=Stundenverrechnungssatz!M994,0,1)))))))</f>
        <v>0</v>
      </c>
    </row>
    <row r="954" spans="1:22" s="44" customFormat="1" ht="15" customHeight="1" x14ac:dyDescent="0.2">
      <c r="A954" s="99">
        <v>949</v>
      </c>
      <c r="B954" s="99">
        <v>1</v>
      </c>
      <c r="C954" s="100" t="s">
        <v>640</v>
      </c>
      <c r="D954" s="100"/>
      <c r="E954" s="100" t="s">
        <v>421</v>
      </c>
      <c r="F954" s="100"/>
      <c r="G954" s="100" t="s">
        <v>671</v>
      </c>
      <c r="H954" s="100" t="s">
        <v>643</v>
      </c>
      <c r="I954" s="101">
        <v>30.38</v>
      </c>
      <c r="J954" s="144"/>
      <c r="K954" s="184" t="s">
        <v>51</v>
      </c>
      <c r="L954" s="138"/>
      <c r="M954" s="102">
        <v>98.8</v>
      </c>
      <c r="N954" s="139">
        <f t="shared" si="113"/>
        <v>17.98</v>
      </c>
      <c r="O954" s="140" t="str">
        <f t="shared" si="114"/>
        <v/>
      </c>
      <c r="P954" s="189">
        <f t="shared" si="115"/>
        <v>3001.5439999999999</v>
      </c>
      <c r="Q954" s="189" t="e">
        <f t="shared" si="116"/>
        <v>#VALUE!</v>
      </c>
      <c r="R954" s="189" t="e">
        <f t="shared" si="117"/>
        <v>#VALUE!</v>
      </c>
      <c r="S954" s="43" t="str">
        <f t="shared" si="118"/>
        <v>F</v>
      </c>
      <c r="T954" s="43">
        <f t="shared" si="119"/>
        <v>17.98</v>
      </c>
      <c r="U954" s="43">
        <f t="shared" si="120"/>
        <v>0</v>
      </c>
      <c r="V954" s="43">
        <f>IF(N954&lt;&gt;0,IF(N954=SVS,0,IF(N954=SVSg,0,IF(N954=Stundenverrechnungssatz!G995,0,IF(N954=Stundenverrechnungssatz!I995,0,IF(N954=Stundenverrechnungssatz!K995,0,IF(N954=Stundenverrechnungssatz!M995,0,1)))))))</f>
        <v>0</v>
      </c>
    </row>
    <row r="955" spans="1:22" s="44" customFormat="1" ht="15" customHeight="1" x14ac:dyDescent="0.2">
      <c r="A955" s="51">
        <v>950</v>
      </c>
      <c r="B955" s="99">
        <v>1</v>
      </c>
      <c r="C955" s="100" t="s">
        <v>640</v>
      </c>
      <c r="D955" s="100"/>
      <c r="E955" s="100" t="s">
        <v>421</v>
      </c>
      <c r="F955" s="100">
        <v>121</v>
      </c>
      <c r="G955" s="100" t="s">
        <v>37</v>
      </c>
      <c r="H955" s="100" t="s">
        <v>686</v>
      </c>
      <c r="I955" s="101">
        <v>30.22</v>
      </c>
      <c r="J955" s="144"/>
      <c r="K955" s="184" t="s">
        <v>31</v>
      </c>
      <c r="L955" s="138" t="s">
        <v>740</v>
      </c>
      <c r="M955" s="102">
        <v>49.4</v>
      </c>
      <c r="N955" s="139">
        <f t="shared" si="113"/>
        <v>17.98</v>
      </c>
      <c r="O955" s="140" t="str">
        <f t="shared" si="114"/>
        <v/>
      </c>
      <c r="P955" s="189">
        <f t="shared" si="115"/>
        <v>1492.8679999999999</v>
      </c>
      <c r="Q955" s="189" t="e">
        <f t="shared" si="116"/>
        <v>#VALUE!</v>
      </c>
      <c r="R955" s="189" t="e">
        <f t="shared" si="117"/>
        <v>#VALUE!</v>
      </c>
      <c r="S955" s="43" t="str">
        <f t="shared" si="118"/>
        <v>A</v>
      </c>
      <c r="T955" s="43">
        <f t="shared" si="119"/>
        <v>17.98</v>
      </c>
      <c r="U955" s="43">
        <f t="shared" si="120"/>
        <v>0</v>
      </c>
      <c r="V955" s="43">
        <f>IF(N955&lt;&gt;0,IF(N955=SVS,0,IF(N955=SVSg,0,IF(N955=Stundenverrechnungssatz!G996,0,IF(N955=Stundenverrechnungssatz!I996,0,IF(N955=Stundenverrechnungssatz!K996,0,IF(N955=Stundenverrechnungssatz!M996,0,1)))))))</f>
        <v>0</v>
      </c>
    </row>
    <row r="956" spans="1:22" s="44" customFormat="1" ht="15" customHeight="1" x14ac:dyDescent="0.2">
      <c r="A956" s="99">
        <v>951</v>
      </c>
      <c r="B956" s="99">
        <v>1</v>
      </c>
      <c r="C956" s="100" t="s">
        <v>640</v>
      </c>
      <c r="D956" s="100"/>
      <c r="E956" s="100" t="s">
        <v>421</v>
      </c>
      <c r="F956" s="100">
        <v>122</v>
      </c>
      <c r="G956" s="100" t="s">
        <v>37</v>
      </c>
      <c r="H956" s="100" t="s">
        <v>686</v>
      </c>
      <c r="I956" s="101">
        <v>14.92</v>
      </c>
      <c r="J956" s="144"/>
      <c r="K956" s="184" t="s">
        <v>31</v>
      </c>
      <c r="L956" s="138" t="s">
        <v>740</v>
      </c>
      <c r="M956" s="102">
        <v>49.4</v>
      </c>
      <c r="N956" s="139">
        <f t="shared" si="113"/>
        <v>17.98</v>
      </c>
      <c r="O956" s="140" t="str">
        <f t="shared" si="114"/>
        <v/>
      </c>
      <c r="P956" s="189">
        <f t="shared" si="115"/>
        <v>737.048</v>
      </c>
      <c r="Q956" s="189" t="e">
        <f t="shared" si="116"/>
        <v>#VALUE!</v>
      </c>
      <c r="R956" s="189" t="e">
        <f t="shared" si="117"/>
        <v>#VALUE!</v>
      </c>
      <c r="S956" s="43" t="str">
        <f t="shared" si="118"/>
        <v>A</v>
      </c>
      <c r="T956" s="43">
        <f t="shared" si="119"/>
        <v>17.98</v>
      </c>
      <c r="U956" s="43">
        <f t="shared" si="120"/>
        <v>0</v>
      </c>
      <c r="V956" s="43">
        <f>IF(N956&lt;&gt;0,IF(N956=SVS,0,IF(N956=SVSg,0,IF(N956=Stundenverrechnungssatz!G997,0,IF(N956=Stundenverrechnungssatz!I997,0,IF(N956=Stundenverrechnungssatz!K997,0,IF(N956=Stundenverrechnungssatz!M997,0,1)))))))</f>
        <v>0</v>
      </c>
    </row>
    <row r="957" spans="1:22" s="44" customFormat="1" ht="15" customHeight="1" x14ac:dyDescent="0.2">
      <c r="A957" s="51">
        <v>952</v>
      </c>
      <c r="B957" s="99">
        <v>1</v>
      </c>
      <c r="C957" s="100" t="s">
        <v>640</v>
      </c>
      <c r="D957" s="100"/>
      <c r="E957" s="100" t="s">
        <v>421</v>
      </c>
      <c r="F957" s="100"/>
      <c r="G957" s="100" t="s">
        <v>374</v>
      </c>
      <c r="H957" s="100" t="s">
        <v>643</v>
      </c>
      <c r="I957" s="101">
        <v>2.09</v>
      </c>
      <c r="J957" s="144"/>
      <c r="K957" s="184" t="s">
        <v>52</v>
      </c>
      <c r="L957" s="138"/>
      <c r="M957" s="102">
        <v>247.01</v>
      </c>
      <c r="N957" s="139">
        <f t="shared" si="113"/>
        <v>17.98</v>
      </c>
      <c r="O957" s="140" t="str">
        <f t="shared" si="114"/>
        <v/>
      </c>
      <c r="P957" s="189">
        <f t="shared" si="115"/>
        <v>516.2509</v>
      </c>
      <c r="Q957" s="189" t="e">
        <f t="shared" si="116"/>
        <v>#VALUE!</v>
      </c>
      <c r="R957" s="189" t="e">
        <f t="shared" si="117"/>
        <v>#VALUE!</v>
      </c>
      <c r="S957" s="43" t="str">
        <f t="shared" si="118"/>
        <v>K</v>
      </c>
      <c r="T957" s="43">
        <f t="shared" si="119"/>
        <v>17.98</v>
      </c>
      <c r="U957" s="43">
        <f t="shared" si="120"/>
        <v>0</v>
      </c>
      <c r="V957" s="43">
        <f>IF(N957&lt;&gt;0,IF(N957=SVS,0,IF(N957=SVSg,0,IF(N957=Stundenverrechnungssatz!G998,0,IF(N957=Stundenverrechnungssatz!I998,0,IF(N957=Stundenverrechnungssatz!K998,0,IF(N957=Stundenverrechnungssatz!M998,0,1)))))))</f>
        <v>0</v>
      </c>
    </row>
    <row r="958" spans="1:22" s="44" customFormat="1" ht="15" customHeight="1" x14ac:dyDescent="0.2">
      <c r="A958" s="99">
        <v>953</v>
      </c>
      <c r="B958" s="99">
        <v>1</v>
      </c>
      <c r="C958" s="100" t="s">
        <v>640</v>
      </c>
      <c r="D958" s="100"/>
      <c r="E958" s="100" t="s">
        <v>421</v>
      </c>
      <c r="F958" s="100">
        <v>123</v>
      </c>
      <c r="G958" s="100" t="s">
        <v>37</v>
      </c>
      <c r="H958" s="100" t="s">
        <v>686</v>
      </c>
      <c r="I958" s="101">
        <v>31.89</v>
      </c>
      <c r="J958" s="144"/>
      <c r="K958" s="184" t="s">
        <v>31</v>
      </c>
      <c r="L958" s="138" t="s">
        <v>740</v>
      </c>
      <c r="M958" s="102">
        <v>49.4</v>
      </c>
      <c r="N958" s="139">
        <f t="shared" si="113"/>
        <v>17.98</v>
      </c>
      <c r="O958" s="140" t="str">
        <f t="shared" si="114"/>
        <v/>
      </c>
      <c r="P958" s="189">
        <f t="shared" si="115"/>
        <v>1575.366</v>
      </c>
      <c r="Q958" s="189" t="e">
        <f t="shared" si="116"/>
        <v>#VALUE!</v>
      </c>
      <c r="R958" s="189" t="e">
        <f t="shared" si="117"/>
        <v>#VALUE!</v>
      </c>
      <c r="S958" s="43" t="str">
        <f t="shared" si="118"/>
        <v>A</v>
      </c>
      <c r="T958" s="43">
        <f t="shared" si="119"/>
        <v>17.98</v>
      </c>
      <c r="U958" s="43">
        <f t="shared" si="120"/>
        <v>0</v>
      </c>
      <c r="V958" s="43">
        <f>IF(N958&lt;&gt;0,IF(N958=SVS,0,IF(N958=SVSg,0,IF(N958=Stundenverrechnungssatz!G999,0,IF(N958=Stundenverrechnungssatz!I999,0,IF(N958=Stundenverrechnungssatz!K999,0,IF(N958=Stundenverrechnungssatz!M999,0,1)))))))</f>
        <v>0</v>
      </c>
    </row>
    <row r="959" spans="1:22" s="44" customFormat="1" ht="15" customHeight="1" x14ac:dyDescent="0.2">
      <c r="A959" s="51">
        <v>954</v>
      </c>
      <c r="B959" s="99">
        <v>1</v>
      </c>
      <c r="C959" s="100" t="s">
        <v>640</v>
      </c>
      <c r="D959" s="100"/>
      <c r="E959" s="100" t="s">
        <v>421</v>
      </c>
      <c r="F959" s="100">
        <v>124</v>
      </c>
      <c r="G959" s="100" t="s">
        <v>37</v>
      </c>
      <c r="H959" s="100" t="s">
        <v>686</v>
      </c>
      <c r="I959" s="101">
        <v>29.86</v>
      </c>
      <c r="J959" s="144"/>
      <c r="K959" s="184" t="s">
        <v>31</v>
      </c>
      <c r="L959" s="138" t="s">
        <v>740</v>
      </c>
      <c r="M959" s="102">
        <v>49.4</v>
      </c>
      <c r="N959" s="139">
        <f t="shared" si="113"/>
        <v>17.98</v>
      </c>
      <c r="O959" s="140" t="str">
        <f t="shared" si="114"/>
        <v/>
      </c>
      <c r="P959" s="189">
        <f t="shared" si="115"/>
        <v>1475.0839999999998</v>
      </c>
      <c r="Q959" s="189" t="e">
        <f t="shared" si="116"/>
        <v>#VALUE!</v>
      </c>
      <c r="R959" s="189" t="e">
        <f t="shared" si="117"/>
        <v>#VALUE!</v>
      </c>
      <c r="S959" s="43" t="str">
        <f t="shared" si="118"/>
        <v>A</v>
      </c>
      <c r="T959" s="43">
        <f t="shared" si="119"/>
        <v>17.98</v>
      </c>
      <c r="U959" s="43">
        <f t="shared" si="120"/>
        <v>0</v>
      </c>
      <c r="V959" s="43">
        <f>IF(N959&lt;&gt;0,IF(N959=SVS,0,IF(N959=SVSg,0,IF(N959=Stundenverrechnungssatz!G1000,0,IF(N959=Stundenverrechnungssatz!I1000,0,IF(N959=Stundenverrechnungssatz!K1000,0,IF(N959=Stundenverrechnungssatz!M1000,0,1)))))))</f>
        <v>0</v>
      </c>
    </row>
    <row r="960" spans="1:22" s="44" customFormat="1" ht="15" customHeight="1" x14ac:dyDescent="0.2">
      <c r="A960" s="99">
        <v>955</v>
      </c>
      <c r="B960" s="99">
        <v>1</v>
      </c>
      <c r="C960" s="100" t="s">
        <v>640</v>
      </c>
      <c r="D960" s="100"/>
      <c r="E960" s="100" t="s">
        <v>421</v>
      </c>
      <c r="F960" s="100">
        <v>125</v>
      </c>
      <c r="G960" s="100" t="s">
        <v>37</v>
      </c>
      <c r="H960" s="100" t="s">
        <v>486</v>
      </c>
      <c r="I960" s="101">
        <v>18.43</v>
      </c>
      <c r="J960" s="144"/>
      <c r="K960" s="184" t="s">
        <v>31</v>
      </c>
      <c r="L960" s="138" t="s">
        <v>740</v>
      </c>
      <c r="M960" s="102">
        <v>49.4</v>
      </c>
      <c r="N960" s="139">
        <f t="shared" si="113"/>
        <v>17.98</v>
      </c>
      <c r="O960" s="140" t="str">
        <f t="shared" si="114"/>
        <v/>
      </c>
      <c r="P960" s="189">
        <f t="shared" si="115"/>
        <v>910.44200000000001</v>
      </c>
      <c r="Q960" s="189" t="e">
        <f t="shared" si="116"/>
        <v>#VALUE!</v>
      </c>
      <c r="R960" s="189" t="e">
        <f t="shared" si="117"/>
        <v>#VALUE!</v>
      </c>
      <c r="S960" s="43" t="str">
        <f t="shared" si="118"/>
        <v>A</v>
      </c>
      <c r="T960" s="43">
        <f t="shared" si="119"/>
        <v>17.98</v>
      </c>
      <c r="U960" s="43">
        <f t="shared" si="120"/>
        <v>0</v>
      </c>
      <c r="V960" s="43">
        <f>IF(N960&lt;&gt;0,IF(N960=SVS,0,IF(N960=SVSg,0,IF(N960=Stundenverrechnungssatz!G1001,0,IF(N960=Stundenverrechnungssatz!I1001,0,IF(N960=Stundenverrechnungssatz!K1001,0,IF(N960=Stundenverrechnungssatz!M1001,0,1)))))))</f>
        <v>0</v>
      </c>
    </row>
    <row r="961" spans="1:22" s="44" customFormat="1" ht="15" customHeight="1" x14ac:dyDescent="0.2">
      <c r="A961" s="51">
        <v>956</v>
      </c>
      <c r="B961" s="99">
        <v>1</v>
      </c>
      <c r="C961" s="100" t="s">
        <v>640</v>
      </c>
      <c r="D961" s="100"/>
      <c r="E961" s="100" t="s">
        <v>421</v>
      </c>
      <c r="F961" s="100">
        <v>126</v>
      </c>
      <c r="G961" s="100" t="s">
        <v>37</v>
      </c>
      <c r="H961" s="100" t="s">
        <v>686</v>
      </c>
      <c r="I961" s="101">
        <v>34.020000000000003</v>
      </c>
      <c r="J961" s="144"/>
      <c r="K961" s="184" t="s">
        <v>31</v>
      </c>
      <c r="L961" s="138" t="s">
        <v>740</v>
      </c>
      <c r="M961" s="102">
        <v>49.4</v>
      </c>
      <c r="N961" s="139">
        <f t="shared" si="113"/>
        <v>17.98</v>
      </c>
      <c r="O961" s="140" t="str">
        <f t="shared" si="114"/>
        <v/>
      </c>
      <c r="P961" s="189">
        <f t="shared" si="115"/>
        <v>1680.5880000000002</v>
      </c>
      <c r="Q961" s="189" t="e">
        <f t="shared" si="116"/>
        <v>#VALUE!</v>
      </c>
      <c r="R961" s="189" t="e">
        <f t="shared" si="117"/>
        <v>#VALUE!</v>
      </c>
      <c r="S961" s="43" t="str">
        <f t="shared" si="118"/>
        <v>A</v>
      </c>
      <c r="T961" s="43">
        <f t="shared" si="119"/>
        <v>17.98</v>
      </c>
      <c r="U961" s="43">
        <f t="shared" si="120"/>
        <v>0</v>
      </c>
      <c r="V961" s="43">
        <f>IF(N961&lt;&gt;0,IF(N961=SVS,0,IF(N961=SVSg,0,IF(N961=Stundenverrechnungssatz!G1002,0,IF(N961=Stundenverrechnungssatz!I1002,0,IF(N961=Stundenverrechnungssatz!K1002,0,IF(N961=Stundenverrechnungssatz!M1002,0,1)))))))</f>
        <v>0</v>
      </c>
    </row>
    <row r="962" spans="1:22" s="44" customFormat="1" ht="15" customHeight="1" x14ac:dyDescent="0.2">
      <c r="A962" s="99">
        <v>957</v>
      </c>
      <c r="B962" s="99">
        <v>1</v>
      </c>
      <c r="C962" s="100" t="s">
        <v>640</v>
      </c>
      <c r="D962" s="100"/>
      <c r="E962" s="100" t="s">
        <v>421</v>
      </c>
      <c r="F962" s="100"/>
      <c r="G962" s="100" t="s">
        <v>372</v>
      </c>
      <c r="H962" s="100" t="s">
        <v>690</v>
      </c>
      <c r="I962" s="101">
        <v>6.88</v>
      </c>
      <c r="J962" s="144"/>
      <c r="K962" s="184" t="s">
        <v>32</v>
      </c>
      <c r="L962" s="138"/>
      <c r="M962" s="102">
        <v>247.01</v>
      </c>
      <c r="N962" s="139">
        <f t="shared" si="113"/>
        <v>17.98</v>
      </c>
      <c r="O962" s="140" t="str">
        <f t="shared" si="114"/>
        <v/>
      </c>
      <c r="P962" s="189">
        <f t="shared" si="115"/>
        <v>1699.4287999999999</v>
      </c>
      <c r="Q962" s="189" t="e">
        <f t="shared" si="116"/>
        <v>#VALUE!</v>
      </c>
      <c r="R962" s="189" t="e">
        <f t="shared" si="117"/>
        <v>#VALUE!</v>
      </c>
      <c r="S962" s="43" t="str">
        <f t="shared" si="118"/>
        <v>C</v>
      </c>
      <c r="T962" s="43">
        <f t="shared" si="119"/>
        <v>17.98</v>
      </c>
      <c r="U962" s="43">
        <f t="shared" si="120"/>
        <v>0</v>
      </c>
      <c r="V962" s="43">
        <f>IF(N962&lt;&gt;0,IF(N962=SVS,0,IF(N962=SVSg,0,IF(N962=Stundenverrechnungssatz!G1003,0,IF(N962=Stundenverrechnungssatz!I1003,0,IF(N962=Stundenverrechnungssatz!K1003,0,IF(N962=Stundenverrechnungssatz!M1003,0,1)))))))</f>
        <v>0</v>
      </c>
    </row>
    <row r="963" spans="1:22" s="44" customFormat="1" ht="15" customHeight="1" x14ac:dyDescent="0.2">
      <c r="A963" s="51">
        <v>958</v>
      </c>
      <c r="B963" s="99">
        <v>1</v>
      </c>
      <c r="C963" s="100" t="s">
        <v>640</v>
      </c>
      <c r="D963" s="100"/>
      <c r="E963" s="100" t="s">
        <v>421</v>
      </c>
      <c r="F963" s="100"/>
      <c r="G963" s="100" t="s">
        <v>371</v>
      </c>
      <c r="H963" s="100" t="s">
        <v>690</v>
      </c>
      <c r="I963" s="101">
        <v>3.09</v>
      </c>
      <c r="J963" s="144"/>
      <c r="K963" s="184" t="s">
        <v>32</v>
      </c>
      <c r="L963" s="138"/>
      <c r="M963" s="102">
        <v>247.01</v>
      </c>
      <c r="N963" s="139">
        <f t="shared" si="113"/>
        <v>17.98</v>
      </c>
      <c r="O963" s="140" t="str">
        <f t="shared" si="114"/>
        <v/>
      </c>
      <c r="P963" s="189">
        <f t="shared" si="115"/>
        <v>763.26089999999999</v>
      </c>
      <c r="Q963" s="189" t="e">
        <f t="shared" si="116"/>
        <v>#VALUE!</v>
      </c>
      <c r="R963" s="189" t="e">
        <f t="shared" si="117"/>
        <v>#VALUE!</v>
      </c>
      <c r="S963" s="43" t="str">
        <f t="shared" si="118"/>
        <v>C</v>
      </c>
      <c r="T963" s="43">
        <f t="shared" si="119"/>
        <v>17.98</v>
      </c>
      <c r="U963" s="43">
        <f t="shared" si="120"/>
        <v>0</v>
      </c>
      <c r="V963" s="43">
        <f>IF(N963&lt;&gt;0,IF(N963=SVS,0,IF(N963=SVSg,0,IF(N963=Stundenverrechnungssatz!G1004,0,IF(N963=Stundenverrechnungssatz!I1004,0,IF(N963=Stundenverrechnungssatz!K1004,0,IF(N963=Stundenverrechnungssatz!M1004,0,1)))))))</f>
        <v>0</v>
      </c>
    </row>
    <row r="964" spans="1:22" s="44" customFormat="1" ht="15" customHeight="1" x14ac:dyDescent="0.2">
      <c r="A964" s="99">
        <v>959</v>
      </c>
      <c r="B964" s="99">
        <v>1</v>
      </c>
      <c r="C964" s="100" t="s">
        <v>640</v>
      </c>
      <c r="D964" s="100"/>
      <c r="E964" s="100" t="s">
        <v>421</v>
      </c>
      <c r="F964" s="100"/>
      <c r="G964" s="100" t="s">
        <v>693</v>
      </c>
      <c r="H964" s="100" t="s">
        <v>240</v>
      </c>
      <c r="I964" s="101">
        <v>17.559999999999999</v>
      </c>
      <c r="J964" s="144"/>
      <c r="K964" s="184" t="s">
        <v>50</v>
      </c>
      <c r="L964" s="138"/>
      <c r="M964" s="102">
        <v>98.8</v>
      </c>
      <c r="N964" s="139">
        <f t="shared" si="113"/>
        <v>17.98</v>
      </c>
      <c r="O964" s="140" t="str">
        <f t="shared" si="114"/>
        <v/>
      </c>
      <c r="P964" s="189">
        <f t="shared" si="115"/>
        <v>1734.9279999999999</v>
      </c>
      <c r="Q964" s="189" t="e">
        <f t="shared" si="116"/>
        <v>#VALUE!</v>
      </c>
      <c r="R964" s="189" t="e">
        <f t="shared" si="117"/>
        <v>#VALUE!</v>
      </c>
      <c r="S964" s="43" t="str">
        <f t="shared" si="118"/>
        <v>E</v>
      </c>
      <c r="T964" s="43">
        <f t="shared" si="119"/>
        <v>17.98</v>
      </c>
      <c r="U964" s="43">
        <f t="shared" si="120"/>
        <v>0</v>
      </c>
      <c r="V964" s="43">
        <f>IF(N964&lt;&gt;0,IF(N964=SVS,0,IF(N964=SVSg,0,IF(N964=Stundenverrechnungssatz!G1005,0,IF(N964=Stundenverrechnungssatz!I1005,0,IF(N964=Stundenverrechnungssatz!K1005,0,IF(N964=Stundenverrechnungssatz!M1005,0,1)))))))</f>
        <v>0</v>
      </c>
    </row>
    <row r="965" spans="1:22" s="44" customFormat="1" ht="15" customHeight="1" x14ac:dyDescent="0.2">
      <c r="A965" s="51">
        <v>960</v>
      </c>
      <c r="B965" s="99">
        <v>1</v>
      </c>
      <c r="C965" s="100" t="s">
        <v>640</v>
      </c>
      <c r="D965" s="100"/>
      <c r="E965" s="100" t="s">
        <v>438</v>
      </c>
      <c r="F965" s="100"/>
      <c r="G965" s="100" t="s">
        <v>663</v>
      </c>
      <c r="H965" s="100" t="s">
        <v>240</v>
      </c>
      <c r="I965" s="101">
        <v>15.21</v>
      </c>
      <c r="J965" s="144"/>
      <c r="K965" s="184" t="s">
        <v>50</v>
      </c>
      <c r="L965" s="138"/>
      <c r="M965" s="102">
        <v>98.8</v>
      </c>
      <c r="N965" s="139">
        <f t="shared" si="113"/>
        <v>17.98</v>
      </c>
      <c r="O965" s="140" t="str">
        <f t="shared" si="114"/>
        <v/>
      </c>
      <c r="P965" s="189">
        <f t="shared" si="115"/>
        <v>1502.748</v>
      </c>
      <c r="Q965" s="189" t="e">
        <f t="shared" si="116"/>
        <v>#VALUE!</v>
      </c>
      <c r="R965" s="189" t="e">
        <f t="shared" si="117"/>
        <v>#VALUE!</v>
      </c>
      <c r="S965" s="43" t="str">
        <f t="shared" si="118"/>
        <v>E</v>
      </c>
      <c r="T965" s="43">
        <f t="shared" si="119"/>
        <v>17.98</v>
      </c>
      <c r="U965" s="43">
        <f t="shared" si="120"/>
        <v>0</v>
      </c>
      <c r="V965" s="43">
        <f>IF(N965&lt;&gt;0,IF(N965=SVS,0,IF(N965=SVSg,0,IF(N965=Stundenverrechnungssatz!G1006,0,IF(N965=Stundenverrechnungssatz!I1006,0,IF(N965=Stundenverrechnungssatz!K1006,0,IF(N965=Stundenverrechnungssatz!M1006,0,1)))))))</f>
        <v>0</v>
      </c>
    </row>
    <row r="966" spans="1:22" s="44" customFormat="1" ht="15" customHeight="1" x14ac:dyDescent="0.2">
      <c r="A966" s="99">
        <v>961</v>
      </c>
      <c r="B966" s="99">
        <v>1</v>
      </c>
      <c r="C966" s="100" t="s">
        <v>640</v>
      </c>
      <c r="D966" s="100"/>
      <c r="E966" s="100" t="s">
        <v>438</v>
      </c>
      <c r="F966" s="100"/>
      <c r="G966" s="100" t="s">
        <v>555</v>
      </c>
      <c r="H966" s="100" t="s">
        <v>643</v>
      </c>
      <c r="I966" s="101">
        <v>75.2</v>
      </c>
      <c r="J966" s="144"/>
      <c r="K966" s="184" t="s">
        <v>51</v>
      </c>
      <c r="L966" s="138"/>
      <c r="M966" s="102">
        <v>98.8</v>
      </c>
      <c r="N966" s="139">
        <f t="shared" ref="N966:N1029" si="121">SVS</f>
        <v>17.98</v>
      </c>
      <c r="O966" s="140" t="str">
        <f t="shared" si="114"/>
        <v/>
      </c>
      <c r="P966" s="189">
        <f t="shared" si="115"/>
        <v>7429.76</v>
      </c>
      <c r="Q966" s="189" t="e">
        <f t="shared" si="116"/>
        <v>#VALUE!</v>
      </c>
      <c r="R966" s="189" t="e">
        <f t="shared" si="117"/>
        <v>#VALUE!</v>
      </c>
      <c r="S966" s="43" t="str">
        <f t="shared" si="118"/>
        <v>F</v>
      </c>
      <c r="T966" s="43">
        <f t="shared" si="119"/>
        <v>17.98</v>
      </c>
      <c r="U966" s="43">
        <f t="shared" si="120"/>
        <v>0</v>
      </c>
      <c r="V966" s="43">
        <f>IF(N966&lt;&gt;0,IF(N966=SVS,0,IF(N966=SVSg,0,IF(N966=Stundenverrechnungssatz!G1007,0,IF(N966=Stundenverrechnungssatz!I1007,0,IF(N966=Stundenverrechnungssatz!K1007,0,IF(N966=Stundenverrechnungssatz!M1007,0,1)))))))</f>
        <v>0</v>
      </c>
    </row>
    <row r="967" spans="1:22" s="44" customFormat="1" ht="15" customHeight="1" x14ac:dyDescent="0.2">
      <c r="A967" s="51">
        <v>962</v>
      </c>
      <c r="B967" s="99">
        <v>1</v>
      </c>
      <c r="C967" s="100" t="s">
        <v>640</v>
      </c>
      <c r="D967" s="100"/>
      <c r="E967" s="100" t="s">
        <v>438</v>
      </c>
      <c r="F967" s="100">
        <v>201</v>
      </c>
      <c r="G967" s="100" t="s">
        <v>331</v>
      </c>
      <c r="H967" s="100" t="s">
        <v>694</v>
      </c>
      <c r="I967" s="101">
        <v>42.52</v>
      </c>
      <c r="J967" s="144"/>
      <c r="K967" s="184" t="s">
        <v>47</v>
      </c>
      <c r="L967" s="138"/>
      <c r="M967" s="102">
        <v>247.01</v>
      </c>
      <c r="N967" s="139">
        <f t="shared" si="121"/>
        <v>17.98</v>
      </c>
      <c r="O967" s="140" t="str">
        <f t="shared" ref="O967:O1030" si="122">IF(VLOOKUP(K967,Vorgaben,4,FALSE)=0,"",VLOOKUP(K967,Vorgaben,4,FALSE))</f>
        <v/>
      </c>
      <c r="P967" s="189">
        <f t="shared" ref="P967:P1030" si="123">I967*M967</f>
        <v>10502.8652</v>
      </c>
      <c r="Q967" s="189" t="e">
        <f t="shared" ref="Q967:Q1030" si="124">P967/O967</f>
        <v>#VALUE!</v>
      </c>
      <c r="R967" s="189" t="e">
        <f t="shared" ref="R967:R1030" si="125">Q967*N967</f>
        <v>#VALUE!</v>
      </c>
      <c r="S967" s="43" t="str">
        <f t="shared" ref="S967:S1030" si="126">LEFT(K967,1)</f>
        <v>D</v>
      </c>
      <c r="T967" s="43">
        <f t="shared" ref="T967:T1030" si="127">IF(N967=SVS,N967,"")</f>
        <v>17.98</v>
      </c>
      <c r="U967" s="43">
        <f t="shared" ref="U967:U1030" si="128">IF(J967="x",I967,0)</f>
        <v>0</v>
      </c>
      <c r="V967" s="43">
        <f>IF(N967&lt;&gt;0,IF(N967=SVS,0,IF(N967=SVSg,0,IF(N967=Stundenverrechnungssatz!G1008,0,IF(N967=Stundenverrechnungssatz!I1008,0,IF(N967=Stundenverrechnungssatz!K1008,0,IF(N967=Stundenverrechnungssatz!M1008,0,1)))))))</f>
        <v>0</v>
      </c>
    </row>
    <row r="968" spans="1:22" s="44" customFormat="1" ht="15" customHeight="1" x14ac:dyDescent="0.2">
      <c r="A968" s="99">
        <v>963</v>
      </c>
      <c r="B968" s="99">
        <v>1</v>
      </c>
      <c r="C968" s="100" t="s">
        <v>640</v>
      </c>
      <c r="D968" s="100"/>
      <c r="E968" s="100" t="s">
        <v>438</v>
      </c>
      <c r="F968" s="100">
        <v>202</v>
      </c>
      <c r="G968" s="100" t="s">
        <v>37</v>
      </c>
      <c r="H968" s="100" t="s">
        <v>694</v>
      </c>
      <c r="I968" s="101">
        <v>39.4</v>
      </c>
      <c r="J968" s="144"/>
      <c r="K968" s="184" t="s">
        <v>31</v>
      </c>
      <c r="L968" s="138" t="s">
        <v>740</v>
      </c>
      <c r="M968" s="102">
        <v>49.4</v>
      </c>
      <c r="N968" s="139">
        <f t="shared" si="121"/>
        <v>17.98</v>
      </c>
      <c r="O968" s="140" t="str">
        <f t="shared" si="122"/>
        <v/>
      </c>
      <c r="P968" s="189">
        <f t="shared" si="123"/>
        <v>1946.36</v>
      </c>
      <c r="Q968" s="189" t="e">
        <f t="shared" si="124"/>
        <v>#VALUE!</v>
      </c>
      <c r="R968" s="189" t="e">
        <f t="shared" si="125"/>
        <v>#VALUE!</v>
      </c>
      <c r="S968" s="43" t="str">
        <f t="shared" si="126"/>
        <v>A</v>
      </c>
      <c r="T968" s="43">
        <f t="shared" si="127"/>
        <v>17.98</v>
      </c>
      <c r="U968" s="43">
        <f t="shared" si="128"/>
        <v>0</v>
      </c>
      <c r="V968" s="43">
        <f>IF(N968&lt;&gt;0,IF(N968=SVS,0,IF(N968=SVSg,0,IF(N968=Stundenverrechnungssatz!G1009,0,IF(N968=Stundenverrechnungssatz!I1009,0,IF(N968=Stundenverrechnungssatz!K1009,0,IF(N968=Stundenverrechnungssatz!M1009,0,1)))))))</f>
        <v>0</v>
      </c>
    </row>
    <row r="969" spans="1:22" s="44" customFormat="1" ht="15" customHeight="1" x14ac:dyDescent="0.2">
      <c r="A969" s="51">
        <v>964</v>
      </c>
      <c r="B969" s="99">
        <v>1</v>
      </c>
      <c r="C969" s="100" t="s">
        <v>640</v>
      </c>
      <c r="D969" s="100"/>
      <c r="E969" s="100" t="s">
        <v>438</v>
      </c>
      <c r="F969" s="100">
        <v>203</v>
      </c>
      <c r="G969" s="100" t="s">
        <v>37</v>
      </c>
      <c r="H969" s="100" t="s">
        <v>694</v>
      </c>
      <c r="I969" s="101">
        <v>31.68</v>
      </c>
      <c r="J969" s="144"/>
      <c r="K969" s="184" t="s">
        <v>31</v>
      </c>
      <c r="L969" s="138" t="s">
        <v>740</v>
      </c>
      <c r="M969" s="102">
        <v>49.4</v>
      </c>
      <c r="N969" s="139">
        <f t="shared" si="121"/>
        <v>17.98</v>
      </c>
      <c r="O969" s="140" t="str">
        <f t="shared" si="122"/>
        <v/>
      </c>
      <c r="P969" s="189">
        <f t="shared" si="123"/>
        <v>1564.992</v>
      </c>
      <c r="Q969" s="189" t="e">
        <f t="shared" si="124"/>
        <v>#VALUE!</v>
      </c>
      <c r="R969" s="189" t="e">
        <f t="shared" si="125"/>
        <v>#VALUE!</v>
      </c>
      <c r="S969" s="43" t="str">
        <f t="shared" si="126"/>
        <v>A</v>
      </c>
      <c r="T969" s="43">
        <f t="shared" si="127"/>
        <v>17.98</v>
      </c>
      <c r="U969" s="43">
        <f t="shared" si="128"/>
        <v>0</v>
      </c>
      <c r="V969" s="43">
        <f>IF(N969&lt;&gt;0,IF(N969=SVS,0,IF(N969=SVSg,0,IF(N969=Stundenverrechnungssatz!G1010,0,IF(N969=Stundenverrechnungssatz!I1010,0,IF(N969=Stundenverrechnungssatz!K1010,0,IF(N969=Stundenverrechnungssatz!M1010,0,1)))))))</f>
        <v>0</v>
      </c>
    </row>
    <row r="970" spans="1:22" s="44" customFormat="1" ht="15" customHeight="1" x14ac:dyDescent="0.2">
      <c r="A970" s="99">
        <v>965</v>
      </c>
      <c r="B970" s="99">
        <v>1</v>
      </c>
      <c r="C970" s="100" t="s">
        <v>640</v>
      </c>
      <c r="D970" s="100"/>
      <c r="E970" s="100" t="s">
        <v>438</v>
      </c>
      <c r="F970" s="100"/>
      <c r="G970" s="100" t="s">
        <v>374</v>
      </c>
      <c r="H970" s="100" t="s">
        <v>643</v>
      </c>
      <c r="I970" s="101">
        <v>3.12</v>
      </c>
      <c r="J970" s="144"/>
      <c r="K970" s="184" t="s">
        <v>52</v>
      </c>
      <c r="L970" s="138"/>
      <c r="M970" s="102">
        <v>247.01</v>
      </c>
      <c r="N970" s="139">
        <f t="shared" si="121"/>
        <v>17.98</v>
      </c>
      <c r="O970" s="140" t="str">
        <f t="shared" si="122"/>
        <v/>
      </c>
      <c r="P970" s="189">
        <f t="shared" si="123"/>
        <v>770.6712</v>
      </c>
      <c r="Q970" s="189" t="e">
        <f t="shared" si="124"/>
        <v>#VALUE!</v>
      </c>
      <c r="R970" s="189" t="e">
        <f t="shared" si="125"/>
        <v>#VALUE!</v>
      </c>
      <c r="S970" s="43" t="str">
        <f t="shared" si="126"/>
        <v>K</v>
      </c>
      <c r="T970" s="43">
        <f t="shared" si="127"/>
        <v>17.98</v>
      </c>
      <c r="U970" s="43">
        <f t="shared" si="128"/>
        <v>0</v>
      </c>
      <c r="V970" s="43">
        <f>IF(N970&lt;&gt;0,IF(N970=SVS,0,IF(N970=SVSg,0,IF(N970=Stundenverrechnungssatz!G1011,0,IF(N970=Stundenverrechnungssatz!I1011,0,IF(N970=Stundenverrechnungssatz!K1011,0,IF(N970=Stundenverrechnungssatz!M1011,0,1)))))))</f>
        <v>0</v>
      </c>
    </row>
    <row r="971" spans="1:22" s="44" customFormat="1" ht="15" customHeight="1" x14ac:dyDescent="0.2">
      <c r="A971" s="51">
        <v>966</v>
      </c>
      <c r="B971" s="99">
        <v>1</v>
      </c>
      <c r="C971" s="100" t="s">
        <v>640</v>
      </c>
      <c r="D971" s="100"/>
      <c r="E971" s="100" t="s">
        <v>438</v>
      </c>
      <c r="F971" s="100">
        <v>204</v>
      </c>
      <c r="G971" s="100" t="s">
        <v>37</v>
      </c>
      <c r="H971" s="100" t="s">
        <v>694</v>
      </c>
      <c r="I971" s="101">
        <v>14.84</v>
      </c>
      <c r="J971" s="144"/>
      <c r="K971" s="184" t="s">
        <v>31</v>
      </c>
      <c r="L971" s="138" t="s">
        <v>740</v>
      </c>
      <c r="M971" s="102">
        <v>49.4</v>
      </c>
      <c r="N971" s="139">
        <f t="shared" si="121"/>
        <v>17.98</v>
      </c>
      <c r="O971" s="140" t="str">
        <f t="shared" si="122"/>
        <v/>
      </c>
      <c r="P971" s="189">
        <f t="shared" si="123"/>
        <v>733.096</v>
      </c>
      <c r="Q971" s="189" t="e">
        <f t="shared" si="124"/>
        <v>#VALUE!</v>
      </c>
      <c r="R971" s="189" t="e">
        <f t="shared" si="125"/>
        <v>#VALUE!</v>
      </c>
      <c r="S971" s="43" t="str">
        <f t="shared" si="126"/>
        <v>A</v>
      </c>
      <c r="T971" s="43">
        <f t="shared" si="127"/>
        <v>17.98</v>
      </c>
      <c r="U971" s="43">
        <f t="shared" si="128"/>
        <v>0</v>
      </c>
      <c r="V971" s="43">
        <f>IF(N971&lt;&gt;0,IF(N971=SVS,0,IF(N971=SVSg,0,IF(N971=Stundenverrechnungssatz!G1012,0,IF(N971=Stundenverrechnungssatz!I1012,0,IF(N971=Stundenverrechnungssatz!K1012,0,IF(N971=Stundenverrechnungssatz!M1012,0,1)))))))</f>
        <v>0</v>
      </c>
    </row>
    <row r="972" spans="1:22" s="44" customFormat="1" ht="15" customHeight="1" x14ac:dyDescent="0.2">
      <c r="A972" s="99">
        <v>967</v>
      </c>
      <c r="B972" s="99">
        <v>1</v>
      </c>
      <c r="C972" s="100" t="s">
        <v>640</v>
      </c>
      <c r="D972" s="100"/>
      <c r="E972" s="100" t="s">
        <v>438</v>
      </c>
      <c r="F972" s="100">
        <v>205</v>
      </c>
      <c r="G972" s="100" t="s">
        <v>37</v>
      </c>
      <c r="H972" s="100" t="s">
        <v>694</v>
      </c>
      <c r="I972" s="101">
        <v>28.43</v>
      </c>
      <c r="J972" s="144"/>
      <c r="K972" s="184" t="s">
        <v>31</v>
      </c>
      <c r="L972" s="138" t="s">
        <v>740</v>
      </c>
      <c r="M972" s="102">
        <v>49.4</v>
      </c>
      <c r="N972" s="139">
        <f t="shared" si="121"/>
        <v>17.98</v>
      </c>
      <c r="O972" s="140" t="str">
        <f t="shared" si="122"/>
        <v/>
      </c>
      <c r="P972" s="189">
        <f t="shared" si="123"/>
        <v>1404.442</v>
      </c>
      <c r="Q972" s="189" t="e">
        <f t="shared" si="124"/>
        <v>#VALUE!</v>
      </c>
      <c r="R972" s="189" t="e">
        <f t="shared" si="125"/>
        <v>#VALUE!</v>
      </c>
      <c r="S972" s="43" t="str">
        <f t="shared" si="126"/>
        <v>A</v>
      </c>
      <c r="T972" s="43">
        <f t="shared" si="127"/>
        <v>17.98</v>
      </c>
      <c r="U972" s="43">
        <f t="shared" si="128"/>
        <v>0</v>
      </c>
      <c r="V972" s="43">
        <f>IF(N972&lt;&gt;0,IF(N972=SVS,0,IF(N972=SVSg,0,IF(N972=Stundenverrechnungssatz!G1013,0,IF(N972=Stundenverrechnungssatz!I1013,0,IF(N972=Stundenverrechnungssatz!K1013,0,IF(N972=Stundenverrechnungssatz!M1013,0,1)))))))</f>
        <v>0</v>
      </c>
    </row>
    <row r="973" spans="1:22" s="44" customFormat="1" ht="15" customHeight="1" x14ac:dyDescent="0.2">
      <c r="A973" s="51">
        <v>968</v>
      </c>
      <c r="B973" s="99">
        <v>1</v>
      </c>
      <c r="C973" s="100" t="s">
        <v>640</v>
      </c>
      <c r="D973" s="100"/>
      <c r="E973" s="100" t="s">
        <v>438</v>
      </c>
      <c r="F973" s="100">
        <v>206</v>
      </c>
      <c r="G973" s="100" t="s">
        <v>37</v>
      </c>
      <c r="H973" s="100" t="s">
        <v>694</v>
      </c>
      <c r="I973" s="101">
        <v>25.79</v>
      </c>
      <c r="J973" s="144"/>
      <c r="K973" s="184" t="s">
        <v>31</v>
      </c>
      <c r="L973" s="138" t="s">
        <v>740</v>
      </c>
      <c r="M973" s="102">
        <v>49.4</v>
      </c>
      <c r="N973" s="139">
        <f t="shared" si="121"/>
        <v>17.98</v>
      </c>
      <c r="O973" s="140" t="str">
        <f t="shared" si="122"/>
        <v/>
      </c>
      <c r="P973" s="189">
        <f t="shared" si="123"/>
        <v>1274.0259999999998</v>
      </c>
      <c r="Q973" s="189" t="e">
        <f t="shared" si="124"/>
        <v>#VALUE!</v>
      </c>
      <c r="R973" s="189" t="e">
        <f t="shared" si="125"/>
        <v>#VALUE!</v>
      </c>
      <c r="S973" s="43" t="str">
        <f t="shared" si="126"/>
        <v>A</v>
      </c>
      <c r="T973" s="43">
        <f t="shared" si="127"/>
        <v>17.98</v>
      </c>
      <c r="U973" s="43">
        <f t="shared" si="128"/>
        <v>0</v>
      </c>
      <c r="V973" s="43">
        <f>IF(N973&lt;&gt;0,IF(N973=SVS,0,IF(N973=SVSg,0,IF(N973=Stundenverrechnungssatz!G1014,0,IF(N973=Stundenverrechnungssatz!I1014,0,IF(N973=Stundenverrechnungssatz!K1014,0,IF(N973=Stundenverrechnungssatz!M1014,0,1)))))))</f>
        <v>0</v>
      </c>
    </row>
    <row r="974" spans="1:22" s="44" customFormat="1" ht="15" customHeight="1" x14ac:dyDescent="0.2">
      <c r="A974" s="99">
        <v>969</v>
      </c>
      <c r="B974" s="99">
        <v>1</v>
      </c>
      <c r="C974" s="100" t="s">
        <v>640</v>
      </c>
      <c r="D974" s="100"/>
      <c r="E974" s="100" t="s">
        <v>438</v>
      </c>
      <c r="F974" s="100">
        <v>207</v>
      </c>
      <c r="G974" s="100" t="s">
        <v>37</v>
      </c>
      <c r="H974" s="100" t="s">
        <v>694</v>
      </c>
      <c r="I974" s="101">
        <v>28.32</v>
      </c>
      <c r="J974" s="144"/>
      <c r="K974" s="184" t="s">
        <v>31</v>
      </c>
      <c r="L974" s="138" t="s">
        <v>740</v>
      </c>
      <c r="M974" s="102">
        <v>49.4</v>
      </c>
      <c r="N974" s="139">
        <f t="shared" si="121"/>
        <v>17.98</v>
      </c>
      <c r="O974" s="140" t="str">
        <f t="shared" si="122"/>
        <v/>
      </c>
      <c r="P974" s="189">
        <f t="shared" si="123"/>
        <v>1399.008</v>
      </c>
      <c r="Q974" s="189" t="e">
        <f t="shared" si="124"/>
        <v>#VALUE!</v>
      </c>
      <c r="R974" s="189" t="e">
        <f t="shared" si="125"/>
        <v>#VALUE!</v>
      </c>
      <c r="S974" s="43" t="str">
        <f t="shared" si="126"/>
        <v>A</v>
      </c>
      <c r="T974" s="43">
        <f t="shared" si="127"/>
        <v>17.98</v>
      </c>
      <c r="U974" s="43">
        <f t="shared" si="128"/>
        <v>0</v>
      </c>
      <c r="V974" s="43">
        <f>IF(N974&lt;&gt;0,IF(N974=SVS,0,IF(N974=SVSg,0,IF(N974=Stundenverrechnungssatz!G1015,0,IF(N974=Stundenverrechnungssatz!I1015,0,IF(N974=Stundenverrechnungssatz!K1015,0,IF(N974=Stundenverrechnungssatz!M1015,0,1)))))))</f>
        <v>0</v>
      </c>
    </row>
    <row r="975" spans="1:22" s="44" customFormat="1" ht="15" customHeight="1" x14ac:dyDescent="0.2">
      <c r="A975" s="51">
        <v>970</v>
      </c>
      <c r="B975" s="99">
        <v>1</v>
      </c>
      <c r="C975" s="100" t="s">
        <v>640</v>
      </c>
      <c r="D975" s="100"/>
      <c r="E975" s="100" t="s">
        <v>438</v>
      </c>
      <c r="F975" s="100">
        <v>208</v>
      </c>
      <c r="G975" s="100" t="s">
        <v>37</v>
      </c>
      <c r="H975" s="100" t="s">
        <v>694</v>
      </c>
      <c r="I975" s="101">
        <v>14.23</v>
      </c>
      <c r="J975" s="144"/>
      <c r="K975" s="184" t="s">
        <v>31</v>
      </c>
      <c r="L975" s="138" t="s">
        <v>740</v>
      </c>
      <c r="M975" s="102">
        <v>49.4</v>
      </c>
      <c r="N975" s="139">
        <f t="shared" si="121"/>
        <v>17.98</v>
      </c>
      <c r="O975" s="140" t="str">
        <f t="shared" si="122"/>
        <v/>
      </c>
      <c r="P975" s="189">
        <f t="shared" si="123"/>
        <v>702.96199999999999</v>
      </c>
      <c r="Q975" s="189" t="e">
        <f t="shared" si="124"/>
        <v>#VALUE!</v>
      </c>
      <c r="R975" s="189" t="e">
        <f t="shared" si="125"/>
        <v>#VALUE!</v>
      </c>
      <c r="S975" s="43" t="str">
        <f t="shared" si="126"/>
        <v>A</v>
      </c>
      <c r="T975" s="43">
        <f t="shared" si="127"/>
        <v>17.98</v>
      </c>
      <c r="U975" s="43">
        <f t="shared" si="128"/>
        <v>0</v>
      </c>
      <c r="V975" s="43">
        <f>IF(N975&lt;&gt;0,IF(N975=SVS,0,IF(N975=SVSg,0,IF(N975=Stundenverrechnungssatz!G1016,0,IF(N975=Stundenverrechnungssatz!I1016,0,IF(N975=Stundenverrechnungssatz!K1016,0,IF(N975=Stundenverrechnungssatz!M1016,0,1)))))))</f>
        <v>0</v>
      </c>
    </row>
    <row r="976" spans="1:22" s="44" customFormat="1" ht="15" customHeight="1" x14ac:dyDescent="0.2">
      <c r="A976" s="99">
        <v>971</v>
      </c>
      <c r="B976" s="99">
        <v>1</v>
      </c>
      <c r="C976" s="100" t="s">
        <v>640</v>
      </c>
      <c r="D976" s="100"/>
      <c r="E976" s="100" t="s">
        <v>438</v>
      </c>
      <c r="F976" s="100"/>
      <c r="G976" s="100" t="s">
        <v>671</v>
      </c>
      <c r="H976" s="100" t="s">
        <v>694</v>
      </c>
      <c r="I976" s="101">
        <v>64.16</v>
      </c>
      <c r="J976" s="144"/>
      <c r="K976" s="184" t="s">
        <v>51</v>
      </c>
      <c r="L976" s="138"/>
      <c r="M976" s="102">
        <v>98.8</v>
      </c>
      <c r="N976" s="139">
        <f t="shared" si="121"/>
        <v>17.98</v>
      </c>
      <c r="O976" s="140" t="str">
        <f t="shared" si="122"/>
        <v/>
      </c>
      <c r="P976" s="189">
        <f t="shared" si="123"/>
        <v>6339.0079999999998</v>
      </c>
      <c r="Q976" s="189" t="e">
        <f t="shared" si="124"/>
        <v>#VALUE!</v>
      </c>
      <c r="R976" s="189" t="e">
        <f t="shared" si="125"/>
        <v>#VALUE!</v>
      </c>
      <c r="S976" s="43" t="str">
        <f t="shared" si="126"/>
        <v>F</v>
      </c>
      <c r="T976" s="43">
        <f t="shared" si="127"/>
        <v>17.98</v>
      </c>
      <c r="U976" s="43">
        <f t="shared" si="128"/>
        <v>0</v>
      </c>
      <c r="V976" s="43">
        <f>IF(N976&lt;&gt;0,IF(N976=SVS,0,IF(N976=SVSg,0,IF(N976=Stundenverrechnungssatz!G1017,0,IF(N976=Stundenverrechnungssatz!I1017,0,IF(N976=Stundenverrechnungssatz!K1017,0,IF(N976=Stundenverrechnungssatz!M1017,0,1)))))))</f>
        <v>0</v>
      </c>
    </row>
    <row r="977" spans="1:22" s="44" customFormat="1" ht="15" customHeight="1" x14ac:dyDescent="0.2">
      <c r="A977" s="51">
        <v>972</v>
      </c>
      <c r="B977" s="99">
        <v>1</v>
      </c>
      <c r="C977" s="100" t="s">
        <v>640</v>
      </c>
      <c r="D977" s="100"/>
      <c r="E977" s="100" t="s">
        <v>438</v>
      </c>
      <c r="F977" s="100"/>
      <c r="G977" s="100" t="s">
        <v>689</v>
      </c>
      <c r="H977" s="100" t="s">
        <v>690</v>
      </c>
      <c r="I977" s="101">
        <v>7.4</v>
      </c>
      <c r="J977" s="144"/>
      <c r="K977" s="184" t="s">
        <v>32</v>
      </c>
      <c r="L977" s="138"/>
      <c r="M977" s="102">
        <v>247.01</v>
      </c>
      <c r="N977" s="139">
        <f t="shared" si="121"/>
        <v>17.98</v>
      </c>
      <c r="O977" s="140" t="str">
        <f t="shared" si="122"/>
        <v/>
      </c>
      <c r="P977" s="189">
        <f t="shared" si="123"/>
        <v>1827.874</v>
      </c>
      <c r="Q977" s="189" t="e">
        <f t="shared" si="124"/>
        <v>#VALUE!</v>
      </c>
      <c r="R977" s="189" t="e">
        <f t="shared" si="125"/>
        <v>#VALUE!</v>
      </c>
      <c r="S977" s="43" t="str">
        <f t="shared" si="126"/>
        <v>C</v>
      </c>
      <c r="T977" s="43">
        <f t="shared" si="127"/>
        <v>17.98</v>
      </c>
      <c r="U977" s="43">
        <f t="shared" si="128"/>
        <v>0</v>
      </c>
      <c r="V977" s="43">
        <f>IF(N977&lt;&gt;0,IF(N977=SVS,0,IF(N977=SVSg,0,IF(N977=Stundenverrechnungssatz!G1018,0,IF(N977=Stundenverrechnungssatz!I1018,0,IF(N977=Stundenverrechnungssatz!K1018,0,IF(N977=Stundenverrechnungssatz!M1018,0,1)))))))</f>
        <v>0</v>
      </c>
    </row>
    <row r="978" spans="1:22" s="44" customFormat="1" ht="15" customHeight="1" x14ac:dyDescent="0.2">
      <c r="A978" s="99">
        <v>973</v>
      </c>
      <c r="B978" s="99">
        <v>1</v>
      </c>
      <c r="C978" s="100" t="s">
        <v>640</v>
      </c>
      <c r="D978" s="100"/>
      <c r="E978" s="100" t="s">
        <v>438</v>
      </c>
      <c r="F978" s="100"/>
      <c r="G978" s="100" t="s">
        <v>691</v>
      </c>
      <c r="H978" s="100" t="s">
        <v>690</v>
      </c>
      <c r="I978" s="101">
        <v>9.5</v>
      </c>
      <c r="J978" s="144"/>
      <c r="K978" s="184" t="s">
        <v>32</v>
      </c>
      <c r="L978" s="138"/>
      <c r="M978" s="102">
        <v>247.01</v>
      </c>
      <c r="N978" s="139">
        <f t="shared" si="121"/>
        <v>17.98</v>
      </c>
      <c r="O978" s="140" t="str">
        <f t="shared" si="122"/>
        <v/>
      </c>
      <c r="P978" s="189">
        <f t="shared" si="123"/>
        <v>2346.5949999999998</v>
      </c>
      <c r="Q978" s="189" t="e">
        <f t="shared" si="124"/>
        <v>#VALUE!</v>
      </c>
      <c r="R978" s="189" t="e">
        <f t="shared" si="125"/>
        <v>#VALUE!</v>
      </c>
      <c r="S978" s="43" t="str">
        <f t="shared" si="126"/>
        <v>C</v>
      </c>
      <c r="T978" s="43">
        <f t="shared" si="127"/>
        <v>17.98</v>
      </c>
      <c r="U978" s="43">
        <f t="shared" si="128"/>
        <v>0</v>
      </c>
      <c r="V978" s="43">
        <f>IF(N978&lt;&gt;0,IF(N978=SVS,0,IF(N978=SVSg,0,IF(N978=Stundenverrechnungssatz!G1019,0,IF(N978=Stundenverrechnungssatz!I1019,0,IF(N978=Stundenverrechnungssatz!K1019,0,IF(N978=Stundenverrechnungssatz!M1019,0,1)))))))</f>
        <v>0</v>
      </c>
    </row>
    <row r="979" spans="1:22" s="44" customFormat="1" ht="15" customHeight="1" x14ac:dyDescent="0.2">
      <c r="A979" s="51">
        <v>974</v>
      </c>
      <c r="B979" s="99">
        <v>1</v>
      </c>
      <c r="C979" s="100" t="s">
        <v>640</v>
      </c>
      <c r="D979" s="100"/>
      <c r="E979" s="100" t="s">
        <v>438</v>
      </c>
      <c r="F979" s="100"/>
      <c r="G979" s="100" t="s">
        <v>671</v>
      </c>
      <c r="H979" s="100" t="s">
        <v>694</v>
      </c>
      <c r="I979" s="101">
        <v>50.33</v>
      </c>
      <c r="J979" s="144"/>
      <c r="K979" s="184" t="s">
        <v>51</v>
      </c>
      <c r="L979" s="138"/>
      <c r="M979" s="102">
        <v>98.8</v>
      </c>
      <c r="N979" s="139">
        <f t="shared" si="121"/>
        <v>17.98</v>
      </c>
      <c r="O979" s="140" t="str">
        <f t="shared" si="122"/>
        <v/>
      </c>
      <c r="P979" s="189">
        <f t="shared" si="123"/>
        <v>4972.6039999999994</v>
      </c>
      <c r="Q979" s="189" t="e">
        <f t="shared" si="124"/>
        <v>#VALUE!</v>
      </c>
      <c r="R979" s="189" t="e">
        <f t="shared" si="125"/>
        <v>#VALUE!</v>
      </c>
      <c r="S979" s="43" t="str">
        <f t="shared" si="126"/>
        <v>F</v>
      </c>
      <c r="T979" s="43">
        <f t="shared" si="127"/>
        <v>17.98</v>
      </c>
      <c r="U979" s="43">
        <f t="shared" si="128"/>
        <v>0</v>
      </c>
      <c r="V979" s="43">
        <f>IF(N979&lt;&gt;0,IF(N979=SVS,0,IF(N979=SVSg,0,IF(N979=Stundenverrechnungssatz!G1020,0,IF(N979=Stundenverrechnungssatz!I1020,0,IF(N979=Stundenverrechnungssatz!K1020,0,IF(N979=Stundenverrechnungssatz!M1020,0,1)))))))</f>
        <v>0</v>
      </c>
    </row>
    <row r="980" spans="1:22" s="44" customFormat="1" ht="15" customHeight="1" x14ac:dyDescent="0.2">
      <c r="A980" s="99">
        <v>975</v>
      </c>
      <c r="B980" s="99">
        <v>1</v>
      </c>
      <c r="C980" s="100" t="s">
        <v>640</v>
      </c>
      <c r="D980" s="100"/>
      <c r="E980" s="100" t="s">
        <v>438</v>
      </c>
      <c r="F980" s="100">
        <v>209</v>
      </c>
      <c r="G980" s="100" t="s">
        <v>37</v>
      </c>
      <c r="H980" s="100" t="s">
        <v>694</v>
      </c>
      <c r="I980" s="101">
        <v>18.55</v>
      </c>
      <c r="J980" s="144"/>
      <c r="K980" s="184" t="s">
        <v>31</v>
      </c>
      <c r="L980" s="138" t="s">
        <v>740</v>
      </c>
      <c r="M980" s="102">
        <v>49.4</v>
      </c>
      <c r="N980" s="139">
        <f t="shared" si="121"/>
        <v>17.98</v>
      </c>
      <c r="O980" s="140" t="str">
        <f t="shared" si="122"/>
        <v/>
      </c>
      <c r="P980" s="189">
        <f t="shared" si="123"/>
        <v>916.37</v>
      </c>
      <c r="Q980" s="189" t="e">
        <f t="shared" si="124"/>
        <v>#VALUE!</v>
      </c>
      <c r="R980" s="189" t="e">
        <f t="shared" si="125"/>
        <v>#VALUE!</v>
      </c>
      <c r="S980" s="43" t="str">
        <f t="shared" si="126"/>
        <v>A</v>
      </c>
      <c r="T980" s="43">
        <f t="shared" si="127"/>
        <v>17.98</v>
      </c>
      <c r="U980" s="43">
        <f t="shared" si="128"/>
        <v>0</v>
      </c>
      <c r="V980" s="43">
        <f>IF(N980&lt;&gt;0,IF(N980=SVS,0,IF(N980=SVSg,0,IF(N980=Stundenverrechnungssatz!G1021,0,IF(N980=Stundenverrechnungssatz!I1021,0,IF(N980=Stundenverrechnungssatz!K1021,0,IF(N980=Stundenverrechnungssatz!M1021,0,1)))))))</f>
        <v>0</v>
      </c>
    </row>
    <row r="981" spans="1:22" s="44" customFormat="1" ht="15" customHeight="1" x14ac:dyDescent="0.2">
      <c r="A981" s="51">
        <v>976</v>
      </c>
      <c r="B981" s="99">
        <v>1</v>
      </c>
      <c r="C981" s="100" t="s">
        <v>640</v>
      </c>
      <c r="D981" s="100"/>
      <c r="E981" s="100" t="s">
        <v>438</v>
      </c>
      <c r="F981" s="100">
        <v>210</v>
      </c>
      <c r="G981" s="100" t="s">
        <v>412</v>
      </c>
      <c r="H981" s="100" t="s">
        <v>694</v>
      </c>
      <c r="I981" s="101">
        <v>18.13</v>
      </c>
      <c r="J981" s="144"/>
      <c r="K981" s="184" t="s">
        <v>54</v>
      </c>
      <c r="L981" s="138"/>
      <c r="M981" s="102">
        <v>247.01</v>
      </c>
      <c r="N981" s="139">
        <f t="shared" si="121"/>
        <v>17.98</v>
      </c>
      <c r="O981" s="140" t="str">
        <f t="shared" si="122"/>
        <v/>
      </c>
      <c r="P981" s="189">
        <f t="shared" si="123"/>
        <v>4478.2912999999999</v>
      </c>
      <c r="Q981" s="189" t="e">
        <f t="shared" si="124"/>
        <v>#VALUE!</v>
      </c>
      <c r="R981" s="189" t="e">
        <f t="shared" si="125"/>
        <v>#VALUE!</v>
      </c>
      <c r="S981" s="43" t="str">
        <f t="shared" si="126"/>
        <v>T</v>
      </c>
      <c r="T981" s="43">
        <f t="shared" si="127"/>
        <v>17.98</v>
      </c>
      <c r="U981" s="43">
        <f t="shared" si="128"/>
        <v>0</v>
      </c>
      <c r="V981" s="43">
        <f>IF(N981&lt;&gt;0,IF(N981=SVS,0,IF(N981=SVSg,0,IF(N981=Stundenverrechnungssatz!G1022,0,IF(N981=Stundenverrechnungssatz!I1022,0,IF(N981=Stundenverrechnungssatz!K1022,0,IF(N981=Stundenverrechnungssatz!M1022,0,1)))))))</f>
        <v>0</v>
      </c>
    </row>
    <row r="982" spans="1:22" s="44" customFormat="1" ht="15" customHeight="1" x14ac:dyDescent="0.2">
      <c r="A982" s="99">
        <v>977</v>
      </c>
      <c r="B982" s="99">
        <v>1</v>
      </c>
      <c r="C982" s="100" t="s">
        <v>640</v>
      </c>
      <c r="D982" s="100"/>
      <c r="E982" s="100" t="s">
        <v>438</v>
      </c>
      <c r="F982" s="100">
        <v>211</v>
      </c>
      <c r="G982" s="100" t="s">
        <v>37</v>
      </c>
      <c r="H982" s="100" t="s">
        <v>694</v>
      </c>
      <c r="I982" s="101">
        <v>25.78</v>
      </c>
      <c r="J982" s="144"/>
      <c r="K982" s="184" t="s">
        <v>31</v>
      </c>
      <c r="L982" s="138" t="s">
        <v>740</v>
      </c>
      <c r="M982" s="102">
        <v>49.4</v>
      </c>
      <c r="N982" s="139">
        <f t="shared" si="121"/>
        <v>17.98</v>
      </c>
      <c r="O982" s="140" t="str">
        <f t="shared" si="122"/>
        <v/>
      </c>
      <c r="P982" s="189">
        <f t="shared" si="123"/>
        <v>1273.5319999999999</v>
      </c>
      <c r="Q982" s="189" t="e">
        <f t="shared" si="124"/>
        <v>#VALUE!</v>
      </c>
      <c r="R982" s="189" t="e">
        <f t="shared" si="125"/>
        <v>#VALUE!</v>
      </c>
      <c r="S982" s="43" t="str">
        <f t="shared" si="126"/>
        <v>A</v>
      </c>
      <c r="T982" s="43">
        <f t="shared" si="127"/>
        <v>17.98</v>
      </c>
      <c r="U982" s="43">
        <f t="shared" si="128"/>
        <v>0</v>
      </c>
      <c r="V982" s="43">
        <f>IF(N982&lt;&gt;0,IF(N982=SVS,0,IF(N982=SVSg,0,IF(N982=Stundenverrechnungssatz!G1023,0,IF(N982=Stundenverrechnungssatz!I1023,0,IF(N982=Stundenverrechnungssatz!K1023,0,IF(N982=Stundenverrechnungssatz!M1023,0,1)))))))</f>
        <v>0</v>
      </c>
    </row>
    <row r="983" spans="1:22" s="44" customFormat="1" ht="15" customHeight="1" x14ac:dyDescent="0.2">
      <c r="A983" s="51">
        <v>978</v>
      </c>
      <c r="B983" s="99">
        <v>1</v>
      </c>
      <c r="C983" s="100" t="s">
        <v>640</v>
      </c>
      <c r="D983" s="100"/>
      <c r="E983" s="100" t="s">
        <v>438</v>
      </c>
      <c r="F983" s="100" t="s">
        <v>695</v>
      </c>
      <c r="G983" s="100" t="s">
        <v>37</v>
      </c>
      <c r="H983" s="100" t="s">
        <v>694</v>
      </c>
      <c r="I983" s="101">
        <v>12.18</v>
      </c>
      <c r="J983" s="144"/>
      <c r="K983" s="184" t="s">
        <v>31</v>
      </c>
      <c r="L983" s="138" t="s">
        <v>740</v>
      </c>
      <c r="M983" s="102">
        <v>49.4</v>
      </c>
      <c r="N983" s="139">
        <f t="shared" si="121"/>
        <v>17.98</v>
      </c>
      <c r="O983" s="140" t="str">
        <f t="shared" si="122"/>
        <v/>
      </c>
      <c r="P983" s="189">
        <f t="shared" si="123"/>
        <v>601.69200000000001</v>
      </c>
      <c r="Q983" s="189" t="e">
        <f t="shared" si="124"/>
        <v>#VALUE!</v>
      </c>
      <c r="R983" s="189" t="e">
        <f t="shared" si="125"/>
        <v>#VALUE!</v>
      </c>
      <c r="S983" s="43" t="str">
        <f t="shared" si="126"/>
        <v>A</v>
      </c>
      <c r="T983" s="43">
        <f t="shared" si="127"/>
        <v>17.98</v>
      </c>
      <c r="U983" s="43">
        <f t="shared" si="128"/>
        <v>0</v>
      </c>
      <c r="V983" s="43">
        <f>IF(N983&lt;&gt;0,IF(N983=SVS,0,IF(N983=SVSg,0,IF(N983=Stundenverrechnungssatz!G1024,0,IF(N983=Stundenverrechnungssatz!I1024,0,IF(N983=Stundenverrechnungssatz!K1024,0,IF(N983=Stundenverrechnungssatz!M1024,0,1)))))))</f>
        <v>0</v>
      </c>
    </row>
    <row r="984" spans="1:22" s="44" customFormat="1" ht="15" customHeight="1" x14ac:dyDescent="0.2">
      <c r="A984" s="99">
        <v>979</v>
      </c>
      <c r="B984" s="99">
        <v>1</v>
      </c>
      <c r="C984" s="100" t="s">
        <v>640</v>
      </c>
      <c r="D984" s="100"/>
      <c r="E984" s="100" t="s">
        <v>438</v>
      </c>
      <c r="F984" s="100" t="s">
        <v>696</v>
      </c>
      <c r="G984" s="100" t="s">
        <v>37</v>
      </c>
      <c r="H984" s="100" t="s">
        <v>694</v>
      </c>
      <c r="I984" s="101">
        <v>11.58</v>
      </c>
      <c r="J984" s="144"/>
      <c r="K984" s="184" t="s">
        <v>31</v>
      </c>
      <c r="L984" s="138" t="s">
        <v>740</v>
      </c>
      <c r="M984" s="102">
        <v>49.4</v>
      </c>
      <c r="N984" s="139">
        <f t="shared" si="121"/>
        <v>17.98</v>
      </c>
      <c r="O984" s="140" t="str">
        <f t="shared" si="122"/>
        <v/>
      </c>
      <c r="P984" s="189">
        <f t="shared" si="123"/>
        <v>572.05200000000002</v>
      </c>
      <c r="Q984" s="189" t="e">
        <f t="shared" si="124"/>
        <v>#VALUE!</v>
      </c>
      <c r="R984" s="189" t="e">
        <f t="shared" si="125"/>
        <v>#VALUE!</v>
      </c>
      <c r="S984" s="43" t="str">
        <f t="shared" si="126"/>
        <v>A</v>
      </c>
      <c r="T984" s="43">
        <f t="shared" si="127"/>
        <v>17.98</v>
      </c>
      <c r="U984" s="43">
        <f t="shared" si="128"/>
        <v>0</v>
      </c>
      <c r="V984" s="43">
        <f>IF(N984&lt;&gt;0,IF(N984=SVS,0,IF(N984=SVSg,0,IF(N984=Stundenverrechnungssatz!G1025,0,IF(N984=Stundenverrechnungssatz!I1025,0,IF(N984=Stundenverrechnungssatz!K1025,0,IF(N984=Stundenverrechnungssatz!M1025,0,1)))))))</f>
        <v>0</v>
      </c>
    </row>
    <row r="985" spans="1:22" s="44" customFormat="1" ht="15" customHeight="1" x14ac:dyDescent="0.2">
      <c r="A985" s="51">
        <v>980</v>
      </c>
      <c r="B985" s="99">
        <v>1</v>
      </c>
      <c r="C985" s="100" t="s">
        <v>640</v>
      </c>
      <c r="D985" s="100"/>
      <c r="E985" s="100" t="s">
        <v>438</v>
      </c>
      <c r="F985" s="100">
        <v>213</v>
      </c>
      <c r="G985" s="100" t="s">
        <v>37</v>
      </c>
      <c r="H985" s="100" t="s">
        <v>694</v>
      </c>
      <c r="I985" s="101">
        <v>12.57</v>
      </c>
      <c r="J985" s="144"/>
      <c r="K985" s="184" t="s">
        <v>31</v>
      </c>
      <c r="L985" s="138" t="s">
        <v>740</v>
      </c>
      <c r="M985" s="102">
        <v>49.4</v>
      </c>
      <c r="N985" s="139">
        <f t="shared" si="121"/>
        <v>17.98</v>
      </c>
      <c r="O985" s="140" t="str">
        <f t="shared" si="122"/>
        <v/>
      </c>
      <c r="P985" s="189">
        <f t="shared" si="123"/>
        <v>620.95799999999997</v>
      </c>
      <c r="Q985" s="189" t="e">
        <f t="shared" si="124"/>
        <v>#VALUE!</v>
      </c>
      <c r="R985" s="189" t="e">
        <f t="shared" si="125"/>
        <v>#VALUE!</v>
      </c>
      <c r="S985" s="43" t="str">
        <f t="shared" si="126"/>
        <v>A</v>
      </c>
      <c r="T985" s="43">
        <f t="shared" si="127"/>
        <v>17.98</v>
      </c>
      <c r="U985" s="43">
        <f t="shared" si="128"/>
        <v>0</v>
      </c>
      <c r="V985" s="43">
        <f>IF(N985&lt;&gt;0,IF(N985=SVS,0,IF(N985=SVSg,0,IF(N985=Stundenverrechnungssatz!G1026,0,IF(N985=Stundenverrechnungssatz!I1026,0,IF(N985=Stundenverrechnungssatz!K1026,0,IF(N985=Stundenverrechnungssatz!M1026,0,1)))))))</f>
        <v>0</v>
      </c>
    </row>
    <row r="986" spans="1:22" s="44" customFormat="1" ht="15" customHeight="1" x14ac:dyDescent="0.2">
      <c r="A986" s="99">
        <v>981</v>
      </c>
      <c r="B986" s="99">
        <v>1</v>
      </c>
      <c r="C986" s="100" t="s">
        <v>640</v>
      </c>
      <c r="D986" s="100"/>
      <c r="E986" s="100" t="s">
        <v>438</v>
      </c>
      <c r="F986" s="100" t="s">
        <v>697</v>
      </c>
      <c r="G986" s="100" t="s">
        <v>37</v>
      </c>
      <c r="H986" s="100" t="s">
        <v>694</v>
      </c>
      <c r="I986" s="101">
        <v>13.18</v>
      </c>
      <c r="J986" s="144"/>
      <c r="K986" s="184" t="s">
        <v>31</v>
      </c>
      <c r="L986" s="138" t="s">
        <v>740</v>
      </c>
      <c r="M986" s="102">
        <v>49.4</v>
      </c>
      <c r="N986" s="139">
        <f t="shared" si="121"/>
        <v>17.98</v>
      </c>
      <c r="O986" s="140" t="str">
        <f t="shared" si="122"/>
        <v/>
      </c>
      <c r="P986" s="189">
        <f t="shared" si="123"/>
        <v>651.09199999999998</v>
      </c>
      <c r="Q986" s="189" t="e">
        <f t="shared" si="124"/>
        <v>#VALUE!</v>
      </c>
      <c r="R986" s="189" t="e">
        <f t="shared" si="125"/>
        <v>#VALUE!</v>
      </c>
      <c r="S986" s="43" t="str">
        <f t="shared" si="126"/>
        <v>A</v>
      </c>
      <c r="T986" s="43">
        <f t="shared" si="127"/>
        <v>17.98</v>
      </c>
      <c r="U986" s="43">
        <f t="shared" si="128"/>
        <v>0</v>
      </c>
      <c r="V986" s="43">
        <f>IF(N986&lt;&gt;0,IF(N986=SVS,0,IF(N986=SVSg,0,IF(N986=Stundenverrechnungssatz!G1027,0,IF(N986=Stundenverrechnungssatz!I1027,0,IF(N986=Stundenverrechnungssatz!K1027,0,IF(N986=Stundenverrechnungssatz!M1027,0,1)))))))</f>
        <v>0</v>
      </c>
    </row>
    <row r="987" spans="1:22" s="44" customFormat="1" ht="15" customHeight="1" x14ac:dyDescent="0.2">
      <c r="A987" s="51">
        <v>982</v>
      </c>
      <c r="B987" s="99">
        <v>1</v>
      </c>
      <c r="C987" s="100" t="s">
        <v>640</v>
      </c>
      <c r="D987" s="100"/>
      <c r="E987" s="100" t="s">
        <v>438</v>
      </c>
      <c r="F987" s="100">
        <v>214</v>
      </c>
      <c r="G987" s="100" t="s">
        <v>37</v>
      </c>
      <c r="H987" s="100" t="s">
        <v>694</v>
      </c>
      <c r="I987" s="101">
        <v>12.94</v>
      </c>
      <c r="J987" s="144"/>
      <c r="K987" s="184" t="s">
        <v>31</v>
      </c>
      <c r="L987" s="138" t="s">
        <v>740</v>
      </c>
      <c r="M987" s="102">
        <v>49.4</v>
      </c>
      <c r="N987" s="139">
        <f t="shared" si="121"/>
        <v>17.98</v>
      </c>
      <c r="O987" s="140" t="str">
        <f t="shared" si="122"/>
        <v/>
      </c>
      <c r="P987" s="189">
        <f t="shared" si="123"/>
        <v>639.23599999999999</v>
      </c>
      <c r="Q987" s="189" t="e">
        <f t="shared" si="124"/>
        <v>#VALUE!</v>
      </c>
      <c r="R987" s="189" t="e">
        <f t="shared" si="125"/>
        <v>#VALUE!</v>
      </c>
      <c r="S987" s="43" t="str">
        <f t="shared" si="126"/>
        <v>A</v>
      </c>
      <c r="T987" s="43">
        <f t="shared" si="127"/>
        <v>17.98</v>
      </c>
      <c r="U987" s="43">
        <f t="shared" si="128"/>
        <v>0</v>
      </c>
      <c r="V987" s="43">
        <f>IF(N987&lt;&gt;0,IF(N987=SVS,0,IF(N987=SVSg,0,IF(N987=Stundenverrechnungssatz!G1028,0,IF(N987=Stundenverrechnungssatz!I1028,0,IF(N987=Stundenverrechnungssatz!K1028,0,IF(N987=Stundenverrechnungssatz!M1028,0,1)))))))</f>
        <v>0</v>
      </c>
    </row>
    <row r="988" spans="1:22" s="44" customFormat="1" ht="15" customHeight="1" x14ac:dyDescent="0.2">
      <c r="A988" s="99">
        <v>983</v>
      </c>
      <c r="B988" s="99">
        <v>1</v>
      </c>
      <c r="C988" s="100" t="s">
        <v>640</v>
      </c>
      <c r="D988" s="100"/>
      <c r="E988" s="100" t="s">
        <v>438</v>
      </c>
      <c r="F988" s="100">
        <v>215</v>
      </c>
      <c r="G988" s="100" t="s">
        <v>37</v>
      </c>
      <c r="H988" s="100" t="s">
        <v>694</v>
      </c>
      <c r="I988" s="101">
        <v>13.23</v>
      </c>
      <c r="J988" s="144"/>
      <c r="K988" s="184" t="s">
        <v>31</v>
      </c>
      <c r="L988" s="138" t="s">
        <v>740</v>
      </c>
      <c r="M988" s="102">
        <v>49.4</v>
      </c>
      <c r="N988" s="139">
        <f t="shared" si="121"/>
        <v>17.98</v>
      </c>
      <c r="O988" s="140" t="str">
        <f t="shared" si="122"/>
        <v/>
      </c>
      <c r="P988" s="189">
        <f t="shared" si="123"/>
        <v>653.56200000000001</v>
      </c>
      <c r="Q988" s="189" t="e">
        <f t="shared" si="124"/>
        <v>#VALUE!</v>
      </c>
      <c r="R988" s="189" t="e">
        <f t="shared" si="125"/>
        <v>#VALUE!</v>
      </c>
      <c r="S988" s="43" t="str">
        <f t="shared" si="126"/>
        <v>A</v>
      </c>
      <c r="T988" s="43">
        <f t="shared" si="127"/>
        <v>17.98</v>
      </c>
      <c r="U988" s="43">
        <f t="shared" si="128"/>
        <v>0</v>
      </c>
      <c r="V988" s="43">
        <f>IF(N988&lt;&gt;0,IF(N988=SVS,0,IF(N988=SVSg,0,IF(N988=Stundenverrechnungssatz!G1029,0,IF(N988=Stundenverrechnungssatz!I1029,0,IF(N988=Stundenverrechnungssatz!K1029,0,IF(N988=Stundenverrechnungssatz!M1029,0,1)))))))</f>
        <v>0</v>
      </c>
    </row>
    <row r="989" spans="1:22" s="44" customFormat="1" ht="15" customHeight="1" x14ac:dyDescent="0.2">
      <c r="A989" s="51">
        <v>984</v>
      </c>
      <c r="B989" s="99">
        <v>1</v>
      </c>
      <c r="C989" s="100" t="s">
        <v>640</v>
      </c>
      <c r="D989" s="100"/>
      <c r="E989" s="100" t="s">
        <v>438</v>
      </c>
      <c r="F989" s="100">
        <v>216</v>
      </c>
      <c r="G989" s="100" t="s">
        <v>37</v>
      </c>
      <c r="H989" s="100" t="s">
        <v>694</v>
      </c>
      <c r="I989" s="101">
        <v>12.98</v>
      </c>
      <c r="J989" s="144"/>
      <c r="K989" s="184" t="s">
        <v>31</v>
      </c>
      <c r="L989" s="138" t="s">
        <v>740</v>
      </c>
      <c r="M989" s="102">
        <v>49.4</v>
      </c>
      <c r="N989" s="139">
        <f t="shared" si="121"/>
        <v>17.98</v>
      </c>
      <c r="O989" s="140" t="str">
        <f t="shared" si="122"/>
        <v/>
      </c>
      <c r="P989" s="189">
        <f t="shared" si="123"/>
        <v>641.21199999999999</v>
      </c>
      <c r="Q989" s="189" t="e">
        <f t="shared" si="124"/>
        <v>#VALUE!</v>
      </c>
      <c r="R989" s="189" t="e">
        <f t="shared" si="125"/>
        <v>#VALUE!</v>
      </c>
      <c r="S989" s="43" t="str">
        <f t="shared" si="126"/>
        <v>A</v>
      </c>
      <c r="T989" s="43">
        <f t="shared" si="127"/>
        <v>17.98</v>
      </c>
      <c r="U989" s="43">
        <f t="shared" si="128"/>
        <v>0</v>
      </c>
      <c r="V989" s="43">
        <f>IF(N989&lt;&gt;0,IF(N989=SVS,0,IF(N989=SVSg,0,IF(N989=Stundenverrechnungssatz!G1030,0,IF(N989=Stundenverrechnungssatz!I1030,0,IF(N989=Stundenverrechnungssatz!K1030,0,IF(N989=Stundenverrechnungssatz!M1030,0,1)))))))</f>
        <v>0</v>
      </c>
    </row>
    <row r="990" spans="1:22" s="44" customFormat="1" ht="15" customHeight="1" x14ac:dyDescent="0.2">
      <c r="A990" s="99">
        <v>985</v>
      </c>
      <c r="B990" s="99">
        <v>1</v>
      </c>
      <c r="C990" s="100" t="s">
        <v>640</v>
      </c>
      <c r="D990" s="100"/>
      <c r="E990" s="100" t="s">
        <v>438</v>
      </c>
      <c r="F990" s="100">
        <v>217</v>
      </c>
      <c r="G990" s="100" t="s">
        <v>37</v>
      </c>
      <c r="H990" s="100" t="s">
        <v>694</v>
      </c>
      <c r="I990" s="101">
        <v>13.74</v>
      </c>
      <c r="J990" s="144"/>
      <c r="K990" s="184" t="s">
        <v>31</v>
      </c>
      <c r="L990" s="138" t="s">
        <v>740</v>
      </c>
      <c r="M990" s="102">
        <v>49.4</v>
      </c>
      <c r="N990" s="139">
        <f t="shared" si="121"/>
        <v>17.98</v>
      </c>
      <c r="O990" s="140" t="str">
        <f t="shared" si="122"/>
        <v/>
      </c>
      <c r="P990" s="189">
        <f t="shared" si="123"/>
        <v>678.75599999999997</v>
      </c>
      <c r="Q990" s="189" t="e">
        <f t="shared" si="124"/>
        <v>#VALUE!</v>
      </c>
      <c r="R990" s="189" t="e">
        <f t="shared" si="125"/>
        <v>#VALUE!</v>
      </c>
      <c r="S990" s="43" t="str">
        <f t="shared" si="126"/>
        <v>A</v>
      </c>
      <c r="T990" s="43">
        <f t="shared" si="127"/>
        <v>17.98</v>
      </c>
      <c r="U990" s="43">
        <f t="shared" si="128"/>
        <v>0</v>
      </c>
      <c r="V990" s="43">
        <f>IF(N990&lt;&gt;0,IF(N990=SVS,0,IF(N990=SVSg,0,IF(N990=Stundenverrechnungssatz!G1031,0,IF(N990=Stundenverrechnungssatz!I1031,0,IF(N990=Stundenverrechnungssatz!K1031,0,IF(N990=Stundenverrechnungssatz!M1031,0,1)))))))</f>
        <v>0</v>
      </c>
    </row>
    <row r="991" spans="1:22" s="44" customFormat="1" ht="15" customHeight="1" x14ac:dyDescent="0.2">
      <c r="A991" s="51">
        <v>986</v>
      </c>
      <c r="B991" s="99">
        <v>1</v>
      </c>
      <c r="C991" s="100" t="s">
        <v>640</v>
      </c>
      <c r="D991" s="100"/>
      <c r="E991" s="100" t="s">
        <v>438</v>
      </c>
      <c r="F991" s="100">
        <v>218</v>
      </c>
      <c r="G991" s="100" t="s">
        <v>37</v>
      </c>
      <c r="H991" s="100" t="s">
        <v>694</v>
      </c>
      <c r="I991" s="101">
        <v>14.21</v>
      </c>
      <c r="J991" s="144"/>
      <c r="K991" s="184" t="s">
        <v>31</v>
      </c>
      <c r="L991" s="138" t="s">
        <v>740</v>
      </c>
      <c r="M991" s="102">
        <v>49.4</v>
      </c>
      <c r="N991" s="139">
        <f t="shared" si="121"/>
        <v>17.98</v>
      </c>
      <c r="O991" s="140" t="str">
        <f t="shared" si="122"/>
        <v/>
      </c>
      <c r="P991" s="189">
        <f t="shared" si="123"/>
        <v>701.97400000000005</v>
      </c>
      <c r="Q991" s="189" t="e">
        <f t="shared" si="124"/>
        <v>#VALUE!</v>
      </c>
      <c r="R991" s="189" t="e">
        <f t="shared" si="125"/>
        <v>#VALUE!</v>
      </c>
      <c r="S991" s="43" t="str">
        <f t="shared" si="126"/>
        <v>A</v>
      </c>
      <c r="T991" s="43">
        <f t="shared" si="127"/>
        <v>17.98</v>
      </c>
      <c r="U991" s="43">
        <f t="shared" si="128"/>
        <v>0</v>
      </c>
      <c r="V991" s="43">
        <f>IF(N991&lt;&gt;0,IF(N991=SVS,0,IF(N991=SVSg,0,IF(N991=Stundenverrechnungssatz!G1032,0,IF(N991=Stundenverrechnungssatz!I1032,0,IF(N991=Stundenverrechnungssatz!K1032,0,IF(N991=Stundenverrechnungssatz!M1032,0,1)))))))</f>
        <v>0</v>
      </c>
    </row>
    <row r="992" spans="1:22" s="44" customFormat="1" ht="15" customHeight="1" x14ac:dyDescent="0.2">
      <c r="A992" s="99">
        <v>987</v>
      </c>
      <c r="B992" s="99">
        <v>1</v>
      </c>
      <c r="C992" s="100" t="s">
        <v>640</v>
      </c>
      <c r="D992" s="100"/>
      <c r="E992" s="100" t="s">
        <v>438</v>
      </c>
      <c r="F992" s="100">
        <v>219</v>
      </c>
      <c r="G992" s="100" t="s">
        <v>37</v>
      </c>
      <c r="H992" s="100" t="s">
        <v>694</v>
      </c>
      <c r="I992" s="101">
        <v>28.65</v>
      </c>
      <c r="J992" s="144"/>
      <c r="K992" s="184" t="s">
        <v>31</v>
      </c>
      <c r="L992" s="138" t="s">
        <v>740</v>
      </c>
      <c r="M992" s="102">
        <v>49.4</v>
      </c>
      <c r="N992" s="139">
        <f t="shared" si="121"/>
        <v>17.98</v>
      </c>
      <c r="O992" s="140" t="str">
        <f t="shared" si="122"/>
        <v/>
      </c>
      <c r="P992" s="189">
        <f t="shared" si="123"/>
        <v>1415.31</v>
      </c>
      <c r="Q992" s="189" t="e">
        <f t="shared" si="124"/>
        <v>#VALUE!</v>
      </c>
      <c r="R992" s="189" t="e">
        <f t="shared" si="125"/>
        <v>#VALUE!</v>
      </c>
      <c r="S992" s="43" t="str">
        <f t="shared" si="126"/>
        <v>A</v>
      </c>
      <c r="T992" s="43">
        <f t="shared" si="127"/>
        <v>17.98</v>
      </c>
      <c r="U992" s="43">
        <f t="shared" si="128"/>
        <v>0</v>
      </c>
      <c r="V992" s="43">
        <f>IF(N992&lt;&gt;0,IF(N992=SVS,0,IF(N992=SVSg,0,IF(N992=Stundenverrechnungssatz!G1033,0,IF(N992=Stundenverrechnungssatz!I1033,0,IF(N992=Stundenverrechnungssatz!K1033,0,IF(N992=Stundenverrechnungssatz!M1033,0,1)))))))</f>
        <v>0</v>
      </c>
    </row>
    <row r="993" spans="1:23" s="44" customFormat="1" ht="15" customHeight="1" x14ac:dyDescent="0.2">
      <c r="A993" s="51">
        <v>988</v>
      </c>
      <c r="B993" s="99">
        <v>1</v>
      </c>
      <c r="C993" s="100" t="s">
        <v>640</v>
      </c>
      <c r="D993" s="100"/>
      <c r="E993" s="100" t="s">
        <v>438</v>
      </c>
      <c r="F993" s="100">
        <v>220</v>
      </c>
      <c r="G993" s="100" t="s">
        <v>37</v>
      </c>
      <c r="H993" s="100" t="s">
        <v>694</v>
      </c>
      <c r="I993" s="101">
        <v>18.62</v>
      </c>
      <c r="J993" s="144"/>
      <c r="K993" s="184" t="s">
        <v>31</v>
      </c>
      <c r="L993" s="138" t="s">
        <v>740</v>
      </c>
      <c r="M993" s="102">
        <v>49.4</v>
      </c>
      <c r="N993" s="139">
        <f t="shared" si="121"/>
        <v>17.98</v>
      </c>
      <c r="O993" s="140" t="str">
        <f t="shared" si="122"/>
        <v/>
      </c>
      <c r="P993" s="189">
        <f t="shared" si="123"/>
        <v>919.82799999999997</v>
      </c>
      <c r="Q993" s="189" t="e">
        <f t="shared" si="124"/>
        <v>#VALUE!</v>
      </c>
      <c r="R993" s="189" t="e">
        <f t="shared" si="125"/>
        <v>#VALUE!</v>
      </c>
      <c r="S993" s="43" t="str">
        <f t="shared" si="126"/>
        <v>A</v>
      </c>
      <c r="T993" s="43">
        <f t="shared" si="127"/>
        <v>17.98</v>
      </c>
      <c r="U993" s="43">
        <f t="shared" si="128"/>
        <v>0</v>
      </c>
      <c r="V993" s="43">
        <f>IF(N993&lt;&gt;0,IF(N993=SVS,0,IF(N993=SVSg,0,IF(N993=Stundenverrechnungssatz!G1034,0,IF(N993=Stundenverrechnungssatz!I1034,0,IF(N993=Stundenverrechnungssatz!K1034,0,IF(N993=Stundenverrechnungssatz!M1034,0,1)))))))</f>
        <v>0</v>
      </c>
    </row>
    <row r="994" spans="1:23" s="44" customFormat="1" ht="15" customHeight="1" x14ac:dyDescent="0.2">
      <c r="A994" s="99">
        <v>989</v>
      </c>
      <c r="B994" s="99">
        <v>1</v>
      </c>
      <c r="C994" s="100" t="s">
        <v>640</v>
      </c>
      <c r="D994" s="100"/>
      <c r="E994" s="100" t="s">
        <v>438</v>
      </c>
      <c r="F994" s="100">
        <v>222</v>
      </c>
      <c r="G994" s="100" t="s">
        <v>37</v>
      </c>
      <c r="H994" s="100" t="s">
        <v>694</v>
      </c>
      <c r="I994" s="101">
        <v>15.19</v>
      </c>
      <c r="J994" s="144"/>
      <c r="K994" s="184" t="s">
        <v>31</v>
      </c>
      <c r="L994" s="138" t="s">
        <v>740</v>
      </c>
      <c r="M994" s="102">
        <v>49.4</v>
      </c>
      <c r="N994" s="139">
        <f t="shared" si="121"/>
        <v>17.98</v>
      </c>
      <c r="O994" s="140" t="str">
        <f t="shared" si="122"/>
        <v/>
      </c>
      <c r="P994" s="189">
        <f t="shared" si="123"/>
        <v>750.38599999999997</v>
      </c>
      <c r="Q994" s="189" t="e">
        <f t="shared" si="124"/>
        <v>#VALUE!</v>
      </c>
      <c r="R994" s="189" t="e">
        <f t="shared" si="125"/>
        <v>#VALUE!</v>
      </c>
      <c r="S994" s="43" t="str">
        <f t="shared" si="126"/>
        <v>A</v>
      </c>
      <c r="T994" s="43">
        <f t="shared" si="127"/>
        <v>17.98</v>
      </c>
      <c r="U994" s="43">
        <f t="shared" si="128"/>
        <v>0</v>
      </c>
      <c r="V994" s="43">
        <f>IF(N994&lt;&gt;0,IF(N994=SVS,0,IF(N994=SVSg,0,IF(N994=Stundenverrechnungssatz!G1035,0,IF(N994=Stundenverrechnungssatz!I1035,0,IF(N994=Stundenverrechnungssatz!K1035,0,IF(N994=Stundenverrechnungssatz!M1035,0,1)))))))</f>
        <v>0</v>
      </c>
    </row>
    <row r="995" spans="1:23" s="44" customFormat="1" ht="15" customHeight="1" x14ac:dyDescent="0.2">
      <c r="A995" s="51">
        <v>990</v>
      </c>
      <c r="B995" s="99">
        <v>1</v>
      </c>
      <c r="C995" s="100" t="s">
        <v>640</v>
      </c>
      <c r="D995" s="100"/>
      <c r="E995" s="100" t="s">
        <v>438</v>
      </c>
      <c r="F995" s="100"/>
      <c r="G995" s="100" t="s">
        <v>671</v>
      </c>
      <c r="H995" s="100" t="s">
        <v>694</v>
      </c>
      <c r="I995" s="101">
        <v>43.99</v>
      </c>
      <c r="J995" s="144"/>
      <c r="K995" s="184" t="s">
        <v>51</v>
      </c>
      <c r="L995" s="138"/>
      <c r="M995" s="102">
        <v>98.8</v>
      </c>
      <c r="N995" s="139">
        <f t="shared" si="121"/>
        <v>17.98</v>
      </c>
      <c r="O995" s="140" t="str">
        <f t="shared" si="122"/>
        <v/>
      </c>
      <c r="P995" s="189">
        <f t="shared" si="123"/>
        <v>4346.2120000000004</v>
      </c>
      <c r="Q995" s="189" t="e">
        <f t="shared" si="124"/>
        <v>#VALUE!</v>
      </c>
      <c r="R995" s="189" t="e">
        <f t="shared" si="125"/>
        <v>#VALUE!</v>
      </c>
      <c r="S995" s="43" t="str">
        <f t="shared" si="126"/>
        <v>F</v>
      </c>
      <c r="T995" s="43">
        <f t="shared" si="127"/>
        <v>17.98</v>
      </c>
      <c r="U995" s="43">
        <f t="shared" si="128"/>
        <v>0</v>
      </c>
      <c r="V995" s="43">
        <f>IF(N995&lt;&gt;0,IF(N995=SVS,0,IF(N995=SVSg,0,IF(N995=Stundenverrechnungssatz!G1036,0,IF(N995=Stundenverrechnungssatz!I1036,0,IF(N995=Stundenverrechnungssatz!K1036,0,IF(N995=Stundenverrechnungssatz!M1036,0,1)))))))</f>
        <v>0</v>
      </c>
    </row>
    <row r="996" spans="1:23" s="44" customFormat="1" ht="15" customHeight="1" x14ac:dyDescent="0.2">
      <c r="A996" s="99">
        <v>991</v>
      </c>
      <c r="B996" s="99">
        <v>1</v>
      </c>
      <c r="C996" s="100" t="s">
        <v>640</v>
      </c>
      <c r="D996" s="100"/>
      <c r="E996" s="100" t="s">
        <v>438</v>
      </c>
      <c r="F996" s="100"/>
      <c r="G996" s="100" t="s">
        <v>689</v>
      </c>
      <c r="H996" s="100" t="s">
        <v>690</v>
      </c>
      <c r="I996" s="101">
        <v>7.17</v>
      </c>
      <c r="J996" s="144"/>
      <c r="K996" s="184" t="s">
        <v>32</v>
      </c>
      <c r="L996" s="138"/>
      <c r="M996" s="102">
        <v>247.01</v>
      </c>
      <c r="N996" s="139">
        <f t="shared" si="121"/>
        <v>17.98</v>
      </c>
      <c r="O996" s="140" t="str">
        <f t="shared" si="122"/>
        <v/>
      </c>
      <c r="P996" s="189">
        <f t="shared" si="123"/>
        <v>1771.0617</v>
      </c>
      <c r="Q996" s="189" t="e">
        <f t="shared" si="124"/>
        <v>#VALUE!</v>
      </c>
      <c r="R996" s="189" t="e">
        <f t="shared" si="125"/>
        <v>#VALUE!</v>
      </c>
      <c r="S996" s="43" t="str">
        <f t="shared" si="126"/>
        <v>C</v>
      </c>
      <c r="T996" s="43">
        <f t="shared" si="127"/>
        <v>17.98</v>
      </c>
      <c r="U996" s="43">
        <f t="shared" si="128"/>
        <v>0</v>
      </c>
      <c r="V996" s="43">
        <f>IF(N996&lt;&gt;0,IF(N996=SVS,0,IF(N996=SVSg,0,IF(N996=Stundenverrechnungssatz!G1037,0,IF(N996=Stundenverrechnungssatz!I1037,0,IF(N996=Stundenverrechnungssatz!K1037,0,IF(N996=Stundenverrechnungssatz!M1037,0,1)))))))</f>
        <v>0</v>
      </c>
    </row>
    <row r="997" spans="1:23" s="44" customFormat="1" ht="15" customHeight="1" x14ac:dyDescent="0.2">
      <c r="A997" s="51">
        <v>992</v>
      </c>
      <c r="B997" s="99">
        <v>1</v>
      </c>
      <c r="C997" s="100" t="s">
        <v>640</v>
      </c>
      <c r="D997" s="100"/>
      <c r="E997" s="100" t="s">
        <v>438</v>
      </c>
      <c r="F997" s="100"/>
      <c r="G997" s="100" t="s">
        <v>371</v>
      </c>
      <c r="H997" s="100" t="s">
        <v>690</v>
      </c>
      <c r="I997" s="101">
        <v>5.07</v>
      </c>
      <c r="J997" s="144"/>
      <c r="K997" s="184" t="s">
        <v>32</v>
      </c>
      <c r="L997" s="138"/>
      <c r="M997" s="102">
        <v>247.01</v>
      </c>
      <c r="N997" s="139">
        <f t="shared" si="121"/>
        <v>17.98</v>
      </c>
      <c r="O997" s="140" t="str">
        <f t="shared" si="122"/>
        <v/>
      </c>
      <c r="P997" s="189">
        <f t="shared" si="123"/>
        <v>1252.3407</v>
      </c>
      <c r="Q997" s="189" t="e">
        <f t="shared" si="124"/>
        <v>#VALUE!</v>
      </c>
      <c r="R997" s="189" t="e">
        <f t="shared" si="125"/>
        <v>#VALUE!</v>
      </c>
      <c r="S997" s="43" t="str">
        <f t="shared" si="126"/>
        <v>C</v>
      </c>
      <c r="T997" s="43">
        <f t="shared" si="127"/>
        <v>17.98</v>
      </c>
      <c r="U997" s="43">
        <f t="shared" si="128"/>
        <v>0</v>
      </c>
      <c r="V997" s="43">
        <f>IF(N997&lt;&gt;0,IF(N997=SVS,0,IF(N997=SVSg,0,IF(N997=Stundenverrechnungssatz!G1038,0,IF(N997=Stundenverrechnungssatz!I1038,0,IF(N997=Stundenverrechnungssatz!K1038,0,IF(N997=Stundenverrechnungssatz!M1038,0,1)))))))</f>
        <v>0</v>
      </c>
    </row>
    <row r="998" spans="1:23" s="44" customFormat="1" ht="15" customHeight="1" x14ac:dyDescent="0.2">
      <c r="A998" s="99">
        <v>993</v>
      </c>
      <c r="B998" s="99">
        <v>1</v>
      </c>
      <c r="C998" s="100" t="s">
        <v>640</v>
      </c>
      <c r="D998" s="100"/>
      <c r="E998" s="100" t="s">
        <v>438</v>
      </c>
      <c r="F998" s="100">
        <v>223</v>
      </c>
      <c r="G998" s="100" t="s">
        <v>37</v>
      </c>
      <c r="H998" s="100" t="s">
        <v>694</v>
      </c>
      <c r="I998" s="101">
        <v>30.22</v>
      </c>
      <c r="J998" s="144"/>
      <c r="K998" s="184" t="s">
        <v>31</v>
      </c>
      <c r="L998" s="138" t="s">
        <v>740</v>
      </c>
      <c r="M998" s="102">
        <v>49.4</v>
      </c>
      <c r="N998" s="139">
        <f t="shared" si="121"/>
        <v>17.98</v>
      </c>
      <c r="O998" s="140" t="str">
        <f t="shared" si="122"/>
        <v/>
      </c>
      <c r="P998" s="189">
        <f t="shared" si="123"/>
        <v>1492.8679999999999</v>
      </c>
      <c r="Q998" s="189" t="e">
        <f t="shared" si="124"/>
        <v>#VALUE!</v>
      </c>
      <c r="R998" s="189" t="e">
        <f t="shared" si="125"/>
        <v>#VALUE!</v>
      </c>
      <c r="S998" s="43" t="str">
        <f t="shared" si="126"/>
        <v>A</v>
      </c>
      <c r="T998" s="43">
        <f t="shared" si="127"/>
        <v>17.98</v>
      </c>
      <c r="U998" s="43">
        <f t="shared" si="128"/>
        <v>0</v>
      </c>
      <c r="V998" s="43">
        <f>IF(N998&lt;&gt;0,IF(N998=SVS,0,IF(N998=SVSg,0,IF(N998=Stundenverrechnungssatz!G1039,0,IF(N998=Stundenverrechnungssatz!I1039,0,IF(N998=Stundenverrechnungssatz!K1039,0,IF(N998=Stundenverrechnungssatz!M1039,0,1)))))))</f>
        <v>0</v>
      </c>
    </row>
    <row r="999" spans="1:23" s="44" customFormat="1" ht="15" customHeight="1" x14ac:dyDescent="0.2">
      <c r="A999" s="51">
        <v>994</v>
      </c>
      <c r="B999" s="99">
        <v>1</v>
      </c>
      <c r="C999" s="100" t="s">
        <v>640</v>
      </c>
      <c r="D999" s="100"/>
      <c r="E999" s="100" t="s">
        <v>438</v>
      </c>
      <c r="F999" s="100"/>
      <c r="G999" s="100" t="s">
        <v>374</v>
      </c>
      <c r="H999" s="100" t="s">
        <v>643</v>
      </c>
      <c r="I999" s="101">
        <v>2.09</v>
      </c>
      <c r="J999" s="144"/>
      <c r="K999" s="184" t="s">
        <v>52</v>
      </c>
      <c r="L999" s="138"/>
      <c r="M999" s="102">
        <v>247.01</v>
      </c>
      <c r="N999" s="139">
        <f t="shared" si="121"/>
        <v>17.98</v>
      </c>
      <c r="O999" s="140" t="str">
        <f t="shared" si="122"/>
        <v/>
      </c>
      <c r="P999" s="189">
        <f t="shared" si="123"/>
        <v>516.2509</v>
      </c>
      <c r="Q999" s="189" t="e">
        <f t="shared" si="124"/>
        <v>#VALUE!</v>
      </c>
      <c r="R999" s="189" t="e">
        <f t="shared" si="125"/>
        <v>#VALUE!</v>
      </c>
      <c r="S999" s="43" t="str">
        <f t="shared" si="126"/>
        <v>K</v>
      </c>
      <c r="T999" s="43">
        <f t="shared" si="127"/>
        <v>17.98</v>
      </c>
      <c r="U999" s="43">
        <f t="shared" si="128"/>
        <v>0</v>
      </c>
      <c r="V999" s="43">
        <f>IF(N999&lt;&gt;0,IF(N999=SVS,0,IF(N999=SVSg,0,IF(N999=Stundenverrechnungssatz!G1040,0,IF(N999=Stundenverrechnungssatz!I1040,0,IF(N999=Stundenverrechnungssatz!K1040,0,IF(N999=Stundenverrechnungssatz!M1040,0,1)))))))</f>
        <v>0</v>
      </c>
    </row>
    <row r="1000" spans="1:23" s="44" customFormat="1" ht="15" customHeight="1" x14ac:dyDescent="0.2">
      <c r="A1000" s="99">
        <v>995</v>
      </c>
      <c r="B1000" s="99">
        <v>1</v>
      </c>
      <c r="C1000" s="100" t="s">
        <v>640</v>
      </c>
      <c r="D1000" s="100"/>
      <c r="E1000" s="100" t="s">
        <v>438</v>
      </c>
      <c r="F1000" s="100">
        <v>224</v>
      </c>
      <c r="G1000" s="100" t="s">
        <v>37</v>
      </c>
      <c r="H1000" s="100" t="s">
        <v>694</v>
      </c>
      <c r="I1000" s="101">
        <v>24.49</v>
      </c>
      <c r="J1000" s="144"/>
      <c r="K1000" s="184" t="s">
        <v>31</v>
      </c>
      <c r="L1000" s="138" t="s">
        <v>740</v>
      </c>
      <c r="M1000" s="102">
        <v>49.4</v>
      </c>
      <c r="N1000" s="139">
        <f t="shared" si="121"/>
        <v>17.98</v>
      </c>
      <c r="O1000" s="140" t="str">
        <f t="shared" si="122"/>
        <v/>
      </c>
      <c r="P1000" s="189">
        <f t="shared" si="123"/>
        <v>1209.8059999999998</v>
      </c>
      <c r="Q1000" s="189" t="e">
        <f t="shared" si="124"/>
        <v>#VALUE!</v>
      </c>
      <c r="R1000" s="189" t="e">
        <f t="shared" si="125"/>
        <v>#VALUE!</v>
      </c>
      <c r="S1000" s="43" t="str">
        <f t="shared" si="126"/>
        <v>A</v>
      </c>
      <c r="T1000" s="43">
        <f t="shared" si="127"/>
        <v>17.98</v>
      </c>
      <c r="U1000" s="43">
        <f t="shared" si="128"/>
        <v>0</v>
      </c>
      <c r="V1000" s="43">
        <f>IF(N1000&lt;&gt;0,IF(N1000=SVS,0,IF(N1000=SVSg,0,IF(N1000=Stundenverrechnungssatz!G1041,0,IF(N1000=Stundenverrechnungssatz!I1041,0,IF(N1000=Stundenverrechnungssatz!K1041,0,IF(N1000=Stundenverrechnungssatz!M1041,0,1)))))))</f>
        <v>0</v>
      </c>
    </row>
    <row r="1001" spans="1:23" s="44" customFormat="1" ht="15" customHeight="1" x14ac:dyDescent="0.2">
      <c r="A1001" s="51">
        <v>996</v>
      </c>
      <c r="B1001" s="99">
        <v>1</v>
      </c>
      <c r="C1001" s="100" t="s">
        <v>640</v>
      </c>
      <c r="D1001" s="100"/>
      <c r="E1001" s="100" t="s">
        <v>438</v>
      </c>
      <c r="F1001" s="100">
        <v>225</v>
      </c>
      <c r="G1001" s="100" t="s">
        <v>37</v>
      </c>
      <c r="H1001" s="100" t="s">
        <v>694</v>
      </c>
      <c r="I1001" s="101">
        <v>17.63</v>
      </c>
      <c r="J1001" s="144"/>
      <c r="K1001" s="184" t="s">
        <v>31</v>
      </c>
      <c r="L1001" s="138" t="s">
        <v>740</v>
      </c>
      <c r="M1001" s="102">
        <v>49.4</v>
      </c>
      <c r="N1001" s="139">
        <f t="shared" si="121"/>
        <v>17.98</v>
      </c>
      <c r="O1001" s="140" t="str">
        <f t="shared" si="122"/>
        <v/>
      </c>
      <c r="P1001" s="189">
        <f t="shared" si="123"/>
        <v>870.92199999999991</v>
      </c>
      <c r="Q1001" s="189" t="e">
        <f t="shared" si="124"/>
        <v>#VALUE!</v>
      </c>
      <c r="R1001" s="189" t="e">
        <f t="shared" si="125"/>
        <v>#VALUE!</v>
      </c>
      <c r="S1001" s="43" t="str">
        <f t="shared" si="126"/>
        <v>A</v>
      </c>
      <c r="T1001" s="43">
        <f t="shared" si="127"/>
        <v>17.98</v>
      </c>
      <c r="U1001" s="43">
        <f t="shared" si="128"/>
        <v>0</v>
      </c>
      <c r="V1001" s="43">
        <f>IF(N1001&lt;&gt;0,IF(N1001=SVS,0,IF(N1001=SVSg,0,IF(N1001=Stundenverrechnungssatz!G1042,0,IF(N1001=Stundenverrechnungssatz!I1042,0,IF(N1001=Stundenverrechnungssatz!K1042,0,IF(N1001=Stundenverrechnungssatz!M1042,0,1)))))))</f>
        <v>0</v>
      </c>
    </row>
    <row r="1002" spans="1:23" s="44" customFormat="1" ht="15" customHeight="1" x14ac:dyDescent="0.2">
      <c r="A1002" s="99">
        <v>997</v>
      </c>
      <c r="B1002" s="99">
        <v>1</v>
      </c>
      <c r="C1002" s="100" t="s">
        <v>640</v>
      </c>
      <c r="D1002" s="100"/>
      <c r="E1002" s="100" t="s">
        <v>438</v>
      </c>
      <c r="F1002" s="100">
        <v>226</v>
      </c>
      <c r="G1002" s="100" t="s">
        <v>37</v>
      </c>
      <c r="H1002" s="100" t="s">
        <v>694</v>
      </c>
      <c r="I1002" s="101">
        <v>17.309999999999999</v>
      </c>
      <c r="J1002" s="144"/>
      <c r="K1002" s="184" t="s">
        <v>31</v>
      </c>
      <c r="L1002" s="138" t="s">
        <v>740</v>
      </c>
      <c r="M1002" s="102">
        <v>49.4</v>
      </c>
      <c r="N1002" s="139">
        <f t="shared" si="121"/>
        <v>17.98</v>
      </c>
      <c r="O1002" s="140" t="str">
        <f t="shared" si="122"/>
        <v/>
      </c>
      <c r="P1002" s="189">
        <f t="shared" si="123"/>
        <v>855.11399999999992</v>
      </c>
      <c r="Q1002" s="189" t="e">
        <f t="shared" si="124"/>
        <v>#VALUE!</v>
      </c>
      <c r="R1002" s="189" t="e">
        <f t="shared" si="125"/>
        <v>#VALUE!</v>
      </c>
      <c r="S1002" s="43" t="str">
        <f t="shared" si="126"/>
        <v>A</v>
      </c>
      <c r="T1002" s="43">
        <f t="shared" si="127"/>
        <v>17.98</v>
      </c>
      <c r="U1002" s="43">
        <f t="shared" si="128"/>
        <v>0</v>
      </c>
      <c r="V1002" s="43">
        <f>IF(N1002&lt;&gt;0,IF(N1002=SVS,0,IF(N1002=SVSg,0,IF(N1002=Stundenverrechnungssatz!G1043,0,IF(N1002=Stundenverrechnungssatz!I1043,0,IF(N1002=Stundenverrechnungssatz!K1043,0,IF(N1002=Stundenverrechnungssatz!M1043,0,1)))))))</f>
        <v>0</v>
      </c>
    </row>
    <row r="1003" spans="1:23" s="44" customFormat="1" ht="15" customHeight="1" x14ac:dyDescent="0.2">
      <c r="A1003" s="51">
        <v>998</v>
      </c>
      <c r="B1003" s="99">
        <v>1</v>
      </c>
      <c r="C1003" s="100" t="s">
        <v>640</v>
      </c>
      <c r="D1003" s="100"/>
      <c r="E1003" s="100" t="s">
        <v>438</v>
      </c>
      <c r="F1003" s="100">
        <v>227</v>
      </c>
      <c r="G1003" s="100" t="s">
        <v>37</v>
      </c>
      <c r="H1003" s="100" t="s">
        <v>694</v>
      </c>
      <c r="I1003" s="101">
        <v>25.16</v>
      </c>
      <c r="J1003" s="144"/>
      <c r="K1003" s="184" t="s">
        <v>31</v>
      </c>
      <c r="L1003" s="138" t="s">
        <v>740</v>
      </c>
      <c r="M1003" s="102">
        <v>49.4</v>
      </c>
      <c r="N1003" s="139">
        <f t="shared" si="121"/>
        <v>17.98</v>
      </c>
      <c r="O1003" s="140" t="str">
        <f t="shared" si="122"/>
        <v/>
      </c>
      <c r="P1003" s="189">
        <f t="shared" si="123"/>
        <v>1242.904</v>
      </c>
      <c r="Q1003" s="189" t="e">
        <f t="shared" si="124"/>
        <v>#VALUE!</v>
      </c>
      <c r="R1003" s="189" t="e">
        <f t="shared" si="125"/>
        <v>#VALUE!</v>
      </c>
      <c r="S1003" s="43" t="str">
        <f t="shared" si="126"/>
        <v>A</v>
      </c>
      <c r="T1003" s="43">
        <f t="shared" si="127"/>
        <v>17.98</v>
      </c>
      <c r="U1003" s="43">
        <f t="shared" si="128"/>
        <v>0</v>
      </c>
      <c r="V1003" s="43">
        <f>IF(N1003&lt;&gt;0,IF(N1003=SVS,0,IF(N1003=SVSg,0,IF(N1003=Stundenverrechnungssatz!G1044,0,IF(N1003=Stundenverrechnungssatz!I1044,0,IF(N1003=Stundenverrechnungssatz!K1044,0,IF(N1003=Stundenverrechnungssatz!M1044,0,1)))))))</f>
        <v>0</v>
      </c>
    </row>
    <row r="1004" spans="1:23" s="45" customFormat="1" ht="15" customHeight="1" x14ac:dyDescent="0.2">
      <c r="A1004" s="99">
        <v>999</v>
      </c>
      <c r="B1004" s="99">
        <v>1</v>
      </c>
      <c r="C1004" s="100" t="s">
        <v>640</v>
      </c>
      <c r="D1004" s="100"/>
      <c r="E1004" s="100" t="s">
        <v>438</v>
      </c>
      <c r="F1004" s="100">
        <v>228</v>
      </c>
      <c r="G1004" s="100" t="s">
        <v>37</v>
      </c>
      <c r="H1004" s="100" t="s">
        <v>694</v>
      </c>
      <c r="I1004" s="101">
        <v>23.81</v>
      </c>
      <c r="J1004" s="144"/>
      <c r="K1004" s="184" t="s">
        <v>31</v>
      </c>
      <c r="L1004" s="138" t="s">
        <v>740</v>
      </c>
      <c r="M1004" s="102">
        <v>49.4</v>
      </c>
      <c r="N1004" s="139">
        <f t="shared" si="121"/>
        <v>17.98</v>
      </c>
      <c r="O1004" s="140" t="str">
        <f t="shared" si="122"/>
        <v/>
      </c>
      <c r="P1004" s="189">
        <f t="shared" si="123"/>
        <v>1176.2139999999999</v>
      </c>
      <c r="Q1004" s="189" t="e">
        <f t="shared" si="124"/>
        <v>#VALUE!</v>
      </c>
      <c r="R1004" s="189" t="e">
        <f t="shared" si="125"/>
        <v>#VALUE!</v>
      </c>
      <c r="S1004" s="43" t="str">
        <f t="shared" si="126"/>
        <v>A</v>
      </c>
      <c r="T1004" s="43">
        <f t="shared" si="127"/>
        <v>17.98</v>
      </c>
      <c r="U1004" s="43">
        <f t="shared" si="128"/>
        <v>0</v>
      </c>
      <c r="V1004" s="43">
        <f>IF(N1004&lt;&gt;0,IF(N1004=SVS,0,IF(N1004=SVSg,0,IF(N1004=Stundenverrechnungssatz!G1045,0,IF(N1004=Stundenverrechnungssatz!I1045,0,IF(N1004=Stundenverrechnungssatz!K1045,0,IF(N1004=Stundenverrechnungssatz!M1045,0,1)))))))</f>
        <v>0</v>
      </c>
      <c r="W1004" s="44"/>
    </row>
    <row r="1005" spans="1:23" s="45" customFormat="1" ht="15" customHeight="1" x14ac:dyDescent="0.2">
      <c r="A1005" s="51">
        <v>1000</v>
      </c>
      <c r="B1005" s="99">
        <v>1</v>
      </c>
      <c r="C1005" s="100" t="s">
        <v>640</v>
      </c>
      <c r="D1005" s="100"/>
      <c r="E1005" s="100" t="s">
        <v>438</v>
      </c>
      <c r="F1005" s="100"/>
      <c r="G1005" s="100" t="s">
        <v>491</v>
      </c>
      <c r="H1005" s="100" t="s">
        <v>240</v>
      </c>
      <c r="I1005" s="101">
        <v>17.559999999999999</v>
      </c>
      <c r="J1005" s="144"/>
      <c r="K1005" s="184" t="s">
        <v>50</v>
      </c>
      <c r="L1005" s="138"/>
      <c r="M1005" s="102">
        <v>98.8</v>
      </c>
      <c r="N1005" s="139">
        <f t="shared" si="121"/>
        <v>17.98</v>
      </c>
      <c r="O1005" s="140" t="str">
        <f t="shared" si="122"/>
        <v/>
      </c>
      <c r="P1005" s="189">
        <f t="shared" si="123"/>
        <v>1734.9279999999999</v>
      </c>
      <c r="Q1005" s="189" t="e">
        <f t="shared" si="124"/>
        <v>#VALUE!</v>
      </c>
      <c r="R1005" s="189" t="e">
        <f t="shared" si="125"/>
        <v>#VALUE!</v>
      </c>
      <c r="S1005" s="43" t="str">
        <f t="shared" si="126"/>
        <v>E</v>
      </c>
      <c r="T1005" s="43">
        <f t="shared" si="127"/>
        <v>17.98</v>
      </c>
      <c r="U1005" s="43">
        <f t="shared" si="128"/>
        <v>0</v>
      </c>
      <c r="V1005" s="43">
        <f>IF(N1005&lt;&gt;0,IF(N1005=SVS,0,IF(N1005=SVSg,0,IF(N1005=Stundenverrechnungssatz!G1046,0,IF(N1005=Stundenverrechnungssatz!I1046,0,IF(N1005=Stundenverrechnungssatz!K1046,0,IF(N1005=Stundenverrechnungssatz!M1046,0,1)))))))</f>
        <v>0</v>
      </c>
      <c r="W1005" s="44"/>
    </row>
    <row r="1006" spans="1:23" s="45" customFormat="1" ht="15" customHeight="1" x14ac:dyDescent="0.2">
      <c r="A1006" s="99">
        <v>1001</v>
      </c>
      <c r="B1006" s="99">
        <v>1</v>
      </c>
      <c r="C1006" s="100" t="s">
        <v>640</v>
      </c>
      <c r="D1006" s="100"/>
      <c r="E1006" s="100" t="s">
        <v>450</v>
      </c>
      <c r="F1006" s="100"/>
      <c r="G1006" s="100" t="s">
        <v>555</v>
      </c>
      <c r="H1006" s="100" t="s">
        <v>643</v>
      </c>
      <c r="I1006" s="101">
        <v>30.94</v>
      </c>
      <c r="J1006" s="144"/>
      <c r="K1006" s="184" t="s">
        <v>33</v>
      </c>
      <c r="L1006" s="138"/>
      <c r="M1006" s="102">
        <v>0</v>
      </c>
      <c r="N1006" s="139">
        <f t="shared" si="121"/>
        <v>17.98</v>
      </c>
      <c r="O1006" s="140">
        <f t="shared" si="122"/>
        <v>1.0000000000000001E-5</v>
      </c>
      <c r="P1006" s="189">
        <f t="shared" si="123"/>
        <v>0</v>
      </c>
      <c r="Q1006" s="189">
        <f t="shared" si="124"/>
        <v>0</v>
      </c>
      <c r="R1006" s="189">
        <f t="shared" si="125"/>
        <v>0</v>
      </c>
      <c r="S1006" s="43" t="str">
        <f t="shared" si="126"/>
        <v>N</v>
      </c>
      <c r="T1006" s="43">
        <f t="shared" si="127"/>
        <v>17.98</v>
      </c>
      <c r="U1006" s="43">
        <f t="shared" si="128"/>
        <v>0</v>
      </c>
      <c r="V1006" s="43">
        <f>IF(N1006&lt;&gt;0,IF(N1006=SVS,0,IF(N1006=SVSg,0,IF(N1006=Stundenverrechnungssatz!G1047,0,IF(N1006=Stundenverrechnungssatz!I1047,0,IF(N1006=Stundenverrechnungssatz!K1047,0,IF(N1006=Stundenverrechnungssatz!M1047,0,1)))))))</f>
        <v>0</v>
      </c>
      <c r="W1006" s="44"/>
    </row>
    <row r="1007" spans="1:23" s="45" customFormat="1" ht="15" customHeight="1" x14ac:dyDescent="0.2">
      <c r="A1007" s="51">
        <v>1002</v>
      </c>
      <c r="B1007" s="99">
        <v>1</v>
      </c>
      <c r="C1007" s="100" t="s">
        <v>640</v>
      </c>
      <c r="D1007" s="100"/>
      <c r="E1007" s="100" t="s">
        <v>450</v>
      </c>
      <c r="F1007" s="100">
        <v>301</v>
      </c>
      <c r="G1007" s="100" t="s">
        <v>37</v>
      </c>
      <c r="H1007" s="100" t="s">
        <v>249</v>
      </c>
      <c r="I1007" s="101">
        <v>34.659999999999997</v>
      </c>
      <c r="J1007" s="144"/>
      <c r="K1007" s="184" t="s">
        <v>33</v>
      </c>
      <c r="L1007" s="138"/>
      <c r="M1007" s="102">
        <v>0</v>
      </c>
      <c r="N1007" s="139">
        <f t="shared" si="121"/>
        <v>17.98</v>
      </c>
      <c r="O1007" s="140">
        <f t="shared" si="122"/>
        <v>1.0000000000000001E-5</v>
      </c>
      <c r="P1007" s="189">
        <f t="shared" si="123"/>
        <v>0</v>
      </c>
      <c r="Q1007" s="189">
        <f t="shared" si="124"/>
        <v>0</v>
      </c>
      <c r="R1007" s="189">
        <f t="shared" si="125"/>
        <v>0</v>
      </c>
      <c r="S1007" s="43" t="str">
        <f t="shared" si="126"/>
        <v>N</v>
      </c>
      <c r="T1007" s="43">
        <f t="shared" si="127"/>
        <v>17.98</v>
      </c>
      <c r="U1007" s="43">
        <f t="shared" si="128"/>
        <v>0</v>
      </c>
      <c r="V1007" s="43">
        <f>IF(N1007&lt;&gt;0,IF(N1007=SVS,0,IF(N1007=SVSg,0,IF(N1007=Stundenverrechnungssatz!G1048,0,IF(N1007=Stundenverrechnungssatz!I1048,0,IF(N1007=Stundenverrechnungssatz!K1048,0,IF(N1007=Stundenverrechnungssatz!M1048,0,1)))))))</f>
        <v>0</v>
      </c>
      <c r="W1007" s="44"/>
    </row>
    <row r="1008" spans="1:23" s="45" customFormat="1" ht="15" customHeight="1" x14ac:dyDescent="0.2">
      <c r="A1008" s="99">
        <v>1003</v>
      </c>
      <c r="B1008" s="99">
        <v>1</v>
      </c>
      <c r="C1008" s="100" t="s">
        <v>640</v>
      </c>
      <c r="D1008" s="100"/>
      <c r="E1008" s="100" t="s">
        <v>450</v>
      </c>
      <c r="F1008" s="100">
        <v>302</v>
      </c>
      <c r="G1008" s="100" t="s">
        <v>37</v>
      </c>
      <c r="H1008" s="100" t="s">
        <v>249</v>
      </c>
      <c r="I1008" s="101">
        <v>28.74</v>
      </c>
      <c r="J1008" s="144"/>
      <c r="K1008" s="184" t="s">
        <v>33</v>
      </c>
      <c r="L1008" s="138"/>
      <c r="M1008" s="102">
        <v>0</v>
      </c>
      <c r="N1008" s="139">
        <f t="shared" si="121"/>
        <v>17.98</v>
      </c>
      <c r="O1008" s="140">
        <f t="shared" si="122"/>
        <v>1.0000000000000001E-5</v>
      </c>
      <c r="P1008" s="189">
        <f t="shared" si="123"/>
        <v>0</v>
      </c>
      <c r="Q1008" s="189">
        <f t="shared" si="124"/>
        <v>0</v>
      </c>
      <c r="R1008" s="189">
        <f t="shared" si="125"/>
        <v>0</v>
      </c>
      <c r="S1008" s="43" t="str">
        <f t="shared" si="126"/>
        <v>N</v>
      </c>
      <c r="T1008" s="43">
        <f t="shared" si="127"/>
        <v>17.98</v>
      </c>
      <c r="U1008" s="43">
        <f t="shared" si="128"/>
        <v>0</v>
      </c>
      <c r="V1008" s="43">
        <f>IF(N1008&lt;&gt;0,IF(N1008=SVS,0,IF(N1008=SVSg,0,IF(N1008=Stundenverrechnungssatz!G1049,0,IF(N1008=Stundenverrechnungssatz!I1049,0,IF(N1008=Stundenverrechnungssatz!K1049,0,IF(N1008=Stundenverrechnungssatz!M1049,0,1)))))))</f>
        <v>0</v>
      </c>
      <c r="W1008" s="44"/>
    </row>
    <row r="1009" spans="1:23" s="45" customFormat="1" ht="15" customHeight="1" x14ac:dyDescent="0.2">
      <c r="A1009" s="51">
        <v>1004</v>
      </c>
      <c r="B1009" s="99">
        <v>1</v>
      </c>
      <c r="C1009" s="100" t="s">
        <v>640</v>
      </c>
      <c r="D1009" s="100"/>
      <c r="E1009" s="100" t="s">
        <v>450</v>
      </c>
      <c r="F1009" s="100">
        <v>303</v>
      </c>
      <c r="G1009" s="100" t="s">
        <v>37</v>
      </c>
      <c r="H1009" s="100" t="s">
        <v>249</v>
      </c>
      <c r="I1009" s="101">
        <v>19.010000000000002</v>
      </c>
      <c r="J1009" s="144"/>
      <c r="K1009" s="184" t="s">
        <v>33</v>
      </c>
      <c r="L1009" s="138"/>
      <c r="M1009" s="102">
        <v>0</v>
      </c>
      <c r="N1009" s="139">
        <f t="shared" si="121"/>
        <v>17.98</v>
      </c>
      <c r="O1009" s="140">
        <f t="shared" si="122"/>
        <v>1.0000000000000001E-5</v>
      </c>
      <c r="P1009" s="189">
        <f t="shared" si="123"/>
        <v>0</v>
      </c>
      <c r="Q1009" s="189">
        <f t="shared" si="124"/>
        <v>0</v>
      </c>
      <c r="R1009" s="189">
        <f t="shared" si="125"/>
        <v>0</v>
      </c>
      <c r="S1009" s="43" t="str">
        <f t="shared" si="126"/>
        <v>N</v>
      </c>
      <c r="T1009" s="43">
        <f t="shared" si="127"/>
        <v>17.98</v>
      </c>
      <c r="U1009" s="43">
        <f t="shared" si="128"/>
        <v>0</v>
      </c>
      <c r="V1009" s="43">
        <f>IF(N1009&lt;&gt;0,IF(N1009=SVS,0,IF(N1009=SVSg,0,IF(N1009=Stundenverrechnungssatz!G1050,0,IF(N1009=Stundenverrechnungssatz!I1050,0,IF(N1009=Stundenverrechnungssatz!K1050,0,IF(N1009=Stundenverrechnungssatz!M1050,0,1)))))))</f>
        <v>0</v>
      </c>
      <c r="W1009" s="44"/>
    </row>
    <row r="1010" spans="1:23" s="45" customFormat="1" ht="15" customHeight="1" x14ac:dyDescent="0.2">
      <c r="A1010" s="99">
        <v>1005</v>
      </c>
      <c r="B1010" s="99">
        <v>1</v>
      </c>
      <c r="C1010" s="100" t="s">
        <v>640</v>
      </c>
      <c r="D1010" s="100"/>
      <c r="E1010" s="100" t="s">
        <v>450</v>
      </c>
      <c r="F1010" s="100"/>
      <c r="G1010" s="100" t="s">
        <v>374</v>
      </c>
      <c r="H1010" s="100" t="s">
        <v>643</v>
      </c>
      <c r="I1010" s="101">
        <v>3.12</v>
      </c>
      <c r="J1010" s="144"/>
      <c r="K1010" s="184" t="s">
        <v>33</v>
      </c>
      <c r="L1010" s="138"/>
      <c r="M1010" s="102">
        <v>0</v>
      </c>
      <c r="N1010" s="139">
        <f t="shared" si="121"/>
        <v>17.98</v>
      </c>
      <c r="O1010" s="140">
        <f t="shared" si="122"/>
        <v>1.0000000000000001E-5</v>
      </c>
      <c r="P1010" s="189">
        <f t="shared" si="123"/>
        <v>0</v>
      </c>
      <c r="Q1010" s="189">
        <f t="shared" si="124"/>
        <v>0</v>
      </c>
      <c r="R1010" s="189">
        <f t="shared" si="125"/>
        <v>0</v>
      </c>
      <c r="S1010" s="43" t="str">
        <f t="shared" si="126"/>
        <v>N</v>
      </c>
      <c r="T1010" s="43">
        <f t="shared" si="127"/>
        <v>17.98</v>
      </c>
      <c r="U1010" s="43">
        <f t="shared" si="128"/>
        <v>0</v>
      </c>
      <c r="V1010" s="43">
        <f>IF(N1010&lt;&gt;0,IF(N1010=SVS,0,IF(N1010=SVSg,0,IF(N1010=Stundenverrechnungssatz!G1051,0,IF(N1010=Stundenverrechnungssatz!I1051,0,IF(N1010=Stundenverrechnungssatz!K1051,0,IF(N1010=Stundenverrechnungssatz!M1051,0,1)))))))</f>
        <v>0</v>
      </c>
      <c r="W1010" s="44"/>
    </row>
    <row r="1011" spans="1:23" s="45" customFormat="1" ht="15" customHeight="1" x14ac:dyDescent="0.2">
      <c r="A1011" s="51">
        <v>1006</v>
      </c>
      <c r="B1011" s="99">
        <v>1</v>
      </c>
      <c r="C1011" s="100" t="s">
        <v>640</v>
      </c>
      <c r="D1011" s="100"/>
      <c r="E1011" s="100" t="s">
        <v>450</v>
      </c>
      <c r="F1011" s="100">
        <v>304</v>
      </c>
      <c r="G1011" s="100" t="s">
        <v>37</v>
      </c>
      <c r="H1011" s="100" t="s">
        <v>249</v>
      </c>
      <c r="I1011" s="101">
        <v>41.09</v>
      </c>
      <c r="J1011" s="144"/>
      <c r="K1011" s="184" t="s">
        <v>33</v>
      </c>
      <c r="L1011" s="138"/>
      <c r="M1011" s="102">
        <v>0</v>
      </c>
      <c r="N1011" s="139">
        <f t="shared" si="121"/>
        <v>17.98</v>
      </c>
      <c r="O1011" s="140">
        <f t="shared" si="122"/>
        <v>1.0000000000000001E-5</v>
      </c>
      <c r="P1011" s="189">
        <f t="shared" si="123"/>
        <v>0</v>
      </c>
      <c r="Q1011" s="189">
        <f t="shared" si="124"/>
        <v>0</v>
      </c>
      <c r="R1011" s="189">
        <f t="shared" si="125"/>
        <v>0</v>
      </c>
      <c r="S1011" s="43" t="str">
        <f t="shared" si="126"/>
        <v>N</v>
      </c>
      <c r="T1011" s="43">
        <f t="shared" si="127"/>
        <v>17.98</v>
      </c>
      <c r="U1011" s="43">
        <f t="shared" si="128"/>
        <v>0</v>
      </c>
      <c r="V1011" s="43">
        <f>IF(N1011&lt;&gt;0,IF(N1011=SVS,0,IF(N1011=SVSg,0,IF(N1011=Stundenverrechnungssatz!G1052,0,IF(N1011=Stundenverrechnungssatz!I1052,0,IF(N1011=Stundenverrechnungssatz!K1052,0,IF(N1011=Stundenverrechnungssatz!M1052,0,1)))))))</f>
        <v>0</v>
      </c>
      <c r="W1011" s="44"/>
    </row>
    <row r="1012" spans="1:23" s="45" customFormat="1" ht="15" customHeight="1" x14ac:dyDescent="0.2">
      <c r="A1012" s="99">
        <v>1007</v>
      </c>
      <c r="B1012" s="99">
        <v>1</v>
      </c>
      <c r="C1012" s="100" t="s">
        <v>640</v>
      </c>
      <c r="D1012" s="100"/>
      <c r="E1012" s="100" t="s">
        <v>450</v>
      </c>
      <c r="F1012" s="100">
        <v>305</v>
      </c>
      <c r="G1012" s="100" t="s">
        <v>37</v>
      </c>
      <c r="H1012" s="100" t="s">
        <v>249</v>
      </c>
      <c r="I1012" s="101">
        <v>43.63</v>
      </c>
      <c r="J1012" s="144"/>
      <c r="K1012" s="184" t="s">
        <v>33</v>
      </c>
      <c r="L1012" s="138"/>
      <c r="M1012" s="102">
        <v>0</v>
      </c>
      <c r="N1012" s="139">
        <f t="shared" si="121"/>
        <v>17.98</v>
      </c>
      <c r="O1012" s="140">
        <f t="shared" si="122"/>
        <v>1.0000000000000001E-5</v>
      </c>
      <c r="P1012" s="189">
        <f t="shared" si="123"/>
        <v>0</v>
      </c>
      <c r="Q1012" s="189">
        <f t="shared" si="124"/>
        <v>0</v>
      </c>
      <c r="R1012" s="189">
        <f t="shared" si="125"/>
        <v>0</v>
      </c>
      <c r="S1012" s="43" t="str">
        <f t="shared" si="126"/>
        <v>N</v>
      </c>
      <c r="T1012" s="43">
        <f t="shared" si="127"/>
        <v>17.98</v>
      </c>
      <c r="U1012" s="43">
        <f t="shared" si="128"/>
        <v>0</v>
      </c>
      <c r="V1012" s="43">
        <f>IF(N1012&lt;&gt;0,IF(N1012=SVS,0,IF(N1012=SVSg,0,IF(N1012=Stundenverrechnungssatz!G1053,0,IF(N1012=Stundenverrechnungssatz!I1053,0,IF(N1012=Stundenverrechnungssatz!K1053,0,IF(N1012=Stundenverrechnungssatz!M1053,0,1)))))))</f>
        <v>0</v>
      </c>
      <c r="W1012" s="44"/>
    </row>
    <row r="1013" spans="1:23" s="44" customFormat="1" ht="15" customHeight="1" x14ac:dyDescent="0.2">
      <c r="A1013" s="51">
        <v>1008</v>
      </c>
      <c r="B1013" s="99">
        <v>1</v>
      </c>
      <c r="C1013" s="100" t="s">
        <v>640</v>
      </c>
      <c r="D1013" s="100"/>
      <c r="E1013" s="100" t="s">
        <v>450</v>
      </c>
      <c r="F1013" s="100">
        <v>306</v>
      </c>
      <c r="G1013" s="100" t="s">
        <v>37</v>
      </c>
      <c r="H1013" s="100" t="s">
        <v>249</v>
      </c>
      <c r="I1013" s="101">
        <v>29.46</v>
      </c>
      <c r="J1013" s="144"/>
      <c r="K1013" s="184" t="s">
        <v>33</v>
      </c>
      <c r="L1013" s="138"/>
      <c r="M1013" s="102">
        <v>0</v>
      </c>
      <c r="N1013" s="139">
        <f t="shared" si="121"/>
        <v>17.98</v>
      </c>
      <c r="O1013" s="140">
        <f t="shared" si="122"/>
        <v>1.0000000000000001E-5</v>
      </c>
      <c r="P1013" s="189">
        <f t="shared" si="123"/>
        <v>0</v>
      </c>
      <c r="Q1013" s="189">
        <f t="shared" si="124"/>
        <v>0</v>
      </c>
      <c r="R1013" s="189">
        <f t="shared" si="125"/>
        <v>0</v>
      </c>
      <c r="S1013" s="43" t="str">
        <f t="shared" si="126"/>
        <v>N</v>
      </c>
      <c r="T1013" s="43">
        <f t="shared" si="127"/>
        <v>17.98</v>
      </c>
      <c r="U1013" s="43">
        <f t="shared" si="128"/>
        <v>0</v>
      </c>
      <c r="V1013" s="43">
        <f>IF(N1013&lt;&gt;0,IF(N1013=SVS,0,IF(N1013=SVSg,0,IF(N1013=Stundenverrechnungssatz!G1054,0,IF(N1013=Stundenverrechnungssatz!I1054,0,IF(N1013=Stundenverrechnungssatz!K1054,0,IF(N1013=Stundenverrechnungssatz!M1054,0,1)))))))</f>
        <v>0</v>
      </c>
    </row>
    <row r="1014" spans="1:23" s="44" customFormat="1" ht="15" customHeight="1" x14ac:dyDescent="0.2">
      <c r="A1014" s="99">
        <v>1009</v>
      </c>
      <c r="B1014" s="99">
        <v>1</v>
      </c>
      <c r="C1014" s="100" t="s">
        <v>640</v>
      </c>
      <c r="D1014" s="100"/>
      <c r="E1014" s="100" t="s">
        <v>450</v>
      </c>
      <c r="F1014" s="100"/>
      <c r="G1014" s="100" t="s">
        <v>671</v>
      </c>
      <c r="H1014" s="100" t="s">
        <v>643</v>
      </c>
      <c r="I1014" s="101">
        <v>23.84</v>
      </c>
      <c r="J1014" s="144"/>
      <c r="K1014" s="184" t="s">
        <v>33</v>
      </c>
      <c r="L1014" s="138"/>
      <c r="M1014" s="102">
        <v>0</v>
      </c>
      <c r="N1014" s="139">
        <f t="shared" si="121"/>
        <v>17.98</v>
      </c>
      <c r="O1014" s="140">
        <f t="shared" si="122"/>
        <v>1.0000000000000001E-5</v>
      </c>
      <c r="P1014" s="189">
        <f t="shared" si="123"/>
        <v>0</v>
      </c>
      <c r="Q1014" s="189">
        <f t="shared" si="124"/>
        <v>0</v>
      </c>
      <c r="R1014" s="189">
        <f t="shared" si="125"/>
        <v>0</v>
      </c>
      <c r="S1014" s="43" t="str">
        <f t="shared" si="126"/>
        <v>N</v>
      </c>
      <c r="T1014" s="43">
        <f t="shared" si="127"/>
        <v>17.98</v>
      </c>
      <c r="U1014" s="43">
        <f t="shared" si="128"/>
        <v>0</v>
      </c>
      <c r="V1014" s="43">
        <f>IF(N1014&lt;&gt;0,IF(N1014=SVS,0,IF(N1014=SVSg,0,IF(N1014=Stundenverrechnungssatz!G1055,0,IF(N1014=Stundenverrechnungssatz!I1055,0,IF(N1014=Stundenverrechnungssatz!K1055,0,IF(N1014=Stundenverrechnungssatz!M1055,0,1)))))))</f>
        <v>0</v>
      </c>
    </row>
    <row r="1015" spans="1:23" s="44" customFormat="1" ht="15" customHeight="1" x14ac:dyDescent="0.2">
      <c r="A1015" s="51">
        <v>1010</v>
      </c>
      <c r="B1015" s="99">
        <v>1</v>
      </c>
      <c r="C1015" s="100" t="s">
        <v>640</v>
      </c>
      <c r="D1015" s="100"/>
      <c r="E1015" s="100" t="s">
        <v>450</v>
      </c>
      <c r="F1015" s="100"/>
      <c r="G1015" s="100" t="s">
        <v>689</v>
      </c>
      <c r="H1015" s="100" t="s">
        <v>690</v>
      </c>
      <c r="I1015" s="101">
        <v>8.9499999999999993</v>
      </c>
      <c r="J1015" s="144"/>
      <c r="K1015" s="184" t="s">
        <v>33</v>
      </c>
      <c r="L1015" s="138"/>
      <c r="M1015" s="102">
        <v>0</v>
      </c>
      <c r="N1015" s="139">
        <f t="shared" si="121"/>
        <v>17.98</v>
      </c>
      <c r="O1015" s="140">
        <f t="shared" si="122"/>
        <v>1.0000000000000001E-5</v>
      </c>
      <c r="P1015" s="189">
        <f t="shared" si="123"/>
        <v>0</v>
      </c>
      <c r="Q1015" s="189">
        <f t="shared" si="124"/>
        <v>0</v>
      </c>
      <c r="R1015" s="189">
        <f t="shared" si="125"/>
        <v>0</v>
      </c>
      <c r="S1015" s="43" t="str">
        <f t="shared" si="126"/>
        <v>N</v>
      </c>
      <c r="T1015" s="43">
        <f t="shared" si="127"/>
        <v>17.98</v>
      </c>
      <c r="U1015" s="43">
        <f t="shared" si="128"/>
        <v>0</v>
      </c>
      <c r="V1015" s="43">
        <f>IF(N1015&lt;&gt;0,IF(N1015=SVS,0,IF(N1015=SVSg,0,IF(N1015=Stundenverrechnungssatz!G1056,0,IF(N1015=Stundenverrechnungssatz!I1056,0,IF(N1015=Stundenverrechnungssatz!K1056,0,IF(N1015=Stundenverrechnungssatz!M1056,0,1)))))))</f>
        <v>0</v>
      </c>
    </row>
    <row r="1016" spans="1:23" s="45" customFormat="1" ht="15" customHeight="1" x14ac:dyDescent="0.2">
      <c r="A1016" s="99">
        <v>1011</v>
      </c>
      <c r="B1016" s="99">
        <v>1</v>
      </c>
      <c r="C1016" s="100" t="s">
        <v>640</v>
      </c>
      <c r="D1016" s="100"/>
      <c r="E1016" s="100" t="s">
        <v>450</v>
      </c>
      <c r="F1016" s="100"/>
      <c r="G1016" s="100" t="s">
        <v>691</v>
      </c>
      <c r="H1016" s="100" t="s">
        <v>690</v>
      </c>
      <c r="I1016" s="101">
        <v>11.19</v>
      </c>
      <c r="J1016" s="144"/>
      <c r="K1016" s="184" t="s">
        <v>33</v>
      </c>
      <c r="L1016" s="138"/>
      <c r="M1016" s="102">
        <v>0</v>
      </c>
      <c r="N1016" s="139">
        <f t="shared" si="121"/>
        <v>17.98</v>
      </c>
      <c r="O1016" s="140">
        <f t="shared" si="122"/>
        <v>1.0000000000000001E-5</v>
      </c>
      <c r="P1016" s="189">
        <f t="shared" si="123"/>
        <v>0</v>
      </c>
      <c r="Q1016" s="189">
        <f t="shared" si="124"/>
        <v>0</v>
      </c>
      <c r="R1016" s="189">
        <f t="shared" si="125"/>
        <v>0</v>
      </c>
      <c r="S1016" s="43" t="str">
        <f t="shared" si="126"/>
        <v>N</v>
      </c>
      <c r="T1016" s="43">
        <f t="shared" si="127"/>
        <v>17.98</v>
      </c>
      <c r="U1016" s="43">
        <f t="shared" si="128"/>
        <v>0</v>
      </c>
      <c r="V1016" s="43">
        <f>IF(N1016&lt;&gt;0,IF(N1016=SVS,0,IF(N1016=SVSg,0,IF(N1016=Stundenverrechnungssatz!G1057,0,IF(N1016=Stundenverrechnungssatz!I1057,0,IF(N1016=Stundenverrechnungssatz!K1057,0,IF(N1016=Stundenverrechnungssatz!M1057,0,1)))))))</f>
        <v>0</v>
      </c>
      <c r="W1016" s="44"/>
    </row>
    <row r="1017" spans="1:23" s="45" customFormat="1" ht="15" customHeight="1" x14ac:dyDescent="0.2">
      <c r="A1017" s="51">
        <v>1012</v>
      </c>
      <c r="B1017" s="99">
        <v>1</v>
      </c>
      <c r="C1017" s="100" t="s">
        <v>640</v>
      </c>
      <c r="D1017" s="100"/>
      <c r="E1017" s="100" t="s">
        <v>632</v>
      </c>
      <c r="F1017" s="100"/>
      <c r="G1017" s="100" t="s">
        <v>412</v>
      </c>
      <c r="H1017" s="100" t="s">
        <v>643</v>
      </c>
      <c r="I1017" s="101">
        <v>12.57</v>
      </c>
      <c r="J1017" s="144"/>
      <c r="K1017" s="184" t="s">
        <v>33</v>
      </c>
      <c r="L1017" s="138"/>
      <c r="M1017" s="102">
        <v>0</v>
      </c>
      <c r="N1017" s="139">
        <f t="shared" si="121"/>
        <v>17.98</v>
      </c>
      <c r="O1017" s="140">
        <f t="shared" si="122"/>
        <v>1.0000000000000001E-5</v>
      </c>
      <c r="P1017" s="189">
        <f t="shared" si="123"/>
        <v>0</v>
      </c>
      <c r="Q1017" s="189">
        <f t="shared" si="124"/>
        <v>0</v>
      </c>
      <c r="R1017" s="189">
        <f t="shared" si="125"/>
        <v>0</v>
      </c>
      <c r="S1017" s="43" t="str">
        <f t="shared" si="126"/>
        <v>N</v>
      </c>
      <c r="T1017" s="43">
        <f t="shared" si="127"/>
        <v>17.98</v>
      </c>
      <c r="U1017" s="43">
        <f t="shared" si="128"/>
        <v>0</v>
      </c>
      <c r="V1017" s="43">
        <f>IF(N1017&lt;&gt;0,IF(N1017=SVS,0,IF(N1017=SVSg,0,IF(N1017=Stundenverrechnungssatz!G1058,0,IF(N1017=Stundenverrechnungssatz!I1058,0,IF(N1017=Stundenverrechnungssatz!K1058,0,IF(N1017=Stundenverrechnungssatz!M1058,0,1)))))))</f>
        <v>0</v>
      </c>
      <c r="W1017" s="44"/>
    </row>
    <row r="1018" spans="1:23" s="44" customFormat="1" ht="15" customHeight="1" x14ac:dyDescent="0.2">
      <c r="A1018" s="99">
        <v>1013</v>
      </c>
      <c r="B1018" s="99">
        <v>1</v>
      </c>
      <c r="C1018" s="100" t="s">
        <v>640</v>
      </c>
      <c r="D1018" s="100"/>
      <c r="E1018" s="100" t="s">
        <v>450</v>
      </c>
      <c r="F1018" s="100" t="s">
        <v>698</v>
      </c>
      <c r="G1018" s="100" t="s">
        <v>37</v>
      </c>
      <c r="H1018" s="100" t="s">
        <v>249</v>
      </c>
      <c r="I1018" s="101">
        <v>29.51</v>
      </c>
      <c r="J1018" s="144"/>
      <c r="K1018" s="184" t="s">
        <v>33</v>
      </c>
      <c r="L1018" s="138"/>
      <c r="M1018" s="102">
        <v>0</v>
      </c>
      <c r="N1018" s="139">
        <f t="shared" si="121"/>
        <v>17.98</v>
      </c>
      <c r="O1018" s="140">
        <f t="shared" si="122"/>
        <v>1.0000000000000001E-5</v>
      </c>
      <c r="P1018" s="189">
        <f t="shared" si="123"/>
        <v>0</v>
      </c>
      <c r="Q1018" s="189">
        <f t="shared" si="124"/>
        <v>0</v>
      </c>
      <c r="R1018" s="189">
        <f t="shared" si="125"/>
        <v>0</v>
      </c>
      <c r="S1018" s="43" t="str">
        <f t="shared" si="126"/>
        <v>N</v>
      </c>
      <c r="T1018" s="43">
        <f t="shared" si="127"/>
        <v>17.98</v>
      </c>
      <c r="U1018" s="43">
        <f t="shared" si="128"/>
        <v>0</v>
      </c>
      <c r="V1018" s="43">
        <f>IF(N1018&lt;&gt;0,IF(N1018=SVS,0,IF(N1018=SVSg,0,IF(N1018=Stundenverrechnungssatz!G1059,0,IF(N1018=Stundenverrechnungssatz!I1059,0,IF(N1018=Stundenverrechnungssatz!K1059,0,IF(N1018=Stundenverrechnungssatz!M1059,0,1)))))))</f>
        <v>0</v>
      </c>
    </row>
    <row r="1019" spans="1:23" s="44" customFormat="1" ht="15" customHeight="1" x14ac:dyDescent="0.2">
      <c r="A1019" s="51">
        <v>1014</v>
      </c>
      <c r="B1019" s="99">
        <v>1</v>
      </c>
      <c r="C1019" s="100" t="s">
        <v>640</v>
      </c>
      <c r="D1019" s="100"/>
      <c r="E1019" s="100" t="s">
        <v>450</v>
      </c>
      <c r="F1019" s="100" t="s">
        <v>699</v>
      </c>
      <c r="G1019" s="100" t="s">
        <v>37</v>
      </c>
      <c r="H1019" s="100" t="s">
        <v>249</v>
      </c>
      <c r="I1019" s="101">
        <v>16.75</v>
      </c>
      <c r="J1019" s="144"/>
      <c r="K1019" s="184" t="s">
        <v>33</v>
      </c>
      <c r="L1019" s="138"/>
      <c r="M1019" s="102">
        <v>0</v>
      </c>
      <c r="N1019" s="139">
        <f t="shared" si="121"/>
        <v>17.98</v>
      </c>
      <c r="O1019" s="140">
        <f t="shared" si="122"/>
        <v>1.0000000000000001E-5</v>
      </c>
      <c r="P1019" s="189">
        <f t="shared" si="123"/>
        <v>0</v>
      </c>
      <c r="Q1019" s="189">
        <f t="shared" si="124"/>
        <v>0</v>
      </c>
      <c r="R1019" s="189">
        <f t="shared" si="125"/>
        <v>0</v>
      </c>
      <c r="S1019" s="43" t="str">
        <f t="shared" si="126"/>
        <v>N</v>
      </c>
      <c r="T1019" s="43">
        <f t="shared" si="127"/>
        <v>17.98</v>
      </c>
      <c r="U1019" s="43">
        <f t="shared" si="128"/>
        <v>0</v>
      </c>
      <c r="V1019" s="43">
        <f>IF(N1019&lt;&gt;0,IF(N1019=SVS,0,IF(N1019=SVSg,0,IF(N1019=Stundenverrechnungssatz!G1060,0,IF(N1019=Stundenverrechnungssatz!I1060,0,IF(N1019=Stundenverrechnungssatz!K1060,0,IF(N1019=Stundenverrechnungssatz!M1060,0,1)))))))</f>
        <v>0</v>
      </c>
    </row>
    <row r="1020" spans="1:23" s="44" customFormat="1" ht="15" customHeight="1" x14ac:dyDescent="0.2">
      <c r="A1020" s="99">
        <v>1015</v>
      </c>
      <c r="B1020" s="99">
        <v>1</v>
      </c>
      <c r="C1020" s="100" t="s">
        <v>640</v>
      </c>
      <c r="D1020" s="100"/>
      <c r="E1020" s="100" t="s">
        <v>450</v>
      </c>
      <c r="F1020" s="100" t="s">
        <v>700</v>
      </c>
      <c r="G1020" s="100" t="s">
        <v>37</v>
      </c>
      <c r="H1020" s="100" t="s">
        <v>249</v>
      </c>
      <c r="I1020" s="101">
        <v>16.63</v>
      </c>
      <c r="J1020" s="144"/>
      <c r="K1020" s="184" t="s">
        <v>33</v>
      </c>
      <c r="L1020" s="138"/>
      <c r="M1020" s="102">
        <v>0</v>
      </c>
      <c r="N1020" s="139">
        <f t="shared" si="121"/>
        <v>17.98</v>
      </c>
      <c r="O1020" s="140">
        <f t="shared" si="122"/>
        <v>1.0000000000000001E-5</v>
      </c>
      <c r="P1020" s="189">
        <f t="shared" si="123"/>
        <v>0</v>
      </c>
      <c r="Q1020" s="189">
        <f t="shared" si="124"/>
        <v>0</v>
      </c>
      <c r="R1020" s="189">
        <f t="shared" si="125"/>
        <v>0</v>
      </c>
      <c r="S1020" s="43" t="str">
        <f t="shared" si="126"/>
        <v>N</v>
      </c>
      <c r="T1020" s="43">
        <f t="shared" si="127"/>
        <v>17.98</v>
      </c>
      <c r="U1020" s="43">
        <f t="shared" si="128"/>
        <v>0</v>
      </c>
      <c r="V1020" s="43">
        <f>IF(N1020&lt;&gt;0,IF(N1020=SVS,0,IF(N1020=SVSg,0,IF(N1020=Stundenverrechnungssatz!G1061,0,IF(N1020=Stundenverrechnungssatz!I1061,0,IF(N1020=Stundenverrechnungssatz!K1061,0,IF(N1020=Stundenverrechnungssatz!M1061,0,1)))))))</f>
        <v>0</v>
      </c>
    </row>
    <row r="1021" spans="1:23" s="44" customFormat="1" ht="15" customHeight="1" x14ac:dyDescent="0.2">
      <c r="A1021" s="51">
        <v>1016</v>
      </c>
      <c r="B1021" s="99">
        <v>1</v>
      </c>
      <c r="C1021" s="100" t="s">
        <v>640</v>
      </c>
      <c r="D1021" s="100"/>
      <c r="E1021" s="100" t="s">
        <v>450</v>
      </c>
      <c r="F1021" s="100" t="s">
        <v>701</v>
      </c>
      <c r="G1021" s="100" t="s">
        <v>37</v>
      </c>
      <c r="H1021" s="100" t="s">
        <v>249</v>
      </c>
      <c r="I1021" s="101">
        <v>25.95</v>
      </c>
      <c r="J1021" s="144"/>
      <c r="K1021" s="184" t="s">
        <v>33</v>
      </c>
      <c r="L1021" s="138"/>
      <c r="M1021" s="102">
        <v>0</v>
      </c>
      <c r="N1021" s="139">
        <f t="shared" si="121"/>
        <v>17.98</v>
      </c>
      <c r="O1021" s="140">
        <f t="shared" si="122"/>
        <v>1.0000000000000001E-5</v>
      </c>
      <c r="P1021" s="189">
        <f t="shared" si="123"/>
        <v>0</v>
      </c>
      <c r="Q1021" s="189">
        <f t="shared" si="124"/>
        <v>0</v>
      </c>
      <c r="R1021" s="189">
        <f t="shared" si="125"/>
        <v>0</v>
      </c>
      <c r="S1021" s="43" t="str">
        <f t="shared" si="126"/>
        <v>N</v>
      </c>
      <c r="T1021" s="43">
        <f t="shared" si="127"/>
        <v>17.98</v>
      </c>
      <c r="U1021" s="43">
        <f t="shared" si="128"/>
        <v>0</v>
      </c>
      <c r="V1021" s="43">
        <f>IF(N1021&lt;&gt;0,IF(N1021=SVS,0,IF(N1021=SVSg,0,IF(N1021=Stundenverrechnungssatz!G1062,0,IF(N1021=Stundenverrechnungssatz!I1062,0,IF(N1021=Stundenverrechnungssatz!K1062,0,IF(N1021=Stundenverrechnungssatz!M1062,0,1)))))))</f>
        <v>0</v>
      </c>
    </row>
    <row r="1022" spans="1:23" s="44" customFormat="1" ht="15" customHeight="1" x14ac:dyDescent="0.2">
      <c r="A1022" s="99">
        <v>1017</v>
      </c>
      <c r="B1022" s="99">
        <v>1</v>
      </c>
      <c r="C1022" s="100" t="s">
        <v>640</v>
      </c>
      <c r="D1022" s="100"/>
      <c r="E1022" s="100" t="s">
        <v>450</v>
      </c>
      <c r="F1022" s="100" t="s">
        <v>702</v>
      </c>
      <c r="G1022" s="100" t="s">
        <v>37</v>
      </c>
      <c r="H1022" s="100" t="s">
        <v>249</v>
      </c>
      <c r="I1022" s="101">
        <v>14.33</v>
      </c>
      <c r="J1022" s="144"/>
      <c r="K1022" s="184" t="s">
        <v>33</v>
      </c>
      <c r="L1022" s="138"/>
      <c r="M1022" s="102">
        <v>0</v>
      </c>
      <c r="N1022" s="139">
        <f t="shared" si="121"/>
        <v>17.98</v>
      </c>
      <c r="O1022" s="140">
        <f t="shared" si="122"/>
        <v>1.0000000000000001E-5</v>
      </c>
      <c r="P1022" s="189">
        <f t="shared" si="123"/>
        <v>0</v>
      </c>
      <c r="Q1022" s="189">
        <f t="shared" si="124"/>
        <v>0</v>
      </c>
      <c r="R1022" s="189">
        <f t="shared" si="125"/>
        <v>0</v>
      </c>
      <c r="S1022" s="43" t="str">
        <f t="shared" si="126"/>
        <v>N</v>
      </c>
      <c r="T1022" s="43">
        <f t="shared" si="127"/>
        <v>17.98</v>
      </c>
      <c r="U1022" s="43">
        <f t="shared" si="128"/>
        <v>0</v>
      </c>
      <c r="V1022" s="43">
        <f>IF(N1022&lt;&gt;0,IF(N1022=SVS,0,IF(N1022=SVSg,0,IF(N1022=Stundenverrechnungssatz!G1063,0,IF(N1022=Stundenverrechnungssatz!I1063,0,IF(N1022=Stundenverrechnungssatz!K1063,0,IF(N1022=Stundenverrechnungssatz!M1063,0,1)))))))</f>
        <v>0</v>
      </c>
    </row>
    <row r="1023" spans="1:23" s="44" customFormat="1" ht="15" customHeight="1" x14ac:dyDescent="0.2">
      <c r="A1023" s="51">
        <v>1018</v>
      </c>
      <c r="B1023" s="99">
        <v>1</v>
      </c>
      <c r="C1023" s="100" t="s">
        <v>640</v>
      </c>
      <c r="D1023" s="100"/>
      <c r="E1023" s="100" t="s">
        <v>450</v>
      </c>
      <c r="F1023" s="100" t="s">
        <v>703</v>
      </c>
      <c r="G1023" s="100" t="s">
        <v>37</v>
      </c>
      <c r="H1023" s="100" t="s">
        <v>249</v>
      </c>
      <c r="I1023" s="101">
        <v>13.16</v>
      </c>
      <c r="J1023" s="144"/>
      <c r="K1023" s="184" t="s">
        <v>33</v>
      </c>
      <c r="L1023" s="138"/>
      <c r="M1023" s="102">
        <v>0</v>
      </c>
      <c r="N1023" s="139">
        <f t="shared" si="121"/>
        <v>17.98</v>
      </c>
      <c r="O1023" s="140">
        <f t="shared" si="122"/>
        <v>1.0000000000000001E-5</v>
      </c>
      <c r="P1023" s="189">
        <f t="shared" si="123"/>
        <v>0</v>
      </c>
      <c r="Q1023" s="189">
        <f t="shared" si="124"/>
        <v>0</v>
      </c>
      <c r="R1023" s="189">
        <f t="shared" si="125"/>
        <v>0</v>
      </c>
      <c r="S1023" s="43" t="str">
        <f t="shared" si="126"/>
        <v>N</v>
      </c>
      <c r="T1023" s="43">
        <f t="shared" si="127"/>
        <v>17.98</v>
      </c>
      <c r="U1023" s="43">
        <f t="shared" si="128"/>
        <v>0</v>
      </c>
      <c r="V1023" s="43">
        <f>IF(N1023&lt;&gt;0,IF(N1023=SVS,0,IF(N1023=SVSg,0,IF(N1023=Stundenverrechnungssatz!G1064,0,IF(N1023=Stundenverrechnungssatz!I1064,0,IF(N1023=Stundenverrechnungssatz!K1064,0,IF(N1023=Stundenverrechnungssatz!M1064,0,1)))))))</f>
        <v>0</v>
      </c>
    </row>
    <row r="1024" spans="1:23" s="45" customFormat="1" ht="15" customHeight="1" x14ac:dyDescent="0.2">
      <c r="A1024" s="99">
        <v>1019</v>
      </c>
      <c r="B1024" s="99">
        <v>1</v>
      </c>
      <c r="C1024" s="100" t="s">
        <v>640</v>
      </c>
      <c r="D1024" s="100"/>
      <c r="E1024" s="100" t="s">
        <v>450</v>
      </c>
      <c r="F1024" s="100" t="s">
        <v>704</v>
      </c>
      <c r="G1024" s="100" t="s">
        <v>37</v>
      </c>
      <c r="H1024" s="100" t="s">
        <v>249</v>
      </c>
      <c r="I1024" s="101">
        <v>12.19</v>
      </c>
      <c r="J1024" s="144"/>
      <c r="K1024" s="184" t="s">
        <v>33</v>
      </c>
      <c r="L1024" s="138"/>
      <c r="M1024" s="102">
        <v>0</v>
      </c>
      <c r="N1024" s="139">
        <f t="shared" si="121"/>
        <v>17.98</v>
      </c>
      <c r="O1024" s="140">
        <f t="shared" si="122"/>
        <v>1.0000000000000001E-5</v>
      </c>
      <c r="P1024" s="189">
        <f t="shared" si="123"/>
        <v>0</v>
      </c>
      <c r="Q1024" s="189">
        <f t="shared" si="124"/>
        <v>0</v>
      </c>
      <c r="R1024" s="189">
        <f t="shared" si="125"/>
        <v>0</v>
      </c>
      <c r="S1024" s="43" t="str">
        <f t="shared" si="126"/>
        <v>N</v>
      </c>
      <c r="T1024" s="43">
        <f t="shared" si="127"/>
        <v>17.98</v>
      </c>
      <c r="U1024" s="43">
        <f t="shared" si="128"/>
        <v>0</v>
      </c>
      <c r="V1024" s="43">
        <f>IF(N1024&lt;&gt;0,IF(N1024=SVS,0,IF(N1024=SVSg,0,IF(N1024=Stundenverrechnungssatz!G1065,0,IF(N1024=Stundenverrechnungssatz!I1065,0,IF(N1024=Stundenverrechnungssatz!K1065,0,IF(N1024=Stundenverrechnungssatz!M1065,0,1)))))))</f>
        <v>0</v>
      </c>
      <c r="W1024" s="44"/>
    </row>
    <row r="1025" spans="1:23" s="45" customFormat="1" ht="15" customHeight="1" x14ac:dyDescent="0.2">
      <c r="A1025" s="51">
        <v>1020</v>
      </c>
      <c r="B1025" s="99">
        <v>1</v>
      </c>
      <c r="C1025" s="100" t="s">
        <v>640</v>
      </c>
      <c r="D1025" s="100"/>
      <c r="E1025" s="100" t="s">
        <v>450</v>
      </c>
      <c r="F1025" s="100" t="s">
        <v>705</v>
      </c>
      <c r="G1025" s="100" t="s">
        <v>37</v>
      </c>
      <c r="H1025" s="100" t="s">
        <v>249</v>
      </c>
      <c r="I1025" s="101">
        <v>12.93</v>
      </c>
      <c r="J1025" s="144"/>
      <c r="K1025" s="184" t="s">
        <v>33</v>
      </c>
      <c r="L1025" s="138"/>
      <c r="M1025" s="102">
        <v>0</v>
      </c>
      <c r="N1025" s="139">
        <f t="shared" si="121"/>
        <v>17.98</v>
      </c>
      <c r="O1025" s="140">
        <f t="shared" si="122"/>
        <v>1.0000000000000001E-5</v>
      </c>
      <c r="P1025" s="189">
        <f t="shared" si="123"/>
        <v>0</v>
      </c>
      <c r="Q1025" s="189">
        <f t="shared" si="124"/>
        <v>0</v>
      </c>
      <c r="R1025" s="189">
        <f t="shared" si="125"/>
        <v>0</v>
      </c>
      <c r="S1025" s="43" t="str">
        <f t="shared" si="126"/>
        <v>N</v>
      </c>
      <c r="T1025" s="43">
        <f t="shared" si="127"/>
        <v>17.98</v>
      </c>
      <c r="U1025" s="43">
        <f t="shared" si="128"/>
        <v>0</v>
      </c>
      <c r="V1025" s="43">
        <f>IF(N1025&lt;&gt;0,IF(N1025=SVS,0,IF(N1025=SVSg,0,IF(N1025=Stundenverrechnungssatz!G1066,0,IF(N1025=Stundenverrechnungssatz!I1066,0,IF(N1025=Stundenverrechnungssatz!K1066,0,IF(N1025=Stundenverrechnungssatz!M1066,0,1)))))))</f>
        <v>0</v>
      </c>
      <c r="W1025" s="44"/>
    </row>
    <row r="1026" spans="1:23" s="44" customFormat="1" ht="15" customHeight="1" x14ac:dyDescent="0.2">
      <c r="A1026" s="99">
        <v>1021</v>
      </c>
      <c r="B1026" s="99">
        <v>1</v>
      </c>
      <c r="C1026" s="100" t="s">
        <v>640</v>
      </c>
      <c r="D1026" s="100"/>
      <c r="E1026" s="100" t="s">
        <v>450</v>
      </c>
      <c r="F1026" s="100" t="s">
        <v>706</v>
      </c>
      <c r="G1026" s="100" t="s">
        <v>37</v>
      </c>
      <c r="H1026" s="100" t="s">
        <v>249</v>
      </c>
      <c r="I1026" s="101">
        <v>13.65</v>
      </c>
      <c r="J1026" s="144"/>
      <c r="K1026" s="184" t="s">
        <v>33</v>
      </c>
      <c r="L1026" s="138"/>
      <c r="M1026" s="102">
        <v>0</v>
      </c>
      <c r="N1026" s="139">
        <f t="shared" si="121"/>
        <v>17.98</v>
      </c>
      <c r="O1026" s="140">
        <f t="shared" si="122"/>
        <v>1.0000000000000001E-5</v>
      </c>
      <c r="P1026" s="189">
        <f t="shared" si="123"/>
        <v>0</v>
      </c>
      <c r="Q1026" s="189">
        <f t="shared" si="124"/>
        <v>0</v>
      </c>
      <c r="R1026" s="189">
        <f t="shared" si="125"/>
        <v>0</v>
      </c>
      <c r="S1026" s="43" t="str">
        <f t="shared" si="126"/>
        <v>N</v>
      </c>
      <c r="T1026" s="43">
        <f t="shared" si="127"/>
        <v>17.98</v>
      </c>
      <c r="U1026" s="43">
        <f t="shared" si="128"/>
        <v>0</v>
      </c>
      <c r="V1026" s="43">
        <f>IF(N1026&lt;&gt;0,IF(N1026=SVS,0,IF(N1026=SVSg,0,IF(N1026=Stundenverrechnungssatz!G1067,0,IF(N1026=Stundenverrechnungssatz!I1067,0,IF(N1026=Stundenverrechnungssatz!K1067,0,IF(N1026=Stundenverrechnungssatz!M1067,0,1)))))))</f>
        <v>0</v>
      </c>
    </row>
    <row r="1027" spans="1:23" s="45" customFormat="1" ht="15" customHeight="1" x14ac:dyDescent="0.2">
      <c r="A1027" s="51">
        <v>1022</v>
      </c>
      <c r="B1027" s="99">
        <v>1</v>
      </c>
      <c r="C1027" s="100" t="s">
        <v>640</v>
      </c>
      <c r="D1027" s="100"/>
      <c r="E1027" s="100" t="s">
        <v>450</v>
      </c>
      <c r="F1027" s="100" t="s">
        <v>707</v>
      </c>
      <c r="G1027" s="100" t="s">
        <v>37</v>
      </c>
      <c r="H1027" s="100" t="s">
        <v>249</v>
      </c>
      <c r="I1027" s="101">
        <v>25.6</v>
      </c>
      <c r="J1027" s="144"/>
      <c r="K1027" s="184" t="s">
        <v>33</v>
      </c>
      <c r="L1027" s="138"/>
      <c r="M1027" s="102">
        <v>0</v>
      </c>
      <c r="N1027" s="139">
        <f t="shared" si="121"/>
        <v>17.98</v>
      </c>
      <c r="O1027" s="140">
        <f t="shared" si="122"/>
        <v>1.0000000000000001E-5</v>
      </c>
      <c r="P1027" s="189">
        <f t="shared" si="123"/>
        <v>0</v>
      </c>
      <c r="Q1027" s="189">
        <f t="shared" si="124"/>
        <v>0</v>
      </c>
      <c r="R1027" s="189">
        <f t="shared" si="125"/>
        <v>0</v>
      </c>
      <c r="S1027" s="43" t="str">
        <f t="shared" si="126"/>
        <v>N</v>
      </c>
      <c r="T1027" s="43">
        <f t="shared" si="127"/>
        <v>17.98</v>
      </c>
      <c r="U1027" s="43">
        <f t="shared" si="128"/>
        <v>0</v>
      </c>
      <c r="V1027" s="43">
        <f>IF(N1027&lt;&gt;0,IF(N1027=SVS,0,IF(N1027=SVSg,0,IF(N1027=Stundenverrechnungssatz!G1068,0,IF(N1027=Stundenverrechnungssatz!I1068,0,IF(N1027=Stundenverrechnungssatz!K1068,0,IF(N1027=Stundenverrechnungssatz!M1068,0,1)))))))</f>
        <v>0</v>
      </c>
      <c r="W1027" s="44"/>
    </row>
    <row r="1028" spans="1:23" s="45" customFormat="1" ht="15" customHeight="1" x14ac:dyDescent="0.2">
      <c r="A1028" s="99">
        <v>1023</v>
      </c>
      <c r="B1028" s="99">
        <v>1</v>
      </c>
      <c r="C1028" s="100" t="s">
        <v>640</v>
      </c>
      <c r="D1028" s="100"/>
      <c r="E1028" s="100" t="s">
        <v>450</v>
      </c>
      <c r="F1028" s="100" t="s">
        <v>708</v>
      </c>
      <c r="G1028" s="100" t="s">
        <v>37</v>
      </c>
      <c r="H1028" s="100" t="s">
        <v>249</v>
      </c>
      <c r="I1028" s="101">
        <v>12.77</v>
      </c>
      <c r="J1028" s="144"/>
      <c r="K1028" s="184" t="s">
        <v>33</v>
      </c>
      <c r="L1028" s="138"/>
      <c r="M1028" s="102">
        <v>0</v>
      </c>
      <c r="N1028" s="139">
        <f t="shared" si="121"/>
        <v>17.98</v>
      </c>
      <c r="O1028" s="140">
        <f t="shared" si="122"/>
        <v>1.0000000000000001E-5</v>
      </c>
      <c r="P1028" s="189">
        <f t="shared" si="123"/>
        <v>0</v>
      </c>
      <c r="Q1028" s="189">
        <f t="shared" si="124"/>
        <v>0</v>
      </c>
      <c r="R1028" s="189">
        <f t="shared" si="125"/>
        <v>0</v>
      </c>
      <c r="S1028" s="43" t="str">
        <f t="shared" si="126"/>
        <v>N</v>
      </c>
      <c r="T1028" s="43">
        <f t="shared" si="127"/>
        <v>17.98</v>
      </c>
      <c r="U1028" s="43">
        <f t="shared" si="128"/>
        <v>0</v>
      </c>
      <c r="V1028" s="43">
        <f>IF(N1028&lt;&gt;0,IF(N1028=SVS,0,IF(N1028=SVSg,0,IF(N1028=Stundenverrechnungssatz!G1069,0,IF(N1028=Stundenverrechnungssatz!I1069,0,IF(N1028=Stundenverrechnungssatz!K1069,0,IF(N1028=Stundenverrechnungssatz!M1069,0,1)))))))</f>
        <v>0</v>
      </c>
      <c r="W1028" s="44"/>
    </row>
    <row r="1029" spans="1:23" s="44" customFormat="1" ht="15" customHeight="1" x14ac:dyDescent="0.2">
      <c r="A1029" s="51">
        <v>1024</v>
      </c>
      <c r="B1029" s="99">
        <v>1</v>
      </c>
      <c r="C1029" s="100" t="s">
        <v>640</v>
      </c>
      <c r="D1029" s="100"/>
      <c r="E1029" s="100" t="s">
        <v>450</v>
      </c>
      <c r="F1029" s="100" t="s">
        <v>709</v>
      </c>
      <c r="G1029" s="100" t="s">
        <v>37</v>
      </c>
      <c r="H1029" s="100" t="s">
        <v>249</v>
      </c>
      <c r="I1029" s="101">
        <v>29.45</v>
      </c>
      <c r="J1029" s="144"/>
      <c r="K1029" s="184" t="s">
        <v>33</v>
      </c>
      <c r="L1029" s="138"/>
      <c r="M1029" s="102">
        <v>0</v>
      </c>
      <c r="N1029" s="139">
        <f t="shared" si="121"/>
        <v>17.98</v>
      </c>
      <c r="O1029" s="140">
        <f t="shared" si="122"/>
        <v>1.0000000000000001E-5</v>
      </c>
      <c r="P1029" s="189">
        <f t="shared" si="123"/>
        <v>0</v>
      </c>
      <c r="Q1029" s="189">
        <f t="shared" si="124"/>
        <v>0</v>
      </c>
      <c r="R1029" s="189">
        <f t="shared" si="125"/>
        <v>0</v>
      </c>
      <c r="S1029" s="43" t="str">
        <f t="shared" si="126"/>
        <v>N</v>
      </c>
      <c r="T1029" s="43">
        <f t="shared" si="127"/>
        <v>17.98</v>
      </c>
      <c r="U1029" s="43">
        <f t="shared" si="128"/>
        <v>0</v>
      </c>
      <c r="V1029" s="43">
        <f>IF(N1029&lt;&gt;0,IF(N1029=SVS,0,IF(N1029=SVSg,0,IF(N1029=Stundenverrechnungssatz!G1070,0,IF(N1029=Stundenverrechnungssatz!I1070,0,IF(N1029=Stundenverrechnungssatz!K1070,0,IF(N1029=Stundenverrechnungssatz!M1070,0,1)))))))</f>
        <v>0</v>
      </c>
    </row>
    <row r="1030" spans="1:23" s="44" customFormat="1" ht="15" customHeight="1" x14ac:dyDescent="0.2">
      <c r="A1030" s="99">
        <v>1025</v>
      </c>
      <c r="B1030" s="99">
        <v>1</v>
      </c>
      <c r="C1030" s="100" t="s">
        <v>640</v>
      </c>
      <c r="D1030" s="100"/>
      <c r="E1030" s="100" t="s">
        <v>450</v>
      </c>
      <c r="F1030" s="100" t="s">
        <v>710</v>
      </c>
      <c r="G1030" s="100" t="s">
        <v>37</v>
      </c>
      <c r="H1030" s="100" t="s">
        <v>249</v>
      </c>
      <c r="I1030" s="101">
        <v>13.52</v>
      </c>
      <c r="J1030" s="144"/>
      <c r="K1030" s="184" t="s">
        <v>33</v>
      </c>
      <c r="L1030" s="138"/>
      <c r="M1030" s="102">
        <v>0</v>
      </c>
      <c r="N1030" s="139">
        <f t="shared" ref="N1030:N1044" si="129">SVS</f>
        <v>17.98</v>
      </c>
      <c r="O1030" s="140">
        <f t="shared" si="122"/>
        <v>1.0000000000000001E-5</v>
      </c>
      <c r="P1030" s="189">
        <f t="shared" si="123"/>
        <v>0</v>
      </c>
      <c r="Q1030" s="189">
        <f t="shared" si="124"/>
        <v>0</v>
      </c>
      <c r="R1030" s="189">
        <f t="shared" si="125"/>
        <v>0</v>
      </c>
      <c r="S1030" s="43" t="str">
        <f t="shared" si="126"/>
        <v>N</v>
      </c>
      <c r="T1030" s="43">
        <f t="shared" si="127"/>
        <v>17.98</v>
      </c>
      <c r="U1030" s="43">
        <f t="shared" si="128"/>
        <v>0</v>
      </c>
      <c r="V1030" s="43">
        <f>IF(N1030&lt;&gt;0,IF(N1030=SVS,0,IF(N1030=SVSg,0,IF(N1030=Stundenverrechnungssatz!G1071,0,IF(N1030=Stundenverrechnungssatz!I1071,0,IF(N1030=Stundenverrechnungssatz!K1071,0,IF(N1030=Stundenverrechnungssatz!M1071,0,1)))))))</f>
        <v>0</v>
      </c>
    </row>
    <row r="1031" spans="1:23" s="44" customFormat="1" ht="15" customHeight="1" x14ac:dyDescent="0.2">
      <c r="A1031" s="51">
        <v>1026</v>
      </c>
      <c r="B1031" s="99">
        <v>1</v>
      </c>
      <c r="C1031" s="100" t="s">
        <v>640</v>
      </c>
      <c r="D1031" s="100"/>
      <c r="E1031" s="100" t="s">
        <v>450</v>
      </c>
      <c r="F1031" s="100" t="s">
        <v>711</v>
      </c>
      <c r="G1031" s="100" t="s">
        <v>37</v>
      </c>
      <c r="H1031" s="100" t="s">
        <v>249</v>
      </c>
      <c r="I1031" s="101">
        <v>36.119999999999997</v>
      </c>
      <c r="J1031" s="144"/>
      <c r="K1031" s="184" t="s">
        <v>33</v>
      </c>
      <c r="L1031" s="138"/>
      <c r="M1031" s="102">
        <v>0</v>
      </c>
      <c r="N1031" s="139">
        <f t="shared" si="129"/>
        <v>17.98</v>
      </c>
      <c r="O1031" s="140">
        <f t="shared" ref="O1031:O1044" si="130">IF(VLOOKUP(K1031,Vorgaben,4,FALSE)=0,"",VLOOKUP(K1031,Vorgaben,4,FALSE))</f>
        <v>1.0000000000000001E-5</v>
      </c>
      <c r="P1031" s="189">
        <f t="shared" ref="P1031:P1044" si="131">I1031*M1031</f>
        <v>0</v>
      </c>
      <c r="Q1031" s="189">
        <f t="shared" ref="Q1031:Q1044" si="132">P1031/O1031</f>
        <v>0</v>
      </c>
      <c r="R1031" s="189">
        <f t="shared" ref="R1031:R1044" si="133">Q1031*N1031</f>
        <v>0</v>
      </c>
      <c r="S1031" s="43" t="str">
        <f t="shared" ref="S1031:S1044" si="134">LEFT(K1031,1)</f>
        <v>N</v>
      </c>
      <c r="T1031" s="43">
        <f t="shared" ref="T1031:T1044" si="135">IF(N1031=SVS,N1031,"")</f>
        <v>17.98</v>
      </c>
      <c r="U1031" s="43">
        <f t="shared" ref="U1031:U1044" si="136">IF(J1031="x",I1031,0)</f>
        <v>0</v>
      </c>
      <c r="V1031" s="43">
        <f>IF(N1031&lt;&gt;0,IF(N1031=SVS,0,IF(N1031=SVSg,0,IF(N1031=Stundenverrechnungssatz!G1072,0,IF(N1031=Stundenverrechnungssatz!I1072,0,IF(N1031=Stundenverrechnungssatz!K1072,0,IF(N1031=Stundenverrechnungssatz!M1072,0,1)))))))</f>
        <v>0</v>
      </c>
    </row>
    <row r="1032" spans="1:23" s="44" customFormat="1" ht="15" customHeight="1" x14ac:dyDescent="0.2">
      <c r="A1032" s="99">
        <v>1027</v>
      </c>
      <c r="B1032" s="99">
        <v>1</v>
      </c>
      <c r="C1032" s="100" t="s">
        <v>640</v>
      </c>
      <c r="D1032" s="100"/>
      <c r="E1032" s="100" t="s">
        <v>450</v>
      </c>
      <c r="F1032" s="100" t="s">
        <v>712</v>
      </c>
      <c r="G1032" s="100" t="s">
        <v>37</v>
      </c>
      <c r="H1032" s="100" t="s">
        <v>249</v>
      </c>
      <c r="I1032" s="101">
        <v>12.86</v>
      </c>
      <c r="J1032" s="144"/>
      <c r="K1032" s="184" t="s">
        <v>33</v>
      </c>
      <c r="L1032" s="138"/>
      <c r="M1032" s="102">
        <v>0</v>
      </c>
      <c r="N1032" s="139">
        <f t="shared" si="129"/>
        <v>17.98</v>
      </c>
      <c r="O1032" s="140">
        <f t="shared" si="130"/>
        <v>1.0000000000000001E-5</v>
      </c>
      <c r="P1032" s="189">
        <f t="shared" si="131"/>
        <v>0</v>
      </c>
      <c r="Q1032" s="189">
        <f t="shared" si="132"/>
        <v>0</v>
      </c>
      <c r="R1032" s="189">
        <f t="shared" si="133"/>
        <v>0</v>
      </c>
      <c r="S1032" s="43" t="str">
        <f t="shared" si="134"/>
        <v>N</v>
      </c>
      <c r="T1032" s="43">
        <f t="shared" si="135"/>
        <v>17.98</v>
      </c>
      <c r="U1032" s="43">
        <f t="shared" si="136"/>
        <v>0</v>
      </c>
      <c r="V1032" s="43">
        <f>IF(N1032&lt;&gt;0,IF(N1032=SVS,0,IF(N1032=SVSg,0,IF(N1032=Stundenverrechnungssatz!G1073,0,IF(N1032=Stundenverrechnungssatz!I1073,0,IF(N1032=Stundenverrechnungssatz!K1073,0,IF(N1032=Stundenverrechnungssatz!M1073,0,1)))))))</f>
        <v>0</v>
      </c>
    </row>
    <row r="1033" spans="1:23" s="45" customFormat="1" ht="15" customHeight="1" x14ac:dyDescent="0.2">
      <c r="A1033" s="51">
        <v>1028</v>
      </c>
      <c r="B1033" s="99">
        <v>1</v>
      </c>
      <c r="C1033" s="100" t="s">
        <v>640</v>
      </c>
      <c r="D1033" s="100"/>
      <c r="E1033" s="100" t="s">
        <v>450</v>
      </c>
      <c r="F1033" s="100" t="s">
        <v>713</v>
      </c>
      <c r="G1033" s="100" t="s">
        <v>37</v>
      </c>
      <c r="H1033" s="100" t="s">
        <v>249</v>
      </c>
      <c r="I1033" s="101">
        <v>46.7</v>
      </c>
      <c r="J1033" s="144"/>
      <c r="K1033" s="184" t="s">
        <v>33</v>
      </c>
      <c r="L1033" s="138"/>
      <c r="M1033" s="102">
        <v>0</v>
      </c>
      <c r="N1033" s="139">
        <f t="shared" si="129"/>
        <v>17.98</v>
      </c>
      <c r="O1033" s="140">
        <f t="shared" si="130"/>
        <v>1.0000000000000001E-5</v>
      </c>
      <c r="P1033" s="189">
        <f t="shared" si="131"/>
        <v>0</v>
      </c>
      <c r="Q1033" s="189">
        <f t="shared" si="132"/>
        <v>0</v>
      </c>
      <c r="R1033" s="189">
        <f t="shared" si="133"/>
        <v>0</v>
      </c>
      <c r="S1033" s="43" t="str">
        <f t="shared" si="134"/>
        <v>N</v>
      </c>
      <c r="T1033" s="43">
        <f t="shared" si="135"/>
        <v>17.98</v>
      </c>
      <c r="U1033" s="43">
        <f t="shared" si="136"/>
        <v>0</v>
      </c>
      <c r="V1033" s="43">
        <f>IF(N1033&lt;&gt;0,IF(N1033=SVS,0,IF(N1033=SVSg,0,IF(N1033=Stundenverrechnungssatz!G1074,0,IF(N1033=Stundenverrechnungssatz!I1074,0,IF(N1033=Stundenverrechnungssatz!K1074,0,IF(N1033=Stundenverrechnungssatz!M1074,0,1)))))))</f>
        <v>0</v>
      </c>
      <c r="W1033" s="44"/>
    </row>
    <row r="1034" spans="1:23" s="45" customFormat="1" ht="15" customHeight="1" x14ac:dyDescent="0.2">
      <c r="A1034" s="99">
        <v>1029</v>
      </c>
      <c r="B1034" s="99">
        <v>1</v>
      </c>
      <c r="C1034" s="100" t="s">
        <v>640</v>
      </c>
      <c r="D1034" s="100"/>
      <c r="E1034" s="100" t="s">
        <v>450</v>
      </c>
      <c r="F1034" s="100" t="s">
        <v>714</v>
      </c>
      <c r="G1034" s="100" t="s">
        <v>37</v>
      </c>
      <c r="H1034" s="100" t="s">
        <v>249</v>
      </c>
      <c r="I1034" s="101">
        <v>14.23</v>
      </c>
      <c r="J1034" s="144"/>
      <c r="K1034" s="184" t="s">
        <v>33</v>
      </c>
      <c r="L1034" s="138"/>
      <c r="M1034" s="102">
        <v>0</v>
      </c>
      <c r="N1034" s="139">
        <f t="shared" si="129"/>
        <v>17.98</v>
      </c>
      <c r="O1034" s="140">
        <f t="shared" si="130"/>
        <v>1.0000000000000001E-5</v>
      </c>
      <c r="P1034" s="189">
        <f t="shared" si="131"/>
        <v>0</v>
      </c>
      <c r="Q1034" s="189">
        <f t="shared" si="132"/>
        <v>0</v>
      </c>
      <c r="R1034" s="189">
        <f t="shared" si="133"/>
        <v>0</v>
      </c>
      <c r="S1034" s="43" t="str">
        <f t="shared" si="134"/>
        <v>N</v>
      </c>
      <c r="T1034" s="43">
        <f t="shared" si="135"/>
        <v>17.98</v>
      </c>
      <c r="U1034" s="43">
        <f t="shared" si="136"/>
        <v>0</v>
      </c>
      <c r="V1034" s="43">
        <f>IF(N1034&lt;&gt;0,IF(N1034=SVS,0,IF(N1034=SVSg,0,IF(N1034=Stundenverrechnungssatz!G1075,0,IF(N1034=Stundenverrechnungssatz!I1075,0,IF(N1034=Stundenverrechnungssatz!K1075,0,IF(N1034=Stundenverrechnungssatz!M1075,0,1)))))))</f>
        <v>0</v>
      </c>
      <c r="W1034" s="44"/>
    </row>
    <row r="1035" spans="1:23" s="45" customFormat="1" ht="15" customHeight="1" x14ac:dyDescent="0.2">
      <c r="A1035" s="51">
        <v>1030</v>
      </c>
      <c r="B1035" s="99">
        <v>1</v>
      </c>
      <c r="C1035" s="100" t="s">
        <v>640</v>
      </c>
      <c r="D1035" s="100"/>
      <c r="E1035" s="100" t="s">
        <v>450</v>
      </c>
      <c r="F1035" s="100" t="s">
        <v>715</v>
      </c>
      <c r="G1035" s="100" t="s">
        <v>37</v>
      </c>
      <c r="H1035" s="100" t="s">
        <v>249</v>
      </c>
      <c r="I1035" s="101">
        <v>14.25</v>
      </c>
      <c r="J1035" s="144"/>
      <c r="K1035" s="184" t="s">
        <v>33</v>
      </c>
      <c r="L1035" s="138"/>
      <c r="M1035" s="102">
        <v>0</v>
      </c>
      <c r="N1035" s="139">
        <f t="shared" si="129"/>
        <v>17.98</v>
      </c>
      <c r="O1035" s="140">
        <f t="shared" si="130"/>
        <v>1.0000000000000001E-5</v>
      </c>
      <c r="P1035" s="189">
        <f t="shared" si="131"/>
        <v>0</v>
      </c>
      <c r="Q1035" s="189">
        <f t="shared" si="132"/>
        <v>0</v>
      </c>
      <c r="R1035" s="189">
        <f t="shared" si="133"/>
        <v>0</v>
      </c>
      <c r="S1035" s="43" t="str">
        <f t="shared" si="134"/>
        <v>N</v>
      </c>
      <c r="T1035" s="43">
        <f t="shared" si="135"/>
        <v>17.98</v>
      </c>
      <c r="U1035" s="43">
        <f t="shared" si="136"/>
        <v>0</v>
      </c>
      <c r="V1035" s="43">
        <f>IF(N1035&lt;&gt;0,IF(N1035=SVS,0,IF(N1035=SVSg,0,IF(N1035=Stundenverrechnungssatz!G1076,0,IF(N1035=Stundenverrechnungssatz!I1076,0,IF(N1035=Stundenverrechnungssatz!K1076,0,IF(N1035=Stundenverrechnungssatz!M1076,0,1)))))))</f>
        <v>0</v>
      </c>
      <c r="W1035" s="44"/>
    </row>
    <row r="1036" spans="1:23" s="45" customFormat="1" ht="15" customHeight="1" x14ac:dyDescent="0.2">
      <c r="A1036" s="99">
        <v>1031</v>
      </c>
      <c r="B1036" s="99">
        <v>1</v>
      </c>
      <c r="C1036" s="100" t="s">
        <v>640</v>
      </c>
      <c r="D1036" s="100"/>
      <c r="E1036" s="100" t="s">
        <v>450</v>
      </c>
      <c r="F1036" s="100" t="s">
        <v>716</v>
      </c>
      <c r="G1036" s="100" t="s">
        <v>37</v>
      </c>
      <c r="H1036" s="100" t="s">
        <v>249</v>
      </c>
      <c r="I1036" s="101">
        <v>32.590000000000003</v>
      </c>
      <c r="J1036" s="144"/>
      <c r="K1036" s="184" t="s">
        <v>33</v>
      </c>
      <c r="L1036" s="138"/>
      <c r="M1036" s="102">
        <v>0</v>
      </c>
      <c r="N1036" s="139">
        <f t="shared" si="129"/>
        <v>17.98</v>
      </c>
      <c r="O1036" s="140">
        <f t="shared" si="130"/>
        <v>1.0000000000000001E-5</v>
      </c>
      <c r="P1036" s="189">
        <f t="shared" si="131"/>
        <v>0</v>
      </c>
      <c r="Q1036" s="189">
        <f t="shared" si="132"/>
        <v>0</v>
      </c>
      <c r="R1036" s="189">
        <f t="shared" si="133"/>
        <v>0</v>
      </c>
      <c r="S1036" s="43" t="str">
        <f t="shared" si="134"/>
        <v>N</v>
      </c>
      <c r="T1036" s="43">
        <f t="shared" si="135"/>
        <v>17.98</v>
      </c>
      <c r="U1036" s="43">
        <f t="shared" si="136"/>
        <v>0</v>
      </c>
      <c r="V1036" s="43">
        <f>IF(N1036&lt;&gt;0,IF(N1036=SVS,0,IF(N1036=SVSg,0,IF(N1036=Stundenverrechnungssatz!G1077,0,IF(N1036=Stundenverrechnungssatz!I1077,0,IF(N1036=Stundenverrechnungssatz!K1077,0,IF(N1036=Stundenverrechnungssatz!M1077,0,1)))))))</f>
        <v>0</v>
      </c>
      <c r="W1036" s="44"/>
    </row>
    <row r="1037" spans="1:23" s="45" customFormat="1" ht="15" customHeight="1" x14ac:dyDescent="0.2">
      <c r="A1037" s="51">
        <v>1032</v>
      </c>
      <c r="B1037" s="99">
        <v>1</v>
      </c>
      <c r="C1037" s="100" t="s">
        <v>640</v>
      </c>
      <c r="D1037" s="100"/>
      <c r="E1037" s="100" t="s">
        <v>450</v>
      </c>
      <c r="F1037" s="100" t="s">
        <v>717</v>
      </c>
      <c r="G1037" s="100" t="s">
        <v>37</v>
      </c>
      <c r="H1037" s="100" t="s">
        <v>249</v>
      </c>
      <c r="I1037" s="101">
        <v>56.43</v>
      </c>
      <c r="J1037" s="144"/>
      <c r="K1037" s="184" t="s">
        <v>33</v>
      </c>
      <c r="L1037" s="138"/>
      <c r="M1037" s="102">
        <v>0</v>
      </c>
      <c r="N1037" s="139">
        <f t="shared" si="129"/>
        <v>17.98</v>
      </c>
      <c r="O1037" s="140">
        <f t="shared" si="130"/>
        <v>1.0000000000000001E-5</v>
      </c>
      <c r="P1037" s="189">
        <f t="shared" si="131"/>
        <v>0</v>
      </c>
      <c r="Q1037" s="189">
        <f t="shared" si="132"/>
        <v>0</v>
      </c>
      <c r="R1037" s="189">
        <f t="shared" si="133"/>
        <v>0</v>
      </c>
      <c r="S1037" s="43" t="str">
        <f t="shared" si="134"/>
        <v>N</v>
      </c>
      <c r="T1037" s="43">
        <f t="shared" si="135"/>
        <v>17.98</v>
      </c>
      <c r="U1037" s="43">
        <f t="shared" si="136"/>
        <v>0</v>
      </c>
      <c r="V1037" s="43">
        <f>IF(N1037&lt;&gt;0,IF(N1037=SVS,0,IF(N1037=SVSg,0,IF(N1037=Stundenverrechnungssatz!G1078,0,IF(N1037=Stundenverrechnungssatz!I1078,0,IF(N1037=Stundenverrechnungssatz!K1078,0,IF(N1037=Stundenverrechnungssatz!M1078,0,1)))))))</f>
        <v>0</v>
      </c>
      <c r="W1037" s="44"/>
    </row>
    <row r="1038" spans="1:23" s="45" customFormat="1" ht="15" customHeight="1" x14ac:dyDescent="0.2">
      <c r="A1038" s="99">
        <v>1033</v>
      </c>
      <c r="B1038" s="99">
        <v>1</v>
      </c>
      <c r="C1038" s="100" t="s">
        <v>640</v>
      </c>
      <c r="D1038" s="100"/>
      <c r="E1038" s="100" t="s">
        <v>450</v>
      </c>
      <c r="F1038" s="100"/>
      <c r="G1038" s="100" t="s">
        <v>653</v>
      </c>
      <c r="H1038" s="100" t="s">
        <v>643</v>
      </c>
      <c r="I1038" s="101">
        <v>43.8</v>
      </c>
      <c r="J1038" s="144"/>
      <c r="K1038" s="184" t="s">
        <v>33</v>
      </c>
      <c r="L1038" s="138"/>
      <c r="M1038" s="102">
        <v>0</v>
      </c>
      <c r="N1038" s="139">
        <f t="shared" si="129"/>
        <v>17.98</v>
      </c>
      <c r="O1038" s="140">
        <f t="shared" si="130"/>
        <v>1.0000000000000001E-5</v>
      </c>
      <c r="P1038" s="189">
        <f t="shared" si="131"/>
        <v>0</v>
      </c>
      <c r="Q1038" s="189">
        <f t="shared" si="132"/>
        <v>0</v>
      </c>
      <c r="R1038" s="189">
        <f t="shared" si="133"/>
        <v>0</v>
      </c>
      <c r="S1038" s="43" t="str">
        <f t="shared" si="134"/>
        <v>N</v>
      </c>
      <c r="T1038" s="43">
        <f t="shared" si="135"/>
        <v>17.98</v>
      </c>
      <c r="U1038" s="43">
        <f t="shared" si="136"/>
        <v>0</v>
      </c>
      <c r="V1038" s="43">
        <f>IF(N1038&lt;&gt;0,IF(N1038=SVS,0,IF(N1038=SVSg,0,IF(N1038=Stundenverrechnungssatz!G1079,0,IF(N1038=Stundenverrechnungssatz!I1079,0,IF(N1038=Stundenverrechnungssatz!K1079,0,IF(N1038=Stundenverrechnungssatz!M1079,0,1)))))))</f>
        <v>0</v>
      </c>
      <c r="W1038" s="44"/>
    </row>
    <row r="1039" spans="1:23" s="45" customFormat="1" ht="15" customHeight="1" x14ac:dyDescent="0.2">
      <c r="A1039" s="51">
        <v>1034</v>
      </c>
      <c r="B1039" s="99">
        <v>1</v>
      </c>
      <c r="C1039" s="100" t="s">
        <v>640</v>
      </c>
      <c r="D1039" s="100"/>
      <c r="E1039" s="100" t="s">
        <v>450</v>
      </c>
      <c r="F1039" s="100"/>
      <c r="G1039" s="100" t="s">
        <v>653</v>
      </c>
      <c r="H1039" s="100" t="s">
        <v>643</v>
      </c>
      <c r="I1039" s="101">
        <v>17.7</v>
      </c>
      <c r="J1039" s="144"/>
      <c r="K1039" s="184" t="s">
        <v>33</v>
      </c>
      <c r="L1039" s="138"/>
      <c r="M1039" s="102">
        <v>0</v>
      </c>
      <c r="N1039" s="139">
        <f t="shared" si="129"/>
        <v>17.98</v>
      </c>
      <c r="O1039" s="140">
        <f t="shared" si="130"/>
        <v>1.0000000000000001E-5</v>
      </c>
      <c r="P1039" s="189">
        <f t="shared" si="131"/>
        <v>0</v>
      </c>
      <c r="Q1039" s="189">
        <f t="shared" si="132"/>
        <v>0</v>
      </c>
      <c r="R1039" s="189">
        <f t="shared" si="133"/>
        <v>0</v>
      </c>
      <c r="S1039" s="43" t="str">
        <f t="shared" si="134"/>
        <v>N</v>
      </c>
      <c r="T1039" s="43">
        <f t="shared" si="135"/>
        <v>17.98</v>
      </c>
      <c r="U1039" s="43">
        <f t="shared" si="136"/>
        <v>0</v>
      </c>
      <c r="V1039" s="43">
        <f>IF(N1039&lt;&gt;0,IF(N1039=SVS,0,IF(N1039=SVSg,0,IF(N1039=Stundenverrechnungssatz!G1080,0,IF(N1039=Stundenverrechnungssatz!I1080,0,IF(N1039=Stundenverrechnungssatz!K1080,0,IF(N1039=Stundenverrechnungssatz!M1080,0,1)))))))</f>
        <v>0</v>
      </c>
      <c r="W1039" s="44"/>
    </row>
    <row r="1040" spans="1:23" s="45" customFormat="1" ht="15" customHeight="1" x14ac:dyDescent="0.2">
      <c r="A1040" s="99">
        <v>1035</v>
      </c>
      <c r="B1040" s="99">
        <v>1</v>
      </c>
      <c r="C1040" s="100" t="s">
        <v>640</v>
      </c>
      <c r="D1040" s="100"/>
      <c r="E1040" s="100" t="s">
        <v>632</v>
      </c>
      <c r="F1040" s="100"/>
      <c r="G1040" s="100" t="s">
        <v>653</v>
      </c>
      <c r="H1040" s="100" t="s">
        <v>643</v>
      </c>
      <c r="I1040" s="101">
        <v>9.52</v>
      </c>
      <c r="J1040" s="144"/>
      <c r="K1040" s="184" t="s">
        <v>33</v>
      </c>
      <c r="L1040" s="138"/>
      <c r="M1040" s="102">
        <v>0</v>
      </c>
      <c r="N1040" s="139">
        <f t="shared" si="129"/>
        <v>17.98</v>
      </c>
      <c r="O1040" s="140">
        <f t="shared" si="130"/>
        <v>1.0000000000000001E-5</v>
      </c>
      <c r="P1040" s="189">
        <f t="shared" si="131"/>
        <v>0</v>
      </c>
      <c r="Q1040" s="189">
        <f t="shared" si="132"/>
        <v>0</v>
      </c>
      <c r="R1040" s="189">
        <f t="shared" si="133"/>
        <v>0</v>
      </c>
      <c r="S1040" s="43" t="str">
        <f t="shared" si="134"/>
        <v>N</v>
      </c>
      <c r="T1040" s="43">
        <f t="shared" si="135"/>
        <v>17.98</v>
      </c>
      <c r="U1040" s="43">
        <f t="shared" si="136"/>
        <v>0</v>
      </c>
      <c r="V1040" s="43">
        <f>IF(N1040&lt;&gt;0,IF(N1040=SVS,0,IF(N1040=SVSg,0,IF(N1040=Stundenverrechnungssatz!G1081,0,IF(N1040=Stundenverrechnungssatz!I1081,0,IF(N1040=Stundenverrechnungssatz!K1081,0,IF(N1040=Stundenverrechnungssatz!M1081,0,1)))))))</f>
        <v>0</v>
      </c>
      <c r="W1040" s="44"/>
    </row>
    <row r="1041" spans="1:23" s="45" customFormat="1" ht="15" customHeight="1" x14ac:dyDescent="0.2">
      <c r="A1041" s="51">
        <v>1036</v>
      </c>
      <c r="B1041" s="99">
        <v>1</v>
      </c>
      <c r="C1041" s="100" t="s">
        <v>640</v>
      </c>
      <c r="D1041" s="100"/>
      <c r="E1041" s="100" t="s">
        <v>320</v>
      </c>
      <c r="F1041" s="100" t="s">
        <v>718</v>
      </c>
      <c r="G1041" s="100" t="s">
        <v>37</v>
      </c>
      <c r="H1041" s="100" t="s">
        <v>289</v>
      </c>
      <c r="I1041" s="101">
        <v>31.7</v>
      </c>
      <c r="J1041" s="144"/>
      <c r="K1041" s="184" t="s">
        <v>31</v>
      </c>
      <c r="L1041" s="138" t="s">
        <v>740</v>
      </c>
      <c r="M1041" s="102">
        <v>49.4</v>
      </c>
      <c r="N1041" s="139">
        <f t="shared" si="129"/>
        <v>17.98</v>
      </c>
      <c r="O1041" s="140" t="str">
        <f t="shared" si="130"/>
        <v/>
      </c>
      <c r="P1041" s="189">
        <f t="shared" si="131"/>
        <v>1565.98</v>
      </c>
      <c r="Q1041" s="189" t="e">
        <f t="shared" si="132"/>
        <v>#VALUE!</v>
      </c>
      <c r="R1041" s="189" t="e">
        <f t="shared" si="133"/>
        <v>#VALUE!</v>
      </c>
      <c r="S1041" s="43" t="str">
        <f t="shared" si="134"/>
        <v>A</v>
      </c>
      <c r="T1041" s="43">
        <f t="shared" si="135"/>
        <v>17.98</v>
      </c>
      <c r="U1041" s="43">
        <f t="shared" si="136"/>
        <v>0</v>
      </c>
      <c r="V1041" s="43">
        <f>IF(N1041&lt;&gt;0,IF(N1041=SVS,0,IF(N1041=SVSg,0,IF(N1041=Stundenverrechnungssatz!G1082,0,IF(N1041=Stundenverrechnungssatz!I1082,0,IF(N1041=Stundenverrechnungssatz!K1082,0,IF(N1041=Stundenverrechnungssatz!M1082,0,1)))))))</f>
        <v>0</v>
      </c>
      <c r="W1041" s="44"/>
    </row>
    <row r="1042" spans="1:23" s="45" customFormat="1" ht="15" customHeight="1" x14ac:dyDescent="0.2">
      <c r="A1042" s="99">
        <v>1037</v>
      </c>
      <c r="B1042" s="99">
        <v>1</v>
      </c>
      <c r="C1042" s="100" t="s">
        <v>640</v>
      </c>
      <c r="D1042" s="100"/>
      <c r="E1042" s="100" t="s">
        <v>320</v>
      </c>
      <c r="F1042" s="100" t="s">
        <v>718</v>
      </c>
      <c r="G1042" s="100" t="s">
        <v>653</v>
      </c>
      <c r="H1042" s="100" t="s">
        <v>240</v>
      </c>
      <c r="I1042" s="101">
        <v>15.93</v>
      </c>
      <c r="J1042" s="144"/>
      <c r="K1042" s="184" t="s">
        <v>51</v>
      </c>
      <c r="L1042" s="138"/>
      <c r="M1042" s="102">
        <v>98.8</v>
      </c>
      <c r="N1042" s="139">
        <f t="shared" si="129"/>
        <v>17.98</v>
      </c>
      <c r="O1042" s="140" t="str">
        <f t="shared" si="130"/>
        <v/>
      </c>
      <c r="P1042" s="189">
        <f t="shared" si="131"/>
        <v>1573.884</v>
      </c>
      <c r="Q1042" s="189" t="e">
        <f t="shared" si="132"/>
        <v>#VALUE!</v>
      </c>
      <c r="R1042" s="189" t="e">
        <f t="shared" si="133"/>
        <v>#VALUE!</v>
      </c>
      <c r="S1042" s="43" t="str">
        <f t="shared" si="134"/>
        <v>F</v>
      </c>
      <c r="T1042" s="43">
        <f t="shared" si="135"/>
        <v>17.98</v>
      </c>
      <c r="U1042" s="43">
        <f t="shared" si="136"/>
        <v>0</v>
      </c>
      <c r="V1042" s="43">
        <f>IF(N1042&lt;&gt;0,IF(N1042=SVS,0,IF(N1042=SVSg,0,IF(N1042=Stundenverrechnungssatz!G1083,0,IF(N1042=Stundenverrechnungssatz!I1083,0,IF(N1042=Stundenverrechnungssatz!K1083,0,IF(N1042=Stundenverrechnungssatz!M1083,0,1)))))))</f>
        <v>0</v>
      </c>
      <c r="W1042" s="44"/>
    </row>
    <row r="1043" spans="1:23" s="45" customFormat="1" ht="15" customHeight="1" x14ac:dyDescent="0.2">
      <c r="A1043" s="51">
        <v>1038</v>
      </c>
      <c r="B1043" s="99">
        <v>1</v>
      </c>
      <c r="C1043" s="100" t="s">
        <v>640</v>
      </c>
      <c r="D1043" s="100"/>
      <c r="E1043" s="100" t="s">
        <v>236</v>
      </c>
      <c r="F1043" s="100" t="s">
        <v>718</v>
      </c>
      <c r="G1043" s="100" t="s">
        <v>719</v>
      </c>
      <c r="H1043" s="100" t="s">
        <v>205</v>
      </c>
      <c r="I1043" s="101">
        <v>9.67</v>
      </c>
      <c r="J1043" s="144"/>
      <c r="K1043" s="184" t="s">
        <v>32</v>
      </c>
      <c r="L1043" s="138"/>
      <c r="M1043" s="102">
        <v>247.01</v>
      </c>
      <c r="N1043" s="139">
        <f t="shared" si="129"/>
        <v>17.98</v>
      </c>
      <c r="O1043" s="140" t="str">
        <f t="shared" si="130"/>
        <v/>
      </c>
      <c r="P1043" s="189">
        <f t="shared" si="131"/>
        <v>2388.5866999999998</v>
      </c>
      <c r="Q1043" s="189" t="e">
        <f t="shared" si="132"/>
        <v>#VALUE!</v>
      </c>
      <c r="R1043" s="189" t="e">
        <f t="shared" si="133"/>
        <v>#VALUE!</v>
      </c>
      <c r="S1043" s="43" t="str">
        <f t="shared" si="134"/>
        <v>C</v>
      </c>
      <c r="T1043" s="43">
        <f t="shared" si="135"/>
        <v>17.98</v>
      </c>
      <c r="U1043" s="43">
        <f t="shared" si="136"/>
        <v>0</v>
      </c>
      <c r="V1043" s="43">
        <f>IF(N1043&lt;&gt;0,IF(N1043=SVS,0,IF(N1043=SVSg,0,IF(N1043=Stundenverrechnungssatz!G1084,0,IF(N1043=Stundenverrechnungssatz!I1084,0,IF(N1043=Stundenverrechnungssatz!K1084,0,IF(N1043=Stundenverrechnungssatz!M1084,0,1)))))))</f>
        <v>0</v>
      </c>
      <c r="W1043" s="44"/>
    </row>
    <row r="1044" spans="1:23" s="44" customFormat="1" ht="15" customHeight="1" x14ac:dyDescent="0.2">
      <c r="A1044" s="99">
        <v>1039</v>
      </c>
      <c r="B1044" s="99">
        <v>1</v>
      </c>
      <c r="C1044" s="100" t="s">
        <v>640</v>
      </c>
      <c r="D1044" s="100"/>
      <c r="E1044" s="100" t="s">
        <v>720</v>
      </c>
      <c r="F1044" s="100" t="s">
        <v>718</v>
      </c>
      <c r="G1044" s="100" t="s">
        <v>721</v>
      </c>
      <c r="H1044" s="100" t="s">
        <v>205</v>
      </c>
      <c r="I1044" s="101">
        <v>25.28</v>
      </c>
      <c r="J1044" s="144"/>
      <c r="K1044" s="184" t="s">
        <v>32</v>
      </c>
      <c r="L1044" s="138"/>
      <c r="M1044" s="102">
        <v>247.01</v>
      </c>
      <c r="N1044" s="139">
        <f t="shared" si="129"/>
        <v>17.98</v>
      </c>
      <c r="O1044" s="140" t="str">
        <f t="shared" si="130"/>
        <v/>
      </c>
      <c r="P1044" s="189">
        <f t="shared" si="131"/>
        <v>6244.4128000000001</v>
      </c>
      <c r="Q1044" s="189" t="e">
        <f t="shared" si="132"/>
        <v>#VALUE!</v>
      </c>
      <c r="R1044" s="189" t="e">
        <f t="shared" si="133"/>
        <v>#VALUE!</v>
      </c>
      <c r="S1044" s="43" t="str">
        <f t="shared" si="134"/>
        <v>C</v>
      </c>
      <c r="T1044" s="43">
        <f t="shared" si="135"/>
        <v>17.98</v>
      </c>
      <c r="U1044" s="43">
        <f t="shared" si="136"/>
        <v>0</v>
      </c>
      <c r="V1044" s="43">
        <f>IF(N1044&lt;&gt;0,IF(N1044=SVS,0,IF(N1044=SVSg,0,IF(N1044=Stundenverrechnungssatz!G1085,0,IF(N1044=Stundenverrechnungssatz!I1085,0,IF(N1044=Stundenverrechnungssatz!K1085,0,IF(N1044=Stundenverrechnungssatz!M1085,0,1)))))))</f>
        <v>0</v>
      </c>
    </row>
  </sheetData>
  <sheetProtection algorithmName="SHA-512" hashValue="UmpU7Hd96FIr3gbC9+WrfJXTuS5hZkHMcDCdCNCLNq2K6GY2I9gCVSNPLIZ82bPkbB9u0r+yTlbMmm8A3UVCcA==" saltValue="WtCjwXIhLrVnym8t/wzUhQ==" spinCount="100000" sheet="1" sort="0" autoFilter="0"/>
  <autoFilter ref="A6:U1044" xr:uid="{00000000-0009-0000-0000-000006000000}">
    <sortState xmlns:xlrd2="http://schemas.microsoft.com/office/spreadsheetml/2017/richdata2" ref="A360:U1044">
      <sortCondition ref="M6:M1044"/>
    </sortState>
  </autoFilter>
  <sortState xmlns:xlrd2="http://schemas.microsoft.com/office/spreadsheetml/2017/richdata2" ref="A7:V1044">
    <sortCondition ref="B7:B1044"/>
    <sortCondition ref="C7:C1044"/>
    <sortCondition ref="A7:A1044"/>
  </sortState>
  <mergeCells count="1">
    <mergeCell ref="A3:R3"/>
  </mergeCells>
  <phoneticPr fontId="2" type="noConversion"/>
  <conditionalFormatting sqref="A1:XFD1048576">
    <cfRule type="expression" dxfId="6" priority="2">
      <formula>NOT(CELL("Schutz",A1))</formula>
    </cfRule>
  </conditionalFormatting>
  <conditionalFormatting sqref="V5">
    <cfRule type="expression" dxfId="5" priority="1">
      <formula>$V$5&lt;&gt;0</formula>
    </cfRule>
  </conditionalFormatting>
  <printOptions horizontalCentered="1"/>
  <pageMargins left="0.15748031496062992" right="0.15748031496062992" top="0.59055118110236227" bottom="0.39370078740157483" header="0.19685039370078741" footer="0.23622047244094491"/>
  <pageSetup paperSize="9" scale="70" fitToHeight="0" orientation="landscape" r:id="rId1"/>
  <headerFooter alignWithMargins="0">
    <oddFooter>&amp;C&amp;"Tahoma,Standard"&amp;9Seite &amp;P von &amp;N</oddFooter>
  </headerFooter>
  <rowBreaks count="2" manualBreakCount="2">
    <brk id="851" max="17" man="1"/>
    <brk id="89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27653-4F85-4A95-BA32-3596F2A670FC}">
  <sheetPr>
    <pageSetUpPr fitToPage="1"/>
  </sheetPr>
  <dimension ref="A1:H21"/>
  <sheetViews>
    <sheetView showGridLines="0" zoomScaleNormal="100" workbookViewId="0">
      <selection activeCell="G8" sqref="G8"/>
    </sheetView>
  </sheetViews>
  <sheetFormatPr baseColWidth="10" defaultColWidth="11.42578125" defaultRowHeight="12.75" x14ac:dyDescent="0.2"/>
  <cols>
    <col min="1" max="2" width="8.5703125" style="3" customWidth="1"/>
    <col min="3" max="3" width="30.5703125" style="3" customWidth="1"/>
    <col min="4" max="4" width="54" style="3" bestFit="1" customWidth="1"/>
    <col min="5" max="5" width="9.140625" style="21" bestFit="1" customWidth="1"/>
    <col min="6" max="6" width="10.5703125" style="26" customWidth="1"/>
    <col min="7" max="7" width="10.5703125" style="24" customWidth="1"/>
    <col min="8" max="8" width="10.42578125" style="21" customWidth="1"/>
    <col min="9" max="16384" width="11.42578125" style="3"/>
  </cols>
  <sheetData>
    <row r="1" spans="1:8" s="1" customFormat="1" ht="24.95" customHeight="1" x14ac:dyDescent="0.25">
      <c r="A1" s="95" t="str">
        <f>Auftraggeber</f>
        <v>Regionalverband Ruhr</v>
      </c>
      <c r="B1" s="126"/>
      <c r="C1" s="104"/>
      <c r="D1" s="97"/>
      <c r="E1" s="97"/>
      <c r="F1" s="97"/>
      <c r="G1" s="97"/>
      <c r="H1" s="91"/>
    </row>
    <row r="2" spans="1:8" s="1" customFormat="1" ht="20.100000000000001" customHeight="1" x14ac:dyDescent="0.25">
      <c r="A2" s="53" t="str">
        <f>Leistungsgegenstand</f>
        <v>Ausschreibung der Gebäudereinigung</v>
      </c>
      <c r="B2" s="5"/>
      <c r="C2" s="5"/>
      <c r="D2" s="4"/>
      <c r="E2" s="4"/>
      <c r="F2" s="4"/>
      <c r="G2" s="4"/>
      <c r="H2" s="37"/>
    </row>
    <row r="3" spans="1:8" s="1" customFormat="1" ht="39.950000000000003" customHeight="1" x14ac:dyDescent="0.25">
      <c r="A3" s="201" t="s">
        <v>150</v>
      </c>
      <c r="B3" s="202"/>
      <c r="C3" s="202"/>
      <c r="D3" s="202"/>
      <c r="E3" s="202"/>
      <c r="F3" s="202"/>
      <c r="G3" s="202"/>
      <c r="H3" s="203"/>
    </row>
    <row r="4" spans="1:8" s="1" customFormat="1" ht="30" customHeight="1" x14ac:dyDescent="0.25">
      <c r="A4" s="123" t="s">
        <v>152</v>
      </c>
      <c r="B4" s="124"/>
      <c r="C4" s="124"/>
      <c r="D4" s="124"/>
      <c r="E4" s="124"/>
      <c r="F4" s="124"/>
      <c r="G4" s="124"/>
      <c r="H4" s="125"/>
    </row>
    <row r="5" spans="1:8" x14ac:dyDescent="0.2">
      <c r="A5" s="127"/>
      <c r="H5" s="128"/>
    </row>
    <row r="6" spans="1:8" ht="30" customHeight="1" x14ac:dyDescent="0.2">
      <c r="A6" s="162"/>
      <c r="B6" s="20"/>
      <c r="C6" s="20"/>
      <c r="D6" s="20"/>
      <c r="F6" s="204" t="s">
        <v>72</v>
      </c>
      <c r="G6" s="205"/>
      <c r="H6" s="128"/>
    </row>
    <row r="7" spans="1:8" ht="39.950000000000003" customHeight="1" x14ac:dyDescent="0.2">
      <c r="A7" s="33" t="s">
        <v>29</v>
      </c>
      <c r="B7" s="33" t="s">
        <v>89</v>
      </c>
      <c r="C7" s="33" t="s">
        <v>81</v>
      </c>
      <c r="D7" s="33" t="s">
        <v>35</v>
      </c>
      <c r="E7" s="33" t="s">
        <v>147</v>
      </c>
      <c r="F7" s="33" t="s">
        <v>148</v>
      </c>
      <c r="G7" s="33" t="s">
        <v>160</v>
      </c>
      <c r="H7" s="33" t="s">
        <v>140</v>
      </c>
    </row>
    <row r="8" spans="1:8" x14ac:dyDescent="0.2">
      <c r="A8" s="19">
        <v>1</v>
      </c>
      <c r="B8" s="19">
        <v>2</v>
      </c>
      <c r="C8" s="34" t="s">
        <v>196</v>
      </c>
      <c r="D8" s="34" t="s">
        <v>726</v>
      </c>
      <c r="E8" s="23">
        <v>3001.93</v>
      </c>
      <c r="F8" s="25">
        <v>3</v>
      </c>
      <c r="G8" s="131"/>
      <c r="H8" s="23">
        <f>E8*F8*G8</f>
        <v>0</v>
      </c>
    </row>
    <row r="9" spans="1:8" x14ac:dyDescent="0.2">
      <c r="A9" s="19">
        <v>2</v>
      </c>
      <c r="B9" s="19">
        <v>2</v>
      </c>
      <c r="C9" s="34" t="s">
        <v>196</v>
      </c>
      <c r="D9" s="34" t="s">
        <v>727</v>
      </c>
      <c r="E9" s="23">
        <v>541.07000000000005</v>
      </c>
      <c r="F9" s="25">
        <v>3</v>
      </c>
      <c r="G9" s="131"/>
      <c r="H9" s="23">
        <f t="shared" ref="H9" si="0">E9*F9*G9</f>
        <v>0</v>
      </c>
    </row>
    <row r="10" spans="1:8" x14ac:dyDescent="0.2">
      <c r="A10" s="19">
        <v>3</v>
      </c>
      <c r="B10" s="19">
        <v>2</v>
      </c>
      <c r="C10" s="34" t="s">
        <v>196</v>
      </c>
      <c r="D10" s="34" t="s">
        <v>729</v>
      </c>
      <c r="E10" s="23">
        <v>307.30949999999996</v>
      </c>
      <c r="F10" s="25">
        <v>1</v>
      </c>
      <c r="G10" s="131"/>
      <c r="H10" s="23">
        <f t="shared" ref="H10:H17" si="1">E10*F10*G10</f>
        <v>0</v>
      </c>
    </row>
    <row r="11" spans="1:8" x14ac:dyDescent="0.2">
      <c r="A11" s="19">
        <v>4</v>
      </c>
      <c r="B11" s="19">
        <v>2</v>
      </c>
      <c r="C11" s="34" t="s">
        <v>196</v>
      </c>
      <c r="D11" s="34" t="s">
        <v>730</v>
      </c>
      <c r="E11" s="23">
        <v>19.679999999999996</v>
      </c>
      <c r="F11" s="25">
        <v>1</v>
      </c>
      <c r="G11" s="131"/>
      <c r="H11" s="23">
        <f t="shared" si="1"/>
        <v>0</v>
      </c>
    </row>
    <row r="12" spans="1:8" x14ac:dyDescent="0.2">
      <c r="A12" s="19">
        <v>7</v>
      </c>
      <c r="B12" s="19">
        <v>2</v>
      </c>
      <c r="C12" s="34" t="s">
        <v>196</v>
      </c>
      <c r="D12" s="34" t="s">
        <v>731</v>
      </c>
      <c r="E12" s="23">
        <v>365.03539999999998</v>
      </c>
      <c r="F12" s="25">
        <v>1</v>
      </c>
      <c r="G12" s="131"/>
      <c r="H12" s="23">
        <f t="shared" si="1"/>
        <v>0</v>
      </c>
    </row>
    <row r="13" spans="1:8" x14ac:dyDescent="0.2">
      <c r="A13" s="19">
        <v>8</v>
      </c>
      <c r="B13" s="19">
        <v>2</v>
      </c>
      <c r="C13" s="34" t="s">
        <v>196</v>
      </c>
      <c r="D13" s="34" t="s">
        <v>739</v>
      </c>
      <c r="E13" s="23">
        <v>135.66999999999999</v>
      </c>
      <c r="F13" s="25">
        <v>1</v>
      </c>
      <c r="G13" s="131"/>
      <c r="H13" s="23">
        <f t="shared" si="1"/>
        <v>0</v>
      </c>
    </row>
    <row r="14" spans="1:8" x14ac:dyDescent="0.2">
      <c r="A14" s="19">
        <v>11</v>
      </c>
      <c r="B14" s="19">
        <v>2</v>
      </c>
      <c r="C14" s="34" t="s">
        <v>639</v>
      </c>
      <c r="D14" s="34" t="s">
        <v>726</v>
      </c>
      <c r="E14" s="23">
        <v>1058.2</v>
      </c>
      <c r="F14" s="25">
        <v>3</v>
      </c>
      <c r="G14" s="131"/>
      <c r="H14" s="23">
        <f t="shared" si="1"/>
        <v>0</v>
      </c>
    </row>
    <row r="15" spans="1:8" x14ac:dyDescent="0.2">
      <c r="A15" s="19">
        <v>12</v>
      </c>
      <c r="B15" s="19">
        <v>2</v>
      </c>
      <c r="C15" s="34" t="s">
        <v>639</v>
      </c>
      <c r="D15" s="34" t="s">
        <v>727</v>
      </c>
      <c r="E15" s="23">
        <v>527.41</v>
      </c>
      <c r="F15" s="25">
        <v>3</v>
      </c>
      <c r="G15" s="131"/>
      <c r="H15" s="23">
        <f t="shared" si="1"/>
        <v>0</v>
      </c>
    </row>
    <row r="16" spans="1:8" x14ac:dyDescent="0.2">
      <c r="A16" s="19">
        <v>13</v>
      </c>
      <c r="B16" s="19">
        <v>2</v>
      </c>
      <c r="C16" s="34" t="s">
        <v>640</v>
      </c>
      <c r="D16" s="34" t="s">
        <v>726</v>
      </c>
      <c r="E16" s="23">
        <v>573.33279999999979</v>
      </c>
      <c r="F16" s="25">
        <v>3</v>
      </c>
      <c r="G16" s="131"/>
      <c r="H16" s="23">
        <f t="shared" si="1"/>
        <v>0</v>
      </c>
    </row>
    <row r="17" spans="1:8" ht="13.5" thickBot="1" x14ac:dyDescent="0.25">
      <c r="A17" s="19">
        <v>14</v>
      </c>
      <c r="B17" s="19">
        <v>2</v>
      </c>
      <c r="C17" s="34" t="s">
        <v>640</v>
      </c>
      <c r="D17" s="34" t="s">
        <v>727</v>
      </c>
      <c r="E17" s="23">
        <v>439.01370000000009</v>
      </c>
      <c r="F17" s="25">
        <v>3</v>
      </c>
      <c r="G17" s="131"/>
      <c r="H17" s="23">
        <f t="shared" si="1"/>
        <v>0</v>
      </c>
    </row>
    <row r="18" spans="1:8" s="22" customFormat="1" ht="16.7" customHeight="1" thickBot="1" x14ac:dyDescent="0.25">
      <c r="A18" s="117"/>
      <c r="B18" s="119" t="str">
        <f>$B$7&amp;" "&amp;B8</f>
        <v>Los 2</v>
      </c>
      <c r="C18" s="118" t="s">
        <v>149</v>
      </c>
      <c r="D18" s="129"/>
      <c r="E18" s="129">
        <f>SUM(E8:E17)</f>
        <v>6968.6513999999997</v>
      </c>
      <c r="F18" s="129"/>
      <c r="G18" s="129"/>
      <c r="H18" s="116">
        <f>SUM(H8:H17)</f>
        <v>0</v>
      </c>
    </row>
    <row r="20" spans="1:8" ht="13.5" x14ac:dyDescent="0.2">
      <c r="A20" s="2" t="s">
        <v>181</v>
      </c>
      <c r="G20" s="186"/>
    </row>
    <row r="21" spans="1:8" x14ac:dyDescent="0.2">
      <c r="G21" s="186"/>
    </row>
  </sheetData>
  <sheetProtection algorithmName="SHA-512" hashValue="07ASgaqxGnpEm8yWmw5oLuPapQZTApYhSIxTLOEaEZbT5poYCzwMDBNH9T7R2eM0VrB/gHpoztJ9VRSQzmdAMw==" saltValue="jrOOAZJjEMwl2cLtZ9NErQ==" spinCount="100000" sheet="1" objects="1" scenarios="1"/>
  <mergeCells count="2">
    <mergeCell ref="A3:H3"/>
    <mergeCell ref="F6:G6"/>
  </mergeCells>
  <conditionalFormatting sqref="A1:XFD1048576">
    <cfRule type="expression" dxfId="4" priority="1">
      <formula>NOT(CELL("Schutz",A1))</formula>
    </cfRule>
  </conditionalFormatting>
  <pageMargins left="0.7" right="0.7" top="0.78740157499999996" bottom="0.78740157499999996" header="0.3" footer="0.3"/>
  <pageSetup scale="6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E6801-14CB-4220-AB69-C3D5C6078A51}">
  <sheetPr>
    <pageSetUpPr fitToPage="1"/>
  </sheetPr>
  <dimension ref="A1:E23"/>
  <sheetViews>
    <sheetView showGridLines="0" zoomScaleNormal="100" workbookViewId="0">
      <selection activeCell="E8" sqref="E8"/>
    </sheetView>
  </sheetViews>
  <sheetFormatPr baseColWidth="10" defaultColWidth="11.42578125" defaultRowHeight="12.75" x14ac:dyDescent="0.2"/>
  <cols>
    <col min="1" max="1" width="8.5703125" style="3" customWidth="1"/>
    <col min="2" max="2" width="59.85546875" style="3" bestFit="1" customWidth="1"/>
    <col min="3" max="5" width="10.7109375" style="24" customWidth="1"/>
    <col min="6" max="16384" width="11.42578125" style="3"/>
  </cols>
  <sheetData>
    <row r="1" spans="1:5" s="1" customFormat="1" ht="24.95" customHeight="1" x14ac:dyDescent="0.25">
      <c r="A1" s="95" t="str">
        <f>Auftraggeber</f>
        <v>Regionalverband Ruhr</v>
      </c>
      <c r="B1" s="104"/>
      <c r="C1" s="97"/>
      <c r="D1" s="97"/>
      <c r="E1" s="91"/>
    </row>
    <row r="2" spans="1:5" s="1" customFormat="1" ht="20.100000000000001" customHeight="1" x14ac:dyDescent="0.25">
      <c r="A2" s="53" t="str">
        <f>Leistungsgegenstand</f>
        <v>Ausschreibung der Gebäudereinigung</v>
      </c>
      <c r="B2" s="5"/>
      <c r="C2" s="4"/>
      <c r="D2" s="4"/>
      <c r="E2" s="37"/>
    </row>
    <row r="3" spans="1:5" s="1" customFormat="1" ht="39.950000000000003" customHeight="1" x14ac:dyDescent="0.25">
      <c r="A3" s="201" t="s">
        <v>163</v>
      </c>
      <c r="B3" s="202"/>
      <c r="C3" s="202"/>
      <c r="D3" s="202"/>
      <c r="E3" s="203"/>
    </row>
    <row r="4" spans="1:5" s="1" customFormat="1" ht="30" customHeight="1" x14ac:dyDescent="0.25">
      <c r="A4" s="123" t="s">
        <v>153</v>
      </c>
      <c r="B4" s="124"/>
      <c r="C4" s="124"/>
      <c r="D4" s="124"/>
      <c r="E4" s="125"/>
    </row>
    <row r="5" spans="1:5" x14ac:dyDescent="0.2">
      <c r="A5" s="127"/>
      <c r="E5" s="158"/>
    </row>
    <row r="6" spans="1:5" ht="30" customHeight="1" x14ac:dyDescent="0.2">
      <c r="A6" s="162"/>
      <c r="B6" s="20"/>
      <c r="C6" s="32" t="s">
        <v>158</v>
      </c>
      <c r="D6" s="32" t="s">
        <v>159</v>
      </c>
      <c r="E6" s="32" t="s">
        <v>162</v>
      </c>
    </row>
    <row r="7" spans="1:5" ht="39.950000000000003" customHeight="1" x14ac:dyDescent="0.2">
      <c r="A7" s="32" t="s">
        <v>29</v>
      </c>
      <c r="B7" s="32" t="s">
        <v>69</v>
      </c>
      <c r="C7" s="32" t="s">
        <v>160</v>
      </c>
      <c r="D7" s="32" t="s">
        <v>160</v>
      </c>
      <c r="E7" s="32" t="s">
        <v>161</v>
      </c>
    </row>
    <row r="8" spans="1:5" x14ac:dyDescent="0.2">
      <c r="A8" s="19">
        <v>1</v>
      </c>
      <c r="B8" s="34" t="s">
        <v>70</v>
      </c>
      <c r="C8" s="141"/>
      <c r="D8" s="141"/>
      <c r="E8" s="131"/>
    </row>
    <row r="9" spans="1:5" x14ac:dyDescent="0.2">
      <c r="A9" s="19">
        <v>2</v>
      </c>
      <c r="B9" s="34" t="s">
        <v>71</v>
      </c>
      <c r="C9" s="141"/>
      <c r="D9" s="141"/>
      <c r="E9" s="131"/>
    </row>
    <row r="10" spans="1:5" x14ac:dyDescent="0.2">
      <c r="A10" s="19">
        <v>3</v>
      </c>
      <c r="B10" s="34" t="s">
        <v>83</v>
      </c>
      <c r="C10" s="141"/>
      <c r="D10" s="141"/>
      <c r="E10" s="131"/>
    </row>
    <row r="11" spans="1:5" x14ac:dyDescent="0.2">
      <c r="A11" s="19">
        <v>4</v>
      </c>
      <c r="B11" s="34" t="s">
        <v>72</v>
      </c>
      <c r="C11" s="141"/>
      <c r="D11" s="141"/>
      <c r="E11" s="131"/>
    </row>
    <row r="12" spans="1:5" x14ac:dyDescent="0.2">
      <c r="A12" s="19">
        <v>5</v>
      </c>
      <c r="B12" s="34" t="s">
        <v>154</v>
      </c>
      <c r="C12" s="131"/>
      <c r="D12" s="131"/>
      <c r="E12" s="141"/>
    </row>
    <row r="13" spans="1:5" x14ac:dyDescent="0.2">
      <c r="A13" s="19">
        <v>6</v>
      </c>
      <c r="B13" s="34" t="s">
        <v>155</v>
      </c>
      <c r="C13" s="131"/>
      <c r="D13" s="131"/>
      <c r="E13" s="141"/>
    </row>
    <row r="14" spans="1:5" x14ac:dyDescent="0.2">
      <c r="A14" s="19">
        <v>7</v>
      </c>
      <c r="B14" s="34" t="s">
        <v>176</v>
      </c>
      <c r="C14" s="131"/>
      <c r="D14" s="131"/>
      <c r="E14" s="141"/>
    </row>
    <row r="15" spans="1:5" x14ac:dyDescent="0.2">
      <c r="A15" s="19">
        <v>8</v>
      </c>
      <c r="B15" s="34" t="s">
        <v>84</v>
      </c>
      <c r="C15" s="131"/>
      <c r="D15" s="131"/>
      <c r="E15" s="141"/>
    </row>
    <row r="16" spans="1:5" x14ac:dyDescent="0.2">
      <c r="A16" s="19">
        <v>9</v>
      </c>
      <c r="B16" s="34" t="s">
        <v>85</v>
      </c>
      <c r="C16" s="131"/>
      <c r="D16" s="131"/>
      <c r="E16" s="141"/>
    </row>
    <row r="17" spans="1:5" x14ac:dyDescent="0.2">
      <c r="A17" s="19">
        <v>10</v>
      </c>
      <c r="B17" s="34" t="s">
        <v>156</v>
      </c>
      <c r="C17" s="131"/>
      <c r="D17" s="131"/>
      <c r="E17" s="141"/>
    </row>
    <row r="18" spans="1:5" x14ac:dyDescent="0.2">
      <c r="A18" s="19">
        <v>11</v>
      </c>
      <c r="B18" s="34" t="s">
        <v>157</v>
      </c>
      <c r="C18" s="131"/>
      <c r="D18" s="131"/>
      <c r="E18" s="141"/>
    </row>
    <row r="19" spans="1:5" x14ac:dyDescent="0.2">
      <c r="A19" s="19">
        <v>12</v>
      </c>
      <c r="B19" s="34" t="s">
        <v>86</v>
      </c>
      <c r="C19" s="131"/>
      <c r="D19" s="131"/>
      <c r="E19" s="141"/>
    </row>
    <row r="20" spans="1:5" x14ac:dyDescent="0.2">
      <c r="A20" s="19">
        <v>13</v>
      </c>
      <c r="B20" s="34" t="s">
        <v>87</v>
      </c>
      <c r="C20" s="131"/>
      <c r="D20" s="131"/>
      <c r="E20" s="141"/>
    </row>
    <row r="21" spans="1:5" x14ac:dyDescent="0.2">
      <c r="A21" s="19">
        <v>14</v>
      </c>
      <c r="B21" s="34" t="s">
        <v>166</v>
      </c>
      <c r="C21" s="131"/>
      <c r="D21" s="131"/>
      <c r="E21" s="141"/>
    </row>
    <row r="22" spans="1:5" x14ac:dyDescent="0.2">
      <c r="A22" s="19">
        <v>15</v>
      </c>
      <c r="B22" s="34" t="s">
        <v>167</v>
      </c>
      <c r="C22" s="131"/>
      <c r="D22" s="131"/>
      <c r="E22" s="141"/>
    </row>
    <row r="23" spans="1:5" x14ac:dyDescent="0.2">
      <c r="A23" s="19">
        <v>16</v>
      </c>
      <c r="B23" s="34" t="s">
        <v>165</v>
      </c>
      <c r="C23" s="131"/>
      <c r="D23" s="131"/>
      <c r="E23" s="141"/>
    </row>
  </sheetData>
  <sheetProtection algorithmName="SHA-512" hashValue="cw/jlrnectThSH2NV9Eo2mX6HhsmGiuA/0Gqo2oYgblMxmUqPNSru50kjn/oN6u819RPySZToXGpoKU3EqFVXA==" saltValue="XMX7yZjVnPclpxMw3BkPEg==" spinCount="100000" sheet="1" objects="1" scenarios="1"/>
  <mergeCells count="1">
    <mergeCell ref="A3:E3"/>
  </mergeCells>
  <conditionalFormatting sqref="A1:XFD1048576">
    <cfRule type="expression" dxfId="3" priority="1">
      <formula>NOT(CELL("Schutz",A1))</formula>
    </cfRule>
  </conditionalFormatting>
  <pageMargins left="0.7" right="0.7" top="0.78740157499999996" bottom="0.78740157499999996" header="0.3" footer="0.3"/>
  <pageSetup scale="92"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2"/>
  <sheetViews>
    <sheetView showGridLines="0" tabSelected="1" zoomScaleNormal="100" workbookViewId="0">
      <selection activeCell="C37" sqref="C37"/>
    </sheetView>
  </sheetViews>
  <sheetFormatPr baseColWidth="10" defaultColWidth="11.42578125" defaultRowHeight="13.5" x14ac:dyDescent="0.2"/>
  <cols>
    <col min="1" max="1" width="10.5703125" style="17" customWidth="1"/>
    <col min="2" max="2" width="8.5703125" style="18" customWidth="1"/>
    <col min="3" max="3" width="50.5703125" style="18" customWidth="1"/>
    <col min="4" max="4" width="25.7109375" style="18" customWidth="1"/>
    <col min="5" max="5" width="12.5703125" style="17" customWidth="1"/>
    <col min="6" max="6" width="17.7109375" style="17" customWidth="1"/>
    <col min="7" max="7" width="12.5703125" style="17" customWidth="1"/>
    <col min="8" max="8" width="14.42578125" style="17" customWidth="1"/>
    <col min="9" max="16384" width="11.42578125" style="17"/>
  </cols>
  <sheetData>
    <row r="1" spans="1:12" s="1" customFormat="1" ht="24.95" customHeight="1" x14ac:dyDescent="0.25">
      <c r="A1" s="95" t="str">
        <f>Auftraggeber</f>
        <v>Regionalverband Ruhr</v>
      </c>
      <c r="B1" s="91"/>
      <c r="G1" s="106"/>
    </row>
    <row r="2" spans="1:12" s="1" customFormat="1" ht="20.100000000000001" customHeight="1" x14ac:dyDescent="0.25">
      <c r="A2" s="53" t="str">
        <f>Leistungsgegenstand</f>
        <v>Ausschreibung der Gebäudereinigung</v>
      </c>
      <c r="B2" s="36"/>
      <c r="G2" s="106"/>
    </row>
    <row r="3" spans="1:12" s="1" customFormat="1" ht="20.100000000000001" customHeight="1" x14ac:dyDescent="0.25">
      <c r="A3" s="94" t="s">
        <v>119</v>
      </c>
      <c r="B3" s="36"/>
      <c r="G3" s="106"/>
    </row>
    <row r="4" spans="1:12" s="1" customFormat="1" ht="9.9499999999999993" customHeight="1" x14ac:dyDescent="0.25">
      <c r="A4" s="5"/>
      <c r="B4" s="5"/>
      <c r="G4" s="106"/>
    </row>
    <row r="5" spans="1:12" s="1" customFormat="1" ht="30" customHeight="1" x14ac:dyDescent="0.25">
      <c r="A5" s="123" t="str">
        <f>"Angebot "&amp;Eignung!B6</f>
        <v xml:space="preserve">Angebot </v>
      </c>
      <c r="B5" s="124"/>
      <c r="C5" s="124"/>
      <c r="D5" s="124"/>
      <c r="E5" s="124"/>
      <c r="F5" s="124"/>
      <c r="G5" s="124"/>
      <c r="H5" s="125"/>
    </row>
    <row r="6" spans="1:12" s="1" customFormat="1" ht="20.100000000000001" customHeight="1" x14ac:dyDescent="0.25">
      <c r="A6" s="52" t="s">
        <v>94</v>
      </c>
      <c r="B6" s="60"/>
      <c r="G6" s="106"/>
      <c r="H6" s="112"/>
    </row>
    <row r="7" spans="1:12" ht="9.9499999999999993" customHeight="1" x14ac:dyDescent="0.2">
      <c r="A7" s="113"/>
      <c r="B7" s="114"/>
      <c r="C7" s="114"/>
      <c r="D7" s="114"/>
      <c r="E7" s="114"/>
      <c r="F7" s="114"/>
      <c r="G7" s="114"/>
      <c r="H7" s="115"/>
      <c r="L7" s="42" t="s">
        <v>98</v>
      </c>
    </row>
    <row r="8" spans="1:12" ht="24.2" customHeight="1" x14ac:dyDescent="0.2">
      <c r="A8" s="163" t="s">
        <v>95</v>
      </c>
      <c r="B8" s="147">
        <v>1</v>
      </c>
      <c r="C8" s="114"/>
      <c r="D8" s="114"/>
      <c r="E8" s="114"/>
      <c r="F8" s="114"/>
      <c r="G8" s="114"/>
      <c r="H8" s="115"/>
      <c r="L8" s="42" t="s">
        <v>99</v>
      </c>
    </row>
    <row r="9" spans="1:12" ht="24.2" hidden="1" customHeight="1" x14ac:dyDescent="0.2">
      <c r="A9" s="163" t="s">
        <v>96</v>
      </c>
      <c r="B9" s="147">
        <v>1</v>
      </c>
      <c r="C9" s="114"/>
      <c r="D9" s="114"/>
      <c r="E9" s="114"/>
      <c r="F9" s="114"/>
      <c r="G9" s="114"/>
      <c r="H9" s="115"/>
    </row>
    <row r="10" spans="1:12" s="20" customFormat="1" ht="24.2" hidden="1" customHeight="1" x14ac:dyDescent="0.2">
      <c r="A10" s="163" t="s">
        <v>97</v>
      </c>
      <c r="B10" s="147">
        <v>1</v>
      </c>
      <c r="C10" s="114"/>
      <c r="D10" s="114"/>
      <c r="E10" s="114"/>
      <c r="F10" s="114"/>
      <c r="G10" s="114"/>
      <c r="H10" s="115"/>
    </row>
    <row r="11" spans="1:12" s="20" customFormat="1" ht="24.2" hidden="1" customHeight="1" x14ac:dyDescent="0.2">
      <c r="A11" s="163" t="s">
        <v>100</v>
      </c>
      <c r="B11" s="147">
        <v>1</v>
      </c>
      <c r="C11" s="114"/>
      <c r="D11" s="114"/>
      <c r="E11" s="114"/>
      <c r="F11" s="114"/>
      <c r="G11" s="114"/>
      <c r="H11" s="115"/>
    </row>
    <row r="12" spans="1:12" s="20" customFormat="1" ht="24.2" customHeight="1" x14ac:dyDescent="0.2">
      <c r="A12" s="163" t="s">
        <v>96</v>
      </c>
      <c r="B12" s="147">
        <v>1</v>
      </c>
      <c r="C12" s="114"/>
      <c r="D12" s="114"/>
      <c r="E12" s="114"/>
      <c r="F12" s="114"/>
      <c r="G12" s="114"/>
      <c r="H12" s="115"/>
    </row>
    <row r="13" spans="1:12" ht="9.9499999999999993" customHeight="1" x14ac:dyDescent="0.2">
      <c r="A13" s="113"/>
      <c r="B13" s="114"/>
      <c r="C13" s="114"/>
      <c r="D13" s="114"/>
      <c r="E13" s="114"/>
      <c r="F13" s="114"/>
      <c r="G13" s="114"/>
      <c r="H13" s="115"/>
      <c r="L13" s="42"/>
    </row>
    <row r="14" spans="1:12" customFormat="1" ht="17.25" customHeight="1" x14ac:dyDescent="0.2">
      <c r="A14" s="164" t="s">
        <v>192</v>
      </c>
      <c r="B14" s="165"/>
      <c r="C14" s="165"/>
      <c r="D14" s="165"/>
      <c r="E14" s="166"/>
      <c r="F14" s="165"/>
      <c r="G14" s="165"/>
      <c r="H14" s="167"/>
    </row>
    <row r="15" spans="1:12" customFormat="1" ht="17.25" customHeight="1" x14ac:dyDescent="0.2">
      <c r="A15" s="168"/>
      <c r="B15" s="169"/>
      <c r="C15" s="169"/>
      <c r="D15" s="169"/>
      <c r="E15" s="170"/>
      <c r="F15" s="170"/>
      <c r="G15" s="170"/>
      <c r="H15" s="171"/>
    </row>
    <row r="16" spans="1:12" customFormat="1" ht="36" x14ac:dyDescent="0.2">
      <c r="A16" s="159" t="s">
        <v>29</v>
      </c>
      <c r="B16" s="160" t="s">
        <v>89</v>
      </c>
      <c r="C16" s="161" t="s">
        <v>81</v>
      </c>
      <c r="D16" s="161" t="s">
        <v>741</v>
      </c>
      <c r="E16" s="161" t="s">
        <v>144</v>
      </c>
      <c r="F16" s="161" t="s">
        <v>139</v>
      </c>
      <c r="G16" s="172" t="s">
        <v>30</v>
      </c>
      <c r="H16" s="173" t="s">
        <v>140</v>
      </c>
    </row>
    <row r="17" spans="1:8" customFormat="1" ht="16.7" customHeight="1" x14ac:dyDescent="0.2">
      <c r="A17" s="19">
        <v>1</v>
      </c>
      <c r="B17" s="174">
        <v>1</v>
      </c>
      <c r="C17" s="34" t="s">
        <v>196</v>
      </c>
      <c r="D17" s="206">
        <v>46388</v>
      </c>
      <c r="E17" s="175">
        <f>SUMIF(Einzelraumkalkulation!$C$7:$C$1044,C17,Einzelraumkalkulation!$I$7:$I$1044)</f>
        <v>15171.699999999999</v>
      </c>
      <c r="F17" s="175">
        <f>SUMIF(Einzelraumkalkulation!$C$7:$C$1044,C17,Einzelraumkalkulation!$P$7:$P$1044)</f>
        <v>1230884.0950000007</v>
      </c>
      <c r="G17" s="175" t="e">
        <f>IF($B$8=1,SUMIF(Einzelraumkalkulation!$C$7:$C$1044,C17,Einzelraumkalkulation!$Q$7:$Q$1044),"-")</f>
        <v>#VALUE!</v>
      </c>
      <c r="H17" s="175" t="e">
        <f>IF($B$8=1,SUMIF(Einzelraumkalkulation!$C$7:$C$1044,C17,Einzelraumkalkulation!$R$7:$R$1044),"-")</f>
        <v>#VALUE!</v>
      </c>
    </row>
    <row r="18" spans="1:8" customFormat="1" ht="16.7" customHeight="1" x14ac:dyDescent="0.2">
      <c r="A18" s="19">
        <v>2</v>
      </c>
      <c r="B18" s="174">
        <v>1</v>
      </c>
      <c r="C18" s="34" t="s">
        <v>639</v>
      </c>
      <c r="D18" s="206">
        <v>46388</v>
      </c>
      <c r="E18" s="175">
        <f>SUMIF(Einzelraumkalkulation!$C$7:$C$1044,C18,Einzelraumkalkulation!$I$7:$I$1044)</f>
        <v>8296.3000000000029</v>
      </c>
      <c r="F18" s="175">
        <f>SUMIF(Einzelraumkalkulation!$C$7:$C$1044,C18,Einzelraumkalkulation!$P$7:$P$1044)</f>
        <v>662315.48790000076</v>
      </c>
      <c r="G18" s="175" t="e">
        <f>IF($B$8=1,SUMIF(Einzelraumkalkulation!$C$7:$C$1044,C18,Einzelraumkalkulation!$Q$7:$Q$1044),"-")</f>
        <v>#VALUE!</v>
      </c>
      <c r="H18" s="175" t="e">
        <f>IF($B$8=1,SUMIF(Einzelraumkalkulation!$C$7:$C$1044,C18,Einzelraumkalkulation!$R$7:$R$1044),"-")</f>
        <v>#VALUE!</v>
      </c>
    </row>
    <row r="19" spans="1:8" customFormat="1" ht="16.7" customHeight="1" thickBot="1" x14ac:dyDescent="0.25">
      <c r="A19" s="19">
        <v>3</v>
      </c>
      <c r="B19" s="174">
        <v>1</v>
      </c>
      <c r="C19" s="34" t="s">
        <v>640</v>
      </c>
      <c r="D19" s="206">
        <v>46753</v>
      </c>
      <c r="E19" s="175">
        <f>SUMIF(Einzelraumkalkulation!$C$7:$C$1044,C19,Einzelraumkalkulation!$I$7:$I$1044)</f>
        <v>4410.3799999999992</v>
      </c>
      <c r="F19" s="175">
        <f>SUMIF(Einzelraumkalkulation!$C$7:$C$1044,C19,Einzelraumkalkulation!$P$7:$P$1044)</f>
        <v>296406.8041999999</v>
      </c>
      <c r="G19" s="175" t="e">
        <f>IF($B$8=1,SUMIF(Einzelraumkalkulation!$C$7:$C$1044,C19,Einzelraumkalkulation!$Q$7:$Q$1044),"-")</f>
        <v>#VALUE!</v>
      </c>
      <c r="H19" s="175" t="e">
        <f>IF($B$8=1,SUMIF(Einzelraumkalkulation!$C$7:$C$1044,C19,Einzelraumkalkulation!$R$7:$R$1044),"-")</f>
        <v>#VALUE!</v>
      </c>
    </row>
    <row r="20" spans="1:8" customFormat="1" ht="16.7" customHeight="1" thickBot="1" x14ac:dyDescent="0.25">
      <c r="A20" s="176"/>
      <c r="B20" s="177" t="s">
        <v>95</v>
      </c>
      <c r="C20" s="178" t="s">
        <v>174</v>
      </c>
      <c r="D20" s="178"/>
      <c r="E20" s="179">
        <f>SUM(E17:E19)</f>
        <v>27878.379999999997</v>
      </c>
      <c r="F20" s="180">
        <f>SUM(F17:F19)</f>
        <v>2189606.3871000013</v>
      </c>
      <c r="G20" s="181" t="e">
        <f>SUM(G17:G19)</f>
        <v>#VALUE!</v>
      </c>
      <c r="H20" s="182" t="e">
        <f>IF($B$8=1,SUM(H17:H19),"nicht angeboten")</f>
        <v>#VALUE!</v>
      </c>
    </row>
    <row r="21" spans="1:8" ht="9.9499999999999993" customHeight="1" thickBot="1" x14ac:dyDescent="0.25">
      <c r="A21" s="20"/>
      <c r="B21" s="183"/>
      <c r="C21" s="183"/>
      <c r="D21" s="183"/>
      <c r="E21" s="20"/>
      <c r="F21" s="20"/>
      <c r="G21" s="20"/>
      <c r="H21" s="20"/>
    </row>
    <row r="22" spans="1:8" customFormat="1" ht="16.7" customHeight="1" thickBot="1" x14ac:dyDescent="0.25">
      <c r="A22" s="176"/>
      <c r="B22" s="177" t="s">
        <v>96</v>
      </c>
      <c r="C22" s="178" t="s">
        <v>175</v>
      </c>
      <c r="D22" s="178"/>
      <c r="E22" s="179"/>
      <c r="F22" s="185">
        <v>19250.564400000003</v>
      </c>
      <c r="G22" s="181"/>
      <c r="H22" s="182">
        <f>IF($B$12=1,Glasreinigung!H18,"nicht angeboten")</f>
        <v>0</v>
      </c>
    </row>
  </sheetData>
  <sheetProtection algorithmName="SHA-512" hashValue="k2zxBxV+wltsr1Jf0Icy2CXJrcu2GavMCrIOm4MZjvAFv3TqL1dYktzpHHhWN39LgbYx8xtA+tJVwxCEhEaKxg==" saltValue="9PDDNIXokl3VwN+n0YGUGw==" spinCount="100000" sheet="1" objects="1" scenarios="1"/>
  <conditionalFormatting sqref="A1:XFD1048576">
    <cfRule type="expression" dxfId="2" priority="12">
      <formula>NOT(CELL("Schutz",A1))</formula>
    </cfRule>
  </conditionalFormatting>
  <conditionalFormatting sqref="H20">
    <cfRule type="containsText" dxfId="1" priority="11" operator="containsText" text="nicht angeboten">
      <formula>NOT(ISERROR(SEARCH("nicht angeboten",H20)))</formula>
    </cfRule>
  </conditionalFormatting>
  <conditionalFormatting sqref="H22">
    <cfRule type="containsText" dxfId="0" priority="1" operator="containsText" text="nicht angeboten">
      <formula>NOT(ISERROR(SEARCH("nicht angeboten",H22)))</formula>
    </cfRule>
  </conditionalFormatting>
  <printOptions horizontalCentered="1"/>
  <pageMargins left="0.70866141732283472" right="0.70866141732283472" top="0.59055118110236227" bottom="0.59055118110236227" header="0.31496062992125984" footer="0.31496062992125984"/>
  <pageSetup paperSize="9" scale="67" orientation="portrait" r:id="rId1"/>
  <headerFooter alignWithMargins="0">
    <oddFooter>&amp;C&amp;"Tahoma,Standard"&amp;9Seite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Drop Down 1">
              <controlPr defaultSize="0" autoLine="0" autoPict="0">
                <anchor moveWithCells="1">
                  <from>
                    <xdr:col>1</xdr:col>
                    <xdr:colOff>28575</xdr:colOff>
                    <xdr:row>7</xdr:row>
                    <xdr:rowOff>47625</xdr:rowOff>
                  </from>
                  <to>
                    <xdr:col>1</xdr:col>
                    <xdr:colOff>523875</xdr:colOff>
                    <xdr:row>7</xdr:row>
                    <xdr:rowOff>257175</xdr:rowOff>
                  </to>
                </anchor>
              </controlPr>
            </control>
          </mc:Choice>
        </mc:AlternateContent>
        <mc:AlternateContent xmlns:mc="http://schemas.openxmlformats.org/markup-compatibility/2006">
          <mc:Choice Requires="x14">
            <control shapeId="26631" r:id="rId5" name="Drop Down 7">
              <controlPr defaultSize="0" autoLine="0" autoPict="0">
                <anchor moveWithCells="1">
                  <from>
                    <xdr:col>1</xdr:col>
                    <xdr:colOff>28575</xdr:colOff>
                    <xdr:row>11</xdr:row>
                    <xdr:rowOff>47625</xdr:rowOff>
                  </from>
                  <to>
                    <xdr:col>1</xdr:col>
                    <xdr:colOff>533400</xdr:colOff>
                    <xdr:row>11</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16</vt:i4>
      </vt:variant>
    </vt:vector>
  </HeadingPairs>
  <TitlesOfParts>
    <vt:vector size="23" baseType="lpstr">
      <vt:lpstr>Eignung</vt:lpstr>
      <vt:lpstr>Stundenverrechnungssatz</vt:lpstr>
      <vt:lpstr>Raumgruppen</vt:lpstr>
      <vt:lpstr>Einzelraumkalkulation</vt:lpstr>
      <vt:lpstr>Glasreinigung</vt:lpstr>
      <vt:lpstr>Regiearbeiten</vt:lpstr>
      <vt:lpstr>Angebot</vt:lpstr>
      <vt:lpstr>Auftraggeber</vt:lpstr>
      <vt:lpstr>Angebot!Druckbereich</vt:lpstr>
      <vt:lpstr>Eignung!Druckbereich</vt:lpstr>
      <vt:lpstr>Einzelraumkalkulation!Druckbereich</vt:lpstr>
      <vt:lpstr>Glasreinigung!Druckbereich</vt:lpstr>
      <vt:lpstr>Raumgruppen!Druckbereich</vt:lpstr>
      <vt:lpstr>Regiearbeiten!Druckbereich</vt:lpstr>
      <vt:lpstr>Stundenverrechnungssatz!Druckbereich</vt:lpstr>
      <vt:lpstr>Einzelraumkalkulation!Drucktitel</vt:lpstr>
      <vt:lpstr>Raumgruppen!Drucktitel</vt:lpstr>
      <vt:lpstr>ERK_Daten</vt:lpstr>
      <vt:lpstr>Leistungsgegenstand</vt:lpstr>
      <vt:lpstr>SVS</vt:lpstr>
      <vt:lpstr>SVSg</vt:lpstr>
      <vt:lpstr>SVSSo</vt:lpstr>
      <vt:lpstr>Vorgaben</vt:lpstr>
    </vt:vector>
  </TitlesOfParts>
  <Company>DeKoBe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Jenning Hein</dc:creator>
  <cp:lastModifiedBy>Sebastian Stier</cp:lastModifiedBy>
  <cp:lastPrinted>2018-11-22T10:33:08Z</cp:lastPrinted>
  <dcterms:created xsi:type="dcterms:W3CDTF">2005-01-18T07:01:28Z</dcterms:created>
  <dcterms:modified xsi:type="dcterms:W3CDTF">2026-03-17T14:48:06Z</dcterms:modified>
</cp:coreProperties>
</file>