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vnwl.sharepoint.com/sites/B2_W_SG_WettbewerbStrategisches_Vertragsmanagement/Freigegebene Dokumente/General/Vergabeverfahren/SLN/1_Unterlagen/Vergabeunterlagen SLN/"/>
    </mc:Choice>
  </mc:AlternateContent>
  <xr:revisionPtr revIDLastSave="45" documentId="8_{3C0BA665-F929-49A7-B245-FBE72EEB004C}" xr6:coauthVersionLast="47" xr6:coauthVersionMax="47" xr10:uidLastSave="{23F2E9B6-2608-4FA0-9412-55FFAE6907E2}"/>
  <workbookProtection workbookAlgorithmName="SHA-512" workbookHashValue="2a/+LDaQtjE93ffdJz2oQzXaCH2QOfAkAdi9S4hHXGy3qr6bgYVfW8459gGoGDHI/W1Q2yweWZK6DHRZtGLkNw==" workbookSaltValue="In/50Ym6FO8O2v+7GHbqxQ==" workbookSpinCount="100000" lockStructure="1"/>
  <bookViews>
    <workbookView xWindow="-110" yWindow="-110" windowWidth="19420" windowHeight="10300" activeTab="1" xr2:uid="{2395C673-D667-4FB5-8F45-89FBEE2BDAC6}"/>
  </bookViews>
  <sheets>
    <sheet name="Erläuterungen" sheetId="1" r:id="rId1"/>
    <sheet name="Grundangebot" sheetId="2" r:id="rId2"/>
    <sheet name="Zu- und Abbestellung" sheetId="3" r:id="rId3"/>
    <sheet name="Hochrechung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  <c r="H39" i="2"/>
  <c r="F54" i="2"/>
  <c r="D54" i="2"/>
  <c r="D38" i="4" l="1"/>
  <c r="D35" i="4"/>
  <c r="D34" i="4"/>
  <c r="D33" i="4"/>
  <c r="E31" i="4"/>
  <c r="F31" i="4" s="1"/>
  <c r="G31" i="4" s="1"/>
  <c r="H31" i="4" s="1"/>
  <c r="I31" i="4" s="1"/>
  <c r="J31" i="4" s="1"/>
  <c r="K31" i="4" s="1"/>
  <c r="L31" i="4" s="1"/>
  <c r="M31" i="4" s="1"/>
  <c r="N31" i="4" s="1"/>
  <c r="O31" i="4" s="1"/>
  <c r="P31" i="4" s="1"/>
  <c r="Q31" i="4" s="1"/>
  <c r="R31" i="4" s="1"/>
  <c r="S31" i="4" s="1"/>
  <c r="H41" i="2" l="1"/>
  <c r="H35" i="2"/>
  <c r="H52" i="2" s="1"/>
  <c r="H29" i="2"/>
  <c r="H22" i="2"/>
  <c r="H18" i="2"/>
  <c r="H13" i="2"/>
  <c r="H9" i="2"/>
  <c r="F41" i="2"/>
  <c r="D41" i="2"/>
  <c r="C77" i="4"/>
  <c r="C84" i="4" s="1"/>
  <c r="C91" i="4" s="1"/>
  <c r="C98" i="4" s="1"/>
  <c r="C59" i="4"/>
  <c r="C66" i="4" s="1"/>
  <c r="C52" i="4"/>
  <c r="C26" i="4"/>
  <c r="C38" i="4" s="1"/>
  <c r="E38" i="4" s="1"/>
  <c r="F38" i="4" s="1"/>
  <c r="G38" i="4" s="1"/>
  <c r="H38" i="4" s="1"/>
  <c r="C25" i="4"/>
  <c r="C37" i="4" s="1"/>
  <c r="C24" i="4"/>
  <c r="C36" i="4" s="1"/>
  <c r="C23" i="4"/>
  <c r="C35" i="4" s="1"/>
  <c r="E35" i="4" s="1"/>
  <c r="F35" i="4" s="1"/>
  <c r="G35" i="4" s="1"/>
  <c r="H35" i="4" s="1"/>
  <c r="C21" i="4"/>
  <c r="C33" i="4" s="1"/>
  <c r="E33" i="4" s="1"/>
  <c r="F33" i="4" s="1"/>
  <c r="G33" i="4" s="1"/>
  <c r="H33" i="4" s="1"/>
  <c r="C20" i="4"/>
  <c r="C32" i="4" s="1"/>
  <c r="C22" i="4"/>
  <c r="C34" i="4" s="1"/>
  <c r="E34" i="4" s="1"/>
  <c r="F34" i="4" s="1"/>
  <c r="G34" i="4" s="1"/>
  <c r="H34" i="4" s="1"/>
  <c r="D25" i="4"/>
  <c r="D13" i="4"/>
  <c r="F60" i="3"/>
  <c r="D60" i="3"/>
  <c r="D71" i="4"/>
  <c r="D64" i="4"/>
  <c r="H24" i="2" l="1"/>
  <c r="H48" i="2" s="1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C78" i="4"/>
  <c r="C85" i="4" s="1"/>
  <c r="C92" i="4" s="1"/>
  <c r="C99" i="4" s="1"/>
  <c r="C80" i="4"/>
  <c r="C87" i="4" s="1"/>
  <c r="C94" i="4" s="1"/>
  <c r="C101" i="4" s="1"/>
  <c r="C81" i="4"/>
  <c r="C88" i="4" s="1"/>
  <c r="C95" i="4" s="1"/>
  <c r="C102" i="4" s="1"/>
  <c r="C46" i="4"/>
  <c r="C53" i="4" s="1"/>
  <c r="C60" i="4" s="1"/>
  <c r="C67" i="4" s="1"/>
  <c r="C82" i="4"/>
  <c r="C89" i="4" s="1"/>
  <c r="C96" i="4" s="1"/>
  <c r="C103" i="4" s="1"/>
  <c r="C48" i="4"/>
  <c r="C55" i="4" s="1"/>
  <c r="C62" i="4" s="1"/>
  <c r="C69" i="4" s="1"/>
  <c r="I34" i="4"/>
  <c r="J34" i="4" s="1"/>
  <c r="K34" i="4" s="1"/>
  <c r="L34" i="4" s="1"/>
  <c r="M34" i="4" s="1"/>
  <c r="N34" i="4" s="1"/>
  <c r="O34" i="4" s="1"/>
  <c r="P34" i="4" s="1"/>
  <c r="Q34" i="4" s="1"/>
  <c r="R34" i="4" s="1"/>
  <c r="S34" i="4" s="1"/>
  <c r="C79" i="4"/>
  <c r="C86" i="4" s="1"/>
  <c r="C93" i="4" s="1"/>
  <c r="C100" i="4" s="1"/>
  <c r="I38" i="4"/>
  <c r="J38" i="4" s="1"/>
  <c r="K38" i="4" s="1"/>
  <c r="L38" i="4" s="1"/>
  <c r="M38" i="4" s="1"/>
  <c r="N38" i="4" s="1"/>
  <c r="O38" i="4" s="1"/>
  <c r="P38" i="4" s="1"/>
  <c r="Q38" i="4" s="1"/>
  <c r="R38" i="4" s="1"/>
  <c r="S38" i="4" s="1"/>
  <c r="C49" i="4"/>
  <c r="C56" i="4" s="1"/>
  <c r="C63" i="4" s="1"/>
  <c r="C70" i="4" s="1"/>
  <c r="C50" i="4"/>
  <c r="C57" i="4" s="1"/>
  <c r="C64" i="4" s="1"/>
  <c r="C71" i="4" s="1"/>
  <c r="I33" i="4"/>
  <c r="J33" i="4" s="1"/>
  <c r="K33" i="4" s="1"/>
  <c r="L33" i="4" s="1"/>
  <c r="M33" i="4" s="1"/>
  <c r="N33" i="4" s="1"/>
  <c r="O33" i="4" s="1"/>
  <c r="P33" i="4" s="1"/>
  <c r="Q33" i="4" s="1"/>
  <c r="R33" i="4" s="1"/>
  <c r="S33" i="4" s="1"/>
  <c r="C47" i="4"/>
  <c r="C54" i="4" s="1"/>
  <c r="C61" i="4" s="1"/>
  <c r="C68" i="4" s="1"/>
  <c r="H32" i="2"/>
  <c r="H50" i="2" s="1"/>
  <c r="D20" i="4"/>
  <c r="D8" i="4"/>
  <c r="T38" i="4" l="1"/>
  <c r="T34" i="4"/>
  <c r="T33" i="4"/>
  <c r="T35" i="4"/>
  <c r="D103" i="4"/>
  <c r="D102" i="4"/>
  <c r="E102" i="4" s="1"/>
  <c r="F102" i="4" s="1"/>
  <c r="G102" i="4" s="1"/>
  <c r="H102" i="4" s="1"/>
  <c r="D101" i="4"/>
  <c r="E101" i="4" s="1"/>
  <c r="F101" i="4" s="1"/>
  <c r="G101" i="4" s="1"/>
  <c r="H101" i="4" s="1"/>
  <c r="D100" i="4"/>
  <c r="E100" i="4" s="1"/>
  <c r="F100" i="4" s="1"/>
  <c r="G100" i="4" s="1"/>
  <c r="H100" i="4" s="1"/>
  <c r="D99" i="4"/>
  <c r="E99" i="4" s="1"/>
  <c r="F99" i="4" s="1"/>
  <c r="G99" i="4" s="1"/>
  <c r="H99" i="4" s="1"/>
  <c r="D98" i="4"/>
  <c r="E98" i="4" s="1"/>
  <c r="D96" i="4"/>
  <c r="D95" i="4"/>
  <c r="E95" i="4" s="1"/>
  <c r="F95" i="4" s="1"/>
  <c r="G95" i="4" s="1"/>
  <c r="H95" i="4" s="1"/>
  <c r="D94" i="4"/>
  <c r="E94" i="4" s="1"/>
  <c r="F94" i="4" s="1"/>
  <c r="G94" i="4" s="1"/>
  <c r="H94" i="4" s="1"/>
  <c r="D93" i="4"/>
  <c r="E93" i="4" s="1"/>
  <c r="F93" i="4" s="1"/>
  <c r="G93" i="4" s="1"/>
  <c r="H93" i="4" s="1"/>
  <c r="D92" i="4"/>
  <c r="E92" i="4" s="1"/>
  <c r="F92" i="4" s="1"/>
  <c r="G92" i="4" s="1"/>
  <c r="H92" i="4" s="1"/>
  <c r="D91" i="4"/>
  <c r="E91" i="4" s="1"/>
  <c r="D89" i="4"/>
  <c r="D88" i="4"/>
  <c r="E88" i="4" s="1"/>
  <c r="F88" i="4" s="1"/>
  <c r="G88" i="4" s="1"/>
  <c r="H88" i="4" s="1"/>
  <c r="D87" i="4"/>
  <c r="E87" i="4" s="1"/>
  <c r="F87" i="4" s="1"/>
  <c r="G87" i="4" s="1"/>
  <c r="H87" i="4" s="1"/>
  <c r="D86" i="4"/>
  <c r="E86" i="4" s="1"/>
  <c r="F86" i="4" s="1"/>
  <c r="G86" i="4" s="1"/>
  <c r="H86" i="4" s="1"/>
  <c r="D85" i="4"/>
  <c r="E85" i="4" s="1"/>
  <c r="F85" i="4" s="1"/>
  <c r="G85" i="4" s="1"/>
  <c r="H85" i="4" s="1"/>
  <c r="I85" i="4" s="1"/>
  <c r="J85" i="4" s="1"/>
  <c r="K85" i="4" s="1"/>
  <c r="L85" i="4" s="1"/>
  <c r="M85" i="4" s="1"/>
  <c r="N85" i="4" s="1"/>
  <c r="O85" i="4" s="1"/>
  <c r="P85" i="4" s="1"/>
  <c r="Q85" i="4" s="1"/>
  <c r="R85" i="4" s="1"/>
  <c r="S85" i="4" s="1"/>
  <c r="D84" i="4"/>
  <c r="E84" i="4" s="1"/>
  <c r="D82" i="4"/>
  <c r="E82" i="4" s="1"/>
  <c r="F82" i="4" s="1"/>
  <c r="G82" i="4" s="1"/>
  <c r="H82" i="4" s="1"/>
  <c r="D81" i="4"/>
  <c r="E81" i="4" s="1"/>
  <c r="F81" i="4" s="1"/>
  <c r="G81" i="4" s="1"/>
  <c r="H81" i="4" s="1"/>
  <c r="D80" i="4"/>
  <c r="E80" i="4" s="1"/>
  <c r="F80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D79" i="4"/>
  <c r="E79" i="4" s="1"/>
  <c r="F79" i="4" s="1"/>
  <c r="G79" i="4" s="1"/>
  <c r="H79" i="4" s="1"/>
  <c r="D78" i="4"/>
  <c r="E78" i="4" s="1"/>
  <c r="F78" i="4" s="1"/>
  <c r="G78" i="4" s="1"/>
  <c r="H78" i="4" s="1"/>
  <c r="D77" i="4"/>
  <c r="E77" i="4" s="1"/>
  <c r="E76" i="4"/>
  <c r="F76" i="4" s="1"/>
  <c r="G76" i="4" s="1"/>
  <c r="H76" i="4" s="1"/>
  <c r="I76" i="4" s="1"/>
  <c r="J76" i="4" s="1"/>
  <c r="K76" i="4" s="1"/>
  <c r="L76" i="4" s="1"/>
  <c r="M76" i="4" s="1"/>
  <c r="N76" i="4" s="1"/>
  <c r="O76" i="4" s="1"/>
  <c r="P76" i="4" s="1"/>
  <c r="Q76" i="4" s="1"/>
  <c r="R76" i="4" s="1"/>
  <c r="S76" i="4" s="1"/>
  <c r="D70" i="4"/>
  <c r="E70" i="4" s="1"/>
  <c r="F70" i="4" s="1"/>
  <c r="G70" i="4" s="1"/>
  <c r="H70" i="4" s="1"/>
  <c r="D63" i="4"/>
  <c r="E63" i="4" s="1"/>
  <c r="F63" i="4" s="1"/>
  <c r="G63" i="4" s="1"/>
  <c r="H63" i="4" s="1"/>
  <c r="D56" i="4"/>
  <c r="E56" i="4" s="1"/>
  <c r="F56" i="4" s="1"/>
  <c r="G56" i="4" s="1"/>
  <c r="H56" i="4" s="1"/>
  <c r="D49" i="4"/>
  <c r="E49" i="4" s="1"/>
  <c r="F49" i="4" s="1"/>
  <c r="G49" i="4" s="1"/>
  <c r="H49" i="4" s="1"/>
  <c r="F52" i="3"/>
  <c r="D104" i="4" s="1"/>
  <c r="D52" i="3"/>
  <c r="D97" i="4" s="1"/>
  <c r="F38" i="3"/>
  <c r="D38" i="3"/>
  <c r="D90" i="4" l="1"/>
  <c r="F46" i="3"/>
  <c r="D83" i="4"/>
  <c r="D46" i="3"/>
  <c r="E103" i="4"/>
  <c r="F103" i="4" s="1"/>
  <c r="G103" i="4" s="1"/>
  <c r="H103" i="4" s="1"/>
  <c r="I103" i="4" s="1"/>
  <c r="J103" i="4" s="1"/>
  <c r="K103" i="4" s="1"/>
  <c r="L103" i="4" s="1"/>
  <c r="M103" i="4" s="1"/>
  <c r="N103" i="4" s="1"/>
  <c r="O103" i="4" s="1"/>
  <c r="P103" i="4" s="1"/>
  <c r="Q103" i="4" s="1"/>
  <c r="R103" i="4" s="1"/>
  <c r="S103" i="4" s="1"/>
  <c r="E96" i="4"/>
  <c r="F96" i="4" s="1"/>
  <c r="G96" i="4" s="1"/>
  <c r="H96" i="4" s="1"/>
  <c r="I96" i="4" s="1"/>
  <c r="J96" i="4" s="1"/>
  <c r="K96" i="4" s="1"/>
  <c r="L96" i="4" s="1"/>
  <c r="M96" i="4" s="1"/>
  <c r="N96" i="4" s="1"/>
  <c r="O96" i="4" s="1"/>
  <c r="P96" i="4" s="1"/>
  <c r="Q96" i="4" s="1"/>
  <c r="R96" i="4" s="1"/>
  <c r="S96" i="4" s="1"/>
  <c r="E89" i="4"/>
  <c r="F89" i="4" s="1"/>
  <c r="G89" i="4" s="1"/>
  <c r="H89" i="4" s="1"/>
  <c r="I89" i="4" s="1"/>
  <c r="J89" i="4" s="1"/>
  <c r="K89" i="4" s="1"/>
  <c r="L89" i="4" s="1"/>
  <c r="M89" i="4" s="1"/>
  <c r="N89" i="4" s="1"/>
  <c r="O89" i="4" s="1"/>
  <c r="P89" i="4" s="1"/>
  <c r="Q89" i="4" s="1"/>
  <c r="R89" i="4" s="1"/>
  <c r="S89" i="4" s="1"/>
  <c r="I82" i="4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F91" i="4"/>
  <c r="I92" i="4"/>
  <c r="J92" i="4" s="1"/>
  <c r="K92" i="4" s="1"/>
  <c r="L92" i="4" s="1"/>
  <c r="M92" i="4" s="1"/>
  <c r="N92" i="4" s="1"/>
  <c r="O92" i="4" s="1"/>
  <c r="P92" i="4" s="1"/>
  <c r="Q92" i="4" s="1"/>
  <c r="R92" i="4" s="1"/>
  <c r="S92" i="4" s="1"/>
  <c r="T92" i="4" s="1"/>
  <c r="I93" i="4"/>
  <c r="J93" i="4" s="1"/>
  <c r="K93" i="4" s="1"/>
  <c r="L93" i="4" s="1"/>
  <c r="M93" i="4" s="1"/>
  <c r="N93" i="4" s="1"/>
  <c r="O93" i="4" s="1"/>
  <c r="P93" i="4" s="1"/>
  <c r="Q93" i="4" s="1"/>
  <c r="R93" i="4" s="1"/>
  <c r="S93" i="4" s="1"/>
  <c r="I95" i="4"/>
  <c r="J95" i="4" s="1"/>
  <c r="K95" i="4" s="1"/>
  <c r="L95" i="4" s="1"/>
  <c r="M95" i="4" s="1"/>
  <c r="N95" i="4" s="1"/>
  <c r="O95" i="4" s="1"/>
  <c r="P95" i="4" s="1"/>
  <c r="Q95" i="4" s="1"/>
  <c r="R95" i="4" s="1"/>
  <c r="S95" i="4" s="1"/>
  <c r="F77" i="4"/>
  <c r="E83" i="4"/>
  <c r="I78" i="4"/>
  <c r="J78" i="4" s="1"/>
  <c r="K78" i="4" s="1"/>
  <c r="L78" i="4" s="1"/>
  <c r="M78" i="4" s="1"/>
  <c r="N78" i="4" s="1"/>
  <c r="O78" i="4" s="1"/>
  <c r="P78" i="4" s="1"/>
  <c r="Q78" i="4" s="1"/>
  <c r="R78" i="4" s="1"/>
  <c r="S78" i="4" s="1"/>
  <c r="I79" i="4"/>
  <c r="J79" i="4" s="1"/>
  <c r="K79" i="4" s="1"/>
  <c r="L79" i="4" s="1"/>
  <c r="M79" i="4" s="1"/>
  <c r="N79" i="4" s="1"/>
  <c r="O79" i="4" s="1"/>
  <c r="P79" i="4" s="1"/>
  <c r="Q79" i="4" s="1"/>
  <c r="R79" i="4" s="1"/>
  <c r="S79" i="4" s="1"/>
  <c r="I86" i="4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I99" i="4"/>
  <c r="J99" i="4" s="1"/>
  <c r="K99" i="4" s="1"/>
  <c r="L99" i="4" s="1"/>
  <c r="M99" i="4" s="1"/>
  <c r="N99" i="4" s="1"/>
  <c r="O99" i="4" s="1"/>
  <c r="P99" i="4" s="1"/>
  <c r="Q99" i="4" s="1"/>
  <c r="R99" i="4" s="1"/>
  <c r="S99" i="4" s="1"/>
  <c r="I87" i="4"/>
  <c r="J87" i="4" s="1"/>
  <c r="K87" i="4" s="1"/>
  <c r="L87" i="4" s="1"/>
  <c r="M87" i="4" s="1"/>
  <c r="N87" i="4" s="1"/>
  <c r="O87" i="4" s="1"/>
  <c r="P87" i="4" s="1"/>
  <c r="Q87" i="4" s="1"/>
  <c r="R87" i="4" s="1"/>
  <c r="S87" i="4" s="1"/>
  <c r="I88" i="4"/>
  <c r="J88" i="4" s="1"/>
  <c r="K88" i="4" s="1"/>
  <c r="L88" i="4" s="1"/>
  <c r="M88" i="4" s="1"/>
  <c r="N88" i="4" s="1"/>
  <c r="O88" i="4" s="1"/>
  <c r="P88" i="4" s="1"/>
  <c r="Q88" i="4" s="1"/>
  <c r="R88" i="4" s="1"/>
  <c r="S88" i="4" s="1"/>
  <c r="I100" i="4"/>
  <c r="J100" i="4" s="1"/>
  <c r="K100" i="4" s="1"/>
  <c r="L100" i="4" s="1"/>
  <c r="M100" i="4" s="1"/>
  <c r="N100" i="4" s="1"/>
  <c r="O100" i="4" s="1"/>
  <c r="P100" i="4" s="1"/>
  <c r="Q100" i="4" s="1"/>
  <c r="R100" i="4" s="1"/>
  <c r="S100" i="4" s="1"/>
  <c r="I101" i="4"/>
  <c r="J101" i="4" s="1"/>
  <c r="K101" i="4" s="1"/>
  <c r="L101" i="4" s="1"/>
  <c r="M101" i="4" s="1"/>
  <c r="N101" i="4" s="1"/>
  <c r="O101" i="4" s="1"/>
  <c r="P101" i="4" s="1"/>
  <c r="Q101" i="4" s="1"/>
  <c r="R101" i="4" s="1"/>
  <c r="S101" i="4" s="1"/>
  <c r="I102" i="4"/>
  <c r="J102" i="4" s="1"/>
  <c r="K102" i="4" s="1"/>
  <c r="L102" i="4" s="1"/>
  <c r="M102" i="4" s="1"/>
  <c r="N102" i="4" s="1"/>
  <c r="O102" i="4" s="1"/>
  <c r="P102" i="4" s="1"/>
  <c r="Q102" i="4" s="1"/>
  <c r="R102" i="4" s="1"/>
  <c r="S102" i="4" s="1"/>
  <c r="I81" i="4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F98" i="4"/>
  <c r="I94" i="4"/>
  <c r="J94" i="4" s="1"/>
  <c r="K94" i="4" s="1"/>
  <c r="L94" i="4" s="1"/>
  <c r="M94" i="4" s="1"/>
  <c r="N94" i="4" s="1"/>
  <c r="O94" i="4" s="1"/>
  <c r="P94" i="4" s="1"/>
  <c r="Q94" i="4" s="1"/>
  <c r="R94" i="4" s="1"/>
  <c r="S94" i="4" s="1"/>
  <c r="T80" i="4"/>
  <c r="T85" i="4"/>
  <c r="F84" i="4"/>
  <c r="I70" i="4"/>
  <c r="J70" i="4" s="1"/>
  <c r="K70" i="4" s="1"/>
  <c r="L70" i="4" s="1"/>
  <c r="M70" i="4" s="1"/>
  <c r="I63" i="4"/>
  <c r="J63" i="4" s="1"/>
  <c r="K63" i="4" s="1"/>
  <c r="L63" i="4" s="1"/>
  <c r="M63" i="4" s="1"/>
  <c r="I56" i="4"/>
  <c r="J56" i="4" s="1"/>
  <c r="K56" i="4" s="1"/>
  <c r="L56" i="4" s="1"/>
  <c r="M56" i="4" s="1"/>
  <c r="I49" i="4"/>
  <c r="J49" i="4" s="1"/>
  <c r="K49" i="4" s="1"/>
  <c r="L49" i="4" s="1"/>
  <c r="M49" i="4" s="1"/>
  <c r="T101" i="4" l="1"/>
  <c r="T100" i="4"/>
  <c r="N63" i="4"/>
  <c r="T81" i="4"/>
  <c r="T93" i="4"/>
  <c r="E97" i="4"/>
  <c r="T89" i="4"/>
  <c r="E104" i="4"/>
  <c r="T103" i="4"/>
  <c r="E90" i="4"/>
  <c r="T87" i="4"/>
  <c r="T78" i="4"/>
  <c r="G77" i="4"/>
  <c r="F83" i="4"/>
  <c r="F104" i="4"/>
  <c r="G98" i="4"/>
  <c r="T88" i="4"/>
  <c r="T95" i="4"/>
  <c r="T99" i="4"/>
  <c r="N70" i="4"/>
  <c r="T102" i="4"/>
  <c r="T86" i="4"/>
  <c r="F97" i="4"/>
  <c r="G91" i="4"/>
  <c r="T94" i="4"/>
  <c r="F90" i="4"/>
  <c r="G84" i="4"/>
  <c r="T96" i="4"/>
  <c r="T79" i="4"/>
  <c r="T82" i="4"/>
  <c r="N49" i="4"/>
  <c r="N56" i="4"/>
  <c r="G97" i="4" l="1"/>
  <c r="H91" i="4"/>
  <c r="H98" i="4"/>
  <c r="G104" i="4"/>
  <c r="H84" i="4"/>
  <c r="G90" i="4"/>
  <c r="H77" i="4"/>
  <c r="G83" i="4"/>
  <c r="H83" i="4" l="1"/>
  <c r="I77" i="4"/>
  <c r="I84" i="4"/>
  <c r="H90" i="4"/>
  <c r="I98" i="4"/>
  <c r="H104" i="4"/>
  <c r="H97" i="4"/>
  <c r="I91" i="4"/>
  <c r="I97" i="4" l="1"/>
  <c r="J91" i="4"/>
  <c r="J98" i="4"/>
  <c r="I104" i="4"/>
  <c r="J84" i="4"/>
  <c r="I90" i="4"/>
  <c r="I83" i="4"/>
  <c r="J77" i="4"/>
  <c r="K77" i="4" l="1"/>
  <c r="J83" i="4"/>
  <c r="J90" i="4"/>
  <c r="K84" i="4"/>
  <c r="J104" i="4"/>
  <c r="K98" i="4"/>
  <c r="K91" i="4"/>
  <c r="J97" i="4"/>
  <c r="K97" i="4" l="1"/>
  <c r="L91" i="4"/>
  <c r="K104" i="4"/>
  <c r="L98" i="4"/>
  <c r="L84" i="4"/>
  <c r="K90" i="4"/>
  <c r="K83" i="4"/>
  <c r="L77" i="4"/>
  <c r="L83" i="4" l="1"/>
  <c r="M77" i="4"/>
  <c r="L90" i="4"/>
  <c r="M84" i="4"/>
  <c r="L104" i="4"/>
  <c r="M98" i="4"/>
  <c r="L97" i="4"/>
  <c r="M91" i="4"/>
  <c r="M97" i="4" l="1"/>
  <c r="N91" i="4"/>
  <c r="M104" i="4"/>
  <c r="N98" i="4"/>
  <c r="N84" i="4"/>
  <c r="M90" i="4"/>
  <c r="M83" i="4"/>
  <c r="N77" i="4"/>
  <c r="N90" i="4" l="1"/>
  <c r="O84" i="4"/>
  <c r="O77" i="4"/>
  <c r="N83" i="4"/>
  <c r="N104" i="4"/>
  <c r="O98" i="4"/>
  <c r="O91" i="4"/>
  <c r="N97" i="4"/>
  <c r="P91" i="4" l="1"/>
  <c r="O97" i="4"/>
  <c r="O104" i="4"/>
  <c r="P98" i="4"/>
  <c r="P77" i="4"/>
  <c r="O83" i="4"/>
  <c r="O90" i="4"/>
  <c r="P84" i="4"/>
  <c r="Q77" i="4" l="1"/>
  <c r="P83" i="4"/>
  <c r="P90" i="4"/>
  <c r="Q84" i="4"/>
  <c r="P104" i="4"/>
  <c r="Q98" i="4"/>
  <c r="Q91" i="4"/>
  <c r="P97" i="4"/>
  <c r="R77" i="4" l="1"/>
  <c r="Q83" i="4"/>
  <c r="R91" i="4"/>
  <c r="Q97" i="4"/>
  <c r="Q104" i="4"/>
  <c r="R98" i="4"/>
  <c r="Q90" i="4"/>
  <c r="R84" i="4"/>
  <c r="R90" i="4" l="1"/>
  <c r="S84" i="4"/>
  <c r="R104" i="4"/>
  <c r="S98" i="4"/>
  <c r="S91" i="4"/>
  <c r="R97" i="4"/>
  <c r="R83" i="4"/>
  <c r="S77" i="4"/>
  <c r="S83" i="4" l="1"/>
  <c r="T83" i="4" s="1"/>
  <c r="D47" i="3" s="1"/>
  <c r="T77" i="4"/>
  <c r="S97" i="4"/>
  <c r="T97" i="4" s="1"/>
  <c r="D61" i="3" s="1"/>
  <c r="T91" i="4"/>
  <c r="S104" i="4"/>
  <c r="T104" i="4" s="1"/>
  <c r="F61" i="3" s="1"/>
  <c r="T98" i="4"/>
  <c r="S90" i="4"/>
  <c r="T90" i="4" s="1"/>
  <c r="F47" i="3" s="1"/>
  <c r="T84" i="4"/>
  <c r="F13" i="2" l="1"/>
  <c r="D13" i="2"/>
  <c r="D26" i="4"/>
  <c r="E26" i="4" s="1"/>
  <c r="F26" i="4" s="1"/>
  <c r="G26" i="4" s="1"/>
  <c r="H26" i="4" s="1"/>
  <c r="E25" i="4"/>
  <c r="F25" i="4" s="1"/>
  <c r="G25" i="4" s="1"/>
  <c r="H25" i="4" s="1"/>
  <c r="D24" i="4"/>
  <c r="E24" i="4" s="1"/>
  <c r="F24" i="4" s="1"/>
  <c r="G24" i="4" s="1"/>
  <c r="H24" i="4" s="1"/>
  <c r="D23" i="4"/>
  <c r="E23" i="4" s="1"/>
  <c r="F23" i="4" s="1"/>
  <c r="G23" i="4" s="1"/>
  <c r="H23" i="4" s="1"/>
  <c r="D22" i="4"/>
  <c r="E22" i="4" s="1"/>
  <c r="F22" i="4" s="1"/>
  <c r="G22" i="4" s="1"/>
  <c r="H22" i="4" s="1"/>
  <c r="D21" i="4"/>
  <c r="E21" i="4" s="1"/>
  <c r="F21" i="4" s="1"/>
  <c r="G21" i="4" s="1"/>
  <c r="H21" i="4" s="1"/>
  <c r="E20" i="4"/>
  <c r="F20" i="4" s="1"/>
  <c r="G20" i="4" s="1"/>
  <c r="H20" i="4" s="1"/>
  <c r="E19" i="4"/>
  <c r="F19" i="4" s="1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E44" i="4"/>
  <c r="F44" i="4" s="1"/>
  <c r="G44" i="4" s="1"/>
  <c r="H44" i="4" s="1"/>
  <c r="I44" i="4" s="1"/>
  <c r="J44" i="4" s="1"/>
  <c r="K44" i="4" s="1"/>
  <c r="L44" i="4" s="1"/>
  <c r="M44" i="4" s="1"/>
  <c r="F18" i="2"/>
  <c r="D32" i="4" s="1"/>
  <c r="E32" i="4" s="1"/>
  <c r="F32" i="4" s="1"/>
  <c r="G32" i="4" s="1"/>
  <c r="H32" i="4" s="1"/>
  <c r="D18" i="2"/>
  <c r="F9" i="2"/>
  <c r="D9" i="2"/>
  <c r="E7" i="4"/>
  <c r="F7" i="4" s="1"/>
  <c r="G7" i="4" s="1"/>
  <c r="D9" i="4"/>
  <c r="E9" i="4" s="1"/>
  <c r="E8" i="4"/>
  <c r="D12" i="4"/>
  <c r="E12" i="4" s="1"/>
  <c r="F12" i="4" s="1"/>
  <c r="G12" i="4" s="1"/>
  <c r="H12" i="4" s="1"/>
  <c r="I32" i="4" l="1"/>
  <c r="J32" i="4" s="1"/>
  <c r="K32" i="4" s="1"/>
  <c r="L32" i="4" s="1"/>
  <c r="M32" i="4" s="1"/>
  <c r="N32" i="4" s="1"/>
  <c r="O32" i="4" s="1"/>
  <c r="P32" i="4" s="1"/>
  <c r="Q32" i="4" s="1"/>
  <c r="R32" i="4" s="1"/>
  <c r="S32" i="4" s="1"/>
  <c r="T32" i="4"/>
  <c r="I25" i="4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I26" i="4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I20" i="4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I21" i="4"/>
  <c r="I22" i="4"/>
  <c r="I23" i="4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I24" i="4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H7" i="4"/>
  <c r="I7" i="4" s="1"/>
  <c r="J7" i="4" s="1"/>
  <c r="K7" i="4" s="1"/>
  <c r="L7" i="4" s="1"/>
  <c r="M7" i="4" s="1"/>
  <c r="I12" i="4"/>
  <c r="T20" i="4" l="1"/>
  <c r="J22" i="4"/>
  <c r="K22" i="4" s="1"/>
  <c r="L22" i="4" s="1"/>
  <c r="M22" i="4" s="1"/>
  <c r="N22" i="4" s="1"/>
  <c r="O22" i="4" s="1"/>
  <c r="P22" i="4" s="1"/>
  <c r="Q22" i="4" s="1"/>
  <c r="R22" i="4" s="1"/>
  <c r="S22" i="4" s="1"/>
  <c r="J21" i="4"/>
  <c r="K21" i="4" s="1"/>
  <c r="L21" i="4" s="1"/>
  <c r="M21" i="4" s="1"/>
  <c r="N21" i="4" s="1"/>
  <c r="O21" i="4" s="1"/>
  <c r="P21" i="4" s="1"/>
  <c r="Q21" i="4" s="1"/>
  <c r="R21" i="4" s="1"/>
  <c r="S21" i="4" s="1"/>
  <c r="T26" i="4"/>
  <c r="T25" i="4"/>
  <c r="T24" i="4"/>
  <c r="T23" i="4"/>
  <c r="J12" i="4"/>
  <c r="K12" i="4" s="1"/>
  <c r="L12" i="4" s="1"/>
  <c r="M12" i="4" s="1"/>
  <c r="T22" i="4" l="1"/>
  <c r="T21" i="4"/>
  <c r="N12" i="4"/>
  <c r="T27" i="4" l="1"/>
  <c r="F29" i="2"/>
  <c r="D36" i="4" s="1"/>
  <c r="E36" i="4" s="1"/>
  <c r="F36" i="4" s="1"/>
  <c r="G36" i="4" s="1"/>
  <c r="H36" i="4" s="1"/>
  <c r="F22" i="2"/>
  <c r="I36" i="4" l="1"/>
  <c r="J36" i="4" s="1"/>
  <c r="K36" i="4" s="1"/>
  <c r="L36" i="4" s="1"/>
  <c r="M36" i="4" s="1"/>
  <c r="N36" i="4" s="1"/>
  <c r="O36" i="4" s="1"/>
  <c r="P36" i="4" s="1"/>
  <c r="Q36" i="4" s="1"/>
  <c r="R36" i="4" s="1"/>
  <c r="S36" i="4" s="1"/>
  <c r="F35" i="2"/>
  <c r="F52" i="2" s="1"/>
  <c r="F24" i="2"/>
  <c r="F48" i="2" l="1"/>
  <c r="T36" i="4"/>
  <c r="F32" i="2"/>
  <c r="F50" i="2" s="1"/>
  <c r="D50" i="4"/>
  <c r="D57" i="4"/>
  <c r="D69" i="4"/>
  <c r="D68" i="4"/>
  <c r="D62" i="4"/>
  <c r="D61" i="4"/>
  <c r="D55" i="4"/>
  <c r="D54" i="4"/>
  <c r="D48" i="4"/>
  <c r="D47" i="4"/>
  <c r="D11" i="4"/>
  <c r="E11" i="4" s="1"/>
  <c r="D10" i="4"/>
  <c r="D37" i="4" l="1"/>
  <c r="E37" i="4" s="1"/>
  <c r="F37" i="4" s="1"/>
  <c r="G37" i="4" s="1"/>
  <c r="H37" i="4" s="1"/>
  <c r="E64" i="4"/>
  <c r="F64" i="4" s="1"/>
  <c r="G64" i="4" s="1"/>
  <c r="E48" i="4"/>
  <c r="F48" i="4" s="1"/>
  <c r="G48" i="4" s="1"/>
  <c r="H48" i="4" s="1"/>
  <c r="E68" i="4"/>
  <c r="F68" i="4" s="1"/>
  <c r="G68" i="4" s="1"/>
  <c r="H68" i="4" s="1"/>
  <c r="E71" i="4"/>
  <c r="F71" i="4" s="1"/>
  <c r="G71" i="4" s="1"/>
  <c r="E50" i="4"/>
  <c r="F50" i="4" s="1"/>
  <c r="G50" i="4" s="1"/>
  <c r="E10" i="4"/>
  <c r="F10" i="4" s="1"/>
  <c r="G10" i="4" s="1"/>
  <c r="E47" i="4"/>
  <c r="F47" i="4" s="1"/>
  <c r="G47" i="4" s="1"/>
  <c r="E54" i="4"/>
  <c r="F54" i="4" s="1"/>
  <c r="G54" i="4" s="1"/>
  <c r="E57" i="4"/>
  <c r="F57" i="4" s="1"/>
  <c r="G57" i="4" s="1"/>
  <c r="E55" i="4"/>
  <c r="F55" i="4" s="1"/>
  <c r="G55" i="4" s="1"/>
  <c r="E69" i="4"/>
  <c r="F69" i="4" s="1"/>
  <c r="G69" i="4" s="1"/>
  <c r="E61" i="4"/>
  <c r="F61" i="4" s="1"/>
  <c r="G61" i="4" s="1"/>
  <c r="E62" i="4"/>
  <c r="F62" i="4" s="1"/>
  <c r="G62" i="4" s="1"/>
  <c r="I37" i="4" l="1"/>
  <c r="J37" i="4" s="1"/>
  <c r="K37" i="4" s="1"/>
  <c r="L37" i="4" s="1"/>
  <c r="M37" i="4" s="1"/>
  <c r="N37" i="4" s="1"/>
  <c r="O37" i="4" s="1"/>
  <c r="P37" i="4" s="1"/>
  <c r="Q37" i="4" s="1"/>
  <c r="R37" i="4" s="1"/>
  <c r="S37" i="4" s="1"/>
  <c r="T37" i="4"/>
  <c r="T39" i="4" s="1"/>
  <c r="H62" i="4"/>
  <c r="H61" i="4"/>
  <c r="H69" i="4"/>
  <c r="H55" i="4"/>
  <c r="H57" i="4"/>
  <c r="H54" i="4"/>
  <c r="H47" i="4"/>
  <c r="H50" i="4"/>
  <c r="H71" i="4"/>
  <c r="H64" i="4"/>
  <c r="H10" i="4"/>
  <c r="I68" i="4"/>
  <c r="J68" i="4" s="1"/>
  <c r="K68" i="4" s="1"/>
  <c r="L68" i="4" s="1"/>
  <c r="M68" i="4" s="1"/>
  <c r="I48" i="4"/>
  <c r="J48" i="4" s="1"/>
  <c r="K48" i="4" s="1"/>
  <c r="L48" i="4" s="1"/>
  <c r="M48" i="4" s="1"/>
  <c r="I64" i="4" l="1"/>
  <c r="J64" i="4" s="1"/>
  <c r="K64" i="4" s="1"/>
  <c r="L64" i="4" s="1"/>
  <c r="M64" i="4" s="1"/>
  <c r="I71" i="4"/>
  <c r="J71" i="4" s="1"/>
  <c r="K71" i="4" s="1"/>
  <c r="L71" i="4" s="1"/>
  <c r="M71" i="4" s="1"/>
  <c r="I50" i="4"/>
  <c r="J50" i="4" s="1"/>
  <c r="K50" i="4" s="1"/>
  <c r="L50" i="4" s="1"/>
  <c r="M50" i="4" s="1"/>
  <c r="I61" i="4"/>
  <c r="J61" i="4" s="1"/>
  <c r="I62" i="4"/>
  <c r="N68" i="4"/>
  <c r="N48" i="4"/>
  <c r="I47" i="4"/>
  <c r="J47" i="4" s="1"/>
  <c r="K47" i="4" s="1"/>
  <c r="L47" i="4" s="1"/>
  <c r="M47" i="4" s="1"/>
  <c r="I54" i="4"/>
  <c r="J54" i="4" s="1"/>
  <c r="K54" i="4" s="1"/>
  <c r="L54" i="4" s="1"/>
  <c r="M54" i="4" s="1"/>
  <c r="I57" i="4"/>
  <c r="J57" i="4" s="1"/>
  <c r="K57" i="4" s="1"/>
  <c r="L57" i="4" s="1"/>
  <c r="M57" i="4" s="1"/>
  <c r="I55" i="4"/>
  <c r="J55" i="4" s="1"/>
  <c r="K55" i="4" s="1"/>
  <c r="L55" i="4" s="1"/>
  <c r="M55" i="4" s="1"/>
  <c r="I69" i="4"/>
  <c r="J69" i="4" s="1"/>
  <c r="K69" i="4" s="1"/>
  <c r="L69" i="4" s="1"/>
  <c r="M69" i="4" s="1"/>
  <c r="I10" i="4"/>
  <c r="J10" i="4" s="1"/>
  <c r="K10" i="4" s="1"/>
  <c r="L10" i="4" s="1"/>
  <c r="M10" i="4" s="1"/>
  <c r="N10" i="4" s="1"/>
  <c r="K61" i="4" l="1"/>
  <c r="L61" i="4" s="1"/>
  <c r="M61" i="4" s="1"/>
  <c r="N69" i="4"/>
  <c r="N55" i="4"/>
  <c r="J62" i="4"/>
  <c r="K62" i="4" s="1"/>
  <c r="L62" i="4" s="1"/>
  <c r="M62" i="4" s="1"/>
  <c r="N54" i="4"/>
  <c r="N47" i="4"/>
  <c r="N50" i="4"/>
  <c r="N71" i="4"/>
  <c r="N64" i="4"/>
  <c r="N57" i="4"/>
  <c r="D45" i="4"/>
  <c r="E45" i="4" s="1"/>
  <c r="N61" i="4" l="1"/>
  <c r="N62" i="4"/>
  <c r="D67" i="4"/>
  <c r="E67" i="4" s="1"/>
  <c r="D66" i="4"/>
  <c r="E66" i="4" s="1"/>
  <c r="D60" i="4"/>
  <c r="E60" i="4" s="1"/>
  <c r="D59" i="4"/>
  <c r="E59" i="4" s="1"/>
  <c r="D53" i="4"/>
  <c r="E53" i="4" s="1"/>
  <c r="D52" i="4"/>
  <c r="E52" i="4" s="1"/>
  <c r="D46" i="4"/>
  <c r="E46" i="4" s="1"/>
  <c r="E51" i="4" s="1"/>
  <c r="E13" i="4"/>
  <c r="D14" i="4"/>
  <c r="E14" i="4" s="1"/>
  <c r="D22" i="2"/>
  <c r="E72" i="4" l="1"/>
  <c r="E65" i="4"/>
  <c r="E58" i="4"/>
  <c r="F13" i="4"/>
  <c r="G13" i="4" s="1"/>
  <c r="H13" i="4" s="1"/>
  <c r="F8" i="4"/>
  <c r="G8" i="4" s="1"/>
  <c r="H8" i="4" s="1"/>
  <c r="F14" i="4"/>
  <c r="G14" i="4" s="1"/>
  <c r="H14" i="4" s="1"/>
  <c r="F21" i="3"/>
  <c r="F29" i="3" s="1"/>
  <c r="D21" i="3"/>
  <c r="D29" i="3" s="1"/>
  <c r="F7" i="3"/>
  <c r="F15" i="3" s="1"/>
  <c r="D7" i="3"/>
  <c r="D15" i="3" s="1"/>
  <c r="F9" i="4" l="1"/>
  <c r="G9" i="4" s="1"/>
  <c r="D51" i="4"/>
  <c r="D58" i="4"/>
  <c r="D65" i="4"/>
  <c r="D72" i="4"/>
  <c r="F46" i="4"/>
  <c r="G46" i="4" s="1"/>
  <c r="H46" i="4" s="1"/>
  <c r="F53" i="4"/>
  <c r="G53" i="4" s="1"/>
  <c r="F60" i="4"/>
  <c r="G60" i="4" s="1"/>
  <c r="H60" i="4" s="1"/>
  <c r="F11" i="4"/>
  <c r="G11" i="4" s="1"/>
  <c r="H11" i="4" s="1"/>
  <c r="I8" i="4"/>
  <c r="J8" i="4" s="1"/>
  <c r="K8" i="4" s="1"/>
  <c r="L8" i="4" s="1"/>
  <c r="M8" i="4" s="1"/>
  <c r="I14" i="4"/>
  <c r="J14" i="4" s="1"/>
  <c r="K14" i="4" s="1"/>
  <c r="L14" i="4" s="1"/>
  <c r="M14" i="4" s="1"/>
  <c r="I13" i="4"/>
  <c r="J13" i="4" s="1"/>
  <c r="K13" i="4" s="1"/>
  <c r="L13" i="4" s="1"/>
  <c r="M13" i="4" s="1"/>
  <c r="N13" i="4" l="1"/>
  <c r="H53" i="4"/>
  <c r="N14" i="4"/>
  <c r="N8" i="4"/>
  <c r="H9" i="4"/>
  <c r="I60" i="4"/>
  <c r="J60" i="4" s="1"/>
  <c r="K60" i="4" s="1"/>
  <c r="L60" i="4" s="1"/>
  <c r="M60" i="4" s="1"/>
  <c r="I46" i="4"/>
  <c r="J46" i="4" s="1"/>
  <c r="K46" i="4" s="1"/>
  <c r="L46" i="4" s="1"/>
  <c r="M46" i="4" s="1"/>
  <c r="F67" i="4"/>
  <c r="G67" i="4" s="1"/>
  <c r="H67" i="4" s="1"/>
  <c r="I11" i="4"/>
  <c r="J11" i="4" s="1"/>
  <c r="K11" i="4" s="1"/>
  <c r="L11" i="4" s="1"/>
  <c r="M11" i="4" s="1"/>
  <c r="F52" i="4"/>
  <c r="F58" i="4" s="1"/>
  <c r="F66" i="4"/>
  <c r="I53" i="4" l="1"/>
  <c r="J53" i="4" s="1"/>
  <c r="K53" i="4" s="1"/>
  <c r="L53" i="4" s="1"/>
  <c r="M53" i="4" s="1"/>
  <c r="N46" i="4"/>
  <c r="N60" i="4"/>
  <c r="F72" i="4"/>
  <c r="I9" i="4"/>
  <c r="J9" i="4" s="1"/>
  <c r="K9" i="4" s="1"/>
  <c r="L9" i="4" s="1"/>
  <c r="M9" i="4" s="1"/>
  <c r="N9" i="4" s="1"/>
  <c r="N11" i="4"/>
  <c r="I67" i="4"/>
  <c r="J67" i="4" s="1"/>
  <c r="K67" i="4" s="1"/>
  <c r="L67" i="4" s="1"/>
  <c r="M67" i="4" s="1"/>
  <c r="F45" i="4"/>
  <c r="F51" i="4" s="1"/>
  <c r="G66" i="4"/>
  <c r="G52" i="4"/>
  <c r="F59" i="4"/>
  <c r="F65" i="4" s="1"/>
  <c r="N67" i="4" l="1"/>
  <c r="N53" i="4"/>
  <c r="G58" i="4"/>
  <c r="H52" i="4"/>
  <c r="G72" i="4"/>
  <c r="H66" i="4"/>
  <c r="N15" i="4"/>
  <c r="D35" i="2" s="1"/>
  <c r="G59" i="4"/>
  <c r="G45" i="4"/>
  <c r="D52" i="2" l="1"/>
  <c r="H72" i="4"/>
  <c r="H58" i="4"/>
  <c r="G51" i="4"/>
  <c r="H45" i="4"/>
  <c r="G65" i="4"/>
  <c r="H59" i="4"/>
  <c r="I66" i="4"/>
  <c r="I52" i="4"/>
  <c r="H65" i="4" l="1"/>
  <c r="H51" i="4"/>
  <c r="J52" i="4"/>
  <c r="J58" i="4" s="1"/>
  <c r="I58" i="4"/>
  <c r="J66" i="4"/>
  <c r="J72" i="4" s="1"/>
  <c r="I72" i="4"/>
  <c r="I45" i="4"/>
  <c r="I59" i="4"/>
  <c r="K66" i="4" l="1"/>
  <c r="K72" i="4" s="1"/>
  <c r="K52" i="4"/>
  <c r="K58" i="4" s="1"/>
  <c r="J59" i="4"/>
  <c r="I65" i="4"/>
  <c r="J45" i="4"/>
  <c r="J51" i="4" s="1"/>
  <c r="I51" i="4"/>
  <c r="J65" i="4" l="1"/>
  <c r="L66" i="4"/>
  <c r="K45" i="4"/>
  <c r="K51" i="4" s="1"/>
  <c r="K59" i="4"/>
  <c r="K65" i="4" s="1"/>
  <c r="L52" i="4"/>
  <c r="D29" i="2"/>
  <c r="L58" i="4" l="1"/>
  <c r="M52" i="4"/>
  <c r="M58" i="4" s="1"/>
  <c r="L72" i="4"/>
  <c r="M66" i="4"/>
  <c r="M72" i="4" s="1"/>
  <c r="L59" i="4"/>
  <c r="L45" i="4"/>
  <c r="D24" i="2"/>
  <c r="D48" i="2" s="1"/>
  <c r="L51" i="4" l="1"/>
  <c r="M45" i="4"/>
  <c r="M51" i="4" s="1"/>
  <c r="L65" i="4"/>
  <c r="M59" i="4"/>
  <c r="M65" i="4" s="1"/>
  <c r="D32" i="2"/>
  <c r="D50" i="2" s="1"/>
  <c r="N72" i="4" l="1"/>
  <c r="N66" i="4"/>
  <c r="N58" i="4" l="1"/>
  <c r="F16" i="3" s="1"/>
  <c r="N52" i="4"/>
  <c r="F30" i="3"/>
  <c r="N65" i="4" l="1"/>
  <c r="D30" i="3" s="1"/>
  <c r="N59" i="4"/>
  <c r="N51" i="4"/>
  <c r="D16" i="3" s="1"/>
  <c r="N45" i="4"/>
</calcChain>
</file>

<file path=xl/sharedStrings.xml><?xml version="1.0" encoding="utf-8"?>
<sst xmlns="http://schemas.openxmlformats.org/spreadsheetml/2006/main" count="420" uniqueCount="191">
  <si>
    <t>Erläuterungen zum Ausfüllen der Kalkulationstabellen (siehe auch Ziffer 10.2 Bewerbungsbedingungen)</t>
  </si>
  <si>
    <t>●</t>
  </si>
  <si>
    <t>Ausgefüllt werden nur die weißen Felder - alle anderen Felder sind geschützt und dürfen nicht verändert werden</t>
  </si>
  <si>
    <t>(Unterlegt sind Felder, die Formeln enthalten und damit automatisch berechnet werden [grau] oder es handelt sich um Felder, die unausgefüllt bleiben [schwarz] - diese unterlegten Felder sind geschützt)</t>
  </si>
  <si>
    <t>Beim Eintragen der Daten empfiehlt es sich, mit der Tabulatortaste (nicht mit der Maus) zu arbeiten, die automatisch geschützte Zellen überspringt.</t>
  </si>
  <si>
    <r>
      <t xml:space="preserve">Es dürfen nur Zahlen eingegeben werden; alle weiße Felder sind auszufüllen, im Ausnahmefall (in </t>
    </r>
    <r>
      <rPr>
        <b/>
        <sz val="11"/>
        <color theme="1"/>
        <rFont val="Calibri"/>
        <family val="2"/>
        <scheme val="minor"/>
      </rPr>
      <t>Ziffer 10.2.2 der Bewerbungsbedingungen</t>
    </r>
    <r>
      <rPr>
        <sz val="11"/>
        <color theme="1"/>
        <rFont val="Calibri"/>
        <family val="2"/>
        <scheme val="minor"/>
      </rPr>
      <t xml:space="preserve"> beschrieben) können Felder leergelassen werden oder alternativ dazu mit einer Null versehen werden</t>
    </r>
  </si>
  <si>
    <t>Veränderungen in der Formatierung dürfen vom Bieter nicht vorgenommen werden</t>
  </si>
  <si>
    <t>Kopieren oder Verschieben von Zellen darf nicht vorgenommen werden</t>
  </si>
  <si>
    <t>Tabellenblätter dürfen nicht umbenannt oder verschoben werden</t>
  </si>
  <si>
    <t>Werden Fehler in den hinterlegten Formeln, unrichtigerweise geschützte Eingabefelder oder sonstige Unstimmigkeiten festgestellt, so ist der Bieter verpflichtet, die Aufgabenträger unmittelbar zu benachrichtigen</t>
  </si>
  <si>
    <t>I</t>
  </si>
  <si>
    <t>Ermittlung der Summe der
Grundansprüche</t>
  </si>
  <si>
    <t xml:space="preserve">1. </t>
  </si>
  <si>
    <t>1.1.1</t>
  </si>
  <si>
    <t>1.1.2</t>
  </si>
  <si>
    <t>Zugbegleitpersonal
(gleitend)</t>
  </si>
  <si>
    <t>1.1.3</t>
  </si>
  <si>
    <t>sonstige Personalkosten
(gleitend)</t>
  </si>
  <si>
    <t>1.1</t>
  </si>
  <si>
    <t>Personalkosten gesamt
(gleitend)</t>
  </si>
  <si>
    <t>1.2</t>
  </si>
  <si>
    <t>Fahrzeugkosten (fix)</t>
  </si>
  <si>
    <t>1.3</t>
  </si>
  <si>
    <t>1.4.1</t>
  </si>
  <si>
    <t>Sonstige Kosten
(fix)</t>
  </si>
  <si>
    <t>1.4.2</t>
  </si>
  <si>
    <t>Sonstige Kosten
(gleitend)</t>
  </si>
  <si>
    <t>1.4</t>
  </si>
  <si>
    <t xml:space="preserve">Sonstige Kosten gesamt
</t>
  </si>
  <si>
    <t>1.5</t>
  </si>
  <si>
    <t>2.</t>
  </si>
  <si>
    <t>Infrastrukturnutzungsentgelt
(nachrichtlich)</t>
  </si>
  <si>
    <t>2.1</t>
  </si>
  <si>
    <t>Infrastrukturnutzungsentgelt Trasse</t>
  </si>
  <si>
    <t>2.2</t>
  </si>
  <si>
    <t>Infrastrukturnutzungsentgelt Station</t>
  </si>
  <si>
    <t>2.3</t>
  </si>
  <si>
    <t>Summe Infrastrukturnutzungsentgelte</t>
  </si>
  <si>
    <t>3.</t>
  </si>
  <si>
    <t>Grundanspruch</t>
  </si>
  <si>
    <r>
      <t xml:space="preserve">Summe Grundanspruch
</t>
    </r>
    <r>
      <rPr>
        <sz val="12"/>
        <color theme="1"/>
        <rFont val="Arial"/>
        <family val="2"/>
      </rPr>
      <t>Summe Fahrbetreibskosten 1.5 + Summe Infrastrukturkosten 2.3</t>
    </r>
  </si>
  <si>
    <t xml:space="preserve">4. </t>
  </si>
  <si>
    <t>Wertungsrelevante Fahrbetriebskosten</t>
  </si>
  <si>
    <t>4.1</t>
  </si>
  <si>
    <r>
      <t xml:space="preserve">Summe Fahrbetriebskosten (1.5)
</t>
    </r>
    <r>
      <rPr>
        <sz val="12"/>
        <color theme="1"/>
        <rFont val="Arial"/>
        <family val="2"/>
      </rPr>
      <t>hochgerechnet auf die Vertragslaufzeit</t>
    </r>
  </si>
  <si>
    <t>5.</t>
  </si>
  <si>
    <t>Weitere Kostenbestandteile</t>
  </si>
  <si>
    <t>5.1</t>
  </si>
  <si>
    <r>
      <rPr>
        <b/>
        <sz val="12"/>
        <color theme="1"/>
        <rFont val="Arial"/>
        <family val="2"/>
      </rPr>
      <t>Budget für Einführungsmarketing (einmalig)</t>
    </r>
    <r>
      <rPr>
        <sz val="12"/>
        <color theme="1"/>
        <rFont val="Arial"/>
        <family val="2"/>
      </rPr>
      <t xml:space="preserve">
gemäß Leistungsbeschreibung Kapitel 2.6.2</t>
    </r>
  </si>
  <si>
    <t>5.2</t>
  </si>
  <si>
    <r>
      <rPr>
        <b/>
        <sz val="12"/>
        <color theme="1"/>
        <rFont val="Arial"/>
        <family val="2"/>
      </rPr>
      <t>Budget für Marketing (jährlich)</t>
    </r>
    <r>
      <rPr>
        <sz val="12"/>
        <color theme="1"/>
        <rFont val="Arial"/>
        <family val="2"/>
      </rPr>
      <t xml:space="preserve">
gemäß Leistungsbeschreibung Kapitel 2.6.2</t>
    </r>
  </si>
  <si>
    <t>5.3</t>
  </si>
  <si>
    <t>II</t>
  </si>
  <si>
    <t>Deklaratorischer Teil</t>
  </si>
  <si>
    <t>1</t>
  </si>
  <si>
    <t>ZugKm Normjahr</t>
  </si>
  <si>
    <t>2</t>
  </si>
  <si>
    <r>
      <t xml:space="preserve">Fahrbetriebskosten </t>
    </r>
    <r>
      <rPr>
        <b/>
        <u/>
        <sz val="12"/>
        <color theme="1"/>
        <rFont val="Arial"/>
        <family val="2"/>
      </rPr>
      <t>ohne</t>
    </r>
    <r>
      <rPr>
        <b/>
        <sz val="12"/>
        <color theme="1"/>
        <rFont val="Arial"/>
        <family val="2"/>
      </rPr>
      <t xml:space="preserve"> Infrastrukturkosten
</t>
    </r>
    <r>
      <rPr>
        <sz val="12"/>
        <color theme="1"/>
        <rFont val="Arial"/>
        <family val="2"/>
      </rPr>
      <t>in Euro/ZugKm</t>
    </r>
  </si>
  <si>
    <t>3</t>
  </si>
  <si>
    <r>
      <t xml:space="preserve">Fahrbetriebskosten </t>
    </r>
    <r>
      <rPr>
        <b/>
        <u/>
        <sz val="12"/>
        <color theme="1"/>
        <rFont val="Arial"/>
        <family val="2"/>
      </rPr>
      <t>mit</t>
    </r>
    <r>
      <rPr>
        <b/>
        <sz val="12"/>
        <color theme="1"/>
        <rFont val="Arial"/>
        <family val="2"/>
      </rPr>
      <t xml:space="preserve"> Infrastrukturkosten
</t>
    </r>
    <r>
      <rPr>
        <sz val="12"/>
        <color theme="1"/>
        <rFont val="Arial"/>
        <family val="2"/>
      </rPr>
      <t>in Euro/ZugKm</t>
    </r>
  </si>
  <si>
    <t>Eintragung des Bieters in die weißen Felder.</t>
  </si>
  <si>
    <t>Grau unterlegete Felder sind Ergebnisfelder.</t>
  </si>
  <si>
    <t>Baustein "echte Mehr-/Minderleistungskilometer" (ohne Infrastrukturbenutzungsentgelte) Kosten je ZugKm gemäß Teil A, Kapitel 2.1.3 Abs. 4</t>
  </si>
  <si>
    <t>i. Mehrleistung</t>
  </si>
  <si>
    <t>ii. Minderleistung</t>
  </si>
  <si>
    <t>Grundanspruch Fahrbetriebskosten</t>
  </si>
  <si>
    <t>sonstige Kosten</t>
  </si>
  <si>
    <t>1a</t>
  </si>
  <si>
    <t>Summe der Grundanspr. Baustein echte Mehr-/ Minderleistungskilometer ohne Infrastr.</t>
  </si>
  <si>
    <t>davon nicht gleitend</t>
  </si>
  <si>
    <r>
      <t>davon gleitend Personalkosten</t>
    </r>
    <r>
      <rPr>
        <vertAlign val="superscript"/>
        <sz val="12"/>
        <rFont val="Arial"/>
        <family val="2"/>
      </rPr>
      <t>1</t>
    </r>
  </si>
  <si>
    <t>1.7</t>
  </si>
  <si>
    <t>1b</t>
  </si>
  <si>
    <t>Baustein "Kapazitative Verstärkung/Verringerung" (ohne Infrastrukturbenutzungsentgelte) Kosten je Traktionskilometer gemäß Teil A, Kapitel 2.1.3 Abs. 4</t>
  </si>
  <si>
    <t>i. Verstärkung</t>
  </si>
  <si>
    <t>ii. Verringerung</t>
  </si>
  <si>
    <t>2a</t>
  </si>
  <si>
    <t>Summe der Grundanspr. Baustein "kapazitative Verstärkung/Verringerung" ohne Infrastr.</t>
  </si>
  <si>
    <r>
      <t>davon gleitend Personalkosten</t>
    </r>
    <r>
      <rPr>
        <vertAlign val="superscript"/>
        <sz val="12"/>
        <rFont val="Arial"/>
        <family val="2"/>
      </rPr>
      <t xml:space="preserve"> 1</t>
    </r>
  </si>
  <si>
    <t>2.7</t>
  </si>
  <si>
    <t>Kontrollfeld 2.3 + 2.4 + 2.5 - 2a = 0</t>
  </si>
  <si>
    <t>2b</t>
  </si>
  <si>
    <t>Eintragungen des Bieters in die weißen Felder</t>
  </si>
  <si>
    <t>Grau unterlegte Felder sind Ergebnisfelder</t>
  </si>
  <si>
    <r>
      <t xml:space="preserve">1 </t>
    </r>
    <r>
      <rPr>
        <sz val="12"/>
        <rFont val="Arial"/>
        <family val="2"/>
      </rPr>
      <t>Fortschreibung erfolgt anhand der Vorgaben gemäß Leistungsbeschreibung, Ziffer 3.2 "Personalkosten Betrieb"</t>
    </r>
  </si>
  <si>
    <t>Hochrechnung des Mindestangebotes</t>
  </si>
  <si>
    <t xml:space="preserve"> </t>
  </si>
  <si>
    <t>Basisjahr Angebot</t>
  </si>
  <si>
    <t>1. volles Betriebsjahr</t>
  </si>
  <si>
    <t>letztes Betriebsjahr</t>
  </si>
  <si>
    <t>Ziffer</t>
  </si>
  <si>
    <t>Kostenart</t>
  </si>
  <si>
    <t>Steigerung</t>
  </si>
  <si>
    <t>Summe</t>
  </si>
  <si>
    <t>Sonstige Personalkosten</t>
  </si>
  <si>
    <t>1.2 + 1.4.1</t>
  </si>
  <si>
    <t>Fixe Kosten</t>
  </si>
  <si>
    <t>Sonstige Kosten (gleitend)</t>
  </si>
  <si>
    <t>Hochrechnung der angebotenen Zu- und Abbestellpreise für ressourcenneutrale Angebotsveränderungen</t>
  </si>
  <si>
    <t>1. volles 
Betriebsjahr</t>
  </si>
  <si>
    <t>Durchschnitt Laufzeit Vertrag</t>
  </si>
  <si>
    <t>1.3 i</t>
  </si>
  <si>
    <t>nicht gleitend</t>
  </si>
  <si>
    <t>1.4 i</t>
  </si>
  <si>
    <t>Personalkosten</t>
  </si>
  <si>
    <t>Energiekosten</t>
  </si>
  <si>
    <t>1a i</t>
  </si>
  <si>
    <t>Summe der Grundanspr. Baustein echte Mehrleistungskilometer ohne Infrastr.</t>
  </si>
  <si>
    <t>1.3 ii</t>
  </si>
  <si>
    <t>1.4 ii</t>
  </si>
  <si>
    <t>1a ii</t>
  </si>
  <si>
    <t>Summe der Grundanspr. Baustein echte Minderleistungskilometer ohne Infrastr.</t>
  </si>
  <si>
    <t>2.3 i</t>
  </si>
  <si>
    <t>2.4 i</t>
  </si>
  <si>
    <t>2a i</t>
  </si>
  <si>
    <t>Summe der Grundanspr. Baustein "kapazitative Verstärkungen" ohne Infrastr.</t>
  </si>
  <si>
    <t>2.3 ii</t>
  </si>
  <si>
    <t>2.4 ii</t>
  </si>
  <si>
    <t>2a ii</t>
  </si>
  <si>
    <t>Summe der Grundanspr. Baustein "kapazitative Verringerung" ohne Infrastr.</t>
  </si>
  <si>
    <t>Grau unterlegte Felder sind Ergebnisfelder.</t>
  </si>
  <si>
    <t>Anmerkung: Werte mit 2 Stellen hinter dem Komma dargestellt.</t>
  </si>
  <si>
    <t>4</t>
  </si>
  <si>
    <t>Durchschnittlicher Grundanspruch Baustein echte Mehr-/Minderleistungskilometer je ZugKm, auf Basis der gesamten Vertragslaufzeit (bei Berücksichtigung der Preisgleitung gemäß Ziffer 20 der BB)</t>
  </si>
  <si>
    <t>Durchschnittlicher Grundanspruch Baustein kapazitative Verstärkung/Verringerung je Traktionskm, auf Basis der gesamten Vertragslaufzeit (bei Berücksichtigung der Preisgleitung gemäß Ziffer 20 der BB)</t>
  </si>
  <si>
    <t>Fahrbetriebskosten</t>
  </si>
  <si>
    <t>1.6</t>
  </si>
  <si>
    <t>davon sonstige Kosten</t>
  </si>
  <si>
    <t>Kontrollfeld 1.3 + 1.4 + 1.5 +1.6 - 1a = 0</t>
  </si>
  <si>
    <t>2.6</t>
  </si>
  <si>
    <t>Summe Fahrbetriebskosten</t>
  </si>
  <si>
    <t>1.3.1</t>
  </si>
  <si>
    <t>Strombeschaffungskosten</t>
  </si>
  <si>
    <t>1.3.2</t>
  </si>
  <si>
    <t>Stromnebenkosten</t>
  </si>
  <si>
    <t>1.5.1</t>
  </si>
  <si>
    <t>1.5.2</t>
  </si>
  <si>
    <t>davon Strombeschaffungskosten</t>
  </si>
  <si>
    <t>davon Stromnebenkosten</t>
  </si>
  <si>
    <t>2.5.1</t>
  </si>
  <si>
    <t>2.5.2</t>
  </si>
  <si>
    <t>1.5.1 i</t>
  </si>
  <si>
    <t>1.5.1 ii</t>
  </si>
  <si>
    <t>1.5.2 ii</t>
  </si>
  <si>
    <t>2.5.1 i</t>
  </si>
  <si>
    <t>2.5.2 i</t>
  </si>
  <si>
    <t>2.5.1 ii</t>
  </si>
  <si>
    <t>2.5.2 ii</t>
  </si>
  <si>
    <t>1.6 i</t>
  </si>
  <si>
    <t>1.5.2 i</t>
  </si>
  <si>
    <t>1.6 ii</t>
  </si>
  <si>
    <t>2.6 i</t>
  </si>
  <si>
    <t>2.6 ii</t>
  </si>
  <si>
    <t>Kalkulationsschema - Sauerlandnetz</t>
  </si>
  <si>
    <t>Zu- und Abbestellungen
Sauerlandnetz</t>
  </si>
  <si>
    <t>Hochrechnung auf die Vertragslaufzeit
 Sauerlandnetz</t>
  </si>
  <si>
    <t>RB52, RB53</t>
  </si>
  <si>
    <t>RE17, RE57, RB54/58</t>
  </si>
  <si>
    <t>Fahrbetriebspersonal 
ohne Zugbegleitpersonal (gleitend)</t>
  </si>
  <si>
    <t>1.3.3</t>
  </si>
  <si>
    <t>Energiekosten Diesel
(gleitend)</t>
  </si>
  <si>
    <t>Strombeschaffungskosten 
(gleitend)</t>
  </si>
  <si>
    <t>Stromnebenkosten 
(gleitend)</t>
  </si>
  <si>
    <t>Energiekosten Diesel</t>
  </si>
  <si>
    <t>1.</t>
  </si>
  <si>
    <t>1.2.1</t>
  </si>
  <si>
    <t>1.2.2</t>
  </si>
  <si>
    <t>Los 1</t>
  </si>
  <si>
    <t>1.5.3</t>
  </si>
  <si>
    <t>davon Energiekosten Diesel</t>
  </si>
  <si>
    <t>2.5.3</t>
  </si>
  <si>
    <t>Los 2</t>
  </si>
  <si>
    <t>1.5.3 i</t>
  </si>
  <si>
    <t>1.5.3 iI</t>
  </si>
  <si>
    <t>2.5.3 i</t>
  </si>
  <si>
    <t>2.5.3 ii</t>
  </si>
  <si>
    <t>Fahrbetriebspersonal + 
Zugbegleitpersonal</t>
  </si>
  <si>
    <t>1.1.1 + 
1.1.2</t>
  </si>
  <si>
    <t>davon gleitend sonstige Personalkosten</t>
  </si>
  <si>
    <t>2.4.2</t>
  </si>
  <si>
    <t>2.4.1</t>
  </si>
  <si>
    <t>3.1</t>
  </si>
  <si>
    <t xml:space="preserve">wertungsrelevante Gesamtsumme Fahrbetriebskosten hochgerechnet auf die Vertragslaufzeit </t>
  </si>
  <si>
    <r>
      <t xml:space="preserve">Budget für </t>
    </r>
    <r>
      <rPr>
        <b/>
        <sz val="12"/>
        <color theme="1"/>
        <rFont val="Arial"/>
        <family val="2"/>
      </rPr>
      <t xml:space="preserve">Fahrgastzählung und -erhebung/ 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-monitoring (p.a.)</t>
    </r>
    <r>
      <rPr>
        <sz val="12"/>
        <color theme="1"/>
        <rFont val="Arial"/>
        <family val="2"/>
      </rPr>
      <t xml:space="preserve">
gemäß Leistungsbeschreibung Kapitel 2.7.1</t>
    </r>
  </si>
  <si>
    <t>Los 2 - Option Kassel</t>
  </si>
  <si>
    <t>Summe
Los 1</t>
  </si>
  <si>
    <t>Summe
Los 2 - Option Betriebsstufe 2</t>
  </si>
  <si>
    <t>Fahrzeugkosten fix (Dieselfahrzeug)</t>
  </si>
  <si>
    <t>Fahrzeugkosten fix (BEMU-Fahrzeug)</t>
  </si>
  <si>
    <t>5</t>
  </si>
  <si>
    <t>Summe
Los 2 - Option Betriebsstufe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</si>
</sst>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"/>
    <numFmt numFmtId="165" formatCode="0.0%"/>
    <numFmt numFmtId="166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8"/>
      <name val="Calibri"/>
      <family val="2"/>
      <scheme val="minor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0"/>
      <name val="Arial"/>
      <family val="2"/>
    </font>
    <font>
      <sz val="8"/>
      <color theme="0" tint="-0.34998626667073579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i/>
      <sz val="10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name val="Arial"/>
    </font>
    <font>
      <b/>
      <sz val="12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164" fontId="5" fillId="0" borderId="11" xfId="0" applyNumberFormat="1" applyFont="1" applyBorder="1" applyAlignment="1" applyProtection="1">
      <alignment wrapText="1"/>
      <protection locked="0"/>
    </xf>
    <xf numFmtId="164" fontId="5" fillId="0" borderId="12" xfId="0" applyNumberFormat="1" applyFont="1" applyBorder="1" applyAlignment="1" applyProtection="1">
      <alignment wrapText="1"/>
      <protection locked="0"/>
    </xf>
    <xf numFmtId="164" fontId="5" fillId="0" borderId="14" xfId="0" applyNumberFormat="1" applyFont="1" applyBorder="1" applyAlignment="1" applyProtection="1">
      <alignment wrapText="1"/>
      <protection locked="0"/>
    </xf>
    <xf numFmtId="164" fontId="5" fillId="0" borderId="13" xfId="0" applyNumberFormat="1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Continuous" wrapText="1"/>
      <protection locked="0"/>
    </xf>
    <xf numFmtId="0" fontId="23" fillId="0" borderId="0" xfId="0" applyFont="1" applyAlignment="1" applyProtection="1">
      <alignment horizontal="centerContinuous"/>
      <protection locked="0"/>
    </xf>
    <xf numFmtId="0" fontId="25" fillId="0" borderId="0" xfId="0" applyFont="1" applyAlignment="1" applyProtection="1">
      <alignment horizontal="centerContinuous" wrapText="1"/>
      <protection locked="0"/>
    </xf>
    <xf numFmtId="0" fontId="5" fillId="0" borderId="0" xfId="0" applyFont="1" applyAlignment="1" applyProtection="1">
      <alignment wrapText="1"/>
      <protection locked="0"/>
    </xf>
    <xf numFmtId="0" fontId="25" fillId="0" borderId="0" xfId="0" applyFont="1" applyAlignment="1" applyProtection="1">
      <alignment wrapText="1"/>
      <protection locked="0"/>
    </xf>
    <xf numFmtId="164" fontId="5" fillId="0" borderId="0" xfId="0" applyNumberFormat="1" applyFont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29" fillId="0" borderId="0" xfId="0" applyFont="1" applyAlignment="1" applyProtection="1">
      <alignment wrapText="1"/>
      <protection locked="0"/>
    </xf>
    <xf numFmtId="164" fontId="5" fillId="2" borderId="1" xfId="0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164" fontId="5" fillId="2" borderId="11" xfId="0" applyNumberFormat="1" applyFont="1" applyFill="1" applyBorder="1" applyAlignment="1">
      <alignment wrapText="1"/>
    </xf>
    <xf numFmtId="164" fontId="5" fillId="2" borderId="14" xfId="0" applyNumberFormat="1" applyFont="1" applyFill="1" applyBorder="1" applyAlignment="1">
      <alignment wrapText="1"/>
    </xf>
    <xf numFmtId="164" fontId="5" fillId="2" borderId="13" xfId="0" applyNumberFormat="1" applyFont="1" applyFill="1" applyBorder="1" applyAlignment="1">
      <alignment wrapText="1"/>
    </xf>
    <xf numFmtId="166" fontId="5" fillId="2" borderId="1" xfId="1" applyNumberFormat="1" applyFont="1" applyFill="1" applyBorder="1" applyAlignment="1" applyProtection="1">
      <alignment wrapText="1"/>
    </xf>
    <xf numFmtId="166" fontId="29" fillId="2" borderId="1" xfId="1" applyNumberFormat="1" applyFont="1" applyFill="1" applyBorder="1" applyAlignment="1" applyProtection="1">
      <alignment wrapText="1"/>
    </xf>
    <xf numFmtId="164" fontId="29" fillId="2" borderId="1" xfId="0" applyNumberFormat="1" applyFont="1" applyFill="1" applyBorder="1" applyAlignment="1">
      <alignment wrapText="1"/>
    </xf>
    <xf numFmtId="0" fontId="29" fillId="0" borderId="0" xfId="0" applyFont="1" applyAlignment="1">
      <alignment wrapText="1"/>
    </xf>
    <xf numFmtId="0" fontId="0" fillId="0" borderId="0" xfId="0" applyProtection="1">
      <protection locked="0"/>
    </xf>
    <xf numFmtId="4" fontId="11" fillId="2" borderId="2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top" wrapText="1"/>
    </xf>
    <xf numFmtId="4" fontId="12" fillId="2" borderId="13" xfId="0" applyNumberFormat="1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3" fontId="12" fillId="0" borderId="0" xfId="0" applyNumberFormat="1" applyFont="1" applyAlignment="1">
      <alignment vertical="top" wrapText="1"/>
    </xf>
    <xf numFmtId="4" fontId="12" fillId="0" borderId="11" xfId="0" applyNumberFormat="1" applyFont="1" applyBorder="1" applyAlignment="1">
      <alignment horizontal="right" vertical="center" wrapText="1"/>
    </xf>
    <xf numFmtId="49" fontId="12" fillId="0" borderId="2" xfId="0" applyNumberFormat="1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4" fontId="12" fillId="0" borderId="12" xfId="0" applyNumberFormat="1" applyFont="1" applyBorder="1" applyAlignment="1">
      <alignment horizontal="right" vertical="center" wrapText="1"/>
    </xf>
    <xf numFmtId="49" fontId="11" fillId="0" borderId="6" xfId="0" applyNumberFormat="1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49" fontId="12" fillId="0" borderId="73" xfId="0" applyNumberFormat="1" applyFont="1" applyBorder="1" applyAlignment="1">
      <alignment vertical="top" wrapText="1"/>
    </xf>
    <xf numFmtId="0" fontId="5" fillId="0" borderId="72" xfId="0" applyFont="1" applyBorder="1" applyAlignment="1">
      <alignment vertical="top" wrapText="1"/>
    </xf>
    <xf numFmtId="4" fontId="12" fillId="0" borderId="14" xfId="0" applyNumberFormat="1" applyFont="1" applyBorder="1" applyAlignment="1">
      <alignment horizontal="right" vertical="center" wrapText="1"/>
    </xf>
    <xf numFmtId="49" fontId="12" fillId="0" borderId="4" xfId="0" applyNumberFormat="1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4" fontId="12" fillId="0" borderId="0" xfId="0" applyNumberFormat="1" applyFont="1" applyAlignment="1">
      <alignment horizontal="right" vertical="center" wrapText="1"/>
    </xf>
    <xf numFmtId="49" fontId="11" fillId="0" borderId="22" xfId="0" applyNumberFormat="1" applyFont="1" applyBorder="1" applyAlignment="1">
      <alignment vertical="top" wrapText="1"/>
    </xf>
    <xf numFmtId="4" fontId="27" fillId="0" borderId="14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top" wrapText="1"/>
    </xf>
    <xf numFmtId="49" fontId="11" fillId="0" borderId="8" xfId="0" applyNumberFormat="1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2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0" fillId="0" borderId="0" xfId="0" applyFont="1"/>
    <xf numFmtId="0" fontId="1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8" fillId="0" borderId="21" xfId="0" applyFont="1" applyBorder="1" applyAlignment="1">
      <alignment horizontal="center" wrapText="1"/>
    </xf>
    <xf numFmtId="0" fontId="18" fillId="0" borderId="6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0" fillId="0" borderId="26" xfId="0" applyNumberFormat="1" applyFont="1" applyBorder="1" applyAlignment="1">
      <alignment horizontal="left" vertical="top" wrapText="1"/>
    </xf>
    <xf numFmtId="0" fontId="20" fillId="0" borderId="27" xfId="0" applyFont="1" applyBorder="1" applyAlignment="1">
      <alignment vertical="top" wrapText="1"/>
    </xf>
    <xf numFmtId="165" fontId="0" fillId="0" borderId="28" xfId="0" applyNumberFormat="1" applyBorder="1" applyAlignment="1">
      <alignment horizontal="center" vertical="center"/>
    </xf>
    <xf numFmtId="4" fontId="0" fillId="3" borderId="29" xfId="0" applyNumberFormat="1" applyFill="1" applyBorder="1" applyAlignment="1">
      <alignment horizontal="right" vertical="center"/>
    </xf>
    <xf numFmtId="4" fontId="21" fillId="3" borderId="31" xfId="0" applyNumberFormat="1" applyFont="1" applyFill="1" applyBorder="1" applyAlignment="1">
      <alignment vertical="center"/>
    </xf>
    <xf numFmtId="4" fontId="20" fillId="2" borderId="29" xfId="0" applyNumberFormat="1" applyFont="1" applyFill="1" applyBorder="1" applyAlignment="1">
      <alignment vertical="center"/>
    </xf>
    <xf numFmtId="4" fontId="20" fillId="3" borderId="30" xfId="0" applyNumberFormat="1" applyFont="1" applyFill="1" applyBorder="1" applyAlignment="1">
      <alignment vertical="center"/>
    </xf>
    <xf numFmtId="4" fontId="20" fillId="3" borderId="62" xfId="0" applyNumberFormat="1" applyFont="1" applyFill="1" applyBorder="1" applyAlignment="1">
      <alignment vertical="center"/>
    </xf>
    <xf numFmtId="4" fontId="20" fillId="3" borderId="65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49" fontId="20" fillId="0" borderId="32" xfId="0" applyNumberFormat="1" applyFont="1" applyBorder="1" applyAlignment="1">
      <alignment horizontal="left" vertical="top"/>
    </xf>
    <xf numFmtId="0" fontId="20" fillId="0" borderId="33" xfId="0" applyFont="1" applyBorder="1" applyAlignment="1">
      <alignment vertical="top"/>
    </xf>
    <xf numFmtId="165" fontId="0" fillId="0" borderId="34" xfId="0" applyNumberFormat="1" applyBorder="1" applyAlignment="1">
      <alignment horizontal="center" vertical="center"/>
    </xf>
    <xf numFmtId="4" fontId="0" fillId="3" borderId="35" xfId="0" applyNumberFormat="1" applyFill="1" applyBorder="1" applyAlignment="1">
      <alignment horizontal="right" vertical="center"/>
    </xf>
    <xf numFmtId="4" fontId="21" fillId="3" borderId="37" xfId="0" applyNumberFormat="1" applyFont="1" applyFill="1" applyBorder="1" applyAlignment="1">
      <alignment vertical="center"/>
    </xf>
    <xf numFmtId="4" fontId="20" fillId="2" borderId="38" xfId="0" applyNumberFormat="1" applyFont="1" applyFill="1" applyBorder="1" applyAlignment="1">
      <alignment vertical="center"/>
    </xf>
    <xf numFmtId="4" fontId="20" fillId="3" borderId="36" xfId="0" applyNumberFormat="1" applyFont="1" applyFill="1" applyBorder="1" applyAlignment="1">
      <alignment vertical="center"/>
    </xf>
    <xf numFmtId="4" fontId="20" fillId="3" borderId="63" xfId="0" applyNumberFormat="1" applyFont="1" applyFill="1" applyBorder="1" applyAlignment="1">
      <alignment vertical="center"/>
    </xf>
    <xf numFmtId="4" fontId="20" fillId="3" borderId="66" xfId="0" applyNumberFormat="1" applyFont="1" applyFill="1" applyBorder="1" applyAlignment="1">
      <alignment vertical="center"/>
    </xf>
    <xf numFmtId="165" fontId="24" fillId="0" borderId="34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vertical="top" wrapText="1"/>
    </xf>
    <xf numFmtId="165" fontId="24" fillId="0" borderId="41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left" vertical="top" wrapText="1"/>
    </xf>
    <xf numFmtId="0" fontId="20" fillId="0" borderId="40" xfId="0" applyFont="1" applyBorder="1" applyAlignment="1">
      <alignment vertical="top"/>
    </xf>
    <xf numFmtId="165" fontId="0" fillId="0" borderId="41" xfId="0" applyNumberFormat="1" applyBorder="1" applyAlignment="1">
      <alignment horizontal="center" vertical="center"/>
    </xf>
    <xf numFmtId="4" fontId="0" fillId="3" borderId="42" xfId="0" applyNumberFormat="1" applyFill="1" applyBorder="1" applyAlignment="1">
      <alignment horizontal="right" vertical="center"/>
    </xf>
    <xf numFmtId="49" fontId="20" fillId="0" borderId="43" xfId="0" applyNumberFormat="1" applyFont="1" applyBorder="1" applyAlignment="1">
      <alignment horizontal="left" vertical="top"/>
    </xf>
    <xf numFmtId="0" fontId="20" fillId="0" borderId="44" xfId="0" applyFont="1" applyBorder="1" applyAlignment="1">
      <alignment vertical="top"/>
    </xf>
    <xf numFmtId="165" fontId="24" fillId="0" borderId="45" xfId="0" applyNumberFormat="1" applyFont="1" applyBorder="1" applyAlignment="1">
      <alignment horizontal="center" vertical="center"/>
    </xf>
    <xf numFmtId="4" fontId="0" fillId="3" borderId="48" xfId="0" applyNumberFormat="1" applyFill="1" applyBorder="1" applyAlignment="1">
      <alignment vertical="center"/>
    </xf>
    <xf numFmtId="4" fontId="21" fillId="3" borderId="47" xfId="0" applyNumberFormat="1" applyFont="1" applyFill="1" applyBorder="1" applyAlignment="1">
      <alignment vertical="center"/>
    </xf>
    <xf numFmtId="4" fontId="20" fillId="2" borderId="48" xfId="0" applyNumberFormat="1" applyFont="1" applyFill="1" applyBorder="1" applyAlignment="1">
      <alignment vertical="center"/>
    </xf>
    <xf numFmtId="4" fontId="20" fillId="3" borderId="46" xfId="0" applyNumberFormat="1" applyFont="1" applyFill="1" applyBorder="1" applyAlignment="1">
      <alignment vertical="center"/>
    </xf>
    <xf numFmtId="4" fontId="20" fillId="3" borderId="64" xfId="0" applyNumberFormat="1" applyFont="1" applyFill="1" applyBorder="1" applyAlignment="1">
      <alignment vertical="center"/>
    </xf>
    <xf numFmtId="4" fontId="20" fillId="3" borderId="67" xfId="0" applyNumberFormat="1" applyFont="1" applyFill="1" applyBorder="1" applyAlignment="1">
      <alignment vertical="center"/>
    </xf>
    <xf numFmtId="49" fontId="20" fillId="0" borderId="50" xfId="0" applyNumberFormat="1" applyFont="1" applyBorder="1" applyAlignment="1">
      <alignment horizontal="left" vertical="top"/>
    </xf>
    <xf numFmtId="0" fontId="20" fillId="0" borderId="50" xfId="0" applyFont="1" applyBorder="1" applyAlignment="1">
      <alignment vertical="top"/>
    </xf>
    <xf numFmtId="0" fontId="20" fillId="0" borderId="0" xfId="0" applyFont="1" applyAlignment="1">
      <alignment vertical="top"/>
    </xf>
    <xf numFmtId="4" fontId="11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0" fontId="20" fillId="0" borderId="0" xfId="0" applyFont="1" applyAlignment="1">
      <alignment horizontal="right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horizontal="left" vertical="top"/>
    </xf>
    <xf numFmtId="0" fontId="18" fillId="0" borderId="0" xfId="0" applyFont="1"/>
    <xf numFmtId="0" fontId="1" fillId="0" borderId="0" xfId="0" applyFont="1"/>
    <xf numFmtId="0" fontId="18" fillId="0" borderId="51" xfId="0" applyFont="1" applyBorder="1" applyAlignment="1">
      <alignment vertical="center"/>
    </xf>
    <xf numFmtId="0" fontId="0" fillId="0" borderId="50" xfId="0" applyBorder="1"/>
    <xf numFmtId="0" fontId="19" fillId="0" borderId="76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0" fillId="0" borderId="52" xfId="0" applyNumberFormat="1" applyBorder="1" applyAlignment="1">
      <alignment horizontal="left" vertical="top"/>
    </xf>
    <xf numFmtId="0" fontId="0" fillId="0" borderId="27" xfId="0" applyBorder="1" applyAlignment="1">
      <alignment vertical="top"/>
    </xf>
    <xf numFmtId="165" fontId="0" fillId="3" borderId="26" xfId="0" applyNumberFormat="1" applyFill="1" applyBorder="1" applyAlignment="1">
      <alignment horizontal="center" vertical="center"/>
    </xf>
    <xf numFmtId="4" fontId="21" fillId="3" borderId="30" xfId="0" applyNumberFormat="1" applyFont="1" applyFill="1" applyBorder="1" applyAlignment="1">
      <alignment vertical="center"/>
    </xf>
    <xf numFmtId="4" fontId="20" fillId="3" borderId="14" xfId="0" applyNumberFormat="1" applyFont="1" applyFill="1" applyBorder="1" applyAlignment="1">
      <alignment vertical="center"/>
    </xf>
    <xf numFmtId="4" fontId="20" fillId="3" borderId="53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right" vertical="center"/>
    </xf>
    <xf numFmtId="49" fontId="0" fillId="0" borderId="54" xfId="0" applyNumberFormat="1" applyBorder="1" applyAlignment="1">
      <alignment horizontal="left" vertical="top"/>
    </xf>
    <xf numFmtId="0" fontId="0" fillId="0" borderId="55" xfId="0" applyBorder="1" applyAlignment="1">
      <alignment vertical="top"/>
    </xf>
    <xf numFmtId="165" fontId="0" fillId="3" borderId="39" xfId="0" applyNumberFormat="1" applyFill="1" applyBorder="1" applyAlignment="1">
      <alignment horizontal="center" vertical="center"/>
    </xf>
    <xf numFmtId="4" fontId="0" fillId="3" borderId="38" xfId="0" applyNumberFormat="1" applyFill="1" applyBorder="1" applyAlignment="1">
      <alignment vertical="center"/>
    </xf>
    <xf numFmtId="4" fontId="21" fillId="3" borderId="36" xfId="0" applyNumberFormat="1" applyFont="1" applyFill="1" applyBorder="1" applyAlignment="1">
      <alignment vertical="center"/>
    </xf>
    <xf numFmtId="4" fontId="20" fillId="3" borderId="38" xfId="0" applyNumberFormat="1" applyFont="1" applyFill="1" applyBorder="1" applyAlignment="1">
      <alignment vertical="center"/>
    </xf>
    <xf numFmtId="4" fontId="20" fillId="3" borderId="37" xfId="0" applyNumberFormat="1" applyFont="1" applyFill="1" applyBorder="1" applyAlignment="1">
      <alignment vertical="center"/>
    </xf>
    <xf numFmtId="4" fontId="0" fillId="3" borderId="38" xfId="0" applyNumberFormat="1" applyFill="1" applyBorder="1" applyAlignment="1">
      <alignment horizontal="right" vertical="center"/>
    </xf>
    <xf numFmtId="0" fontId="20" fillId="0" borderId="55" xfId="0" applyFont="1" applyBorder="1" applyAlignment="1">
      <alignment vertical="top"/>
    </xf>
    <xf numFmtId="4" fontId="20" fillId="0" borderId="0" xfId="0" applyNumberFormat="1" applyFont="1" applyAlignment="1">
      <alignment horizontal="right" vertical="center"/>
    </xf>
    <xf numFmtId="49" fontId="0" fillId="0" borderId="56" xfId="0" applyNumberFormat="1" applyBorder="1" applyAlignment="1">
      <alignment horizontal="left" vertical="top"/>
    </xf>
    <xf numFmtId="4" fontId="0" fillId="3" borderId="59" xfId="0" applyNumberFormat="1" applyFill="1" applyBorder="1" applyAlignment="1">
      <alignment vertical="center"/>
    </xf>
    <xf numFmtId="4" fontId="21" fillId="3" borderId="49" xfId="0" applyNumberFormat="1" applyFont="1" applyFill="1" applyBorder="1" applyAlignment="1">
      <alignment vertical="center"/>
    </xf>
    <xf numFmtId="4" fontId="21" fillId="3" borderId="46" xfId="0" applyNumberFormat="1" applyFont="1" applyFill="1" applyBorder="1" applyAlignment="1">
      <alignment vertical="center"/>
    </xf>
    <xf numFmtId="4" fontId="20" fillId="3" borderId="59" xfId="0" applyNumberFormat="1" applyFont="1" applyFill="1" applyBorder="1" applyAlignment="1">
      <alignment vertical="center"/>
    </xf>
    <xf numFmtId="4" fontId="20" fillId="3" borderId="47" xfId="0" applyNumberFormat="1" applyFont="1" applyFill="1" applyBorder="1" applyAlignment="1">
      <alignment vertical="center"/>
    </xf>
    <xf numFmtId="4" fontId="0" fillId="3" borderId="59" xfId="0" applyNumberFormat="1" applyFill="1" applyBorder="1" applyAlignment="1">
      <alignment horizontal="right" vertical="center"/>
    </xf>
    <xf numFmtId="165" fontId="0" fillId="3" borderId="52" xfId="0" applyNumberFormat="1" applyFill="1" applyBorder="1" applyAlignment="1">
      <alignment horizontal="center" vertical="center"/>
    </xf>
    <xf numFmtId="4" fontId="0" fillId="3" borderId="29" xfId="0" applyNumberFormat="1" applyFill="1" applyBorder="1" applyAlignment="1">
      <alignment vertical="center"/>
    </xf>
    <xf numFmtId="4" fontId="21" fillId="3" borderId="71" xfId="0" applyNumberFormat="1" applyFont="1" applyFill="1" applyBorder="1" applyAlignment="1">
      <alignment vertical="center"/>
    </xf>
    <xf numFmtId="4" fontId="21" fillId="3" borderId="75" xfId="0" applyNumberFormat="1" applyFont="1" applyFill="1" applyBorder="1" applyAlignment="1">
      <alignment vertical="center"/>
    </xf>
    <xf numFmtId="4" fontId="20" fillId="3" borderId="29" xfId="0" applyNumberFormat="1" applyFont="1" applyFill="1" applyBorder="1" applyAlignment="1">
      <alignment vertical="center"/>
    </xf>
    <xf numFmtId="4" fontId="20" fillId="3" borderId="31" xfId="0" applyNumberFormat="1" applyFont="1" applyFill="1" applyBorder="1" applyAlignment="1">
      <alignment vertical="center"/>
    </xf>
    <xf numFmtId="165" fontId="0" fillId="3" borderId="54" xfId="0" applyNumberFormat="1" applyFill="1" applyBorder="1" applyAlignment="1">
      <alignment horizontal="center" vertical="center"/>
    </xf>
    <xf numFmtId="49" fontId="0" fillId="0" borderId="74" xfId="0" applyNumberFormat="1" applyBorder="1" applyAlignment="1">
      <alignment horizontal="left" vertical="top"/>
    </xf>
    <xf numFmtId="4" fontId="21" fillId="3" borderId="77" xfId="0" applyNumberFormat="1" applyFont="1" applyFill="1" applyBorder="1" applyAlignment="1">
      <alignment vertical="center"/>
    </xf>
    <xf numFmtId="4" fontId="21" fillId="3" borderId="78" xfId="0" applyNumberFormat="1" applyFont="1" applyFill="1" applyBorder="1" applyAlignment="1">
      <alignment vertical="center"/>
    </xf>
    <xf numFmtId="4" fontId="20" fillId="3" borderId="48" xfId="0" applyNumberFormat="1" applyFont="1" applyFill="1" applyBorder="1" applyAlignment="1">
      <alignment vertical="center"/>
    </xf>
    <xf numFmtId="4" fontId="20" fillId="3" borderId="79" xfId="0" applyNumberFormat="1" applyFont="1" applyFill="1" applyBorder="1" applyAlignment="1">
      <alignment vertical="center"/>
    </xf>
    <xf numFmtId="4" fontId="0" fillId="3" borderId="48" xfId="0" applyNumberFormat="1" applyFill="1" applyBorder="1" applyAlignment="1">
      <alignment horizontal="right" vertical="center"/>
    </xf>
    <xf numFmtId="0" fontId="20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Continuous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0" borderId="9" xfId="0" quotePrefix="1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2" xfId="0" quotePrefix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quotePrefix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6" fontId="5" fillId="0" borderId="6" xfId="0" quotePrefix="1" applyNumberFormat="1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16" fontId="5" fillId="0" borderId="15" xfId="0" quotePrefix="1" applyNumberFormat="1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16" fontId="5" fillId="0" borderId="4" xfId="0" quotePrefix="1" applyNumberFormat="1" applyFont="1" applyBorder="1" applyAlignment="1">
      <alignment vertical="top" wrapText="1"/>
    </xf>
    <xf numFmtId="16" fontId="5" fillId="0" borderId="0" xfId="0" quotePrefix="1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16" fontId="4" fillId="0" borderId="6" xfId="0" quotePrefix="1" applyNumberFormat="1" applyFont="1" applyBorder="1" applyAlignment="1">
      <alignment vertical="top" wrapText="1"/>
    </xf>
    <xf numFmtId="16" fontId="28" fillId="0" borderId="6" xfId="0" quotePrefix="1" applyNumberFormat="1" applyFont="1" applyBorder="1" applyAlignment="1">
      <alignment vertical="top" wrapText="1"/>
    </xf>
    <xf numFmtId="0" fontId="28" fillId="0" borderId="7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164" fontId="29" fillId="2" borderId="18" xfId="0" applyNumberFormat="1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top"/>
    </xf>
    <xf numFmtId="0" fontId="10" fillId="0" borderId="68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0" fillId="0" borderId="57" xfId="0" applyBorder="1" applyAlignment="1">
      <alignment horizontal="left" wrapText="1"/>
    </xf>
    <xf numFmtId="0" fontId="0" fillId="0" borderId="58" xfId="0" applyBorder="1" applyAlignment="1">
      <alignment horizontal="left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0379-D4D1-4E10-BF07-562FA3F0F771}">
  <dimension ref="A3:B30"/>
  <sheetViews>
    <sheetView workbookViewId="0">
      <selection activeCell="D8" sqref="D8"/>
    </sheetView>
  </sheetViews>
  <sheetFormatPr baseColWidth="10" defaultColWidth="11.453125" defaultRowHeight="14.5" x14ac:dyDescent="0.35"/>
  <cols>
    <col min="1" max="1" width="3.54296875" customWidth="1"/>
    <col min="2" max="2" width="83.81640625" customWidth="1"/>
  </cols>
  <sheetData>
    <row r="3" spans="1:2" x14ac:dyDescent="0.35">
      <c r="A3" s="3" t="s">
        <v>0</v>
      </c>
    </row>
    <row r="5" spans="1:2" ht="29" x14ac:dyDescent="0.35">
      <c r="A5" s="2" t="s">
        <v>1</v>
      </c>
      <c r="B5" s="1" t="s">
        <v>2</v>
      </c>
    </row>
    <row r="6" spans="1:2" ht="43.5" x14ac:dyDescent="0.35">
      <c r="A6" s="2"/>
      <c r="B6" s="1" t="s">
        <v>3</v>
      </c>
    </row>
    <row r="7" spans="1:2" ht="29" x14ac:dyDescent="0.35">
      <c r="A7" s="2" t="s">
        <v>1</v>
      </c>
      <c r="B7" s="1" t="s">
        <v>4</v>
      </c>
    </row>
    <row r="8" spans="1:2" ht="43.5" x14ac:dyDescent="0.35">
      <c r="A8" s="2" t="s">
        <v>1</v>
      </c>
      <c r="B8" s="1" t="s">
        <v>5</v>
      </c>
    </row>
    <row r="9" spans="1:2" x14ac:dyDescent="0.35">
      <c r="A9" s="2" t="s">
        <v>1</v>
      </c>
      <c r="B9" s="1" t="s">
        <v>6</v>
      </c>
    </row>
    <row r="10" spans="1:2" x14ac:dyDescent="0.35">
      <c r="A10" s="2" t="s">
        <v>1</v>
      </c>
      <c r="B10" s="1" t="s">
        <v>7</v>
      </c>
    </row>
    <row r="11" spans="1:2" x14ac:dyDescent="0.35">
      <c r="A11" s="2" t="s">
        <v>1</v>
      </c>
      <c r="B11" s="1" t="s">
        <v>8</v>
      </c>
    </row>
    <row r="12" spans="1:2" ht="43.5" x14ac:dyDescent="0.35">
      <c r="A12" s="2" t="s">
        <v>1</v>
      </c>
      <c r="B12" s="1" t="s">
        <v>9</v>
      </c>
    </row>
    <row r="13" spans="1:2" x14ac:dyDescent="0.35">
      <c r="B13" s="1"/>
    </row>
    <row r="14" spans="1:2" x14ac:dyDescent="0.35">
      <c r="B14" s="1"/>
    </row>
    <row r="15" spans="1:2" x14ac:dyDescent="0.35">
      <c r="B15" s="1"/>
    </row>
    <row r="16" spans="1:2" x14ac:dyDescent="0.35">
      <c r="B16" s="1"/>
    </row>
    <row r="17" spans="2:2" x14ac:dyDescent="0.35">
      <c r="B17" s="1"/>
    </row>
    <row r="18" spans="2:2" x14ac:dyDescent="0.35">
      <c r="B18" s="1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x14ac:dyDescent="0.35">
      <c r="B25" s="1"/>
    </row>
    <row r="26" spans="2:2" x14ac:dyDescent="0.35">
      <c r="B26" s="1"/>
    </row>
    <row r="27" spans="2:2" x14ac:dyDescent="0.35">
      <c r="B27" s="1"/>
    </row>
    <row r="28" spans="2:2" x14ac:dyDescent="0.35">
      <c r="B28" s="1"/>
    </row>
    <row r="29" spans="2:2" x14ac:dyDescent="0.35">
      <c r="B29" s="1"/>
    </row>
    <row r="30" spans="2:2" x14ac:dyDescent="0.35">
      <c r="B30" s="1"/>
    </row>
  </sheetData>
  <sheetProtection algorithmName="SHA-512" hashValue="+qO4kqgm4jV6HGrIfTdpHC52NqPi59SjS6VvD6NFIVrOz+YLRoysgXC0tPurrIiVbKJP6k49d/F1aJkSGVPulQ==" saltValue="wpapAtdxzidGLhHgIYHHOA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1AEE-9DCC-4342-B350-5D18AB34AC50}">
  <dimension ref="A1:I57"/>
  <sheetViews>
    <sheetView tabSelected="1" zoomScale="70" zoomScaleNormal="70" workbookViewId="0">
      <selection activeCell="D6" sqref="D6"/>
    </sheetView>
  </sheetViews>
  <sheetFormatPr baseColWidth="10" defaultColWidth="23.453125" defaultRowHeight="15.5" x14ac:dyDescent="0.35"/>
  <cols>
    <col min="1" max="1" width="11.26953125" style="179" customWidth="1"/>
    <col min="2" max="2" width="53.54296875" style="179" customWidth="1"/>
    <col min="3" max="3" width="7.7265625" style="11" customWidth="1"/>
    <col min="4" max="4" width="23.453125" style="11"/>
    <col min="5" max="5" width="6.453125" style="11" customWidth="1"/>
    <col min="6" max="6" width="26" style="11" customWidth="1"/>
    <col min="7" max="7" width="6.453125" style="11" customWidth="1"/>
    <col min="8" max="8" width="26" style="11" customWidth="1"/>
    <col min="9" max="9" width="5.81640625" style="11" customWidth="1"/>
    <col min="10" max="16384" width="23.453125" style="11"/>
  </cols>
  <sheetData>
    <row r="1" spans="1:9" ht="23" x14ac:dyDescent="0.5">
      <c r="A1" s="177" t="s">
        <v>153</v>
      </c>
      <c r="B1" s="178"/>
      <c r="C1" s="8"/>
      <c r="D1" s="9"/>
      <c r="E1" s="8"/>
      <c r="F1" s="10"/>
      <c r="G1" s="8"/>
      <c r="H1" s="10"/>
    </row>
    <row r="2" spans="1:9" ht="16" thickBot="1" x14ac:dyDescent="0.4">
      <c r="F2" s="12"/>
      <c r="H2" s="12"/>
    </row>
    <row r="3" spans="1:9" s="17" customFormat="1" ht="47" thickBot="1" x14ac:dyDescent="0.4">
      <c r="A3" s="179"/>
      <c r="B3" s="179"/>
      <c r="D3" s="202" t="s">
        <v>185</v>
      </c>
      <c r="E3" s="203"/>
      <c r="F3" s="202" t="s">
        <v>190</v>
      </c>
      <c r="G3" s="203"/>
      <c r="H3" s="202" t="s">
        <v>186</v>
      </c>
      <c r="I3" s="203"/>
    </row>
    <row r="4" spans="1:9" s="17" customFormat="1" ht="42.75" customHeight="1" x14ac:dyDescent="0.35">
      <c r="A4" s="180" t="s">
        <v>10</v>
      </c>
      <c r="B4" s="181" t="s">
        <v>11</v>
      </c>
      <c r="D4" s="17" t="s">
        <v>156</v>
      </c>
      <c r="F4" s="204" t="s">
        <v>157</v>
      </c>
      <c r="H4" s="204" t="s">
        <v>157</v>
      </c>
    </row>
    <row r="5" spans="1:9" s="17" customFormat="1" ht="25.5" customHeight="1" thickBot="1" x14ac:dyDescent="0.4">
      <c r="A5" s="182" t="s">
        <v>12</v>
      </c>
      <c r="B5" s="182" t="s">
        <v>125</v>
      </c>
      <c r="F5" s="204"/>
      <c r="H5" s="204"/>
    </row>
    <row r="6" spans="1:9" ht="31" x14ac:dyDescent="0.35">
      <c r="A6" s="183" t="s">
        <v>13</v>
      </c>
      <c r="B6" s="184" t="s">
        <v>158</v>
      </c>
      <c r="D6" s="4"/>
      <c r="F6" s="4"/>
      <c r="H6" s="4"/>
    </row>
    <row r="7" spans="1:9" ht="31" x14ac:dyDescent="0.35">
      <c r="A7" s="185" t="s">
        <v>14</v>
      </c>
      <c r="B7" s="186" t="s">
        <v>15</v>
      </c>
      <c r="D7" s="5"/>
      <c r="F7" s="5"/>
      <c r="H7" s="5"/>
    </row>
    <row r="8" spans="1:9" ht="31.5" thickBot="1" x14ac:dyDescent="0.4">
      <c r="A8" s="187" t="s">
        <v>16</v>
      </c>
      <c r="B8" s="188" t="s">
        <v>17</v>
      </c>
      <c r="D8" s="6"/>
      <c r="F8" s="6"/>
      <c r="H8" s="6"/>
    </row>
    <row r="9" spans="1:9" ht="32.25" customHeight="1" thickBot="1" x14ac:dyDescent="0.4">
      <c r="A9" s="189" t="s">
        <v>18</v>
      </c>
      <c r="B9" s="190" t="s">
        <v>19</v>
      </c>
      <c r="D9" s="16">
        <f>SUM(D6:D8)</f>
        <v>0</v>
      </c>
      <c r="E9" s="17"/>
      <c r="F9" s="16">
        <f>SUM(F6:F8)</f>
        <v>0</v>
      </c>
      <c r="G9" s="17"/>
      <c r="H9" s="16">
        <f>SUM(H6:H8)</f>
        <v>0</v>
      </c>
    </row>
    <row r="10" spans="1:9" ht="16" thickBot="1" x14ac:dyDescent="0.4">
      <c r="D10" s="13"/>
      <c r="F10" s="13"/>
      <c r="H10" s="13"/>
    </row>
    <row r="11" spans="1:9" ht="16" thickBot="1" x14ac:dyDescent="0.4">
      <c r="A11" s="191" t="s">
        <v>165</v>
      </c>
      <c r="B11" s="192" t="s">
        <v>187</v>
      </c>
      <c r="D11" s="4"/>
      <c r="F11" s="4"/>
      <c r="H11" s="4"/>
    </row>
    <row r="12" spans="1:9" ht="16" thickBot="1" x14ac:dyDescent="0.4">
      <c r="A12" s="193" t="s">
        <v>166</v>
      </c>
      <c r="B12" s="188" t="s">
        <v>188</v>
      </c>
      <c r="D12" s="4"/>
      <c r="F12" s="7"/>
      <c r="H12" s="7"/>
    </row>
    <row r="13" spans="1:9" ht="32.25" customHeight="1" thickBot="1" x14ac:dyDescent="0.4">
      <c r="A13" s="189" t="s">
        <v>20</v>
      </c>
      <c r="B13" s="190" t="s">
        <v>21</v>
      </c>
      <c r="D13" s="16">
        <f>D11+D12</f>
        <v>0</v>
      </c>
      <c r="E13" s="17"/>
      <c r="F13" s="16">
        <f>F11+F12</f>
        <v>0</v>
      </c>
      <c r="G13" s="17"/>
      <c r="H13" s="16">
        <f>H11+H12</f>
        <v>0</v>
      </c>
    </row>
    <row r="14" spans="1:9" ht="16" thickBot="1" x14ac:dyDescent="0.4">
      <c r="D14" s="13"/>
      <c r="F14" s="13"/>
      <c r="H14" s="13"/>
    </row>
    <row r="15" spans="1:9" ht="31" x14ac:dyDescent="0.35">
      <c r="A15" s="191" t="s">
        <v>131</v>
      </c>
      <c r="B15" s="192" t="s">
        <v>161</v>
      </c>
      <c r="D15" s="4"/>
      <c r="F15" s="4"/>
      <c r="H15" s="4"/>
    </row>
    <row r="16" spans="1:9" ht="31" x14ac:dyDescent="0.35">
      <c r="A16" s="185" t="s">
        <v>133</v>
      </c>
      <c r="B16" s="186" t="s">
        <v>162</v>
      </c>
      <c r="D16" s="5"/>
      <c r="F16" s="5"/>
      <c r="H16" s="5"/>
    </row>
    <row r="17" spans="1:8" ht="31.5" thickBot="1" x14ac:dyDescent="0.4">
      <c r="A17" s="193" t="s">
        <v>159</v>
      </c>
      <c r="B17" s="188" t="s">
        <v>160</v>
      </c>
      <c r="D17" s="7"/>
      <c r="F17" s="7"/>
      <c r="H17" s="7"/>
    </row>
    <row r="18" spans="1:8" ht="32.25" customHeight="1" thickBot="1" x14ac:dyDescent="0.4">
      <c r="A18" s="189" t="s">
        <v>22</v>
      </c>
      <c r="B18" s="190" t="s">
        <v>105</v>
      </c>
      <c r="D18" s="16">
        <f>D15+D16+D17</f>
        <v>0</v>
      </c>
      <c r="E18" s="17"/>
      <c r="F18" s="16">
        <f>F15+F16+F17</f>
        <v>0</v>
      </c>
      <c r="G18" s="17"/>
      <c r="H18" s="16">
        <f>H15+H16+H17</f>
        <v>0</v>
      </c>
    </row>
    <row r="19" spans="1:8" ht="16" thickBot="1" x14ac:dyDescent="0.4">
      <c r="D19" s="13"/>
      <c r="F19" s="13"/>
      <c r="H19" s="13"/>
    </row>
    <row r="20" spans="1:8" ht="31" x14ac:dyDescent="0.35">
      <c r="A20" s="191" t="s">
        <v>23</v>
      </c>
      <c r="B20" s="192" t="s">
        <v>24</v>
      </c>
      <c r="D20" s="4"/>
      <c r="F20" s="4"/>
      <c r="H20" s="4"/>
    </row>
    <row r="21" spans="1:8" ht="31.5" thickBot="1" x14ac:dyDescent="0.4">
      <c r="A21" s="193" t="s">
        <v>25</v>
      </c>
      <c r="B21" s="188" t="s">
        <v>26</v>
      </c>
      <c r="D21" s="7"/>
      <c r="F21" s="7"/>
      <c r="H21" s="7"/>
    </row>
    <row r="22" spans="1:8" ht="32.25" customHeight="1" thickBot="1" x14ac:dyDescent="0.4">
      <c r="A22" s="189" t="s">
        <v>27</v>
      </c>
      <c r="B22" s="190" t="s">
        <v>28</v>
      </c>
      <c r="D22" s="16">
        <f>SUM(D20:D21)</f>
        <v>0</v>
      </c>
      <c r="E22" s="17"/>
      <c r="F22" s="16">
        <f>SUM(F20:F21)</f>
        <v>0</v>
      </c>
      <c r="G22" s="17"/>
      <c r="H22" s="16">
        <f>SUM(H20:H21)</f>
        <v>0</v>
      </c>
    </row>
    <row r="23" spans="1:8" ht="16" thickBot="1" x14ac:dyDescent="0.4">
      <c r="D23" s="18"/>
      <c r="E23" s="17"/>
      <c r="F23" s="18"/>
      <c r="G23" s="17"/>
      <c r="H23" s="18"/>
    </row>
    <row r="24" spans="1:8" ht="32.25" customHeight="1" thickBot="1" x14ac:dyDescent="0.4">
      <c r="A24" s="189" t="s">
        <v>29</v>
      </c>
      <c r="B24" s="190" t="s">
        <v>130</v>
      </c>
      <c r="D24" s="16">
        <f>D9+D13+D18+D22</f>
        <v>0</v>
      </c>
      <c r="E24" s="17"/>
      <c r="F24" s="16">
        <f>F9+F13+F18+F22</f>
        <v>0</v>
      </c>
      <c r="G24" s="17"/>
      <c r="H24" s="16">
        <f>H9+H13+H18+H22</f>
        <v>0</v>
      </c>
    </row>
    <row r="25" spans="1:8" x14ac:dyDescent="0.35">
      <c r="A25" s="194"/>
      <c r="D25" s="13"/>
      <c r="F25" s="13"/>
      <c r="H25" s="13"/>
    </row>
    <row r="26" spans="1:8" ht="31.5" thickBot="1" x14ac:dyDescent="0.4">
      <c r="A26" s="195" t="s">
        <v>30</v>
      </c>
      <c r="B26" s="195" t="s">
        <v>31</v>
      </c>
      <c r="D26" s="13"/>
      <c r="F26" s="13"/>
      <c r="H26" s="13"/>
    </row>
    <row r="27" spans="1:8" x14ac:dyDescent="0.35">
      <c r="A27" s="191" t="s">
        <v>32</v>
      </c>
      <c r="B27" s="192" t="s">
        <v>33</v>
      </c>
      <c r="D27" s="4"/>
      <c r="F27" s="4"/>
      <c r="H27" s="4"/>
    </row>
    <row r="28" spans="1:8" ht="16" thickBot="1" x14ac:dyDescent="0.4">
      <c r="A28" s="193" t="s">
        <v>34</v>
      </c>
      <c r="B28" s="188" t="s">
        <v>35</v>
      </c>
      <c r="D28" s="7"/>
      <c r="F28" s="7"/>
      <c r="H28" s="7"/>
    </row>
    <row r="29" spans="1:8" ht="16" thickBot="1" x14ac:dyDescent="0.4">
      <c r="A29" s="189" t="s">
        <v>36</v>
      </c>
      <c r="B29" s="190" t="s">
        <v>37</v>
      </c>
      <c r="D29" s="16">
        <f>SUM(D27:D28)</f>
        <v>0</v>
      </c>
      <c r="E29" s="17"/>
      <c r="F29" s="16">
        <f>SUM(F27:F28)</f>
        <v>0</v>
      </c>
      <c r="G29" s="17"/>
      <c r="H29" s="16">
        <f>SUM(H27:H28)</f>
        <v>0</v>
      </c>
    </row>
    <row r="30" spans="1:8" x14ac:dyDescent="0.35">
      <c r="D30" s="18"/>
      <c r="E30" s="17"/>
      <c r="F30" s="18"/>
      <c r="G30" s="17"/>
      <c r="H30" s="18"/>
    </row>
    <row r="31" spans="1:8" ht="16" thickBot="1" x14ac:dyDescent="0.4">
      <c r="A31" s="179" t="s">
        <v>38</v>
      </c>
      <c r="B31" s="179" t="s">
        <v>39</v>
      </c>
      <c r="D31" s="18"/>
      <c r="E31" s="17"/>
      <c r="F31" s="18"/>
      <c r="G31" s="17"/>
      <c r="H31" s="18"/>
    </row>
    <row r="32" spans="1:8" ht="47" thickBot="1" x14ac:dyDescent="0.4">
      <c r="A32" s="189" t="s">
        <v>181</v>
      </c>
      <c r="B32" s="196" t="s">
        <v>40</v>
      </c>
      <c r="D32" s="16">
        <f>D29+D24</f>
        <v>0</v>
      </c>
      <c r="E32" s="17"/>
      <c r="F32" s="16">
        <f>F29+F24</f>
        <v>0</v>
      </c>
      <c r="G32" s="17"/>
      <c r="H32" s="16">
        <f>H29+H24</f>
        <v>0</v>
      </c>
    </row>
    <row r="33" spans="1:8" x14ac:dyDescent="0.35">
      <c r="D33" s="18"/>
      <c r="E33" s="17"/>
      <c r="F33" s="18"/>
      <c r="G33" s="17"/>
      <c r="H33" s="18"/>
    </row>
    <row r="34" spans="1:8" ht="16" thickBot="1" x14ac:dyDescent="0.4">
      <c r="A34" s="179" t="s">
        <v>41</v>
      </c>
      <c r="B34" s="179" t="s">
        <v>42</v>
      </c>
      <c r="D34" s="18"/>
      <c r="E34" s="17"/>
      <c r="F34" s="18"/>
      <c r="G34" s="17"/>
      <c r="H34" s="18"/>
    </row>
    <row r="35" spans="1:8" ht="31.5" thickBot="1" x14ac:dyDescent="0.4">
      <c r="A35" s="189" t="s">
        <v>43</v>
      </c>
      <c r="B35" s="196" t="s">
        <v>44</v>
      </c>
      <c r="D35" s="16">
        <f>Hochrechung!N15</f>
        <v>0</v>
      </c>
      <c r="E35" s="17"/>
      <c r="F35" s="16">
        <f>Hochrechung!T27</f>
        <v>0</v>
      </c>
      <c r="G35" s="17"/>
      <c r="H35" s="16">
        <f>Hochrechung!V27</f>
        <v>0</v>
      </c>
    </row>
    <row r="36" spans="1:8" x14ac:dyDescent="0.35">
      <c r="A36" s="194"/>
      <c r="B36" s="195"/>
      <c r="D36" s="13"/>
      <c r="F36" s="13"/>
      <c r="H36" s="13"/>
    </row>
    <row r="37" spans="1:8" x14ac:dyDescent="0.35">
      <c r="D37" s="13"/>
      <c r="F37" s="13"/>
      <c r="H37" s="13"/>
    </row>
    <row r="38" spans="1:8" ht="16" thickBot="1" x14ac:dyDescent="0.4">
      <c r="A38" s="179" t="s">
        <v>45</v>
      </c>
      <c r="B38" s="179" t="s">
        <v>46</v>
      </c>
      <c r="D38" s="13"/>
      <c r="F38" s="13"/>
      <c r="H38" s="13"/>
    </row>
    <row r="39" spans="1:8" ht="31.5" customHeight="1" thickBot="1" x14ac:dyDescent="0.4">
      <c r="A39" s="189" t="s">
        <v>47</v>
      </c>
      <c r="B39" s="190" t="s">
        <v>48</v>
      </c>
      <c r="D39" s="19">
        <v>80000</v>
      </c>
      <c r="E39" s="17"/>
      <c r="F39" s="19">
        <v>80000</v>
      </c>
      <c r="G39" s="17"/>
      <c r="H39" s="19">
        <f>80000+12500</f>
        <v>92500</v>
      </c>
    </row>
    <row r="40" spans="1:8" ht="31.5" thickBot="1" x14ac:dyDescent="0.4">
      <c r="A40" s="189" t="s">
        <v>49</v>
      </c>
      <c r="B40" s="190" t="s">
        <v>50</v>
      </c>
      <c r="D40" s="20">
        <v>200000</v>
      </c>
      <c r="E40" s="17"/>
      <c r="F40" s="20">
        <v>200000</v>
      </c>
      <c r="G40" s="17"/>
      <c r="H40" s="20">
        <f>200000+25000</f>
        <v>225000</v>
      </c>
    </row>
    <row r="41" spans="1:8" ht="47" thickBot="1" x14ac:dyDescent="0.4">
      <c r="A41" s="189" t="s">
        <v>51</v>
      </c>
      <c r="B41" s="190" t="s">
        <v>183</v>
      </c>
      <c r="D41" s="21">
        <f>25000+15000</f>
        <v>40000</v>
      </c>
      <c r="E41" s="17"/>
      <c r="F41" s="21">
        <f>25000+60000</f>
        <v>85000</v>
      </c>
      <c r="G41" s="17"/>
      <c r="H41" s="21">
        <f>25000+60000</f>
        <v>85000</v>
      </c>
    </row>
    <row r="42" spans="1:8" ht="16" thickBot="1" x14ac:dyDescent="0.4">
      <c r="A42" s="197"/>
      <c r="B42" s="197"/>
      <c r="C42" s="14"/>
      <c r="D42" s="14"/>
      <c r="E42" s="14"/>
      <c r="F42" s="14"/>
      <c r="G42" s="14"/>
      <c r="H42" s="14"/>
    </row>
    <row r="43" spans="1:8" ht="16" thickTop="1" x14ac:dyDescent="0.35"/>
    <row r="45" spans="1:8" ht="27" customHeight="1" thickBot="1" x14ac:dyDescent="0.4">
      <c r="A45" s="180" t="s">
        <v>52</v>
      </c>
      <c r="B45" s="181" t="s">
        <v>53</v>
      </c>
    </row>
    <row r="46" spans="1:8" ht="40" customHeight="1" thickBot="1" x14ac:dyDescent="0.4">
      <c r="A46" s="198" t="s">
        <v>54</v>
      </c>
      <c r="B46" s="196" t="s">
        <v>55</v>
      </c>
      <c r="D46" s="22">
        <v>1636487.1600000001</v>
      </c>
      <c r="E46" s="17"/>
      <c r="F46" s="23">
        <v>4236035.1859999998</v>
      </c>
      <c r="G46" s="17"/>
      <c r="H46" s="23">
        <v>4979157.5060000001</v>
      </c>
    </row>
    <row r="47" spans="1:8" ht="16" thickBot="1" x14ac:dyDescent="0.4">
      <c r="D47" s="17"/>
      <c r="E47" s="17"/>
      <c r="F47" s="17"/>
      <c r="G47" s="17"/>
      <c r="H47" s="17"/>
    </row>
    <row r="48" spans="1:8" ht="31.5" thickBot="1" x14ac:dyDescent="0.4">
      <c r="A48" s="198" t="s">
        <v>56</v>
      </c>
      <c r="B48" s="196" t="s">
        <v>57</v>
      </c>
      <c r="D48" s="16">
        <f>D24/D46</f>
        <v>0</v>
      </c>
      <c r="E48" s="17"/>
      <c r="F48" s="16">
        <f>F24/F46</f>
        <v>0</v>
      </c>
      <c r="G48" s="17"/>
      <c r="H48" s="16">
        <f>H24/H46</f>
        <v>0</v>
      </c>
    </row>
    <row r="49" spans="1:9" ht="16" thickBot="1" x14ac:dyDescent="0.4">
      <c r="D49" s="17"/>
      <c r="E49" s="17"/>
      <c r="F49" s="17"/>
      <c r="G49" s="17"/>
      <c r="H49" s="17"/>
    </row>
    <row r="50" spans="1:9" ht="31.5" thickBot="1" x14ac:dyDescent="0.4">
      <c r="A50" s="198" t="s">
        <v>58</v>
      </c>
      <c r="B50" s="196" t="s">
        <v>59</v>
      </c>
      <c r="D50" s="16">
        <f>D32/D46</f>
        <v>0</v>
      </c>
      <c r="E50" s="17"/>
      <c r="F50" s="16">
        <f>F32/F46</f>
        <v>0</v>
      </c>
      <c r="G50" s="17"/>
      <c r="H50" s="16">
        <f>H32/H46</f>
        <v>0</v>
      </c>
    </row>
    <row r="51" spans="1:9" ht="16" thickBot="1" x14ac:dyDescent="0.4">
      <c r="D51" s="17"/>
      <c r="E51" s="17"/>
      <c r="F51" s="17"/>
      <c r="G51" s="17"/>
      <c r="H51" s="17"/>
    </row>
    <row r="52" spans="1:9" ht="47" thickBot="1" x14ac:dyDescent="0.4">
      <c r="A52" s="198" t="s">
        <v>122</v>
      </c>
      <c r="B52" s="196" t="s">
        <v>182</v>
      </c>
      <c r="D52" s="16">
        <f>D35-(Grundangebot!D12*0.3)*6</f>
        <v>0</v>
      </c>
      <c r="E52" s="17"/>
      <c r="F52" s="16">
        <f>F35-(Grundangebot!F12*0.3)*12</f>
        <v>0</v>
      </c>
      <c r="G52" s="17"/>
      <c r="H52" s="16">
        <f>H35-(Grundangebot!H12*0.3)*12</f>
        <v>0</v>
      </c>
    </row>
    <row r="53" spans="1:9" ht="16" thickBot="1" x14ac:dyDescent="0.4">
      <c r="D53" s="17"/>
      <c r="E53" s="17"/>
      <c r="F53" s="17"/>
      <c r="G53" s="17"/>
      <c r="H53" s="17"/>
    </row>
    <row r="54" spans="1:9" ht="47" thickBot="1" x14ac:dyDescent="0.4">
      <c r="A54" s="199" t="s">
        <v>189</v>
      </c>
      <c r="B54" s="200" t="s">
        <v>182</v>
      </c>
      <c r="C54" s="15"/>
      <c r="D54" s="24">
        <f>D37-(Grundangebot!D14*0.3)*6</f>
        <v>0</v>
      </c>
      <c r="E54" s="25"/>
      <c r="F54" s="205">
        <f>F52*0.95+H52*0.05</f>
        <v>0</v>
      </c>
      <c r="G54" s="206"/>
      <c r="H54" s="207"/>
      <c r="I54" s="15"/>
    </row>
    <row r="56" spans="1:9" x14ac:dyDescent="0.35">
      <c r="A56" s="201" t="s">
        <v>60</v>
      </c>
    </row>
    <row r="57" spans="1:9" x14ac:dyDescent="0.35">
      <c r="A57" s="201" t="s">
        <v>61</v>
      </c>
    </row>
  </sheetData>
  <sheetProtection algorithmName="SHA-512" hashValue="E6sRjSqgUYUcEc/lcUzRHXtZReJ3KJ5l2aBOTqA0PeEFg0iaRd1//1p7pltOkvBrMBNzk6Z/RpAqc5SEW6SLeQ==" saltValue="p6i5FpJWBWz45JaIUTh1GQ==" spinCount="100000" sheet="1" objects="1" scenarios="1"/>
  <mergeCells count="1">
    <mergeCell ref="F54:H54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9EBD-0921-4286-9134-E0D992704AFA}">
  <dimension ref="A1:G70"/>
  <sheetViews>
    <sheetView zoomScale="80" zoomScaleNormal="80" workbookViewId="0">
      <selection activeCell="D8" sqref="D8"/>
    </sheetView>
  </sheetViews>
  <sheetFormatPr baseColWidth="10" defaultColWidth="11.453125" defaultRowHeight="15.5" x14ac:dyDescent="0.35"/>
  <cols>
    <col min="1" max="1" width="11" style="52" customWidth="1"/>
    <col min="2" max="2" width="57" style="28" customWidth="1"/>
    <col min="3" max="3" width="3.26953125" style="28" customWidth="1"/>
    <col min="4" max="4" width="25.7265625" style="28" customWidth="1"/>
    <col min="5" max="5" width="3.26953125" style="28" customWidth="1"/>
    <col min="6" max="6" width="25.7265625" style="28" customWidth="1"/>
    <col min="7" max="7" width="7.7265625" style="28" customWidth="1"/>
    <col min="8" max="16384" width="11.453125" style="26"/>
  </cols>
  <sheetData>
    <row r="1" spans="1:7" customFormat="1" ht="45" customHeight="1" thickBot="1" x14ac:dyDescent="0.4">
      <c r="A1" s="208" t="s">
        <v>154</v>
      </c>
      <c r="B1" s="209"/>
      <c r="C1" s="209"/>
      <c r="D1" s="209"/>
      <c r="E1" s="209"/>
      <c r="F1" s="209"/>
      <c r="G1" s="210"/>
    </row>
    <row r="2" spans="1:7" ht="18" x14ac:dyDescent="0.35">
      <c r="A2" s="31"/>
      <c r="B2" s="31"/>
      <c r="C2" s="31"/>
      <c r="D2" s="31"/>
      <c r="E2" s="31"/>
      <c r="F2" s="31"/>
      <c r="G2" s="31"/>
    </row>
    <row r="3" spans="1:7" ht="18.5" thickBot="1" x14ac:dyDescent="0.4">
      <c r="A3" s="32" t="s">
        <v>10</v>
      </c>
      <c r="B3" s="33" t="s">
        <v>167</v>
      </c>
      <c r="C3" s="31"/>
      <c r="D3" s="31"/>
      <c r="E3" s="31"/>
      <c r="F3" s="31"/>
      <c r="G3" s="31"/>
    </row>
    <row r="4" spans="1:7" ht="54.75" customHeight="1" thickBot="1" x14ac:dyDescent="0.4">
      <c r="A4" s="34" t="s">
        <v>54</v>
      </c>
      <c r="B4" s="35" t="s">
        <v>62</v>
      </c>
      <c r="D4" s="36" t="s">
        <v>63</v>
      </c>
      <c r="F4" s="36" t="s">
        <v>64</v>
      </c>
    </row>
    <row r="5" spans="1:7" x14ac:dyDescent="0.35">
      <c r="A5" s="37" t="s">
        <v>18</v>
      </c>
      <c r="B5" s="38" t="s">
        <v>65</v>
      </c>
      <c r="C5" s="39"/>
      <c r="D5" s="40"/>
      <c r="E5" s="39"/>
      <c r="F5" s="40"/>
      <c r="G5" s="39"/>
    </row>
    <row r="6" spans="1:7" ht="16" thickBot="1" x14ac:dyDescent="0.4">
      <c r="A6" s="41" t="s">
        <v>20</v>
      </c>
      <c r="B6" s="42" t="s">
        <v>66</v>
      </c>
      <c r="C6" s="43"/>
      <c r="D6" s="44"/>
      <c r="E6" s="43"/>
      <c r="F6" s="44"/>
      <c r="G6" s="43"/>
    </row>
    <row r="7" spans="1:7" ht="31.5" thickBot="1" x14ac:dyDescent="0.4">
      <c r="A7" s="45" t="s">
        <v>67</v>
      </c>
      <c r="B7" s="46" t="s">
        <v>68</v>
      </c>
      <c r="D7" s="27">
        <f>D5+D6</f>
        <v>0</v>
      </c>
      <c r="F7" s="27">
        <f>F5+F6</f>
        <v>0</v>
      </c>
    </row>
    <row r="8" spans="1:7" x14ac:dyDescent="0.35">
      <c r="A8" s="37" t="s">
        <v>22</v>
      </c>
      <c r="B8" s="38" t="s">
        <v>69</v>
      </c>
      <c r="D8" s="40"/>
      <c r="F8" s="40"/>
    </row>
    <row r="9" spans="1:7" ht="18.5" x14ac:dyDescent="0.35">
      <c r="A9" s="41" t="s">
        <v>23</v>
      </c>
      <c r="B9" s="42" t="s">
        <v>70</v>
      </c>
      <c r="D9" s="44"/>
      <c r="F9" s="44"/>
    </row>
    <row r="10" spans="1:7" x14ac:dyDescent="0.35">
      <c r="A10" s="41" t="s">
        <v>25</v>
      </c>
      <c r="B10" s="42" t="s">
        <v>178</v>
      </c>
      <c r="D10" s="44"/>
      <c r="F10" s="44"/>
    </row>
    <row r="11" spans="1:7" x14ac:dyDescent="0.35">
      <c r="A11" s="47" t="s">
        <v>135</v>
      </c>
      <c r="B11" s="48" t="s">
        <v>137</v>
      </c>
      <c r="D11" s="49"/>
      <c r="F11" s="49"/>
    </row>
    <row r="12" spans="1:7" x14ac:dyDescent="0.35">
      <c r="A12" s="47" t="s">
        <v>136</v>
      </c>
      <c r="B12" s="48" t="s">
        <v>138</v>
      </c>
      <c r="D12" s="49"/>
      <c r="F12" s="49"/>
    </row>
    <row r="13" spans="1:7" x14ac:dyDescent="0.35">
      <c r="A13" s="47" t="s">
        <v>168</v>
      </c>
      <c r="B13" s="48" t="s">
        <v>169</v>
      </c>
      <c r="D13" s="49"/>
      <c r="F13" s="49"/>
    </row>
    <row r="14" spans="1:7" x14ac:dyDescent="0.35">
      <c r="A14" s="47" t="s">
        <v>126</v>
      </c>
      <c r="B14" s="48" t="s">
        <v>127</v>
      </c>
      <c r="D14" s="49"/>
      <c r="F14" s="49"/>
    </row>
    <row r="15" spans="1:7" ht="16" thickBot="1" x14ac:dyDescent="0.4">
      <c r="A15" s="50" t="s">
        <v>71</v>
      </c>
      <c r="B15" s="51" t="s">
        <v>128</v>
      </c>
      <c r="D15" s="29">
        <f>SUM(D8:D14)-D7</f>
        <v>0</v>
      </c>
      <c r="F15" s="29">
        <f>SUM(F8:F14)-F7</f>
        <v>0</v>
      </c>
    </row>
    <row r="16" spans="1:7" ht="62.5" thickBot="1" x14ac:dyDescent="0.4">
      <c r="A16" s="45" t="s">
        <v>72</v>
      </c>
      <c r="B16" s="46" t="s">
        <v>123</v>
      </c>
      <c r="D16" s="30">
        <f>Hochrechung!N51</f>
        <v>0</v>
      </c>
      <c r="F16" s="30">
        <f>Hochrechung!N58</f>
        <v>0</v>
      </c>
    </row>
    <row r="17" spans="1:7" ht="16" thickBot="1" x14ac:dyDescent="0.4">
      <c r="D17" s="53"/>
      <c r="F17" s="53"/>
    </row>
    <row r="18" spans="1:7" ht="62.5" thickBot="1" x14ac:dyDescent="0.4">
      <c r="A18" s="34" t="s">
        <v>56</v>
      </c>
      <c r="B18" s="35" t="s">
        <v>73</v>
      </c>
      <c r="D18" s="36" t="s">
        <v>74</v>
      </c>
      <c r="F18" s="36" t="s">
        <v>75</v>
      </c>
    </row>
    <row r="19" spans="1:7" x14ac:dyDescent="0.35">
      <c r="A19" s="37" t="s">
        <v>32</v>
      </c>
      <c r="B19" s="38" t="s">
        <v>65</v>
      </c>
      <c r="C19" s="39"/>
      <c r="D19" s="40"/>
      <c r="E19" s="39"/>
      <c r="F19" s="40"/>
      <c r="G19" s="39"/>
    </row>
    <row r="20" spans="1:7" ht="16" thickBot="1" x14ac:dyDescent="0.4">
      <c r="A20" s="41" t="s">
        <v>34</v>
      </c>
      <c r="B20" s="42" t="s">
        <v>66</v>
      </c>
      <c r="C20" s="43"/>
      <c r="D20" s="44"/>
      <c r="E20" s="43"/>
      <c r="F20" s="44"/>
      <c r="G20" s="43"/>
    </row>
    <row r="21" spans="1:7" ht="37.5" customHeight="1" thickBot="1" x14ac:dyDescent="0.4">
      <c r="A21" s="54" t="s">
        <v>76</v>
      </c>
      <c r="B21" s="46" t="s">
        <v>77</v>
      </c>
      <c r="D21" s="27">
        <f>D19+D20</f>
        <v>0</v>
      </c>
      <c r="F21" s="27">
        <f>F19+F20</f>
        <v>0</v>
      </c>
    </row>
    <row r="22" spans="1:7" x14ac:dyDescent="0.35">
      <c r="A22" s="37" t="s">
        <v>36</v>
      </c>
      <c r="B22" s="38" t="s">
        <v>69</v>
      </c>
      <c r="D22" s="40"/>
      <c r="F22" s="40"/>
    </row>
    <row r="23" spans="1:7" ht="18.5" x14ac:dyDescent="0.35">
      <c r="A23" s="41" t="s">
        <v>180</v>
      </c>
      <c r="B23" s="42" t="s">
        <v>78</v>
      </c>
      <c r="D23" s="44"/>
      <c r="F23" s="44"/>
    </row>
    <row r="24" spans="1:7" x14ac:dyDescent="0.35">
      <c r="A24" s="41" t="s">
        <v>179</v>
      </c>
      <c r="B24" s="42" t="s">
        <v>178</v>
      </c>
      <c r="D24" s="44"/>
      <c r="F24" s="44"/>
    </row>
    <row r="25" spans="1:7" x14ac:dyDescent="0.35">
      <c r="A25" s="47" t="s">
        <v>139</v>
      </c>
      <c r="B25" s="48" t="s">
        <v>137</v>
      </c>
      <c r="D25" s="49"/>
      <c r="F25" s="49"/>
    </row>
    <row r="26" spans="1:7" x14ac:dyDescent="0.35">
      <c r="A26" s="47" t="s">
        <v>140</v>
      </c>
      <c r="B26" s="48" t="s">
        <v>138</v>
      </c>
      <c r="D26" s="49"/>
      <c r="F26" s="49"/>
    </row>
    <row r="27" spans="1:7" x14ac:dyDescent="0.35">
      <c r="A27" s="47" t="s">
        <v>170</v>
      </c>
      <c r="B27" s="48" t="s">
        <v>169</v>
      </c>
      <c r="D27" s="49"/>
      <c r="F27" s="49"/>
    </row>
    <row r="28" spans="1:7" x14ac:dyDescent="0.35">
      <c r="A28" s="41" t="s">
        <v>129</v>
      </c>
      <c r="B28" s="48" t="s">
        <v>127</v>
      </c>
      <c r="D28" s="55"/>
      <c r="E28" s="56"/>
      <c r="F28" s="55"/>
    </row>
    <row r="29" spans="1:7" ht="16" thickBot="1" x14ac:dyDescent="0.4">
      <c r="A29" s="41" t="s">
        <v>79</v>
      </c>
      <c r="B29" s="51" t="s">
        <v>80</v>
      </c>
      <c r="D29" s="29">
        <f>SUM(D22:D28)-D21</f>
        <v>0</v>
      </c>
      <c r="F29" s="29">
        <f>SUM(F22:F28)-F21</f>
        <v>0</v>
      </c>
    </row>
    <row r="30" spans="1:7" ht="78" thickBot="1" x14ac:dyDescent="0.4">
      <c r="A30" s="45" t="s">
        <v>81</v>
      </c>
      <c r="B30" s="46" t="s">
        <v>124</v>
      </c>
      <c r="D30" s="30">
        <f>Hochrechung!N65</f>
        <v>0</v>
      </c>
      <c r="F30" s="30">
        <f>Hochrechung!N72</f>
        <v>0</v>
      </c>
    </row>
    <row r="34" spans="1:7" ht="18.5" thickBot="1" x14ac:dyDescent="0.4">
      <c r="A34" s="32" t="s">
        <v>52</v>
      </c>
      <c r="B34" s="33" t="s">
        <v>171</v>
      </c>
      <c r="C34" s="31"/>
      <c r="D34" s="31"/>
      <c r="E34" s="31"/>
      <c r="F34" s="31"/>
      <c r="G34" s="31"/>
    </row>
    <row r="35" spans="1:7" ht="54.75" customHeight="1" thickBot="1" x14ac:dyDescent="0.4">
      <c r="A35" s="57" t="s">
        <v>54</v>
      </c>
      <c r="B35" s="58" t="s">
        <v>62</v>
      </c>
      <c r="D35" s="36" t="s">
        <v>63</v>
      </c>
      <c r="F35" s="36" t="s">
        <v>64</v>
      </c>
    </row>
    <row r="36" spans="1:7" x14ac:dyDescent="0.35">
      <c r="A36" s="37" t="s">
        <v>18</v>
      </c>
      <c r="B36" s="38" t="s">
        <v>65</v>
      </c>
      <c r="C36" s="39"/>
      <c r="D36" s="40"/>
      <c r="E36" s="39"/>
      <c r="F36" s="40"/>
      <c r="G36" s="39"/>
    </row>
    <row r="37" spans="1:7" ht="16" thickBot="1" x14ac:dyDescent="0.4">
      <c r="A37" s="41" t="s">
        <v>20</v>
      </c>
      <c r="B37" s="42" t="s">
        <v>66</v>
      </c>
      <c r="C37" s="43"/>
      <c r="D37" s="44"/>
      <c r="E37" s="43"/>
      <c r="F37" s="44"/>
      <c r="G37" s="43"/>
    </row>
    <row r="38" spans="1:7" ht="31.5" thickBot="1" x14ac:dyDescent="0.4">
      <c r="A38" s="45" t="s">
        <v>67</v>
      </c>
      <c r="B38" s="46" t="s">
        <v>68</v>
      </c>
      <c r="D38" s="27">
        <f>D36+D37</f>
        <v>0</v>
      </c>
      <c r="F38" s="27">
        <f>F36+F37</f>
        <v>0</v>
      </c>
    </row>
    <row r="39" spans="1:7" x14ac:dyDescent="0.35">
      <c r="A39" s="37" t="s">
        <v>22</v>
      </c>
      <c r="B39" s="38" t="s">
        <v>69</v>
      </c>
      <c r="D39" s="40"/>
      <c r="F39" s="40"/>
    </row>
    <row r="40" spans="1:7" ht="18.5" x14ac:dyDescent="0.35">
      <c r="A40" s="41" t="s">
        <v>23</v>
      </c>
      <c r="B40" s="42" t="s">
        <v>70</v>
      </c>
      <c r="D40" s="44"/>
      <c r="F40" s="44"/>
    </row>
    <row r="41" spans="1:7" x14ac:dyDescent="0.35">
      <c r="A41" s="41" t="s">
        <v>25</v>
      </c>
      <c r="B41" s="42" t="s">
        <v>178</v>
      </c>
      <c r="D41" s="44"/>
      <c r="F41" s="44"/>
    </row>
    <row r="42" spans="1:7" x14ac:dyDescent="0.35">
      <c r="A42" s="47" t="s">
        <v>135</v>
      </c>
      <c r="B42" s="48" t="s">
        <v>137</v>
      </c>
      <c r="D42" s="49"/>
      <c r="F42" s="49"/>
    </row>
    <row r="43" spans="1:7" x14ac:dyDescent="0.35">
      <c r="A43" s="47" t="s">
        <v>136</v>
      </c>
      <c r="B43" s="48" t="s">
        <v>138</v>
      </c>
      <c r="D43" s="49"/>
      <c r="F43" s="49"/>
    </row>
    <row r="44" spans="1:7" x14ac:dyDescent="0.35">
      <c r="A44" s="47" t="s">
        <v>168</v>
      </c>
      <c r="B44" s="48" t="s">
        <v>169</v>
      </c>
      <c r="D44" s="49"/>
      <c r="F44" s="49"/>
    </row>
    <row r="45" spans="1:7" x14ac:dyDescent="0.35">
      <c r="A45" s="47" t="s">
        <v>126</v>
      </c>
      <c r="B45" s="48" t="s">
        <v>127</v>
      </c>
      <c r="D45" s="49"/>
      <c r="F45" s="49"/>
    </row>
    <row r="46" spans="1:7" ht="16" thickBot="1" x14ac:dyDescent="0.4">
      <c r="A46" s="50" t="s">
        <v>71</v>
      </c>
      <c r="B46" s="51" t="s">
        <v>128</v>
      </c>
      <c r="D46" s="29">
        <f>SUM(D39:D45)-D38</f>
        <v>0</v>
      </c>
      <c r="F46" s="29">
        <f>SUM(F39:F45)-F38</f>
        <v>0</v>
      </c>
    </row>
    <row r="47" spans="1:7" ht="62.5" thickBot="1" x14ac:dyDescent="0.4">
      <c r="A47" s="45" t="s">
        <v>72</v>
      </c>
      <c r="B47" s="46" t="s">
        <v>123</v>
      </c>
      <c r="D47" s="30">
        <f>Hochrechung!T83</f>
        <v>0</v>
      </c>
      <c r="F47" s="30">
        <f>Hochrechung!T90</f>
        <v>0</v>
      </c>
    </row>
    <row r="48" spans="1:7" ht="16" thickBot="1" x14ac:dyDescent="0.4">
      <c r="D48" s="53"/>
      <c r="F48" s="53"/>
    </row>
    <row r="49" spans="1:7" ht="62.5" thickBot="1" x14ac:dyDescent="0.4">
      <c r="A49" s="57" t="s">
        <v>56</v>
      </c>
      <c r="B49" s="58" t="s">
        <v>73</v>
      </c>
      <c r="D49" s="36" t="s">
        <v>74</v>
      </c>
      <c r="F49" s="36" t="s">
        <v>75</v>
      </c>
    </row>
    <row r="50" spans="1:7" x14ac:dyDescent="0.35">
      <c r="A50" s="37" t="s">
        <v>32</v>
      </c>
      <c r="B50" s="38" t="s">
        <v>65</v>
      </c>
      <c r="C50" s="39"/>
      <c r="D50" s="40"/>
      <c r="E50" s="39"/>
      <c r="F50" s="40"/>
      <c r="G50" s="39"/>
    </row>
    <row r="51" spans="1:7" ht="16" thickBot="1" x14ac:dyDescent="0.4">
      <c r="A51" s="41" t="s">
        <v>34</v>
      </c>
      <c r="B51" s="42" t="s">
        <v>66</v>
      </c>
      <c r="C51" s="43"/>
      <c r="D51" s="44"/>
      <c r="E51" s="43"/>
      <c r="F51" s="44"/>
      <c r="G51" s="43"/>
    </row>
    <row r="52" spans="1:7" ht="37.5" customHeight="1" thickBot="1" x14ac:dyDescent="0.4">
      <c r="A52" s="54" t="s">
        <v>76</v>
      </c>
      <c r="B52" s="46" t="s">
        <v>77</v>
      </c>
      <c r="D52" s="27">
        <f>D50+D51</f>
        <v>0</v>
      </c>
      <c r="F52" s="27">
        <f>F50+F51</f>
        <v>0</v>
      </c>
    </row>
    <row r="53" spans="1:7" x14ac:dyDescent="0.35">
      <c r="A53" s="37" t="s">
        <v>36</v>
      </c>
      <c r="B53" s="38" t="s">
        <v>69</v>
      </c>
      <c r="D53" s="40"/>
      <c r="F53" s="40"/>
    </row>
    <row r="54" spans="1:7" ht="18.5" x14ac:dyDescent="0.35">
      <c r="A54" s="41" t="s">
        <v>180</v>
      </c>
      <c r="B54" s="42" t="s">
        <v>78</v>
      </c>
      <c r="D54" s="44"/>
      <c r="F54" s="44"/>
    </row>
    <row r="55" spans="1:7" x14ac:dyDescent="0.35">
      <c r="A55" s="41" t="s">
        <v>179</v>
      </c>
      <c r="B55" s="42" t="s">
        <v>178</v>
      </c>
      <c r="D55" s="44"/>
      <c r="F55" s="44"/>
    </row>
    <row r="56" spans="1:7" x14ac:dyDescent="0.35">
      <c r="A56" s="47" t="s">
        <v>139</v>
      </c>
      <c r="B56" s="48" t="s">
        <v>137</v>
      </c>
      <c r="D56" s="49"/>
      <c r="F56" s="49"/>
    </row>
    <row r="57" spans="1:7" x14ac:dyDescent="0.35">
      <c r="A57" s="47" t="s">
        <v>140</v>
      </c>
      <c r="B57" s="48" t="s">
        <v>138</v>
      </c>
      <c r="D57" s="49"/>
      <c r="F57" s="49"/>
    </row>
    <row r="58" spans="1:7" x14ac:dyDescent="0.35">
      <c r="A58" s="47" t="s">
        <v>170</v>
      </c>
      <c r="B58" s="48" t="s">
        <v>169</v>
      </c>
      <c r="D58" s="49"/>
      <c r="F58" s="49"/>
    </row>
    <row r="59" spans="1:7" x14ac:dyDescent="0.35">
      <c r="A59" s="41" t="s">
        <v>129</v>
      </c>
      <c r="B59" s="48" t="s">
        <v>127</v>
      </c>
      <c r="D59" s="49"/>
      <c r="F59" s="49"/>
    </row>
    <row r="60" spans="1:7" ht="16" thickBot="1" x14ac:dyDescent="0.4">
      <c r="A60" s="41" t="s">
        <v>79</v>
      </c>
      <c r="B60" s="51" t="s">
        <v>80</v>
      </c>
      <c r="D60" s="29">
        <f>SUM(D53:D59)-D52</f>
        <v>0</v>
      </c>
      <c r="F60" s="29">
        <f>SUM(F53:F59)-F52</f>
        <v>0</v>
      </c>
    </row>
    <row r="61" spans="1:7" ht="78" thickBot="1" x14ac:dyDescent="0.4">
      <c r="A61" s="45" t="s">
        <v>81</v>
      </c>
      <c r="B61" s="46" t="s">
        <v>124</v>
      </c>
      <c r="D61" s="30">
        <f>Hochrechung!T97</f>
        <v>0</v>
      </c>
      <c r="F61" s="30">
        <f>Hochrechung!T104</f>
        <v>0</v>
      </c>
    </row>
    <row r="64" spans="1:7" x14ac:dyDescent="0.35">
      <c r="A64" s="59" t="s">
        <v>82</v>
      </c>
    </row>
    <row r="65" spans="1:6" x14ac:dyDescent="0.35">
      <c r="A65" s="59" t="s">
        <v>83</v>
      </c>
    </row>
    <row r="66" spans="1:6" ht="18.5" x14ac:dyDescent="0.35">
      <c r="A66" s="211" t="s">
        <v>84</v>
      </c>
      <c r="B66" s="211"/>
      <c r="C66" s="211"/>
      <c r="D66" s="211"/>
      <c r="E66" s="211"/>
      <c r="F66" s="211"/>
    </row>
    <row r="69" spans="1:6" x14ac:dyDescent="0.35">
      <c r="D69" s="60"/>
    </row>
    <row r="70" spans="1:6" x14ac:dyDescent="0.35">
      <c r="D70" s="61"/>
    </row>
  </sheetData>
  <sheetProtection algorithmName="SHA-512" hashValue="lg8Lr8UaQQM8LkHhhfiMpYTS9YvYK1VqTpK0Dl6ZQZ8+3NULDpoeAK7XQI/xMgGzzIn7i6AzuW0bNGDYeqheww==" saltValue="t0RapBdEvT1lmIAQA09+wg==" spinCount="100000" sheet="1" objects="1" scenarios="1"/>
  <mergeCells count="2">
    <mergeCell ref="A1:G1"/>
    <mergeCell ref="A66:F6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4CF2-25AB-4C94-B274-851D41AA7B67}">
  <dimension ref="A1:AF108"/>
  <sheetViews>
    <sheetView zoomScale="80" zoomScaleNormal="80" workbookViewId="0">
      <selection activeCell="E5" sqref="E5"/>
    </sheetView>
  </sheetViews>
  <sheetFormatPr baseColWidth="10" defaultColWidth="11.453125" defaultRowHeight="14.5" x14ac:dyDescent="0.35"/>
  <cols>
    <col min="1" max="1" width="7.1796875" customWidth="1"/>
    <col min="2" max="2" width="34" customWidth="1"/>
    <col min="3" max="3" width="14.26953125" customWidth="1"/>
    <col min="4" max="4" width="15.453125" customWidth="1"/>
    <col min="5" max="12" width="13.54296875" bestFit="1" customWidth="1"/>
    <col min="13" max="13" width="13.453125" bestFit="1" customWidth="1"/>
    <col min="14" max="14" width="15.81640625" customWidth="1"/>
    <col min="15" max="15" width="17.1796875" customWidth="1"/>
    <col min="16" max="18" width="12.453125" customWidth="1"/>
    <col min="19" max="19" width="13.453125" bestFit="1" customWidth="1"/>
    <col min="20" max="20" width="14.7265625" customWidth="1"/>
    <col min="21" max="21" width="13.7265625" customWidth="1"/>
    <col min="23" max="23" width="13.453125" customWidth="1"/>
    <col min="30" max="30" width="12.453125" customWidth="1"/>
    <col min="31" max="31" width="13" customWidth="1"/>
    <col min="32" max="32" width="12.7265625" customWidth="1"/>
    <col min="33" max="33" width="13.26953125" customWidth="1"/>
    <col min="34" max="34" width="14" customWidth="1"/>
  </cols>
  <sheetData>
    <row r="1" spans="1:27" ht="33" customHeight="1" thickBot="1" x14ac:dyDescent="0.4">
      <c r="A1" s="212" t="s">
        <v>155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4"/>
    </row>
    <row r="3" spans="1:27" s="64" customFormat="1" ht="20" x14ac:dyDescent="0.4">
      <c r="A3" s="62" t="s">
        <v>10</v>
      </c>
      <c r="B3" s="63" t="s">
        <v>85</v>
      </c>
      <c r="D3" s="65"/>
      <c r="E3" s="65"/>
      <c r="F3" s="65"/>
      <c r="G3" s="65"/>
    </row>
    <row r="4" spans="1:27" s="64" customFormat="1" ht="18" x14ac:dyDescent="0.4">
      <c r="A4" s="66"/>
      <c r="B4" s="66"/>
      <c r="D4" s="65"/>
      <c r="E4" s="65"/>
      <c r="F4" s="65"/>
      <c r="G4" s="65"/>
    </row>
    <row r="5" spans="1:27" s="64" customFormat="1" ht="18.5" thickBot="1" x14ac:dyDescent="0.45">
      <c r="A5" s="66" t="s">
        <v>164</v>
      </c>
      <c r="B5" s="66" t="s">
        <v>167</v>
      </c>
      <c r="D5" s="65"/>
      <c r="E5" s="65"/>
      <c r="G5" s="67"/>
      <c r="T5" s="64" t="s">
        <v>86</v>
      </c>
    </row>
    <row r="6" spans="1:27" s="64" customFormat="1" ht="30" customHeight="1" thickBot="1" x14ac:dyDescent="0.4">
      <c r="A6" s="68"/>
      <c r="B6"/>
      <c r="C6" s="69"/>
      <c r="D6" s="70" t="s">
        <v>87</v>
      </c>
      <c r="E6" s="70"/>
      <c r="F6" s="71"/>
      <c r="G6" s="71"/>
      <c r="H6" s="72" t="s">
        <v>88</v>
      </c>
      <c r="I6" s="70"/>
      <c r="J6" s="70"/>
      <c r="K6" s="70"/>
      <c r="L6" s="70"/>
      <c r="M6" s="73" t="s">
        <v>89</v>
      </c>
      <c r="N6" s="70"/>
      <c r="O6" s="74"/>
      <c r="P6" s="74"/>
      <c r="Q6" s="74"/>
      <c r="R6" s="74"/>
      <c r="S6" s="74"/>
      <c r="T6" s="74"/>
      <c r="U6" s="74"/>
      <c r="V6" s="74"/>
      <c r="W6" s="74"/>
      <c r="X6" s="74"/>
      <c r="Y6"/>
      <c r="Z6" s="74"/>
      <c r="AA6"/>
    </row>
    <row r="7" spans="1:27" s="64" customFormat="1" ht="17.5" x14ac:dyDescent="0.35">
      <c r="A7" s="75" t="s">
        <v>90</v>
      </c>
      <c r="B7" s="76" t="s">
        <v>91</v>
      </c>
      <c r="C7" s="77" t="s">
        <v>92</v>
      </c>
      <c r="D7" s="78">
        <v>2025</v>
      </c>
      <c r="E7" s="79">
        <f>D7+1</f>
        <v>2026</v>
      </c>
      <c r="F7" s="79">
        <f t="shared" ref="F7:M7" si="0">E7+1</f>
        <v>2027</v>
      </c>
      <c r="G7" s="79">
        <f t="shared" si="0"/>
        <v>2028</v>
      </c>
      <c r="H7" s="80">
        <f t="shared" ref="H7" si="1">G7+1</f>
        <v>2029</v>
      </c>
      <c r="I7" s="81">
        <f t="shared" si="0"/>
        <v>2030</v>
      </c>
      <c r="J7" s="81">
        <f t="shared" si="0"/>
        <v>2031</v>
      </c>
      <c r="K7" s="81">
        <f t="shared" si="0"/>
        <v>2032</v>
      </c>
      <c r="L7" s="81">
        <f t="shared" si="0"/>
        <v>2033</v>
      </c>
      <c r="M7" s="82">
        <f t="shared" si="0"/>
        <v>2034</v>
      </c>
      <c r="N7" s="81" t="s">
        <v>93</v>
      </c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 spans="1:27" s="64" customFormat="1" ht="31.5" customHeight="1" x14ac:dyDescent="0.35">
      <c r="A8" s="84" t="s">
        <v>177</v>
      </c>
      <c r="B8" s="85" t="s">
        <v>176</v>
      </c>
      <c r="C8" s="86">
        <v>2.1999999999999999E-2</v>
      </c>
      <c r="D8" s="87">
        <f>Grundangebot!D6+Grundangebot!D7</f>
        <v>0</v>
      </c>
      <c r="E8" s="88">
        <f>D8*(1+$C8)</f>
        <v>0</v>
      </c>
      <c r="F8" s="88">
        <f>E8*(1+$C8)</f>
        <v>0</v>
      </c>
      <c r="G8" s="88">
        <f t="shared" ref="G8:J14" si="2">F8*(1+$C8)</f>
        <v>0</v>
      </c>
      <c r="H8" s="89">
        <f t="shared" si="2"/>
        <v>0</v>
      </c>
      <c r="I8" s="90">
        <f t="shared" si="2"/>
        <v>0</v>
      </c>
      <c r="J8" s="90">
        <f t="shared" si="2"/>
        <v>0</v>
      </c>
      <c r="K8" s="90">
        <f t="shared" ref="K8:K14" si="3">J8*(1+$C8)</f>
        <v>0</v>
      </c>
      <c r="L8" s="90">
        <f t="shared" ref="L8:L14" si="4">K8*(1+$C8)</f>
        <v>0</v>
      </c>
      <c r="M8" s="91">
        <f t="shared" ref="M8:M14" si="5">L8*(1+$C8)</f>
        <v>0</v>
      </c>
      <c r="N8" s="92">
        <f>SUM(H8:M8)</f>
        <v>0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1:27" s="64" customFormat="1" ht="21.75" customHeight="1" x14ac:dyDescent="0.35">
      <c r="A9" s="94" t="s">
        <v>16</v>
      </c>
      <c r="B9" s="95" t="s">
        <v>94</v>
      </c>
      <c r="C9" s="96">
        <v>0.02</v>
      </c>
      <c r="D9" s="97">
        <f>Grundangebot!D8</f>
        <v>0</v>
      </c>
      <c r="E9" s="98">
        <f t="shared" ref="E9:E14" si="6">D9*(1+$C9)</f>
        <v>0</v>
      </c>
      <c r="F9" s="98">
        <f t="shared" ref="F9:F14" si="7">E9*(1+$C9)</f>
        <v>0</v>
      </c>
      <c r="G9" s="98">
        <f t="shared" si="2"/>
        <v>0</v>
      </c>
      <c r="H9" s="99">
        <f t="shared" si="2"/>
        <v>0</v>
      </c>
      <c r="I9" s="100">
        <f t="shared" si="2"/>
        <v>0</v>
      </c>
      <c r="J9" s="100">
        <f t="shared" si="2"/>
        <v>0</v>
      </c>
      <c r="K9" s="100">
        <f t="shared" si="3"/>
        <v>0</v>
      </c>
      <c r="L9" s="100">
        <f t="shared" si="4"/>
        <v>0</v>
      </c>
      <c r="M9" s="101">
        <f t="shared" si="5"/>
        <v>0</v>
      </c>
      <c r="N9" s="102">
        <f t="shared" ref="N9:N14" si="8">SUM(H9:M9)</f>
        <v>0</v>
      </c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spans="1:27" s="64" customFormat="1" ht="21.75" customHeight="1" x14ac:dyDescent="0.35">
      <c r="A10" s="94" t="s">
        <v>131</v>
      </c>
      <c r="B10" s="95" t="s">
        <v>132</v>
      </c>
      <c r="C10" s="96">
        <v>4.4999999999999998E-2</v>
      </c>
      <c r="D10" s="97">
        <f>Grundangebot!D15</f>
        <v>0</v>
      </c>
      <c r="E10" s="98">
        <f t="shared" ref="E10" si="9">D10*(1+$C10)</f>
        <v>0</v>
      </c>
      <c r="F10" s="98">
        <f t="shared" si="7"/>
        <v>0</v>
      </c>
      <c r="G10" s="98">
        <f t="shared" ref="G10:H10" si="10">F10*(1+$C10)</f>
        <v>0</v>
      </c>
      <c r="H10" s="99">
        <f t="shared" si="10"/>
        <v>0</v>
      </c>
      <c r="I10" s="100">
        <f t="shared" ref="I10" si="11">H10*(1+$C10)</f>
        <v>0</v>
      </c>
      <c r="J10" s="100">
        <f t="shared" ref="J10" si="12">I10*(1+$C10)</f>
        <v>0</v>
      </c>
      <c r="K10" s="100">
        <f t="shared" ref="K10" si="13">J10*(1+$C10)</f>
        <v>0</v>
      </c>
      <c r="L10" s="100">
        <f t="shared" ref="L10" si="14">K10*(1+$C10)</f>
        <v>0</v>
      </c>
      <c r="M10" s="101">
        <f t="shared" ref="M10" si="15">L10*(1+$C10)</f>
        <v>0</v>
      </c>
      <c r="N10" s="102">
        <f t="shared" si="8"/>
        <v>0</v>
      </c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 spans="1:27" s="64" customFormat="1" ht="21.75" customHeight="1" x14ac:dyDescent="0.35">
      <c r="A11" s="94" t="s">
        <v>133</v>
      </c>
      <c r="B11" s="95" t="s">
        <v>134</v>
      </c>
      <c r="C11" s="103">
        <v>2.5000000000000001E-2</v>
      </c>
      <c r="D11" s="97">
        <f>Grundangebot!D16</f>
        <v>0</v>
      </c>
      <c r="E11" s="98">
        <f t="shared" si="6"/>
        <v>0</v>
      </c>
      <c r="F11" s="98">
        <f t="shared" si="7"/>
        <v>0</v>
      </c>
      <c r="G11" s="98">
        <f t="shared" si="2"/>
        <v>0</v>
      </c>
      <c r="H11" s="99">
        <f t="shared" si="2"/>
        <v>0</v>
      </c>
      <c r="I11" s="100">
        <f t="shared" si="2"/>
        <v>0</v>
      </c>
      <c r="J11" s="100">
        <f t="shared" si="2"/>
        <v>0</v>
      </c>
      <c r="K11" s="100">
        <f t="shared" si="3"/>
        <v>0</v>
      </c>
      <c r="L11" s="100">
        <f t="shared" si="4"/>
        <v>0</v>
      </c>
      <c r="M11" s="101">
        <f t="shared" si="5"/>
        <v>0</v>
      </c>
      <c r="N11" s="102">
        <f t="shared" si="8"/>
        <v>0</v>
      </c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spans="1:27" s="64" customFormat="1" ht="21.75" customHeight="1" x14ac:dyDescent="0.35">
      <c r="A12" s="94" t="s">
        <v>159</v>
      </c>
      <c r="B12" s="104" t="s">
        <v>163</v>
      </c>
      <c r="C12" s="105">
        <v>0.05</v>
      </c>
      <c r="D12" s="97">
        <f>Grundangebot!D17</f>
        <v>0</v>
      </c>
      <c r="E12" s="98">
        <f t="shared" ref="E12" si="16">D12*(1+$C12)</f>
        <v>0</v>
      </c>
      <c r="F12" s="98">
        <f t="shared" si="7"/>
        <v>0</v>
      </c>
      <c r="G12" s="98">
        <f t="shared" ref="G12:H12" si="17">F12*(1+$C12)</f>
        <v>0</v>
      </c>
      <c r="H12" s="99">
        <f t="shared" si="17"/>
        <v>0</v>
      </c>
      <c r="I12" s="100">
        <f t="shared" ref="I12" si="18">H12*(1+$C12)</f>
        <v>0</v>
      </c>
      <c r="J12" s="100">
        <f t="shared" ref="J12" si="19">I12*(1+$C12)</f>
        <v>0</v>
      </c>
      <c r="K12" s="100">
        <f t="shared" ref="K12" si="20">J12*(1+$C12)</f>
        <v>0</v>
      </c>
      <c r="L12" s="100">
        <f t="shared" ref="L12" si="21">K12*(1+$C12)</f>
        <v>0</v>
      </c>
      <c r="M12" s="101">
        <f t="shared" ref="M12" si="22">L12*(1+$C12)</f>
        <v>0</v>
      </c>
      <c r="N12" s="102">
        <f t="shared" si="8"/>
        <v>0</v>
      </c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 spans="1:27" s="64" customFormat="1" ht="25" x14ac:dyDescent="0.35">
      <c r="A13" s="106" t="s">
        <v>95</v>
      </c>
      <c r="B13" s="107" t="s">
        <v>96</v>
      </c>
      <c r="C13" s="108">
        <v>0</v>
      </c>
      <c r="D13" s="109">
        <f>Grundangebot!D11+Grundangebot!D12+Grundangebot!D20</f>
        <v>0</v>
      </c>
      <c r="E13" s="98">
        <f t="shared" si="6"/>
        <v>0</v>
      </c>
      <c r="F13" s="98">
        <f t="shared" si="7"/>
        <v>0</v>
      </c>
      <c r="G13" s="98">
        <f t="shared" si="2"/>
        <v>0</v>
      </c>
      <c r="H13" s="99">
        <f t="shared" si="2"/>
        <v>0</v>
      </c>
      <c r="I13" s="100">
        <f t="shared" si="2"/>
        <v>0</v>
      </c>
      <c r="J13" s="100">
        <f t="shared" si="2"/>
        <v>0</v>
      </c>
      <c r="K13" s="100">
        <f t="shared" si="3"/>
        <v>0</v>
      </c>
      <c r="L13" s="100">
        <f t="shared" si="4"/>
        <v>0</v>
      </c>
      <c r="M13" s="101">
        <f t="shared" si="5"/>
        <v>0</v>
      </c>
      <c r="N13" s="102">
        <f>SUM(H13:M13)</f>
        <v>0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 spans="1:27" s="64" customFormat="1" ht="18" thickBot="1" x14ac:dyDescent="0.4">
      <c r="A14" s="110" t="s">
        <v>25</v>
      </c>
      <c r="B14" s="111" t="s">
        <v>97</v>
      </c>
      <c r="C14" s="112">
        <v>0.01</v>
      </c>
      <c r="D14" s="113">
        <f>Grundangebot!D21</f>
        <v>0</v>
      </c>
      <c r="E14" s="114">
        <f t="shared" si="6"/>
        <v>0</v>
      </c>
      <c r="F14" s="114">
        <f t="shared" si="7"/>
        <v>0</v>
      </c>
      <c r="G14" s="114">
        <f t="shared" si="2"/>
        <v>0</v>
      </c>
      <c r="H14" s="115">
        <f t="shared" si="2"/>
        <v>0</v>
      </c>
      <c r="I14" s="116">
        <f t="shared" si="2"/>
        <v>0</v>
      </c>
      <c r="J14" s="116">
        <f t="shared" si="2"/>
        <v>0</v>
      </c>
      <c r="K14" s="116">
        <f t="shared" si="3"/>
        <v>0</v>
      </c>
      <c r="L14" s="116">
        <f t="shared" si="4"/>
        <v>0</v>
      </c>
      <c r="M14" s="117">
        <f t="shared" si="5"/>
        <v>0</v>
      </c>
      <c r="N14" s="118">
        <f t="shared" si="8"/>
        <v>0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 spans="1:27" s="64" customFormat="1" ht="18" thickBot="1" x14ac:dyDescent="0.4">
      <c r="A15" s="119"/>
      <c r="B15" s="120"/>
      <c r="C15" s="120"/>
      <c r="D15" s="121"/>
      <c r="E15" s="121"/>
      <c r="F15" s="121"/>
      <c r="G15" s="122"/>
      <c r="H15" s="123"/>
      <c r="I15" s="124"/>
      <c r="J15" s="124"/>
      <c r="K15" s="124"/>
      <c r="L15" s="124"/>
      <c r="M15" s="124"/>
      <c r="N15" s="125">
        <f>SUM(N8:N14)</f>
        <v>0</v>
      </c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7"/>
      <c r="Z15" s="128"/>
    </row>
    <row r="16" spans="1:27" s="64" customFormat="1" ht="17.5" x14ac:dyDescent="0.35">
      <c r="A16" s="129"/>
      <c r="B16" s="121"/>
      <c r="C16" s="121"/>
      <c r="D16" s="121"/>
      <c r="E16" s="121"/>
      <c r="F16" s="121"/>
      <c r="G16" s="122"/>
      <c r="H16" s="123"/>
      <c r="I16" s="124"/>
      <c r="J16" s="124"/>
      <c r="K16" s="124"/>
      <c r="L16" s="124"/>
      <c r="M16" s="124"/>
      <c r="N16" s="127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7"/>
      <c r="Z16" s="128"/>
    </row>
    <row r="17" spans="1:32" s="64" customFormat="1" ht="18.5" thickBot="1" x14ac:dyDescent="0.45">
      <c r="A17" s="66" t="s">
        <v>30</v>
      </c>
      <c r="B17" s="66" t="s">
        <v>171</v>
      </c>
      <c r="C17" s="121"/>
      <c r="D17" s="121"/>
      <c r="E17" s="121"/>
      <c r="F17" s="121"/>
      <c r="G17" s="122"/>
      <c r="H17" s="123"/>
      <c r="I17" s="124"/>
      <c r="J17" s="124"/>
      <c r="K17" s="124"/>
      <c r="L17" s="124"/>
      <c r="M17" s="124"/>
      <c r="N17" s="127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7"/>
      <c r="Z17" s="128"/>
    </row>
    <row r="18" spans="1:32" s="64" customFormat="1" ht="30" customHeight="1" thickBot="1" x14ac:dyDescent="0.4">
      <c r="A18" s="68"/>
      <c r="B18"/>
      <c r="C18" s="69"/>
      <c r="D18" s="70" t="s">
        <v>87</v>
      </c>
      <c r="E18" s="70"/>
      <c r="F18" s="71"/>
      <c r="G18" s="71"/>
      <c r="H18" s="72" t="s">
        <v>88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3" t="s">
        <v>89</v>
      </c>
      <c r="T18" s="74"/>
      <c r="U18" s="74"/>
      <c r="V18" s="74"/>
      <c r="W18" s="74"/>
      <c r="X18" s="74"/>
      <c r="Y18"/>
      <c r="Z18" s="74"/>
      <c r="AA18"/>
    </row>
    <row r="19" spans="1:32" s="64" customFormat="1" ht="17.5" x14ac:dyDescent="0.35">
      <c r="A19" s="75" t="s">
        <v>90</v>
      </c>
      <c r="B19" s="76" t="s">
        <v>91</v>
      </c>
      <c r="C19" s="77" t="s">
        <v>92</v>
      </c>
      <c r="D19" s="78">
        <v>2025</v>
      </c>
      <c r="E19" s="79">
        <f>D19+1</f>
        <v>2026</v>
      </c>
      <c r="F19" s="79">
        <f t="shared" ref="F19:L19" si="23">E19+1</f>
        <v>2027</v>
      </c>
      <c r="G19" s="79">
        <f t="shared" si="23"/>
        <v>2028</v>
      </c>
      <c r="H19" s="80">
        <f t="shared" si="23"/>
        <v>2029</v>
      </c>
      <c r="I19" s="81">
        <f t="shared" si="23"/>
        <v>2030</v>
      </c>
      <c r="J19" s="81">
        <f t="shared" si="23"/>
        <v>2031</v>
      </c>
      <c r="K19" s="81">
        <f t="shared" si="23"/>
        <v>2032</v>
      </c>
      <c r="L19" s="81">
        <f t="shared" si="23"/>
        <v>2033</v>
      </c>
      <c r="M19" s="81">
        <f t="shared" ref="M19:R19" si="24">L19+1</f>
        <v>2034</v>
      </c>
      <c r="N19" s="81">
        <f t="shared" si="24"/>
        <v>2035</v>
      </c>
      <c r="O19" s="81">
        <f t="shared" si="24"/>
        <v>2036</v>
      </c>
      <c r="P19" s="81">
        <f t="shared" si="24"/>
        <v>2037</v>
      </c>
      <c r="Q19" s="81">
        <f t="shared" si="24"/>
        <v>2038</v>
      </c>
      <c r="R19" s="81">
        <f t="shared" si="24"/>
        <v>2039</v>
      </c>
      <c r="S19" s="82">
        <f t="shared" ref="S19" si="25">R19+1</f>
        <v>2040</v>
      </c>
      <c r="T19" s="81" t="s">
        <v>93</v>
      </c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</row>
    <row r="20" spans="1:32" s="64" customFormat="1" ht="31.5" customHeight="1" x14ac:dyDescent="0.35">
      <c r="A20" s="84" t="s">
        <v>177</v>
      </c>
      <c r="B20" s="85" t="s">
        <v>176</v>
      </c>
      <c r="C20" s="96">
        <f t="shared" ref="C20:C21" si="26">C8</f>
        <v>2.1999999999999999E-2</v>
      </c>
      <c r="D20" s="87">
        <f>Grundangebot!F6+Grundangebot!F7</f>
        <v>0</v>
      </c>
      <c r="E20" s="88">
        <f>D20*(1+$C20)</f>
        <v>0</v>
      </c>
      <c r="F20" s="88">
        <f>E20*(1+$C20)</f>
        <v>0</v>
      </c>
      <c r="G20" s="88">
        <f t="shared" ref="G20:G26" si="27">F20*(1+$C20)</f>
        <v>0</v>
      </c>
      <c r="H20" s="89">
        <f t="shared" ref="H20:H26" si="28">G20*(1+$C20)</f>
        <v>0</v>
      </c>
      <c r="I20" s="90">
        <f t="shared" ref="I20:I26" si="29">H20*(1+$C20)</f>
        <v>0</v>
      </c>
      <c r="J20" s="90">
        <f t="shared" ref="J20:J26" si="30">I20*(1+$C20)</f>
        <v>0</v>
      </c>
      <c r="K20" s="90">
        <f t="shared" ref="K20:K26" si="31">J20*(1+$C20)</f>
        <v>0</v>
      </c>
      <c r="L20" s="90">
        <f t="shared" ref="L20:L26" si="32">K20*(1+$C20)</f>
        <v>0</v>
      </c>
      <c r="M20" s="90">
        <f t="shared" ref="M20:M26" si="33">L20*(1+$C20)</f>
        <v>0</v>
      </c>
      <c r="N20" s="90">
        <f t="shared" ref="N20:N26" si="34">M20*(1+$C20)</f>
        <v>0</v>
      </c>
      <c r="O20" s="90">
        <f t="shared" ref="O20:O26" si="35">N20*(1+$C20)</f>
        <v>0</v>
      </c>
      <c r="P20" s="90">
        <f t="shared" ref="P20:P26" si="36">O20*(1+$C20)</f>
        <v>0</v>
      </c>
      <c r="Q20" s="90">
        <f t="shared" ref="Q20:Q26" si="37">P20*(1+$C20)</f>
        <v>0</v>
      </c>
      <c r="R20" s="90">
        <f t="shared" ref="R20:R26" si="38">Q20*(1+$C20)</f>
        <v>0</v>
      </c>
      <c r="S20" s="91">
        <f t="shared" ref="S20:S26" si="39">R20*(1+$C20)</f>
        <v>0</v>
      </c>
      <c r="T20" s="92">
        <f t="shared" ref="T20:T22" si="40">SUM(H20:S20)</f>
        <v>0</v>
      </c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</row>
    <row r="21" spans="1:32" s="64" customFormat="1" ht="21" customHeight="1" x14ac:dyDescent="0.35">
      <c r="A21" s="94" t="s">
        <v>16</v>
      </c>
      <c r="B21" s="95" t="s">
        <v>94</v>
      </c>
      <c r="C21" s="96">
        <f t="shared" si="26"/>
        <v>0.02</v>
      </c>
      <c r="D21" s="97">
        <f>Grundangebot!F8</f>
        <v>0</v>
      </c>
      <c r="E21" s="98">
        <f t="shared" ref="E21:E26" si="41">D21*(1+$C21)</f>
        <v>0</v>
      </c>
      <c r="F21" s="98">
        <f t="shared" ref="F21:F26" si="42">E21*(1+$C21)</f>
        <v>0</v>
      </c>
      <c r="G21" s="98">
        <f t="shared" si="27"/>
        <v>0</v>
      </c>
      <c r="H21" s="99">
        <f t="shared" si="28"/>
        <v>0</v>
      </c>
      <c r="I21" s="100">
        <f t="shared" si="29"/>
        <v>0</v>
      </c>
      <c r="J21" s="100">
        <f t="shared" si="30"/>
        <v>0</v>
      </c>
      <c r="K21" s="100">
        <f t="shared" si="31"/>
        <v>0</v>
      </c>
      <c r="L21" s="100">
        <f t="shared" si="32"/>
        <v>0</v>
      </c>
      <c r="M21" s="100">
        <f t="shared" si="33"/>
        <v>0</v>
      </c>
      <c r="N21" s="100">
        <f t="shared" si="34"/>
        <v>0</v>
      </c>
      <c r="O21" s="100">
        <f t="shared" si="35"/>
        <v>0</v>
      </c>
      <c r="P21" s="100">
        <f t="shared" si="36"/>
        <v>0</v>
      </c>
      <c r="Q21" s="100">
        <f t="shared" si="37"/>
        <v>0</v>
      </c>
      <c r="R21" s="100">
        <f t="shared" si="38"/>
        <v>0</v>
      </c>
      <c r="S21" s="101">
        <f t="shared" si="39"/>
        <v>0</v>
      </c>
      <c r="T21" s="102">
        <f t="shared" si="40"/>
        <v>0</v>
      </c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</row>
    <row r="22" spans="1:32" s="64" customFormat="1" ht="21.75" customHeight="1" x14ac:dyDescent="0.35">
      <c r="A22" s="94" t="s">
        <v>131</v>
      </c>
      <c r="B22" s="95" t="s">
        <v>132</v>
      </c>
      <c r="C22" s="96">
        <f>C10</f>
        <v>4.4999999999999998E-2</v>
      </c>
      <c r="D22" s="97">
        <f>Grundangebot!F15</f>
        <v>0</v>
      </c>
      <c r="E22" s="98">
        <f t="shared" si="41"/>
        <v>0</v>
      </c>
      <c r="F22" s="98">
        <f t="shared" si="42"/>
        <v>0</v>
      </c>
      <c r="G22" s="98">
        <f t="shared" si="27"/>
        <v>0</v>
      </c>
      <c r="H22" s="99">
        <f t="shared" si="28"/>
        <v>0</v>
      </c>
      <c r="I22" s="100">
        <f t="shared" si="29"/>
        <v>0</v>
      </c>
      <c r="J22" s="100">
        <f t="shared" si="30"/>
        <v>0</v>
      </c>
      <c r="K22" s="100">
        <f t="shared" si="31"/>
        <v>0</v>
      </c>
      <c r="L22" s="100">
        <f t="shared" si="32"/>
        <v>0</v>
      </c>
      <c r="M22" s="100">
        <f t="shared" si="33"/>
        <v>0</v>
      </c>
      <c r="N22" s="100">
        <f t="shared" si="34"/>
        <v>0</v>
      </c>
      <c r="O22" s="100">
        <f t="shared" si="35"/>
        <v>0</v>
      </c>
      <c r="P22" s="100">
        <f t="shared" si="36"/>
        <v>0</v>
      </c>
      <c r="Q22" s="100">
        <f t="shared" si="37"/>
        <v>0</v>
      </c>
      <c r="R22" s="100">
        <f t="shared" si="38"/>
        <v>0</v>
      </c>
      <c r="S22" s="101">
        <f t="shared" si="39"/>
        <v>0</v>
      </c>
      <c r="T22" s="102">
        <f t="shared" si="40"/>
        <v>0</v>
      </c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</row>
    <row r="23" spans="1:32" s="64" customFormat="1" ht="21.75" customHeight="1" x14ac:dyDescent="0.35">
      <c r="A23" s="94" t="s">
        <v>133</v>
      </c>
      <c r="B23" s="95" t="s">
        <v>134</v>
      </c>
      <c r="C23" s="96">
        <f t="shared" ref="C23:C26" si="43">C11</f>
        <v>2.5000000000000001E-2</v>
      </c>
      <c r="D23" s="97">
        <f>Grundangebot!F16</f>
        <v>0</v>
      </c>
      <c r="E23" s="98">
        <f t="shared" si="41"/>
        <v>0</v>
      </c>
      <c r="F23" s="98">
        <f t="shared" si="42"/>
        <v>0</v>
      </c>
      <c r="G23" s="98">
        <f t="shared" si="27"/>
        <v>0</v>
      </c>
      <c r="H23" s="99">
        <f t="shared" si="28"/>
        <v>0</v>
      </c>
      <c r="I23" s="100">
        <f t="shared" si="29"/>
        <v>0</v>
      </c>
      <c r="J23" s="100">
        <f t="shared" si="30"/>
        <v>0</v>
      </c>
      <c r="K23" s="100">
        <f t="shared" si="31"/>
        <v>0</v>
      </c>
      <c r="L23" s="100">
        <f t="shared" si="32"/>
        <v>0</v>
      </c>
      <c r="M23" s="100">
        <f t="shared" si="33"/>
        <v>0</v>
      </c>
      <c r="N23" s="100">
        <f t="shared" si="34"/>
        <v>0</v>
      </c>
      <c r="O23" s="100">
        <f t="shared" si="35"/>
        <v>0</v>
      </c>
      <c r="P23" s="100">
        <f t="shared" si="36"/>
        <v>0</v>
      </c>
      <c r="Q23" s="100">
        <f t="shared" si="37"/>
        <v>0</v>
      </c>
      <c r="R23" s="100">
        <f t="shared" si="38"/>
        <v>0</v>
      </c>
      <c r="S23" s="101">
        <f t="shared" si="39"/>
        <v>0</v>
      </c>
      <c r="T23" s="102">
        <f>SUM(H23:S23)</f>
        <v>0</v>
      </c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</row>
    <row r="24" spans="1:32" s="64" customFormat="1" ht="21.75" customHeight="1" x14ac:dyDescent="0.35">
      <c r="A24" s="94" t="s">
        <v>159</v>
      </c>
      <c r="B24" s="104" t="s">
        <v>163</v>
      </c>
      <c r="C24" s="96">
        <f t="shared" si="43"/>
        <v>0.05</v>
      </c>
      <c r="D24" s="97">
        <f>Grundangebot!F17</f>
        <v>0</v>
      </c>
      <c r="E24" s="98">
        <f t="shared" si="41"/>
        <v>0</v>
      </c>
      <c r="F24" s="98">
        <f t="shared" si="42"/>
        <v>0</v>
      </c>
      <c r="G24" s="98">
        <f t="shared" si="27"/>
        <v>0</v>
      </c>
      <c r="H24" s="99">
        <f t="shared" si="28"/>
        <v>0</v>
      </c>
      <c r="I24" s="100">
        <f t="shared" si="29"/>
        <v>0</v>
      </c>
      <c r="J24" s="100">
        <f t="shared" si="30"/>
        <v>0</v>
      </c>
      <c r="K24" s="100">
        <f t="shared" si="31"/>
        <v>0</v>
      </c>
      <c r="L24" s="100">
        <f t="shared" si="32"/>
        <v>0</v>
      </c>
      <c r="M24" s="100">
        <f t="shared" si="33"/>
        <v>0</v>
      </c>
      <c r="N24" s="100">
        <f t="shared" si="34"/>
        <v>0</v>
      </c>
      <c r="O24" s="100">
        <f t="shared" si="35"/>
        <v>0</v>
      </c>
      <c r="P24" s="100">
        <f t="shared" si="36"/>
        <v>0</v>
      </c>
      <c r="Q24" s="100">
        <f t="shared" si="37"/>
        <v>0</v>
      </c>
      <c r="R24" s="100">
        <f t="shared" si="38"/>
        <v>0</v>
      </c>
      <c r="S24" s="101">
        <f t="shared" si="39"/>
        <v>0</v>
      </c>
      <c r="T24" s="102">
        <f t="shared" ref="T24:T26" si="44">SUM(H24:S24)</f>
        <v>0</v>
      </c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</row>
    <row r="25" spans="1:32" s="64" customFormat="1" ht="27.75" customHeight="1" x14ac:dyDescent="0.35">
      <c r="A25" s="106" t="s">
        <v>95</v>
      </c>
      <c r="B25" s="107" t="s">
        <v>96</v>
      </c>
      <c r="C25" s="96">
        <f t="shared" si="43"/>
        <v>0</v>
      </c>
      <c r="D25" s="109">
        <f>Grundangebot!F11+Grundangebot!F12+Grundangebot!F20</f>
        <v>0</v>
      </c>
      <c r="E25" s="98">
        <f t="shared" si="41"/>
        <v>0</v>
      </c>
      <c r="F25" s="98">
        <f t="shared" si="42"/>
        <v>0</v>
      </c>
      <c r="G25" s="98">
        <f t="shared" si="27"/>
        <v>0</v>
      </c>
      <c r="H25" s="99">
        <f t="shared" si="28"/>
        <v>0</v>
      </c>
      <c r="I25" s="100">
        <f t="shared" si="29"/>
        <v>0</v>
      </c>
      <c r="J25" s="100">
        <f t="shared" si="30"/>
        <v>0</v>
      </c>
      <c r="K25" s="100">
        <f t="shared" si="31"/>
        <v>0</v>
      </c>
      <c r="L25" s="100">
        <f t="shared" si="32"/>
        <v>0</v>
      </c>
      <c r="M25" s="100">
        <f t="shared" si="33"/>
        <v>0</v>
      </c>
      <c r="N25" s="100">
        <f t="shared" si="34"/>
        <v>0</v>
      </c>
      <c r="O25" s="100">
        <f t="shared" si="35"/>
        <v>0</v>
      </c>
      <c r="P25" s="100">
        <f t="shared" si="36"/>
        <v>0</v>
      </c>
      <c r="Q25" s="100">
        <f t="shared" si="37"/>
        <v>0</v>
      </c>
      <c r="R25" s="100">
        <f t="shared" si="38"/>
        <v>0</v>
      </c>
      <c r="S25" s="101">
        <f t="shared" si="39"/>
        <v>0</v>
      </c>
      <c r="T25" s="102">
        <f t="shared" si="44"/>
        <v>0</v>
      </c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</row>
    <row r="26" spans="1:32" s="64" customFormat="1" ht="18" thickBot="1" x14ac:dyDescent="0.4">
      <c r="A26" s="110" t="s">
        <v>25</v>
      </c>
      <c r="B26" s="111" t="s">
        <v>97</v>
      </c>
      <c r="C26" s="96">
        <f t="shared" si="43"/>
        <v>0.01</v>
      </c>
      <c r="D26" s="113">
        <f>Grundangebot!F21</f>
        <v>0</v>
      </c>
      <c r="E26" s="114">
        <f t="shared" si="41"/>
        <v>0</v>
      </c>
      <c r="F26" s="114">
        <f t="shared" si="42"/>
        <v>0</v>
      </c>
      <c r="G26" s="114">
        <f t="shared" si="27"/>
        <v>0</v>
      </c>
      <c r="H26" s="115">
        <f t="shared" si="28"/>
        <v>0</v>
      </c>
      <c r="I26" s="116">
        <f t="shared" si="29"/>
        <v>0</v>
      </c>
      <c r="J26" s="116">
        <f t="shared" si="30"/>
        <v>0</v>
      </c>
      <c r="K26" s="116">
        <f t="shared" si="31"/>
        <v>0</v>
      </c>
      <c r="L26" s="116">
        <f t="shared" si="32"/>
        <v>0</v>
      </c>
      <c r="M26" s="116">
        <f t="shared" si="33"/>
        <v>0</v>
      </c>
      <c r="N26" s="116">
        <f t="shared" si="34"/>
        <v>0</v>
      </c>
      <c r="O26" s="116">
        <f t="shared" si="35"/>
        <v>0</v>
      </c>
      <c r="P26" s="116">
        <f t="shared" si="36"/>
        <v>0</v>
      </c>
      <c r="Q26" s="116">
        <f t="shared" si="37"/>
        <v>0</v>
      </c>
      <c r="R26" s="116">
        <f t="shared" si="38"/>
        <v>0</v>
      </c>
      <c r="S26" s="117">
        <f t="shared" si="39"/>
        <v>0</v>
      </c>
      <c r="T26" s="118">
        <f t="shared" si="44"/>
        <v>0</v>
      </c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</row>
    <row r="27" spans="1:32" s="64" customFormat="1" ht="18" thickBot="1" x14ac:dyDescent="0.4">
      <c r="A27" s="119"/>
      <c r="B27" s="120"/>
      <c r="C27" s="120"/>
      <c r="D27" s="121"/>
      <c r="E27" s="121"/>
      <c r="F27" s="121"/>
      <c r="G27" s="122"/>
      <c r="H27" s="123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5">
        <f>SUM(T20:T26)</f>
        <v>0</v>
      </c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7"/>
      <c r="AF27" s="128"/>
    </row>
    <row r="28" spans="1:32" s="64" customFormat="1" ht="17.5" x14ac:dyDescent="0.35">
      <c r="A28" s="129"/>
      <c r="B28" s="121"/>
      <c r="C28" s="121"/>
      <c r="D28" s="121"/>
      <c r="E28" s="121"/>
      <c r="F28" s="121"/>
      <c r="G28" s="122"/>
      <c r="H28" s="123"/>
      <c r="I28" s="124"/>
      <c r="J28" s="124"/>
      <c r="K28" s="124"/>
      <c r="L28" s="124"/>
      <c r="M28" s="124"/>
      <c r="N28" s="127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7"/>
      <c r="Z28" s="128"/>
    </row>
    <row r="29" spans="1:32" s="64" customFormat="1" ht="18.5" thickBot="1" x14ac:dyDescent="0.45">
      <c r="A29" s="66" t="s">
        <v>38</v>
      </c>
      <c r="B29" s="66" t="s">
        <v>184</v>
      </c>
      <c r="C29" s="121"/>
      <c r="D29" s="121"/>
      <c r="E29" s="121"/>
      <c r="F29" s="121"/>
      <c r="G29" s="122"/>
      <c r="H29" s="123"/>
      <c r="I29" s="124"/>
      <c r="J29" s="124"/>
      <c r="K29" s="124"/>
      <c r="L29" s="124"/>
      <c r="M29" s="124"/>
      <c r="N29" s="127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7"/>
      <c r="Z29" s="128"/>
    </row>
    <row r="30" spans="1:32" s="64" customFormat="1" ht="30" customHeight="1" thickBot="1" x14ac:dyDescent="0.4">
      <c r="A30" s="68"/>
      <c r="B30"/>
      <c r="C30" s="69"/>
      <c r="D30" s="70" t="s">
        <v>87</v>
      </c>
      <c r="E30" s="70"/>
      <c r="F30" s="71"/>
      <c r="G30" s="71"/>
      <c r="H30" s="72" t="s">
        <v>88</v>
      </c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3" t="s">
        <v>89</v>
      </c>
      <c r="T30" s="74"/>
      <c r="U30" s="74"/>
      <c r="V30" s="74"/>
      <c r="W30" s="74"/>
      <c r="X30" s="74"/>
      <c r="Y30"/>
      <c r="Z30" s="74"/>
      <c r="AA30"/>
    </row>
    <row r="31" spans="1:32" s="64" customFormat="1" ht="17.5" x14ac:dyDescent="0.35">
      <c r="A31" s="75" t="s">
        <v>90</v>
      </c>
      <c r="B31" s="76" t="s">
        <v>91</v>
      </c>
      <c r="C31" s="77" t="s">
        <v>92</v>
      </c>
      <c r="D31" s="78">
        <v>2025</v>
      </c>
      <c r="E31" s="79">
        <f>D31+1</f>
        <v>2026</v>
      </c>
      <c r="F31" s="79">
        <f t="shared" ref="F31" si="45">E31+1</f>
        <v>2027</v>
      </c>
      <c r="G31" s="79">
        <f t="shared" ref="G31" si="46">F31+1</f>
        <v>2028</v>
      </c>
      <c r="H31" s="80">
        <f t="shared" ref="H31" si="47">G31+1</f>
        <v>2029</v>
      </c>
      <c r="I31" s="81">
        <f t="shared" ref="I31" si="48">H31+1</f>
        <v>2030</v>
      </c>
      <c r="J31" s="81">
        <f t="shared" ref="J31" si="49">I31+1</f>
        <v>2031</v>
      </c>
      <c r="K31" s="81">
        <f t="shared" ref="K31" si="50">J31+1</f>
        <v>2032</v>
      </c>
      <c r="L31" s="81">
        <f t="shared" ref="L31" si="51">K31+1</f>
        <v>2033</v>
      </c>
      <c r="M31" s="81">
        <f t="shared" ref="M31" si="52">L31+1</f>
        <v>2034</v>
      </c>
      <c r="N31" s="81">
        <f t="shared" ref="N31" si="53">M31+1</f>
        <v>2035</v>
      </c>
      <c r="O31" s="81">
        <f t="shared" ref="O31" si="54">N31+1</f>
        <v>2036</v>
      </c>
      <c r="P31" s="81">
        <f t="shared" ref="P31" si="55">O31+1</f>
        <v>2037</v>
      </c>
      <c r="Q31" s="81">
        <f t="shared" ref="Q31" si="56">P31+1</f>
        <v>2038</v>
      </c>
      <c r="R31" s="81">
        <f t="shared" ref="R31" si="57">Q31+1</f>
        <v>2039</v>
      </c>
      <c r="S31" s="82">
        <f t="shared" ref="S31" si="58">R31+1</f>
        <v>2040</v>
      </c>
      <c r="T31" s="81" t="s">
        <v>93</v>
      </c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</row>
    <row r="32" spans="1:32" s="64" customFormat="1" ht="31.5" customHeight="1" x14ac:dyDescent="0.35">
      <c r="A32" s="84" t="s">
        <v>177</v>
      </c>
      <c r="B32" s="85" t="s">
        <v>176</v>
      </c>
      <c r="C32" s="96">
        <f t="shared" ref="C32:C33" si="59">C20</f>
        <v>2.1999999999999999E-2</v>
      </c>
      <c r="D32" s="87">
        <f>Grundangebot!F18+Grundangebot!F19</f>
        <v>0</v>
      </c>
      <c r="E32" s="88">
        <f>D32*(1+$C32)</f>
        <v>0</v>
      </c>
      <c r="F32" s="88">
        <f>E32*(1+$C32)</f>
        <v>0</v>
      </c>
      <c r="G32" s="88">
        <f t="shared" ref="G32:G38" si="60">F32*(1+$C32)</f>
        <v>0</v>
      </c>
      <c r="H32" s="89">
        <f t="shared" ref="H32:H38" si="61">G32*(1+$C32)</f>
        <v>0</v>
      </c>
      <c r="I32" s="90">
        <f t="shared" ref="I32:I38" si="62">H32*(1+$C32)</f>
        <v>0</v>
      </c>
      <c r="J32" s="90">
        <f t="shared" ref="J32:J38" si="63">I32*(1+$C32)</f>
        <v>0</v>
      </c>
      <c r="K32" s="90">
        <f t="shared" ref="K32:K38" si="64">J32*(1+$C32)</f>
        <v>0</v>
      </c>
      <c r="L32" s="90">
        <f t="shared" ref="L32:L38" si="65">K32*(1+$C32)</f>
        <v>0</v>
      </c>
      <c r="M32" s="90">
        <f t="shared" ref="M32:M38" si="66">L32*(1+$C32)</f>
        <v>0</v>
      </c>
      <c r="N32" s="90">
        <f t="shared" ref="N32:N38" si="67">M32*(1+$C32)</f>
        <v>0</v>
      </c>
      <c r="O32" s="90">
        <f t="shared" ref="O32:O38" si="68">N32*(1+$C32)</f>
        <v>0</v>
      </c>
      <c r="P32" s="90">
        <f t="shared" ref="P32:P38" si="69">O32*(1+$C32)</f>
        <v>0</v>
      </c>
      <c r="Q32" s="90">
        <f t="shared" ref="Q32:Q38" si="70">P32*(1+$C32)</f>
        <v>0</v>
      </c>
      <c r="R32" s="90">
        <f t="shared" ref="R32:R38" si="71">Q32*(1+$C32)</f>
        <v>0</v>
      </c>
      <c r="S32" s="91">
        <f t="shared" ref="S32:S38" si="72">R32*(1+$C32)</f>
        <v>0</v>
      </c>
      <c r="T32" s="92">
        <f t="shared" ref="T32:T34" si="73">SUM(H32:S32)</f>
        <v>0</v>
      </c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</row>
    <row r="33" spans="1:32" s="64" customFormat="1" ht="21" customHeight="1" x14ac:dyDescent="0.35">
      <c r="A33" s="94" t="s">
        <v>16</v>
      </c>
      <c r="B33" s="95" t="s">
        <v>94</v>
      </c>
      <c r="C33" s="96">
        <f t="shared" si="59"/>
        <v>0.02</v>
      </c>
      <c r="D33" s="97">
        <f>Grundangebot!F20</f>
        <v>0</v>
      </c>
      <c r="E33" s="98">
        <f t="shared" ref="E33:E38" si="74">D33*(1+$C33)</f>
        <v>0</v>
      </c>
      <c r="F33" s="98">
        <f t="shared" ref="F33:F38" si="75">E33*(1+$C33)</f>
        <v>0</v>
      </c>
      <c r="G33" s="98">
        <f t="shared" si="60"/>
        <v>0</v>
      </c>
      <c r="H33" s="99">
        <f t="shared" si="61"/>
        <v>0</v>
      </c>
      <c r="I33" s="100">
        <f t="shared" si="62"/>
        <v>0</v>
      </c>
      <c r="J33" s="100">
        <f t="shared" si="63"/>
        <v>0</v>
      </c>
      <c r="K33" s="100">
        <f t="shared" si="64"/>
        <v>0</v>
      </c>
      <c r="L33" s="100">
        <f t="shared" si="65"/>
        <v>0</v>
      </c>
      <c r="M33" s="100">
        <f t="shared" si="66"/>
        <v>0</v>
      </c>
      <c r="N33" s="100">
        <f t="shared" si="67"/>
        <v>0</v>
      </c>
      <c r="O33" s="100">
        <f t="shared" si="68"/>
        <v>0</v>
      </c>
      <c r="P33" s="100">
        <f t="shared" si="69"/>
        <v>0</v>
      </c>
      <c r="Q33" s="100">
        <f t="shared" si="70"/>
        <v>0</v>
      </c>
      <c r="R33" s="100">
        <f t="shared" si="71"/>
        <v>0</v>
      </c>
      <c r="S33" s="101">
        <f t="shared" si="72"/>
        <v>0</v>
      </c>
      <c r="T33" s="102">
        <f t="shared" si="73"/>
        <v>0</v>
      </c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 s="64" customFormat="1" ht="21.75" customHeight="1" x14ac:dyDescent="0.35">
      <c r="A34" s="94" t="s">
        <v>131</v>
      </c>
      <c r="B34" s="95" t="s">
        <v>132</v>
      </c>
      <c r="C34" s="96">
        <f>C22</f>
        <v>4.4999999999999998E-2</v>
      </c>
      <c r="D34" s="97">
        <f>Grundangebot!F27</f>
        <v>0</v>
      </c>
      <c r="E34" s="98">
        <f t="shared" si="74"/>
        <v>0</v>
      </c>
      <c r="F34" s="98">
        <f t="shared" si="75"/>
        <v>0</v>
      </c>
      <c r="G34" s="98">
        <f t="shared" si="60"/>
        <v>0</v>
      </c>
      <c r="H34" s="99">
        <f t="shared" si="61"/>
        <v>0</v>
      </c>
      <c r="I34" s="100">
        <f t="shared" si="62"/>
        <v>0</v>
      </c>
      <c r="J34" s="100">
        <f t="shared" si="63"/>
        <v>0</v>
      </c>
      <c r="K34" s="100">
        <f t="shared" si="64"/>
        <v>0</v>
      </c>
      <c r="L34" s="100">
        <f t="shared" si="65"/>
        <v>0</v>
      </c>
      <c r="M34" s="100">
        <f t="shared" si="66"/>
        <v>0</v>
      </c>
      <c r="N34" s="100">
        <f t="shared" si="67"/>
        <v>0</v>
      </c>
      <c r="O34" s="100">
        <f t="shared" si="68"/>
        <v>0</v>
      </c>
      <c r="P34" s="100">
        <f t="shared" si="69"/>
        <v>0</v>
      </c>
      <c r="Q34" s="100">
        <f t="shared" si="70"/>
        <v>0</v>
      </c>
      <c r="R34" s="100">
        <f t="shared" si="71"/>
        <v>0</v>
      </c>
      <c r="S34" s="101">
        <f t="shared" si="72"/>
        <v>0</v>
      </c>
      <c r="T34" s="102">
        <f t="shared" si="73"/>
        <v>0</v>
      </c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</row>
    <row r="35" spans="1:32" s="64" customFormat="1" ht="21.75" customHeight="1" x14ac:dyDescent="0.35">
      <c r="A35" s="94" t="s">
        <v>133</v>
      </c>
      <c r="B35" s="95" t="s">
        <v>134</v>
      </c>
      <c r="C35" s="96">
        <f t="shared" ref="C35:C38" si="76">C23</f>
        <v>2.5000000000000001E-2</v>
      </c>
      <c r="D35" s="97">
        <f>Grundangebot!F28</f>
        <v>0</v>
      </c>
      <c r="E35" s="98">
        <f t="shared" si="74"/>
        <v>0</v>
      </c>
      <c r="F35" s="98">
        <f t="shared" si="75"/>
        <v>0</v>
      </c>
      <c r="G35" s="98">
        <f t="shared" si="60"/>
        <v>0</v>
      </c>
      <c r="H35" s="99">
        <f t="shared" si="61"/>
        <v>0</v>
      </c>
      <c r="I35" s="100">
        <f t="shared" si="62"/>
        <v>0</v>
      </c>
      <c r="J35" s="100">
        <f t="shared" si="63"/>
        <v>0</v>
      </c>
      <c r="K35" s="100">
        <f t="shared" si="64"/>
        <v>0</v>
      </c>
      <c r="L35" s="100">
        <f t="shared" si="65"/>
        <v>0</v>
      </c>
      <c r="M35" s="100">
        <f t="shared" si="66"/>
        <v>0</v>
      </c>
      <c r="N35" s="100">
        <f t="shared" si="67"/>
        <v>0</v>
      </c>
      <c r="O35" s="100">
        <f t="shared" si="68"/>
        <v>0</v>
      </c>
      <c r="P35" s="100">
        <f t="shared" si="69"/>
        <v>0</v>
      </c>
      <c r="Q35" s="100">
        <f t="shared" si="70"/>
        <v>0</v>
      </c>
      <c r="R35" s="100">
        <f t="shared" si="71"/>
        <v>0</v>
      </c>
      <c r="S35" s="101">
        <f t="shared" si="72"/>
        <v>0</v>
      </c>
      <c r="T35" s="102">
        <f>SUM(H35:S35)</f>
        <v>0</v>
      </c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</row>
    <row r="36" spans="1:32" s="64" customFormat="1" ht="21.75" customHeight="1" x14ac:dyDescent="0.35">
      <c r="A36" s="94" t="s">
        <v>159</v>
      </c>
      <c r="B36" s="104" t="s">
        <v>163</v>
      </c>
      <c r="C36" s="96">
        <f t="shared" si="76"/>
        <v>0.05</v>
      </c>
      <c r="D36" s="97">
        <f>Grundangebot!F29</f>
        <v>0</v>
      </c>
      <c r="E36" s="98">
        <f t="shared" si="74"/>
        <v>0</v>
      </c>
      <c r="F36" s="98">
        <f t="shared" si="75"/>
        <v>0</v>
      </c>
      <c r="G36" s="98">
        <f t="shared" si="60"/>
        <v>0</v>
      </c>
      <c r="H36" s="99">
        <f t="shared" si="61"/>
        <v>0</v>
      </c>
      <c r="I36" s="100">
        <f t="shared" si="62"/>
        <v>0</v>
      </c>
      <c r="J36" s="100">
        <f t="shared" si="63"/>
        <v>0</v>
      </c>
      <c r="K36" s="100">
        <f t="shared" si="64"/>
        <v>0</v>
      </c>
      <c r="L36" s="100">
        <f t="shared" si="65"/>
        <v>0</v>
      </c>
      <c r="M36" s="100">
        <f t="shared" si="66"/>
        <v>0</v>
      </c>
      <c r="N36" s="100">
        <f t="shared" si="67"/>
        <v>0</v>
      </c>
      <c r="O36" s="100">
        <f t="shared" si="68"/>
        <v>0</v>
      </c>
      <c r="P36" s="100">
        <f t="shared" si="69"/>
        <v>0</v>
      </c>
      <c r="Q36" s="100">
        <f t="shared" si="70"/>
        <v>0</v>
      </c>
      <c r="R36" s="100">
        <f t="shared" si="71"/>
        <v>0</v>
      </c>
      <c r="S36" s="101">
        <f t="shared" si="72"/>
        <v>0</v>
      </c>
      <c r="T36" s="102">
        <f t="shared" ref="T36:T38" si="77">SUM(H36:S36)</f>
        <v>0</v>
      </c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</row>
    <row r="37" spans="1:32" s="64" customFormat="1" ht="27.75" customHeight="1" x14ac:dyDescent="0.35">
      <c r="A37" s="106" t="s">
        <v>95</v>
      </c>
      <c r="B37" s="107" t="s">
        <v>96</v>
      </c>
      <c r="C37" s="96">
        <f t="shared" si="76"/>
        <v>0</v>
      </c>
      <c r="D37" s="109">
        <f>Grundangebot!F23+Grundangebot!F24+Grundangebot!F32</f>
        <v>0</v>
      </c>
      <c r="E37" s="98">
        <f t="shared" si="74"/>
        <v>0</v>
      </c>
      <c r="F37" s="98">
        <f t="shared" si="75"/>
        <v>0</v>
      </c>
      <c r="G37" s="98">
        <f t="shared" si="60"/>
        <v>0</v>
      </c>
      <c r="H37" s="99">
        <f t="shared" si="61"/>
        <v>0</v>
      </c>
      <c r="I37" s="100">
        <f t="shared" si="62"/>
        <v>0</v>
      </c>
      <c r="J37" s="100">
        <f t="shared" si="63"/>
        <v>0</v>
      </c>
      <c r="K37" s="100">
        <f t="shared" si="64"/>
        <v>0</v>
      </c>
      <c r="L37" s="100">
        <f t="shared" si="65"/>
        <v>0</v>
      </c>
      <c r="M37" s="100">
        <f t="shared" si="66"/>
        <v>0</v>
      </c>
      <c r="N37" s="100">
        <f t="shared" si="67"/>
        <v>0</v>
      </c>
      <c r="O37" s="100">
        <f t="shared" si="68"/>
        <v>0</v>
      </c>
      <c r="P37" s="100">
        <f t="shared" si="69"/>
        <v>0</v>
      </c>
      <c r="Q37" s="100">
        <f t="shared" si="70"/>
        <v>0</v>
      </c>
      <c r="R37" s="100">
        <f t="shared" si="71"/>
        <v>0</v>
      </c>
      <c r="S37" s="101">
        <f t="shared" si="72"/>
        <v>0</v>
      </c>
      <c r="T37" s="102">
        <f t="shared" si="77"/>
        <v>0</v>
      </c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</row>
    <row r="38" spans="1:32" s="64" customFormat="1" ht="18" thickBot="1" x14ac:dyDescent="0.4">
      <c r="A38" s="110" t="s">
        <v>25</v>
      </c>
      <c r="B38" s="111" t="s">
        <v>97</v>
      </c>
      <c r="C38" s="96">
        <f t="shared" si="76"/>
        <v>0.01</v>
      </c>
      <c r="D38" s="113">
        <f>Grundangebot!F33</f>
        <v>0</v>
      </c>
      <c r="E38" s="114">
        <f t="shared" si="74"/>
        <v>0</v>
      </c>
      <c r="F38" s="114">
        <f t="shared" si="75"/>
        <v>0</v>
      </c>
      <c r="G38" s="114">
        <f t="shared" si="60"/>
        <v>0</v>
      </c>
      <c r="H38" s="115">
        <f t="shared" si="61"/>
        <v>0</v>
      </c>
      <c r="I38" s="116">
        <f t="shared" si="62"/>
        <v>0</v>
      </c>
      <c r="J38" s="116">
        <f t="shared" si="63"/>
        <v>0</v>
      </c>
      <c r="K38" s="116">
        <f t="shared" si="64"/>
        <v>0</v>
      </c>
      <c r="L38" s="116">
        <f t="shared" si="65"/>
        <v>0</v>
      </c>
      <c r="M38" s="116">
        <f t="shared" si="66"/>
        <v>0</v>
      </c>
      <c r="N38" s="116">
        <f t="shared" si="67"/>
        <v>0</v>
      </c>
      <c r="O38" s="116">
        <f t="shared" si="68"/>
        <v>0</v>
      </c>
      <c r="P38" s="116">
        <f t="shared" si="69"/>
        <v>0</v>
      </c>
      <c r="Q38" s="116">
        <f t="shared" si="70"/>
        <v>0</v>
      </c>
      <c r="R38" s="116">
        <f t="shared" si="71"/>
        <v>0</v>
      </c>
      <c r="S38" s="117">
        <f t="shared" si="72"/>
        <v>0</v>
      </c>
      <c r="T38" s="118">
        <f t="shared" si="77"/>
        <v>0</v>
      </c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</row>
    <row r="39" spans="1:32" s="64" customFormat="1" ht="18" thickBot="1" x14ac:dyDescent="0.4">
      <c r="A39" s="119"/>
      <c r="B39" s="120"/>
      <c r="C39" s="120"/>
      <c r="D39" s="121"/>
      <c r="E39" s="121"/>
      <c r="F39" s="121"/>
      <c r="G39" s="122"/>
      <c r="H39" s="123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5">
        <f>SUM(T32:T38)</f>
        <v>0</v>
      </c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7"/>
      <c r="AF39" s="128"/>
    </row>
    <row r="40" spans="1:32" s="64" customFormat="1" ht="17.5" x14ac:dyDescent="0.35">
      <c r="A40" s="129"/>
      <c r="B40" s="121"/>
      <c r="C40" s="121"/>
      <c r="D40" s="121"/>
      <c r="E40" s="121"/>
      <c r="F40" s="121"/>
      <c r="G40" s="122"/>
      <c r="H40" s="123"/>
      <c r="I40" s="124"/>
      <c r="J40" s="124"/>
      <c r="K40" s="124"/>
      <c r="L40" s="124"/>
      <c r="M40" s="124"/>
      <c r="N40" s="127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7"/>
      <c r="Z40" s="128"/>
    </row>
    <row r="41" spans="1:32" ht="20" x14ac:dyDescent="0.4">
      <c r="A41" s="62" t="s">
        <v>52</v>
      </c>
      <c r="B41" s="63" t="s">
        <v>98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spans="1:32" ht="20" x14ac:dyDescent="0.4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spans="1:32" ht="31.5" customHeight="1" thickBot="1" x14ac:dyDescent="0.4">
      <c r="A43" s="130"/>
      <c r="B43" s="131" t="s">
        <v>167</v>
      </c>
      <c r="D43" s="70" t="s">
        <v>87</v>
      </c>
      <c r="E43" s="70"/>
      <c r="H43" s="74" t="s">
        <v>99</v>
      </c>
      <c r="I43" s="74"/>
      <c r="J43" s="74"/>
      <c r="K43" s="74"/>
      <c r="L43" s="74"/>
      <c r="M43" s="74" t="s">
        <v>89</v>
      </c>
    </row>
    <row r="44" spans="1:32" ht="45" customHeight="1" x14ac:dyDescent="0.35">
      <c r="A44" s="75" t="s">
        <v>90</v>
      </c>
      <c r="B44" s="132" t="s">
        <v>91</v>
      </c>
      <c r="C44" s="133" t="s">
        <v>92</v>
      </c>
      <c r="D44" s="78">
        <v>2025</v>
      </c>
      <c r="E44" s="134">
        <f>D44+1</f>
        <v>2026</v>
      </c>
      <c r="F44" s="134">
        <f t="shared" ref="F44:M44" si="78">E44+1</f>
        <v>2027</v>
      </c>
      <c r="G44" s="134">
        <f t="shared" ref="G44" si="79">F44+1</f>
        <v>2028</v>
      </c>
      <c r="H44" s="78">
        <f t="shared" ref="H44" si="80">G44+1</f>
        <v>2029</v>
      </c>
      <c r="I44" s="135">
        <f t="shared" si="78"/>
        <v>2030</v>
      </c>
      <c r="J44" s="135">
        <f t="shared" si="78"/>
        <v>2031</v>
      </c>
      <c r="K44" s="135">
        <f t="shared" si="78"/>
        <v>2032</v>
      </c>
      <c r="L44" s="135">
        <f t="shared" si="78"/>
        <v>2033</v>
      </c>
      <c r="M44" s="78">
        <f t="shared" si="78"/>
        <v>2034</v>
      </c>
      <c r="N44" s="136" t="s">
        <v>100</v>
      </c>
      <c r="P44" s="83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83"/>
    </row>
    <row r="45" spans="1:32" x14ac:dyDescent="0.35">
      <c r="A45" s="138" t="s">
        <v>101</v>
      </c>
      <c r="B45" s="139" t="s">
        <v>102</v>
      </c>
      <c r="C45" s="140">
        <v>0</v>
      </c>
      <c r="D45" s="87">
        <f>'Zu- und Abbestellung'!D8</f>
        <v>0</v>
      </c>
      <c r="E45" s="88">
        <f t="shared" ref="E45:E67" si="81">D45*(1+$C45)</f>
        <v>0</v>
      </c>
      <c r="F45" s="141">
        <f t="shared" ref="F45:F50" si="82">E45*(1+$C45)</f>
        <v>0</v>
      </c>
      <c r="G45" s="141">
        <f t="shared" ref="G45:J46" si="83">F45*(1+$C45)</f>
        <v>0</v>
      </c>
      <c r="H45" s="142">
        <f t="shared" si="83"/>
        <v>0</v>
      </c>
      <c r="I45" s="143">
        <f t="shared" si="83"/>
        <v>0</v>
      </c>
      <c r="J45" s="143">
        <f t="shared" si="83"/>
        <v>0</v>
      </c>
      <c r="K45" s="143">
        <f t="shared" ref="K45:K46" si="84">J45*(1+$C45)</f>
        <v>0</v>
      </c>
      <c r="L45" s="143">
        <f t="shared" ref="L45:M46" si="85">K45*(1+$C45)</f>
        <v>0</v>
      </c>
      <c r="M45" s="142">
        <f t="shared" si="85"/>
        <v>0</v>
      </c>
      <c r="N45" s="87">
        <f t="shared" ref="N45:N72" si="86">SUM(H45:M45)/COUNT(H45:M45)</f>
        <v>0</v>
      </c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</row>
    <row r="46" spans="1:32" x14ac:dyDescent="0.35">
      <c r="A46" s="145" t="s">
        <v>103</v>
      </c>
      <c r="B46" s="146" t="s">
        <v>104</v>
      </c>
      <c r="C46" s="147">
        <f>C20</f>
        <v>2.1999999999999999E-2</v>
      </c>
      <c r="D46" s="148">
        <f>'Zu- und Abbestellung'!D9</f>
        <v>0</v>
      </c>
      <c r="E46" s="98">
        <f t="shared" si="81"/>
        <v>0</v>
      </c>
      <c r="F46" s="149">
        <f t="shared" si="82"/>
        <v>0</v>
      </c>
      <c r="G46" s="149">
        <f t="shared" si="83"/>
        <v>0</v>
      </c>
      <c r="H46" s="150">
        <f t="shared" si="83"/>
        <v>0</v>
      </c>
      <c r="I46" s="151">
        <f t="shared" si="83"/>
        <v>0</v>
      </c>
      <c r="J46" s="151">
        <f t="shared" si="83"/>
        <v>0</v>
      </c>
      <c r="K46" s="151">
        <f t="shared" si="84"/>
        <v>0</v>
      </c>
      <c r="L46" s="151">
        <f t="shared" si="85"/>
        <v>0</v>
      </c>
      <c r="M46" s="150">
        <f t="shared" si="85"/>
        <v>0</v>
      </c>
      <c r="N46" s="152">
        <f t="shared" si="86"/>
        <v>0</v>
      </c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</row>
    <row r="47" spans="1:32" x14ac:dyDescent="0.35">
      <c r="A47" s="145" t="s">
        <v>141</v>
      </c>
      <c r="B47" s="146" t="s">
        <v>132</v>
      </c>
      <c r="C47" s="147">
        <f>C22</f>
        <v>4.4999999999999998E-2</v>
      </c>
      <c r="D47" s="148">
        <f>'Zu- und Abbestellung'!D11</f>
        <v>0</v>
      </c>
      <c r="E47" s="98">
        <f t="shared" ref="E47:E48" si="87">D47*(1+$C47)</f>
        <v>0</v>
      </c>
      <c r="F47" s="149">
        <f t="shared" si="82"/>
        <v>0</v>
      </c>
      <c r="G47" s="149">
        <f t="shared" ref="G47:H48" si="88">F47*(1+$C47)</f>
        <v>0</v>
      </c>
      <c r="H47" s="150">
        <f t="shared" si="88"/>
        <v>0</v>
      </c>
      <c r="I47" s="151">
        <f t="shared" ref="I47:I48" si="89">H47*(1+$C47)</f>
        <v>0</v>
      </c>
      <c r="J47" s="151">
        <f t="shared" ref="J47:J48" si="90">I47*(1+$C47)</f>
        <v>0</v>
      </c>
      <c r="K47" s="151">
        <f t="shared" ref="K47:K48" si="91">J47*(1+$C47)</f>
        <v>0</v>
      </c>
      <c r="L47" s="151">
        <f t="shared" ref="L47:M48" si="92">K47*(1+$C47)</f>
        <v>0</v>
      </c>
      <c r="M47" s="150">
        <f t="shared" si="92"/>
        <v>0</v>
      </c>
      <c r="N47" s="152">
        <f t="shared" si="86"/>
        <v>0</v>
      </c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</row>
    <row r="48" spans="1:32" x14ac:dyDescent="0.35">
      <c r="A48" s="145" t="s">
        <v>149</v>
      </c>
      <c r="B48" s="153" t="s">
        <v>134</v>
      </c>
      <c r="C48" s="147">
        <f>C23</f>
        <v>2.5000000000000001E-2</v>
      </c>
      <c r="D48" s="148">
        <f>'Zu- und Abbestellung'!D12</f>
        <v>0</v>
      </c>
      <c r="E48" s="98">
        <f t="shared" si="87"/>
        <v>0</v>
      </c>
      <c r="F48" s="149">
        <f t="shared" si="82"/>
        <v>0</v>
      </c>
      <c r="G48" s="149">
        <f t="shared" si="88"/>
        <v>0</v>
      </c>
      <c r="H48" s="150">
        <f t="shared" si="88"/>
        <v>0</v>
      </c>
      <c r="I48" s="151">
        <f t="shared" si="89"/>
        <v>0</v>
      </c>
      <c r="J48" s="151">
        <f t="shared" si="90"/>
        <v>0</v>
      </c>
      <c r="K48" s="151">
        <f t="shared" si="91"/>
        <v>0</v>
      </c>
      <c r="L48" s="151">
        <f t="shared" si="92"/>
        <v>0</v>
      </c>
      <c r="M48" s="150">
        <f t="shared" si="92"/>
        <v>0</v>
      </c>
      <c r="N48" s="152">
        <f t="shared" si="86"/>
        <v>0</v>
      </c>
      <c r="P48" s="15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54"/>
    </row>
    <row r="49" spans="1:27" x14ac:dyDescent="0.35">
      <c r="A49" s="145" t="s">
        <v>172</v>
      </c>
      <c r="B49" s="153" t="s">
        <v>163</v>
      </c>
      <c r="C49" s="147">
        <f>C24</f>
        <v>0.05</v>
      </c>
      <c r="D49" s="148">
        <f>'Zu- und Abbestellung'!D13</f>
        <v>0</v>
      </c>
      <c r="E49" s="98">
        <f t="shared" ref="E49" si="93">D49*(1+$C49)</f>
        <v>0</v>
      </c>
      <c r="F49" s="149">
        <f t="shared" si="82"/>
        <v>0</v>
      </c>
      <c r="G49" s="149">
        <f t="shared" ref="G49" si="94">F49*(1+$C49)</f>
        <v>0</v>
      </c>
      <c r="H49" s="150">
        <f t="shared" ref="H49" si="95">G49*(1+$C49)</f>
        <v>0</v>
      </c>
      <c r="I49" s="151">
        <f t="shared" ref="I49" si="96">H49*(1+$C49)</f>
        <v>0</v>
      </c>
      <c r="J49" s="151">
        <f t="shared" ref="J49" si="97">I49*(1+$C49)</f>
        <v>0</v>
      </c>
      <c r="K49" s="151">
        <f t="shared" ref="K49" si="98">J49*(1+$C49)</f>
        <v>0</v>
      </c>
      <c r="L49" s="151">
        <f t="shared" ref="L49:M49" si="99">K49*(1+$C49)</f>
        <v>0</v>
      </c>
      <c r="M49" s="150">
        <f t="shared" si="99"/>
        <v>0</v>
      </c>
      <c r="N49" s="152">
        <f t="shared" si="86"/>
        <v>0</v>
      </c>
      <c r="P49" s="15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54"/>
    </row>
    <row r="50" spans="1:27" x14ac:dyDescent="0.35">
      <c r="A50" s="145" t="s">
        <v>148</v>
      </c>
      <c r="B50" s="153" t="s">
        <v>97</v>
      </c>
      <c r="C50" s="147">
        <f>C26</f>
        <v>0.01</v>
      </c>
      <c r="D50" s="148">
        <f>'Zu- und Abbestellung'!D14</f>
        <v>0</v>
      </c>
      <c r="E50" s="98">
        <f>D50*(1+$C50)</f>
        <v>0</v>
      </c>
      <c r="F50" s="149">
        <f t="shared" si="82"/>
        <v>0</v>
      </c>
      <c r="G50" s="149">
        <f>F50*(1+$C50)</f>
        <v>0</v>
      </c>
      <c r="H50" s="150">
        <f>G50*(1+$C50)</f>
        <v>0</v>
      </c>
      <c r="I50" s="151">
        <f t="shared" ref="I50" si="100">H50*(1+$C50)</f>
        <v>0</v>
      </c>
      <c r="J50" s="151">
        <f t="shared" ref="J50" si="101">I50*(1+$C50)</f>
        <v>0</v>
      </c>
      <c r="K50" s="151">
        <f t="shared" ref="K50" si="102">J50*(1+$C50)</f>
        <v>0</v>
      </c>
      <c r="L50" s="151">
        <f t="shared" ref="L50:M50" si="103">K50*(1+$C50)</f>
        <v>0</v>
      </c>
      <c r="M50" s="150">
        <f t="shared" si="103"/>
        <v>0</v>
      </c>
      <c r="N50" s="152">
        <f t="shared" si="86"/>
        <v>0</v>
      </c>
      <c r="P50" s="15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54"/>
    </row>
    <row r="51" spans="1:27" ht="35.25" customHeight="1" x14ac:dyDescent="0.35">
      <c r="A51" s="155" t="s">
        <v>106</v>
      </c>
      <c r="B51" s="215" t="s">
        <v>107</v>
      </c>
      <c r="C51" s="216"/>
      <c r="D51" s="156">
        <f>'Zu- und Abbestellung'!D7</f>
        <v>0</v>
      </c>
      <c r="E51" s="157">
        <f>SUM(E45:E50)</f>
        <v>0</v>
      </c>
      <c r="F51" s="158">
        <f t="shared" ref="F51:L51" si="104">SUM(F45:F50)</f>
        <v>0</v>
      </c>
      <c r="G51" s="158">
        <f t="shared" si="104"/>
        <v>0</v>
      </c>
      <c r="H51" s="159">
        <f t="shared" ref="H51" si="105">SUM(H45:H50)</f>
        <v>0</v>
      </c>
      <c r="I51" s="160">
        <f t="shared" si="104"/>
        <v>0</v>
      </c>
      <c r="J51" s="160">
        <f t="shared" si="104"/>
        <v>0</v>
      </c>
      <c r="K51" s="160">
        <f t="shared" si="104"/>
        <v>0</v>
      </c>
      <c r="L51" s="160">
        <f t="shared" si="104"/>
        <v>0</v>
      </c>
      <c r="M51" s="159">
        <f t="shared" ref="M51" si="106">SUM(M45:M50)</f>
        <v>0</v>
      </c>
      <c r="N51" s="161">
        <f t="shared" si="86"/>
        <v>0</v>
      </c>
      <c r="P51" s="15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54"/>
    </row>
    <row r="52" spans="1:27" x14ac:dyDescent="0.35">
      <c r="A52" s="138" t="s">
        <v>108</v>
      </c>
      <c r="B52" s="139" t="s">
        <v>102</v>
      </c>
      <c r="C52" s="162">
        <f>C45</f>
        <v>0</v>
      </c>
      <c r="D52" s="163">
        <f>'Zu- und Abbestellung'!F8</f>
        <v>0</v>
      </c>
      <c r="E52" s="164">
        <f t="shared" si="81"/>
        <v>0</v>
      </c>
      <c r="F52" s="165">
        <f t="shared" ref="F52:F57" si="107">E52*(1+$C52)</f>
        <v>0</v>
      </c>
      <c r="G52" s="165">
        <f t="shared" ref="G52:J53" si="108">F52*(1+$C52)</f>
        <v>0</v>
      </c>
      <c r="H52" s="166">
        <f t="shared" si="108"/>
        <v>0</v>
      </c>
      <c r="I52" s="167">
        <f t="shared" si="108"/>
        <v>0</v>
      </c>
      <c r="J52" s="167">
        <f t="shared" si="108"/>
        <v>0</v>
      </c>
      <c r="K52" s="167">
        <f t="shared" ref="K52:K53" si="109">J52*(1+$C52)</f>
        <v>0</v>
      </c>
      <c r="L52" s="167">
        <f t="shared" ref="L52:M53" si="110">K52*(1+$C52)</f>
        <v>0</v>
      </c>
      <c r="M52" s="166">
        <f t="shared" si="110"/>
        <v>0</v>
      </c>
      <c r="N52" s="87">
        <f t="shared" si="86"/>
        <v>0</v>
      </c>
      <c r="P52" s="15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54"/>
    </row>
    <row r="53" spans="1:27" x14ac:dyDescent="0.35">
      <c r="A53" s="145" t="s">
        <v>109</v>
      </c>
      <c r="B53" s="146" t="s">
        <v>104</v>
      </c>
      <c r="C53" s="168">
        <f t="shared" ref="C53:C57" si="111">C46</f>
        <v>2.1999999999999999E-2</v>
      </c>
      <c r="D53" s="148">
        <f>'Zu- und Abbestellung'!F9</f>
        <v>0</v>
      </c>
      <c r="E53" s="98">
        <f t="shared" si="81"/>
        <v>0</v>
      </c>
      <c r="F53" s="149">
        <f t="shared" si="107"/>
        <v>0</v>
      </c>
      <c r="G53" s="149">
        <f t="shared" si="108"/>
        <v>0</v>
      </c>
      <c r="H53" s="150">
        <f t="shared" si="108"/>
        <v>0</v>
      </c>
      <c r="I53" s="151">
        <f t="shared" si="108"/>
        <v>0</v>
      </c>
      <c r="J53" s="151">
        <f t="shared" si="108"/>
        <v>0</v>
      </c>
      <c r="K53" s="151">
        <f t="shared" si="109"/>
        <v>0</v>
      </c>
      <c r="L53" s="151">
        <f t="shared" si="110"/>
        <v>0</v>
      </c>
      <c r="M53" s="150">
        <f t="shared" si="110"/>
        <v>0</v>
      </c>
      <c r="N53" s="152">
        <f t="shared" si="86"/>
        <v>0</v>
      </c>
      <c r="P53" s="15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54"/>
    </row>
    <row r="54" spans="1:27" x14ac:dyDescent="0.35">
      <c r="A54" s="145" t="s">
        <v>142</v>
      </c>
      <c r="B54" s="146" t="s">
        <v>132</v>
      </c>
      <c r="C54" s="147">
        <f t="shared" si="111"/>
        <v>4.4999999999999998E-2</v>
      </c>
      <c r="D54" s="148">
        <f>'Zu- und Abbestellung'!F11</f>
        <v>0</v>
      </c>
      <c r="E54" s="98">
        <f t="shared" ref="E54:E55" si="112">D54*(1+$C54)</f>
        <v>0</v>
      </c>
      <c r="F54" s="149">
        <f t="shared" si="107"/>
        <v>0</v>
      </c>
      <c r="G54" s="149">
        <f t="shared" ref="G54:H55" si="113">F54*(1+$C54)</f>
        <v>0</v>
      </c>
      <c r="H54" s="150">
        <f t="shared" si="113"/>
        <v>0</v>
      </c>
      <c r="I54" s="151">
        <f t="shared" ref="I54:I55" si="114">H54*(1+$C54)</f>
        <v>0</v>
      </c>
      <c r="J54" s="151">
        <f t="shared" ref="J54:J55" si="115">I54*(1+$C54)</f>
        <v>0</v>
      </c>
      <c r="K54" s="151">
        <f t="shared" ref="K54:K55" si="116">J54*(1+$C54)</f>
        <v>0</v>
      </c>
      <c r="L54" s="151">
        <f t="shared" ref="L54:M55" si="117">K54*(1+$C54)</f>
        <v>0</v>
      </c>
      <c r="M54" s="150">
        <f t="shared" si="117"/>
        <v>0</v>
      </c>
      <c r="N54" s="152">
        <f t="shared" si="86"/>
        <v>0</v>
      </c>
      <c r="P54" s="15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54"/>
    </row>
    <row r="55" spans="1:27" x14ac:dyDescent="0.35">
      <c r="A55" s="145" t="s">
        <v>143</v>
      </c>
      <c r="B55" s="153" t="s">
        <v>134</v>
      </c>
      <c r="C55" s="147">
        <f t="shared" si="111"/>
        <v>2.5000000000000001E-2</v>
      </c>
      <c r="D55" s="148">
        <f>'Zu- und Abbestellung'!F12</f>
        <v>0</v>
      </c>
      <c r="E55" s="98">
        <f t="shared" si="112"/>
        <v>0</v>
      </c>
      <c r="F55" s="149">
        <f t="shared" si="107"/>
        <v>0</v>
      </c>
      <c r="G55" s="149">
        <f t="shared" si="113"/>
        <v>0</v>
      </c>
      <c r="H55" s="150">
        <f t="shared" si="113"/>
        <v>0</v>
      </c>
      <c r="I55" s="151">
        <f t="shared" si="114"/>
        <v>0</v>
      </c>
      <c r="J55" s="151">
        <f t="shared" si="115"/>
        <v>0</v>
      </c>
      <c r="K55" s="151">
        <f t="shared" si="116"/>
        <v>0</v>
      </c>
      <c r="L55" s="151">
        <f t="shared" si="117"/>
        <v>0</v>
      </c>
      <c r="M55" s="150">
        <f t="shared" si="117"/>
        <v>0</v>
      </c>
      <c r="N55" s="152">
        <f t="shared" si="86"/>
        <v>0</v>
      </c>
      <c r="P55" s="15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54"/>
    </row>
    <row r="56" spans="1:27" x14ac:dyDescent="0.35">
      <c r="A56" s="145" t="s">
        <v>173</v>
      </c>
      <c r="B56" s="153" t="s">
        <v>163</v>
      </c>
      <c r="C56" s="147">
        <f t="shared" si="111"/>
        <v>0.05</v>
      </c>
      <c r="D56" s="148">
        <f>'Zu- und Abbestellung'!F13</f>
        <v>0</v>
      </c>
      <c r="E56" s="98">
        <f t="shared" ref="E56" si="118">D56*(1+$C56)</f>
        <v>0</v>
      </c>
      <c r="F56" s="149">
        <f t="shared" si="107"/>
        <v>0</v>
      </c>
      <c r="G56" s="149">
        <f t="shared" ref="G56" si="119">F56*(1+$C56)</f>
        <v>0</v>
      </c>
      <c r="H56" s="150">
        <f t="shared" ref="H56" si="120">G56*(1+$C56)</f>
        <v>0</v>
      </c>
      <c r="I56" s="151">
        <f t="shared" ref="I56" si="121">H56*(1+$C56)</f>
        <v>0</v>
      </c>
      <c r="J56" s="151">
        <f t="shared" ref="J56" si="122">I56*(1+$C56)</f>
        <v>0</v>
      </c>
      <c r="K56" s="151">
        <f t="shared" ref="K56" si="123">J56*(1+$C56)</f>
        <v>0</v>
      </c>
      <c r="L56" s="151">
        <f t="shared" ref="L56:M56" si="124">K56*(1+$C56)</f>
        <v>0</v>
      </c>
      <c r="M56" s="150">
        <f t="shared" si="124"/>
        <v>0</v>
      </c>
      <c r="N56" s="152">
        <f t="shared" si="86"/>
        <v>0</v>
      </c>
      <c r="P56" s="15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54"/>
    </row>
    <row r="57" spans="1:27" x14ac:dyDescent="0.35">
      <c r="A57" s="145" t="s">
        <v>150</v>
      </c>
      <c r="B57" s="153" t="s">
        <v>97</v>
      </c>
      <c r="C57" s="147">
        <f t="shared" si="111"/>
        <v>0.01</v>
      </c>
      <c r="D57" s="148">
        <f>'Zu- und Abbestellung'!F14</f>
        <v>0</v>
      </c>
      <c r="E57" s="98">
        <f t="shared" ref="E57" si="125">D57*(1+$C57)</f>
        <v>0</v>
      </c>
      <c r="F57" s="149">
        <f t="shared" si="107"/>
        <v>0</v>
      </c>
      <c r="G57" s="149">
        <f t="shared" ref="G57:H57" si="126">F57*(1+$C57)</f>
        <v>0</v>
      </c>
      <c r="H57" s="150">
        <f t="shared" si="126"/>
        <v>0</v>
      </c>
      <c r="I57" s="151">
        <f t="shared" ref="I57" si="127">H57*(1+$C57)</f>
        <v>0</v>
      </c>
      <c r="J57" s="151">
        <f t="shared" ref="J57" si="128">I57*(1+$C57)</f>
        <v>0</v>
      </c>
      <c r="K57" s="151">
        <f t="shared" ref="K57" si="129">J57*(1+$C57)</f>
        <v>0</v>
      </c>
      <c r="L57" s="151">
        <f t="shared" ref="L57:M57" si="130">K57*(1+$C57)</f>
        <v>0</v>
      </c>
      <c r="M57" s="150">
        <f t="shared" si="130"/>
        <v>0</v>
      </c>
      <c r="N57" s="152">
        <f t="shared" si="86"/>
        <v>0</v>
      </c>
      <c r="P57" s="15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54"/>
    </row>
    <row r="58" spans="1:27" ht="33.75" customHeight="1" x14ac:dyDescent="0.35">
      <c r="A58" s="155" t="s">
        <v>110</v>
      </c>
      <c r="B58" s="215" t="s">
        <v>111</v>
      </c>
      <c r="C58" s="216"/>
      <c r="D58" s="156">
        <f>'Zu- und Abbestellung'!F7</f>
        <v>0</v>
      </c>
      <c r="E58" s="157">
        <f>SUM(E52:E57)</f>
        <v>0</v>
      </c>
      <c r="F58" s="158">
        <f t="shared" ref="F58" si="131">SUM(F52:F57)</f>
        <v>0</v>
      </c>
      <c r="G58" s="158">
        <f t="shared" ref="G58:H58" si="132">SUM(G52:G57)</f>
        <v>0</v>
      </c>
      <c r="H58" s="159">
        <f t="shared" si="132"/>
        <v>0</v>
      </c>
      <c r="I58" s="160">
        <f t="shared" ref="I58" si="133">SUM(I52:I57)</f>
        <v>0</v>
      </c>
      <c r="J58" s="160">
        <f t="shared" ref="J58" si="134">SUM(J52:J57)</f>
        <v>0</v>
      </c>
      <c r="K58" s="160">
        <f t="shared" ref="K58" si="135">SUM(K52:K57)</f>
        <v>0</v>
      </c>
      <c r="L58" s="160">
        <f t="shared" ref="L58:M58" si="136">SUM(L52:L57)</f>
        <v>0</v>
      </c>
      <c r="M58" s="159">
        <f t="shared" si="136"/>
        <v>0</v>
      </c>
      <c r="N58" s="161">
        <f t="shared" si="86"/>
        <v>0</v>
      </c>
      <c r="P58" s="15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54"/>
    </row>
    <row r="59" spans="1:27" x14ac:dyDescent="0.35">
      <c r="A59" s="138" t="s">
        <v>112</v>
      </c>
      <c r="B59" s="139" t="s">
        <v>102</v>
      </c>
      <c r="C59" s="162">
        <f>C52</f>
        <v>0</v>
      </c>
      <c r="D59" s="163">
        <f>'Zu- und Abbestellung'!D22</f>
        <v>0</v>
      </c>
      <c r="E59" s="164">
        <f t="shared" si="81"/>
        <v>0</v>
      </c>
      <c r="F59" s="165">
        <f t="shared" ref="F59:F64" si="137">E59*(1+$C59)</f>
        <v>0</v>
      </c>
      <c r="G59" s="165">
        <f t="shared" ref="G59:J60" si="138">F59*(1+$C59)</f>
        <v>0</v>
      </c>
      <c r="H59" s="166">
        <f t="shared" si="138"/>
        <v>0</v>
      </c>
      <c r="I59" s="167">
        <f t="shared" si="138"/>
        <v>0</v>
      </c>
      <c r="J59" s="167">
        <f t="shared" si="138"/>
        <v>0</v>
      </c>
      <c r="K59" s="167">
        <f t="shared" ref="K59:K60" si="139">J59*(1+$C59)</f>
        <v>0</v>
      </c>
      <c r="L59" s="167">
        <f t="shared" ref="L59:M60" si="140">K59*(1+$C59)</f>
        <v>0</v>
      </c>
      <c r="M59" s="166">
        <f t="shared" si="140"/>
        <v>0</v>
      </c>
      <c r="N59" s="87">
        <f t="shared" si="86"/>
        <v>0</v>
      </c>
      <c r="P59" s="15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54"/>
    </row>
    <row r="60" spans="1:27" x14ac:dyDescent="0.35">
      <c r="A60" s="145" t="s">
        <v>113</v>
      </c>
      <c r="B60" s="146" t="s">
        <v>104</v>
      </c>
      <c r="C60" s="168">
        <f t="shared" ref="C60:C64" si="141">C53</f>
        <v>2.1999999999999999E-2</v>
      </c>
      <c r="D60" s="148">
        <f>'Zu- und Abbestellung'!D23</f>
        <v>0</v>
      </c>
      <c r="E60" s="98">
        <f t="shared" si="81"/>
        <v>0</v>
      </c>
      <c r="F60" s="149">
        <f t="shared" si="137"/>
        <v>0</v>
      </c>
      <c r="G60" s="149">
        <f t="shared" si="138"/>
        <v>0</v>
      </c>
      <c r="H60" s="150">
        <f t="shared" si="138"/>
        <v>0</v>
      </c>
      <c r="I60" s="151">
        <f t="shared" si="138"/>
        <v>0</v>
      </c>
      <c r="J60" s="151">
        <f t="shared" si="138"/>
        <v>0</v>
      </c>
      <c r="K60" s="151">
        <f t="shared" si="139"/>
        <v>0</v>
      </c>
      <c r="L60" s="151">
        <f t="shared" si="140"/>
        <v>0</v>
      </c>
      <c r="M60" s="150">
        <f t="shared" si="140"/>
        <v>0</v>
      </c>
      <c r="N60" s="152">
        <f t="shared" si="86"/>
        <v>0</v>
      </c>
      <c r="P60" s="15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54"/>
    </row>
    <row r="61" spans="1:27" x14ac:dyDescent="0.35">
      <c r="A61" s="145" t="s">
        <v>144</v>
      </c>
      <c r="B61" s="146" t="s">
        <v>132</v>
      </c>
      <c r="C61" s="147">
        <f t="shared" si="141"/>
        <v>4.4999999999999998E-2</v>
      </c>
      <c r="D61" s="148">
        <f>'Zu- und Abbestellung'!D25</f>
        <v>0</v>
      </c>
      <c r="E61" s="98">
        <f t="shared" ref="E61:E62" si="142">D61*(1+$C61)</f>
        <v>0</v>
      </c>
      <c r="F61" s="149">
        <f t="shared" si="137"/>
        <v>0</v>
      </c>
      <c r="G61" s="149">
        <f t="shared" ref="G61:H62" si="143">F61*(1+$C61)</f>
        <v>0</v>
      </c>
      <c r="H61" s="150">
        <f t="shared" si="143"/>
        <v>0</v>
      </c>
      <c r="I61" s="151">
        <f t="shared" ref="I61:I62" si="144">H61*(1+$C61)</f>
        <v>0</v>
      </c>
      <c r="J61" s="151">
        <f t="shared" ref="J61:J62" si="145">I61*(1+$C61)</f>
        <v>0</v>
      </c>
      <c r="K61" s="151">
        <f t="shared" ref="K61:K62" si="146">J61*(1+$C61)</f>
        <v>0</v>
      </c>
      <c r="L61" s="151">
        <f t="shared" ref="L61:M62" si="147">K61*(1+$C61)</f>
        <v>0</v>
      </c>
      <c r="M61" s="150">
        <f t="shared" si="147"/>
        <v>0</v>
      </c>
      <c r="N61" s="152">
        <f t="shared" si="86"/>
        <v>0</v>
      </c>
      <c r="P61" s="15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54"/>
    </row>
    <row r="62" spans="1:27" x14ac:dyDescent="0.35">
      <c r="A62" s="145" t="s">
        <v>145</v>
      </c>
      <c r="B62" s="153" t="s">
        <v>134</v>
      </c>
      <c r="C62" s="147">
        <f t="shared" si="141"/>
        <v>2.5000000000000001E-2</v>
      </c>
      <c r="D62" s="148">
        <f>'Zu- und Abbestellung'!D26</f>
        <v>0</v>
      </c>
      <c r="E62" s="98">
        <f t="shared" si="142"/>
        <v>0</v>
      </c>
      <c r="F62" s="149">
        <f t="shared" si="137"/>
        <v>0</v>
      </c>
      <c r="G62" s="149">
        <f t="shared" si="143"/>
        <v>0</v>
      </c>
      <c r="H62" s="150">
        <f t="shared" si="143"/>
        <v>0</v>
      </c>
      <c r="I62" s="151">
        <f t="shared" si="144"/>
        <v>0</v>
      </c>
      <c r="J62" s="151">
        <f t="shared" si="145"/>
        <v>0</v>
      </c>
      <c r="K62" s="151">
        <f t="shared" si="146"/>
        <v>0</v>
      </c>
      <c r="L62" s="151">
        <f t="shared" si="147"/>
        <v>0</v>
      </c>
      <c r="M62" s="150">
        <f t="shared" si="147"/>
        <v>0</v>
      </c>
      <c r="N62" s="152">
        <f t="shared" si="86"/>
        <v>0</v>
      </c>
      <c r="P62" s="15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54"/>
    </row>
    <row r="63" spans="1:27" x14ac:dyDescent="0.35">
      <c r="A63" s="145" t="s">
        <v>174</v>
      </c>
      <c r="B63" s="153" t="s">
        <v>163</v>
      </c>
      <c r="C63" s="147">
        <f t="shared" si="141"/>
        <v>0.05</v>
      </c>
      <c r="D63" s="148">
        <f>'Zu- und Abbestellung'!D27</f>
        <v>0</v>
      </c>
      <c r="E63" s="98">
        <f t="shared" ref="E63" si="148">D63*(1+$C63)</f>
        <v>0</v>
      </c>
      <c r="F63" s="149">
        <f t="shared" si="137"/>
        <v>0</v>
      </c>
      <c r="G63" s="149">
        <f t="shared" ref="G63" si="149">F63*(1+$C63)</f>
        <v>0</v>
      </c>
      <c r="H63" s="150">
        <f t="shared" ref="H63" si="150">G63*(1+$C63)</f>
        <v>0</v>
      </c>
      <c r="I63" s="151">
        <f t="shared" ref="I63" si="151">H63*(1+$C63)</f>
        <v>0</v>
      </c>
      <c r="J63" s="151">
        <f t="shared" ref="J63" si="152">I63*(1+$C63)</f>
        <v>0</v>
      </c>
      <c r="K63" s="151">
        <f t="shared" ref="K63" si="153">J63*(1+$C63)</f>
        <v>0</v>
      </c>
      <c r="L63" s="151">
        <f t="shared" ref="L63:M63" si="154">K63*(1+$C63)</f>
        <v>0</v>
      </c>
      <c r="M63" s="150">
        <f t="shared" si="154"/>
        <v>0</v>
      </c>
      <c r="N63" s="152">
        <f t="shared" si="86"/>
        <v>0</v>
      </c>
      <c r="P63" s="15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54"/>
    </row>
    <row r="64" spans="1:27" x14ac:dyDescent="0.35">
      <c r="A64" s="169" t="s">
        <v>151</v>
      </c>
      <c r="B64" s="153" t="s">
        <v>97</v>
      </c>
      <c r="C64" s="147">
        <f t="shared" si="141"/>
        <v>0.01</v>
      </c>
      <c r="D64" s="148">
        <f>'Zu- und Abbestellung'!D28</f>
        <v>0</v>
      </c>
      <c r="E64" s="98">
        <f t="shared" ref="E64" si="155">D64*(1+$C64)</f>
        <v>0</v>
      </c>
      <c r="F64" s="149">
        <f t="shared" si="137"/>
        <v>0</v>
      </c>
      <c r="G64" s="149">
        <f t="shared" ref="G64:H64" si="156">F64*(1+$C64)</f>
        <v>0</v>
      </c>
      <c r="H64" s="150">
        <f t="shared" si="156"/>
        <v>0</v>
      </c>
      <c r="I64" s="151">
        <f t="shared" ref="I64" si="157">H64*(1+$C64)</f>
        <v>0</v>
      </c>
      <c r="J64" s="151">
        <f t="shared" ref="J64" si="158">I64*(1+$C64)</f>
        <v>0</v>
      </c>
      <c r="K64" s="151">
        <f t="shared" ref="K64" si="159">J64*(1+$C64)</f>
        <v>0</v>
      </c>
      <c r="L64" s="151">
        <f t="shared" ref="L64:M64" si="160">K64*(1+$C64)</f>
        <v>0</v>
      </c>
      <c r="M64" s="150">
        <f t="shared" si="160"/>
        <v>0</v>
      </c>
      <c r="N64" s="152">
        <f t="shared" si="86"/>
        <v>0</v>
      </c>
      <c r="P64" s="15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54"/>
    </row>
    <row r="65" spans="1:32" ht="33.75" customHeight="1" x14ac:dyDescent="0.35">
      <c r="A65" s="155" t="s">
        <v>114</v>
      </c>
      <c r="B65" s="215" t="s">
        <v>115</v>
      </c>
      <c r="C65" s="216"/>
      <c r="D65" s="156">
        <f>'Zu- und Abbestellung'!D21</f>
        <v>0</v>
      </c>
      <c r="E65" s="157">
        <f>SUM(E59:E64)</f>
        <v>0</v>
      </c>
      <c r="F65" s="158">
        <f t="shared" ref="F65" si="161">SUM(F59:F64)</f>
        <v>0</v>
      </c>
      <c r="G65" s="158">
        <f t="shared" ref="G65:H65" si="162">SUM(G59:G64)</f>
        <v>0</v>
      </c>
      <c r="H65" s="159">
        <f t="shared" si="162"/>
        <v>0</v>
      </c>
      <c r="I65" s="160">
        <f t="shared" ref="I65" si="163">SUM(I59:I64)</f>
        <v>0</v>
      </c>
      <c r="J65" s="160">
        <f t="shared" ref="J65" si="164">SUM(J59:J64)</f>
        <v>0</v>
      </c>
      <c r="K65" s="160">
        <f t="shared" ref="K65" si="165">SUM(K59:K64)</f>
        <v>0</v>
      </c>
      <c r="L65" s="160">
        <f t="shared" ref="L65:M65" si="166">SUM(L59:L64)</f>
        <v>0</v>
      </c>
      <c r="M65" s="159">
        <f t="shared" si="166"/>
        <v>0</v>
      </c>
      <c r="N65" s="161">
        <f t="shared" si="86"/>
        <v>0</v>
      </c>
      <c r="P65" s="15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54"/>
    </row>
    <row r="66" spans="1:32" x14ac:dyDescent="0.35">
      <c r="A66" s="138" t="s">
        <v>116</v>
      </c>
      <c r="B66" s="139" t="s">
        <v>102</v>
      </c>
      <c r="C66" s="162">
        <f>C59</f>
        <v>0</v>
      </c>
      <c r="D66" s="163">
        <f>'Zu- und Abbestellung'!F22</f>
        <v>0</v>
      </c>
      <c r="E66" s="164">
        <f t="shared" si="81"/>
        <v>0</v>
      </c>
      <c r="F66" s="165">
        <f t="shared" ref="F66:F71" si="167">E66*(1+$C66)</f>
        <v>0</v>
      </c>
      <c r="G66" s="165">
        <f t="shared" ref="G66:J67" si="168">F66*(1+$C66)</f>
        <v>0</v>
      </c>
      <c r="H66" s="166">
        <f t="shared" si="168"/>
        <v>0</v>
      </c>
      <c r="I66" s="167">
        <f t="shared" si="168"/>
        <v>0</v>
      </c>
      <c r="J66" s="167">
        <f t="shared" si="168"/>
        <v>0</v>
      </c>
      <c r="K66" s="167">
        <f t="shared" ref="K66:K67" si="169">J66*(1+$C66)</f>
        <v>0</v>
      </c>
      <c r="L66" s="167">
        <f t="shared" ref="L66:M67" si="170">K66*(1+$C66)</f>
        <v>0</v>
      </c>
      <c r="M66" s="166">
        <f t="shared" si="170"/>
        <v>0</v>
      </c>
      <c r="N66" s="87">
        <f t="shared" si="86"/>
        <v>0</v>
      </c>
      <c r="P66" s="15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54"/>
    </row>
    <row r="67" spans="1:32" x14ac:dyDescent="0.35">
      <c r="A67" s="145" t="s">
        <v>117</v>
      </c>
      <c r="B67" s="146" t="s">
        <v>104</v>
      </c>
      <c r="C67" s="168">
        <f t="shared" ref="C67:C71" si="171">C60</f>
        <v>2.1999999999999999E-2</v>
      </c>
      <c r="D67" s="148">
        <f>'Zu- und Abbestellung'!F23</f>
        <v>0</v>
      </c>
      <c r="E67" s="98">
        <f t="shared" si="81"/>
        <v>0</v>
      </c>
      <c r="F67" s="149">
        <f t="shared" si="167"/>
        <v>0</v>
      </c>
      <c r="G67" s="149">
        <f t="shared" si="168"/>
        <v>0</v>
      </c>
      <c r="H67" s="150">
        <f t="shared" si="168"/>
        <v>0</v>
      </c>
      <c r="I67" s="151">
        <f t="shared" si="168"/>
        <v>0</v>
      </c>
      <c r="J67" s="151">
        <f t="shared" si="168"/>
        <v>0</v>
      </c>
      <c r="K67" s="151">
        <f t="shared" si="169"/>
        <v>0</v>
      </c>
      <c r="L67" s="151">
        <f t="shared" si="170"/>
        <v>0</v>
      </c>
      <c r="M67" s="150">
        <f t="shared" si="170"/>
        <v>0</v>
      </c>
      <c r="N67" s="152">
        <f t="shared" si="86"/>
        <v>0</v>
      </c>
      <c r="P67" s="15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54"/>
    </row>
    <row r="68" spans="1:32" x14ac:dyDescent="0.35">
      <c r="A68" s="145" t="s">
        <v>146</v>
      </c>
      <c r="B68" s="146" t="s">
        <v>132</v>
      </c>
      <c r="C68" s="147">
        <f t="shared" si="171"/>
        <v>4.4999999999999998E-2</v>
      </c>
      <c r="D68" s="148">
        <f>'Zu- und Abbestellung'!F25</f>
        <v>0</v>
      </c>
      <c r="E68" s="98">
        <f t="shared" ref="E68:E69" si="172">D68*(1+$C68)</f>
        <v>0</v>
      </c>
      <c r="F68" s="149">
        <f t="shared" si="167"/>
        <v>0</v>
      </c>
      <c r="G68" s="149">
        <f t="shared" ref="G68:H69" si="173">F68*(1+$C68)</f>
        <v>0</v>
      </c>
      <c r="H68" s="150">
        <f t="shared" si="173"/>
        <v>0</v>
      </c>
      <c r="I68" s="151">
        <f t="shared" ref="I68:I69" si="174">H68*(1+$C68)</f>
        <v>0</v>
      </c>
      <c r="J68" s="151">
        <f t="shared" ref="J68:J69" si="175">I68*(1+$C68)</f>
        <v>0</v>
      </c>
      <c r="K68" s="151">
        <f t="shared" ref="K68:K69" si="176">J68*(1+$C68)</f>
        <v>0</v>
      </c>
      <c r="L68" s="151">
        <f t="shared" ref="L68:M69" si="177">K68*(1+$C68)</f>
        <v>0</v>
      </c>
      <c r="M68" s="150">
        <f t="shared" si="177"/>
        <v>0</v>
      </c>
      <c r="N68" s="152">
        <f t="shared" si="86"/>
        <v>0</v>
      </c>
      <c r="P68" s="15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54"/>
    </row>
    <row r="69" spans="1:32" x14ac:dyDescent="0.35">
      <c r="A69" s="145" t="s">
        <v>147</v>
      </c>
      <c r="B69" s="153" t="s">
        <v>134</v>
      </c>
      <c r="C69" s="147">
        <f t="shared" si="171"/>
        <v>2.5000000000000001E-2</v>
      </c>
      <c r="D69" s="148">
        <f>'Zu- und Abbestellung'!F26</f>
        <v>0</v>
      </c>
      <c r="E69" s="98">
        <f t="shared" si="172"/>
        <v>0</v>
      </c>
      <c r="F69" s="149">
        <f t="shared" si="167"/>
        <v>0</v>
      </c>
      <c r="G69" s="149">
        <f t="shared" si="173"/>
        <v>0</v>
      </c>
      <c r="H69" s="150">
        <f t="shared" si="173"/>
        <v>0</v>
      </c>
      <c r="I69" s="151">
        <f t="shared" si="174"/>
        <v>0</v>
      </c>
      <c r="J69" s="151">
        <f t="shared" si="175"/>
        <v>0</v>
      </c>
      <c r="K69" s="151">
        <f t="shared" si="176"/>
        <v>0</v>
      </c>
      <c r="L69" s="151">
        <f t="shared" si="177"/>
        <v>0</v>
      </c>
      <c r="M69" s="150">
        <f t="shared" si="177"/>
        <v>0</v>
      </c>
      <c r="N69" s="152">
        <f t="shared" si="86"/>
        <v>0</v>
      </c>
      <c r="P69" s="15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54"/>
    </row>
    <row r="70" spans="1:32" x14ac:dyDescent="0.35">
      <c r="A70" s="145" t="s">
        <v>175</v>
      </c>
      <c r="B70" s="153" t="s">
        <v>163</v>
      </c>
      <c r="C70" s="147">
        <f t="shared" si="171"/>
        <v>0.05</v>
      </c>
      <c r="D70" s="148">
        <f>'Zu- und Abbestellung'!F27</f>
        <v>0</v>
      </c>
      <c r="E70" s="98">
        <f t="shared" ref="E70" si="178">D70*(1+$C70)</f>
        <v>0</v>
      </c>
      <c r="F70" s="149">
        <f t="shared" si="167"/>
        <v>0</v>
      </c>
      <c r="G70" s="149">
        <f t="shared" ref="G70" si="179">F70*(1+$C70)</f>
        <v>0</v>
      </c>
      <c r="H70" s="150">
        <f t="shared" ref="H70" si="180">G70*(1+$C70)</f>
        <v>0</v>
      </c>
      <c r="I70" s="151">
        <f t="shared" ref="I70" si="181">H70*(1+$C70)</f>
        <v>0</v>
      </c>
      <c r="J70" s="151">
        <f t="shared" ref="J70" si="182">I70*(1+$C70)</f>
        <v>0</v>
      </c>
      <c r="K70" s="151">
        <f t="shared" ref="K70" si="183">J70*(1+$C70)</f>
        <v>0</v>
      </c>
      <c r="L70" s="151">
        <f t="shared" ref="L70:M70" si="184">K70*(1+$C70)</f>
        <v>0</v>
      </c>
      <c r="M70" s="150">
        <f t="shared" si="184"/>
        <v>0</v>
      </c>
      <c r="N70" s="152">
        <f t="shared" si="86"/>
        <v>0</v>
      </c>
      <c r="P70" s="15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54"/>
    </row>
    <row r="71" spans="1:32" x14ac:dyDescent="0.35">
      <c r="A71" s="169" t="s">
        <v>152</v>
      </c>
      <c r="B71" s="153" t="s">
        <v>97</v>
      </c>
      <c r="C71" s="147">
        <f t="shared" si="171"/>
        <v>0.01</v>
      </c>
      <c r="D71" s="148">
        <f>'Zu- und Abbestellung'!F28</f>
        <v>0</v>
      </c>
      <c r="E71" s="98">
        <f t="shared" ref="E71" si="185">D71*(1+$C71)</f>
        <v>0</v>
      </c>
      <c r="F71" s="149">
        <f t="shared" si="167"/>
        <v>0</v>
      </c>
      <c r="G71" s="149">
        <f t="shared" ref="G71:H71" si="186">F71*(1+$C71)</f>
        <v>0</v>
      </c>
      <c r="H71" s="150">
        <f t="shared" si="186"/>
        <v>0</v>
      </c>
      <c r="I71" s="151">
        <f t="shared" ref="I71" si="187">H71*(1+$C71)</f>
        <v>0</v>
      </c>
      <c r="J71" s="151">
        <f t="shared" ref="J71" si="188">I71*(1+$C71)</f>
        <v>0</v>
      </c>
      <c r="K71" s="151">
        <f t="shared" ref="K71" si="189">J71*(1+$C71)</f>
        <v>0</v>
      </c>
      <c r="L71" s="151">
        <f t="shared" ref="L71:M71" si="190">K71*(1+$C71)</f>
        <v>0</v>
      </c>
      <c r="M71" s="150">
        <f t="shared" si="190"/>
        <v>0</v>
      </c>
      <c r="N71" s="152">
        <f t="shared" si="86"/>
        <v>0</v>
      </c>
      <c r="P71" s="15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54"/>
    </row>
    <row r="72" spans="1:32" ht="39" customHeight="1" thickBot="1" x14ac:dyDescent="0.4">
      <c r="A72" s="155" t="s">
        <v>118</v>
      </c>
      <c r="B72" s="215" t="s">
        <v>119</v>
      </c>
      <c r="C72" s="216"/>
      <c r="D72" s="113">
        <f>'Zu- und Abbestellung'!F21</f>
        <v>0</v>
      </c>
      <c r="E72" s="170">
        <f>SUM(E66:E71)</f>
        <v>0</v>
      </c>
      <c r="F72" s="171">
        <f t="shared" ref="F72" si="191">SUM(F66:F71)</f>
        <v>0</v>
      </c>
      <c r="G72" s="171">
        <f t="shared" ref="G72:H72" si="192">SUM(G66:G71)</f>
        <v>0</v>
      </c>
      <c r="H72" s="172">
        <f t="shared" si="192"/>
        <v>0</v>
      </c>
      <c r="I72" s="173">
        <f t="shared" ref="I72" si="193">SUM(I66:I71)</f>
        <v>0</v>
      </c>
      <c r="J72" s="173">
        <f t="shared" ref="J72" si="194">SUM(J66:J71)</f>
        <v>0</v>
      </c>
      <c r="K72" s="173">
        <f t="shared" ref="K72" si="195">SUM(K66:K71)</f>
        <v>0</v>
      </c>
      <c r="L72" s="173">
        <f t="shared" ref="L72:M72" si="196">SUM(L66:L71)</f>
        <v>0</v>
      </c>
      <c r="M72" s="172">
        <f t="shared" si="196"/>
        <v>0</v>
      </c>
      <c r="N72" s="174">
        <f t="shared" si="86"/>
        <v>0</v>
      </c>
      <c r="P72" s="15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54"/>
    </row>
    <row r="75" spans="1:32" ht="31.5" customHeight="1" thickBot="1" x14ac:dyDescent="0.4">
      <c r="A75" s="130"/>
      <c r="B75" s="131" t="s">
        <v>171</v>
      </c>
      <c r="D75" s="70" t="s">
        <v>87</v>
      </c>
      <c r="E75" s="70"/>
      <c r="H75" s="74" t="s">
        <v>99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 t="s">
        <v>89</v>
      </c>
    </row>
    <row r="76" spans="1:32" ht="45" customHeight="1" x14ac:dyDescent="0.35">
      <c r="A76" s="75" t="s">
        <v>90</v>
      </c>
      <c r="B76" s="132" t="s">
        <v>91</v>
      </c>
      <c r="C76" s="133" t="s">
        <v>92</v>
      </c>
      <c r="D76" s="78">
        <v>2025</v>
      </c>
      <c r="E76" s="134">
        <f>D76+1</f>
        <v>2026</v>
      </c>
      <c r="F76" s="134">
        <f t="shared" ref="F76" si="197">E76+1</f>
        <v>2027</v>
      </c>
      <c r="G76" s="134">
        <f t="shared" ref="G76" si="198">F76+1</f>
        <v>2028</v>
      </c>
      <c r="H76" s="78">
        <f t="shared" ref="H76" si="199">G76+1</f>
        <v>2029</v>
      </c>
      <c r="I76" s="135">
        <f t="shared" ref="I76" si="200">H76+1</f>
        <v>2030</v>
      </c>
      <c r="J76" s="135">
        <f t="shared" ref="J76" si="201">I76+1</f>
        <v>2031</v>
      </c>
      <c r="K76" s="135">
        <f t="shared" ref="K76" si="202">J76+1</f>
        <v>2032</v>
      </c>
      <c r="L76" s="135">
        <f t="shared" ref="L76" si="203">K76+1</f>
        <v>2033</v>
      </c>
      <c r="M76" s="135">
        <f t="shared" ref="M76" si="204">L76+1</f>
        <v>2034</v>
      </c>
      <c r="N76" s="135">
        <f t="shared" ref="N76" si="205">M76+1</f>
        <v>2035</v>
      </c>
      <c r="O76" s="135">
        <f t="shared" ref="O76" si="206">N76+1</f>
        <v>2036</v>
      </c>
      <c r="P76" s="135">
        <f t="shared" ref="P76" si="207">O76+1</f>
        <v>2037</v>
      </c>
      <c r="Q76" s="135">
        <f t="shared" ref="Q76" si="208">P76+1</f>
        <v>2038</v>
      </c>
      <c r="R76" s="135">
        <f t="shared" ref="R76" si="209">Q76+1</f>
        <v>2039</v>
      </c>
      <c r="S76" s="78">
        <f t="shared" ref="S76" si="210">R76+1</f>
        <v>2040</v>
      </c>
      <c r="T76" s="136" t="s">
        <v>100</v>
      </c>
      <c r="U76" s="83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83"/>
    </row>
    <row r="77" spans="1:32" x14ac:dyDescent="0.35">
      <c r="A77" s="138" t="s">
        <v>101</v>
      </c>
      <c r="B77" s="139" t="s">
        <v>102</v>
      </c>
      <c r="C77" s="140">
        <f>C25</f>
        <v>0</v>
      </c>
      <c r="D77" s="87">
        <f>'Zu- und Abbestellung'!D39</f>
        <v>0</v>
      </c>
      <c r="E77" s="88">
        <f t="shared" ref="E77:E81" si="211">D77*(1+$C77)</f>
        <v>0</v>
      </c>
      <c r="F77" s="141">
        <f t="shared" ref="F77:F82" si="212">E77*(1+$C77)</f>
        <v>0</v>
      </c>
      <c r="G77" s="141">
        <f t="shared" ref="G77:G81" si="213">F77*(1+$C77)</f>
        <v>0</v>
      </c>
      <c r="H77" s="142">
        <f t="shared" ref="H77:H81" si="214">G77*(1+$C77)</f>
        <v>0</v>
      </c>
      <c r="I77" s="143">
        <f t="shared" ref="I77:I82" si="215">H77*(1+$C77)</f>
        <v>0</v>
      </c>
      <c r="J77" s="143">
        <f t="shared" ref="J77:J82" si="216">I77*(1+$C77)</f>
        <v>0</v>
      </c>
      <c r="K77" s="143">
        <f t="shared" ref="K77:K82" si="217">J77*(1+$C77)</f>
        <v>0</v>
      </c>
      <c r="L77" s="143">
        <f t="shared" ref="L77:L82" si="218">K77*(1+$C77)</f>
        <v>0</v>
      </c>
      <c r="M77" s="143">
        <f t="shared" ref="M77:M82" si="219">L77*(1+$C77)</f>
        <v>0</v>
      </c>
      <c r="N77" s="143">
        <f t="shared" ref="N77:N82" si="220">M77*(1+$C77)</f>
        <v>0</v>
      </c>
      <c r="O77" s="143">
        <f t="shared" ref="O77:O82" si="221">N77*(1+$C77)</f>
        <v>0</v>
      </c>
      <c r="P77" s="143">
        <f t="shared" ref="P77:P82" si="222">O77*(1+$C77)</f>
        <v>0</v>
      </c>
      <c r="Q77" s="143">
        <f t="shared" ref="Q77:Q82" si="223">P77*(1+$C77)</f>
        <v>0</v>
      </c>
      <c r="R77" s="143">
        <f t="shared" ref="R77:R82" si="224">Q77*(1+$C77)</f>
        <v>0</v>
      </c>
      <c r="S77" s="142">
        <f t="shared" ref="S77" si="225">R77*(1+$C77)</f>
        <v>0</v>
      </c>
      <c r="T77" s="87">
        <f t="shared" ref="T77:T78" si="226">SUM(H77:S77)/COUNT(H77:S77)</f>
        <v>0</v>
      </c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</row>
    <row r="78" spans="1:32" x14ac:dyDescent="0.35">
      <c r="A78" s="145" t="s">
        <v>103</v>
      </c>
      <c r="B78" s="146" t="s">
        <v>104</v>
      </c>
      <c r="C78" s="147">
        <f>C20</f>
        <v>2.1999999999999999E-2</v>
      </c>
      <c r="D78" s="148">
        <f>'Zu- und Abbestellung'!D40</f>
        <v>0</v>
      </c>
      <c r="E78" s="98">
        <f t="shared" si="211"/>
        <v>0</v>
      </c>
      <c r="F78" s="149">
        <f t="shared" si="212"/>
        <v>0</v>
      </c>
      <c r="G78" s="149">
        <f t="shared" si="213"/>
        <v>0</v>
      </c>
      <c r="H78" s="150">
        <f t="shared" si="214"/>
        <v>0</v>
      </c>
      <c r="I78" s="151">
        <f t="shared" si="215"/>
        <v>0</v>
      </c>
      <c r="J78" s="151">
        <f t="shared" si="216"/>
        <v>0</v>
      </c>
      <c r="K78" s="151">
        <f t="shared" si="217"/>
        <v>0</v>
      </c>
      <c r="L78" s="151">
        <f t="shared" si="218"/>
        <v>0</v>
      </c>
      <c r="M78" s="151">
        <f t="shared" si="219"/>
        <v>0</v>
      </c>
      <c r="N78" s="151">
        <f t="shared" si="220"/>
        <v>0</v>
      </c>
      <c r="O78" s="151">
        <f t="shared" si="221"/>
        <v>0</v>
      </c>
      <c r="P78" s="151">
        <f t="shared" si="222"/>
        <v>0</v>
      </c>
      <c r="Q78" s="151">
        <f t="shared" si="223"/>
        <v>0</v>
      </c>
      <c r="R78" s="151">
        <f t="shared" si="224"/>
        <v>0</v>
      </c>
      <c r="S78" s="150">
        <f>R78*(1+$C78)</f>
        <v>0</v>
      </c>
      <c r="T78" s="152">
        <f t="shared" si="226"/>
        <v>0</v>
      </c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</row>
    <row r="79" spans="1:32" x14ac:dyDescent="0.35">
      <c r="A79" s="145" t="s">
        <v>141</v>
      </c>
      <c r="B79" s="146" t="s">
        <v>132</v>
      </c>
      <c r="C79" s="147">
        <f>C22</f>
        <v>4.4999999999999998E-2</v>
      </c>
      <c r="D79" s="148">
        <f>'Zu- und Abbestellung'!D42</f>
        <v>0</v>
      </c>
      <c r="E79" s="98">
        <f t="shared" si="211"/>
        <v>0</v>
      </c>
      <c r="F79" s="149">
        <f t="shared" si="212"/>
        <v>0</v>
      </c>
      <c r="G79" s="149">
        <f t="shared" si="213"/>
        <v>0</v>
      </c>
      <c r="H79" s="150">
        <f t="shared" si="214"/>
        <v>0</v>
      </c>
      <c r="I79" s="151">
        <f t="shared" si="215"/>
        <v>0</v>
      </c>
      <c r="J79" s="151">
        <f t="shared" si="216"/>
        <v>0</v>
      </c>
      <c r="K79" s="151">
        <f t="shared" si="217"/>
        <v>0</v>
      </c>
      <c r="L79" s="151">
        <f t="shared" si="218"/>
        <v>0</v>
      </c>
      <c r="M79" s="151">
        <f t="shared" si="219"/>
        <v>0</v>
      </c>
      <c r="N79" s="151">
        <f t="shared" si="220"/>
        <v>0</v>
      </c>
      <c r="O79" s="151">
        <f t="shared" si="221"/>
        <v>0</v>
      </c>
      <c r="P79" s="151">
        <f t="shared" si="222"/>
        <v>0</v>
      </c>
      <c r="Q79" s="151">
        <f t="shared" si="223"/>
        <v>0</v>
      </c>
      <c r="R79" s="151">
        <f t="shared" si="224"/>
        <v>0</v>
      </c>
      <c r="S79" s="150">
        <f t="shared" ref="S79:S82" si="227">R79*(1+$C79)</f>
        <v>0</v>
      </c>
      <c r="T79" s="152">
        <f>SUM(H79:S79)/COUNT(H79:S79)</f>
        <v>0</v>
      </c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</row>
    <row r="80" spans="1:32" x14ac:dyDescent="0.35">
      <c r="A80" s="145" t="s">
        <v>149</v>
      </c>
      <c r="B80" s="153" t="s">
        <v>134</v>
      </c>
      <c r="C80" s="147">
        <f>C23</f>
        <v>2.5000000000000001E-2</v>
      </c>
      <c r="D80" s="148">
        <f>'Zu- und Abbestellung'!D43</f>
        <v>0</v>
      </c>
      <c r="E80" s="98">
        <f t="shared" si="211"/>
        <v>0</v>
      </c>
      <c r="F80" s="149">
        <f t="shared" si="212"/>
        <v>0</v>
      </c>
      <c r="G80" s="149">
        <f t="shared" si="213"/>
        <v>0</v>
      </c>
      <c r="H80" s="150">
        <f t="shared" si="214"/>
        <v>0</v>
      </c>
      <c r="I80" s="151">
        <f t="shared" si="215"/>
        <v>0</v>
      </c>
      <c r="J80" s="151">
        <f t="shared" si="216"/>
        <v>0</v>
      </c>
      <c r="K80" s="151">
        <f t="shared" si="217"/>
        <v>0</v>
      </c>
      <c r="L80" s="151">
        <f t="shared" si="218"/>
        <v>0</v>
      </c>
      <c r="M80" s="151">
        <f t="shared" si="219"/>
        <v>0</v>
      </c>
      <c r="N80" s="151">
        <f t="shared" si="220"/>
        <v>0</v>
      </c>
      <c r="O80" s="151">
        <f t="shared" si="221"/>
        <v>0</v>
      </c>
      <c r="P80" s="151">
        <f t="shared" si="222"/>
        <v>0</v>
      </c>
      <c r="Q80" s="151">
        <f t="shared" si="223"/>
        <v>0</v>
      </c>
      <c r="R80" s="151">
        <f t="shared" si="224"/>
        <v>0</v>
      </c>
      <c r="S80" s="150">
        <f t="shared" si="227"/>
        <v>0</v>
      </c>
      <c r="T80" s="152">
        <f t="shared" ref="T80:T104" si="228">SUM(H80:S80)/COUNT(H80:S80)</f>
        <v>0</v>
      </c>
      <c r="U80" s="15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54"/>
    </row>
    <row r="81" spans="1:32" x14ac:dyDescent="0.35">
      <c r="A81" s="145" t="s">
        <v>172</v>
      </c>
      <c r="B81" s="153" t="s">
        <v>163</v>
      </c>
      <c r="C81" s="147">
        <f>C24</f>
        <v>0.05</v>
      </c>
      <c r="D81" s="148">
        <f>'Zu- und Abbestellung'!D44</f>
        <v>0</v>
      </c>
      <c r="E81" s="98">
        <f t="shared" si="211"/>
        <v>0</v>
      </c>
      <c r="F81" s="149">
        <f t="shared" si="212"/>
        <v>0</v>
      </c>
      <c r="G81" s="149">
        <f t="shared" si="213"/>
        <v>0</v>
      </c>
      <c r="H81" s="150">
        <f t="shared" si="214"/>
        <v>0</v>
      </c>
      <c r="I81" s="151">
        <f t="shared" si="215"/>
        <v>0</v>
      </c>
      <c r="J81" s="151">
        <f t="shared" si="216"/>
        <v>0</v>
      </c>
      <c r="K81" s="151">
        <f t="shared" si="217"/>
        <v>0</v>
      </c>
      <c r="L81" s="151">
        <f t="shared" si="218"/>
        <v>0</v>
      </c>
      <c r="M81" s="151">
        <f t="shared" si="219"/>
        <v>0</v>
      </c>
      <c r="N81" s="151">
        <f t="shared" si="220"/>
        <v>0</v>
      </c>
      <c r="O81" s="151">
        <f t="shared" si="221"/>
        <v>0</v>
      </c>
      <c r="P81" s="151">
        <f t="shared" si="222"/>
        <v>0</v>
      </c>
      <c r="Q81" s="151">
        <f t="shared" si="223"/>
        <v>0</v>
      </c>
      <c r="R81" s="151">
        <f t="shared" si="224"/>
        <v>0</v>
      </c>
      <c r="S81" s="150">
        <f t="shared" si="227"/>
        <v>0</v>
      </c>
      <c r="T81" s="152">
        <f t="shared" si="228"/>
        <v>0</v>
      </c>
      <c r="U81" s="15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54"/>
    </row>
    <row r="82" spans="1:32" x14ac:dyDescent="0.35">
      <c r="A82" s="145" t="s">
        <v>148</v>
      </c>
      <c r="B82" s="153" t="s">
        <v>97</v>
      </c>
      <c r="C82" s="147">
        <f>C26</f>
        <v>0.01</v>
      </c>
      <c r="D82" s="148">
        <f>'Zu- und Abbestellung'!D45</f>
        <v>0</v>
      </c>
      <c r="E82" s="98">
        <f>D82*(1+$C82)</f>
        <v>0</v>
      </c>
      <c r="F82" s="149">
        <f t="shared" si="212"/>
        <v>0</v>
      </c>
      <c r="G82" s="149">
        <f>F82*(1+$C82)</f>
        <v>0</v>
      </c>
      <c r="H82" s="150">
        <f>G82*(1+$C82)</f>
        <v>0</v>
      </c>
      <c r="I82" s="151">
        <f t="shared" si="215"/>
        <v>0</v>
      </c>
      <c r="J82" s="151">
        <f t="shared" si="216"/>
        <v>0</v>
      </c>
      <c r="K82" s="151">
        <f t="shared" si="217"/>
        <v>0</v>
      </c>
      <c r="L82" s="151">
        <f t="shared" si="218"/>
        <v>0</v>
      </c>
      <c r="M82" s="151">
        <f t="shared" si="219"/>
        <v>0</v>
      </c>
      <c r="N82" s="151">
        <f t="shared" si="220"/>
        <v>0</v>
      </c>
      <c r="O82" s="151">
        <f t="shared" si="221"/>
        <v>0</v>
      </c>
      <c r="P82" s="151">
        <f t="shared" si="222"/>
        <v>0</v>
      </c>
      <c r="Q82" s="151">
        <f t="shared" si="223"/>
        <v>0</v>
      </c>
      <c r="R82" s="151">
        <f t="shared" si="224"/>
        <v>0</v>
      </c>
      <c r="S82" s="150">
        <f t="shared" si="227"/>
        <v>0</v>
      </c>
      <c r="T82" s="152">
        <f t="shared" si="228"/>
        <v>0</v>
      </c>
      <c r="U82" s="15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54"/>
    </row>
    <row r="83" spans="1:32" ht="30.75" customHeight="1" x14ac:dyDescent="0.35">
      <c r="A83" s="155" t="s">
        <v>106</v>
      </c>
      <c r="B83" s="215" t="s">
        <v>107</v>
      </c>
      <c r="C83" s="216"/>
      <c r="D83" s="156">
        <f>'Zu- und Abbestellung'!D38</f>
        <v>0</v>
      </c>
      <c r="E83" s="157">
        <f>SUM(E77:E82)</f>
        <v>0</v>
      </c>
      <c r="F83" s="158">
        <f t="shared" ref="F83:S83" si="229">SUM(F77:F82)</f>
        <v>0</v>
      </c>
      <c r="G83" s="158">
        <f t="shared" si="229"/>
        <v>0</v>
      </c>
      <c r="H83" s="159">
        <f t="shared" si="229"/>
        <v>0</v>
      </c>
      <c r="I83" s="160">
        <f t="shared" si="229"/>
        <v>0</v>
      </c>
      <c r="J83" s="160">
        <f t="shared" si="229"/>
        <v>0</v>
      </c>
      <c r="K83" s="160">
        <f t="shared" si="229"/>
        <v>0</v>
      </c>
      <c r="L83" s="160">
        <f t="shared" si="229"/>
        <v>0</v>
      </c>
      <c r="M83" s="160">
        <f t="shared" si="229"/>
        <v>0</v>
      </c>
      <c r="N83" s="160">
        <f t="shared" si="229"/>
        <v>0</v>
      </c>
      <c r="O83" s="160">
        <f t="shared" si="229"/>
        <v>0</v>
      </c>
      <c r="P83" s="160">
        <f t="shared" si="229"/>
        <v>0</v>
      </c>
      <c r="Q83" s="160">
        <f t="shared" si="229"/>
        <v>0</v>
      </c>
      <c r="R83" s="160">
        <f t="shared" si="229"/>
        <v>0</v>
      </c>
      <c r="S83" s="159">
        <f t="shared" si="229"/>
        <v>0</v>
      </c>
      <c r="T83" s="161">
        <f t="shared" si="228"/>
        <v>0</v>
      </c>
      <c r="U83" s="15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54"/>
    </row>
    <row r="84" spans="1:32" x14ac:dyDescent="0.35">
      <c r="A84" s="138" t="s">
        <v>108</v>
      </c>
      <c r="B84" s="139" t="s">
        <v>102</v>
      </c>
      <c r="C84" s="162">
        <f>C77</f>
        <v>0</v>
      </c>
      <c r="D84" s="163">
        <f>'Zu- und Abbestellung'!F39</f>
        <v>0</v>
      </c>
      <c r="E84" s="164">
        <f t="shared" ref="E84:E89" si="230">D84*(1+$C84)</f>
        <v>0</v>
      </c>
      <c r="F84" s="165">
        <f t="shared" ref="F84:F89" si="231">E84*(1+$C84)</f>
        <v>0</v>
      </c>
      <c r="G84" s="165">
        <f t="shared" ref="G84:G89" si="232">F84*(1+$C84)</f>
        <v>0</v>
      </c>
      <c r="H84" s="166">
        <f t="shared" ref="H84:H89" si="233">G84*(1+$C84)</f>
        <v>0</v>
      </c>
      <c r="I84" s="167">
        <f t="shared" ref="I84:I89" si="234">H84*(1+$C84)</f>
        <v>0</v>
      </c>
      <c r="J84" s="167">
        <f t="shared" ref="J84:J89" si="235">I84*(1+$C84)</f>
        <v>0</v>
      </c>
      <c r="K84" s="167">
        <f t="shared" ref="K84:K89" si="236">J84*(1+$C84)</f>
        <v>0</v>
      </c>
      <c r="L84" s="167">
        <f t="shared" ref="L84:L89" si="237">K84*(1+$C84)</f>
        <v>0</v>
      </c>
      <c r="M84" s="167">
        <f t="shared" ref="M84:M89" si="238">L84*(1+$C84)</f>
        <v>0</v>
      </c>
      <c r="N84" s="167">
        <f t="shared" ref="N84:N89" si="239">M84*(1+$C84)</f>
        <v>0</v>
      </c>
      <c r="O84" s="167">
        <f t="shared" ref="O84:O89" si="240">N84*(1+$C84)</f>
        <v>0</v>
      </c>
      <c r="P84" s="167">
        <f t="shared" ref="P84:P89" si="241">O84*(1+$C84)</f>
        <v>0</v>
      </c>
      <c r="Q84" s="167">
        <f t="shared" ref="Q84:Q89" si="242">P84*(1+$C84)</f>
        <v>0</v>
      </c>
      <c r="R84" s="167">
        <f t="shared" ref="R84:R89" si="243">Q84*(1+$C84)</f>
        <v>0</v>
      </c>
      <c r="S84" s="166">
        <f t="shared" ref="S84:S89" si="244">R84*(1+$C84)</f>
        <v>0</v>
      </c>
      <c r="T84" s="87">
        <f t="shared" si="228"/>
        <v>0</v>
      </c>
      <c r="U84" s="15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54"/>
    </row>
    <row r="85" spans="1:32" x14ac:dyDescent="0.35">
      <c r="A85" s="145" t="s">
        <v>109</v>
      </c>
      <c r="B85" s="146" t="s">
        <v>104</v>
      </c>
      <c r="C85" s="168">
        <f t="shared" ref="C85:C89" si="245">C78</f>
        <v>2.1999999999999999E-2</v>
      </c>
      <c r="D85" s="148">
        <f>'Zu- und Abbestellung'!F40</f>
        <v>0</v>
      </c>
      <c r="E85" s="98">
        <f t="shared" si="230"/>
        <v>0</v>
      </c>
      <c r="F85" s="149">
        <f t="shared" si="231"/>
        <v>0</v>
      </c>
      <c r="G85" s="149">
        <f t="shared" si="232"/>
        <v>0</v>
      </c>
      <c r="H85" s="150">
        <f t="shared" si="233"/>
        <v>0</v>
      </c>
      <c r="I85" s="151">
        <f t="shared" si="234"/>
        <v>0</v>
      </c>
      <c r="J85" s="151">
        <f t="shared" si="235"/>
        <v>0</v>
      </c>
      <c r="K85" s="151">
        <f t="shared" si="236"/>
        <v>0</v>
      </c>
      <c r="L85" s="151">
        <f t="shared" si="237"/>
        <v>0</v>
      </c>
      <c r="M85" s="151">
        <f t="shared" si="238"/>
        <v>0</v>
      </c>
      <c r="N85" s="151">
        <f t="shared" si="239"/>
        <v>0</v>
      </c>
      <c r="O85" s="151">
        <f t="shared" si="240"/>
        <v>0</v>
      </c>
      <c r="P85" s="151">
        <f t="shared" si="241"/>
        <v>0</v>
      </c>
      <c r="Q85" s="151">
        <f t="shared" si="242"/>
        <v>0</v>
      </c>
      <c r="R85" s="151">
        <f t="shared" si="243"/>
        <v>0</v>
      </c>
      <c r="S85" s="150">
        <f t="shared" si="244"/>
        <v>0</v>
      </c>
      <c r="T85" s="152">
        <f t="shared" si="228"/>
        <v>0</v>
      </c>
      <c r="U85" s="15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54"/>
    </row>
    <row r="86" spans="1:32" x14ac:dyDescent="0.35">
      <c r="A86" s="145" t="s">
        <v>142</v>
      </c>
      <c r="B86" s="146" t="s">
        <v>132</v>
      </c>
      <c r="C86" s="147">
        <f t="shared" si="245"/>
        <v>4.4999999999999998E-2</v>
      </c>
      <c r="D86" s="148">
        <f>'Zu- und Abbestellung'!F42</f>
        <v>0</v>
      </c>
      <c r="E86" s="98">
        <f t="shared" si="230"/>
        <v>0</v>
      </c>
      <c r="F86" s="149">
        <f t="shared" si="231"/>
        <v>0</v>
      </c>
      <c r="G86" s="149">
        <f t="shared" si="232"/>
        <v>0</v>
      </c>
      <c r="H86" s="150">
        <f t="shared" si="233"/>
        <v>0</v>
      </c>
      <c r="I86" s="151">
        <f t="shared" si="234"/>
        <v>0</v>
      </c>
      <c r="J86" s="151">
        <f t="shared" si="235"/>
        <v>0</v>
      </c>
      <c r="K86" s="151">
        <f t="shared" si="236"/>
        <v>0</v>
      </c>
      <c r="L86" s="151">
        <f t="shared" si="237"/>
        <v>0</v>
      </c>
      <c r="M86" s="151">
        <f t="shared" si="238"/>
        <v>0</v>
      </c>
      <c r="N86" s="151">
        <f t="shared" si="239"/>
        <v>0</v>
      </c>
      <c r="O86" s="151">
        <f t="shared" si="240"/>
        <v>0</v>
      </c>
      <c r="P86" s="151">
        <f t="shared" si="241"/>
        <v>0</v>
      </c>
      <c r="Q86" s="151">
        <f t="shared" si="242"/>
        <v>0</v>
      </c>
      <c r="R86" s="151">
        <f t="shared" si="243"/>
        <v>0</v>
      </c>
      <c r="S86" s="150">
        <f t="shared" si="244"/>
        <v>0</v>
      </c>
      <c r="T86" s="152">
        <f t="shared" si="228"/>
        <v>0</v>
      </c>
      <c r="U86" s="15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54"/>
    </row>
    <row r="87" spans="1:32" x14ac:dyDescent="0.35">
      <c r="A87" s="145" t="s">
        <v>143</v>
      </c>
      <c r="B87" s="153" t="s">
        <v>134</v>
      </c>
      <c r="C87" s="147">
        <f t="shared" si="245"/>
        <v>2.5000000000000001E-2</v>
      </c>
      <c r="D87" s="148">
        <f>'Zu- und Abbestellung'!F43</f>
        <v>0</v>
      </c>
      <c r="E87" s="98">
        <f t="shared" si="230"/>
        <v>0</v>
      </c>
      <c r="F87" s="149">
        <f t="shared" si="231"/>
        <v>0</v>
      </c>
      <c r="G87" s="149">
        <f t="shared" si="232"/>
        <v>0</v>
      </c>
      <c r="H87" s="150">
        <f t="shared" si="233"/>
        <v>0</v>
      </c>
      <c r="I87" s="151">
        <f t="shared" si="234"/>
        <v>0</v>
      </c>
      <c r="J87" s="151">
        <f t="shared" si="235"/>
        <v>0</v>
      </c>
      <c r="K87" s="151">
        <f t="shared" si="236"/>
        <v>0</v>
      </c>
      <c r="L87" s="151">
        <f t="shared" si="237"/>
        <v>0</v>
      </c>
      <c r="M87" s="151">
        <f t="shared" si="238"/>
        <v>0</v>
      </c>
      <c r="N87" s="151">
        <f t="shared" si="239"/>
        <v>0</v>
      </c>
      <c r="O87" s="151">
        <f t="shared" si="240"/>
        <v>0</v>
      </c>
      <c r="P87" s="151">
        <f t="shared" si="241"/>
        <v>0</v>
      </c>
      <c r="Q87" s="151">
        <f t="shared" si="242"/>
        <v>0</v>
      </c>
      <c r="R87" s="151">
        <f t="shared" si="243"/>
        <v>0</v>
      </c>
      <c r="S87" s="150">
        <f t="shared" si="244"/>
        <v>0</v>
      </c>
      <c r="T87" s="152">
        <f t="shared" si="228"/>
        <v>0</v>
      </c>
      <c r="U87" s="15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54"/>
    </row>
    <row r="88" spans="1:32" x14ac:dyDescent="0.35">
      <c r="A88" s="145" t="s">
        <v>173</v>
      </c>
      <c r="B88" s="153" t="s">
        <v>163</v>
      </c>
      <c r="C88" s="147">
        <f t="shared" si="245"/>
        <v>0.05</v>
      </c>
      <c r="D88" s="148">
        <f>'Zu- und Abbestellung'!F44</f>
        <v>0</v>
      </c>
      <c r="E88" s="98">
        <f t="shared" si="230"/>
        <v>0</v>
      </c>
      <c r="F88" s="149">
        <f t="shared" si="231"/>
        <v>0</v>
      </c>
      <c r="G88" s="149">
        <f t="shared" si="232"/>
        <v>0</v>
      </c>
      <c r="H88" s="150">
        <f t="shared" si="233"/>
        <v>0</v>
      </c>
      <c r="I88" s="151">
        <f t="shared" si="234"/>
        <v>0</v>
      </c>
      <c r="J88" s="151">
        <f t="shared" si="235"/>
        <v>0</v>
      </c>
      <c r="K88" s="151">
        <f t="shared" si="236"/>
        <v>0</v>
      </c>
      <c r="L88" s="151">
        <f t="shared" si="237"/>
        <v>0</v>
      </c>
      <c r="M88" s="151">
        <f t="shared" si="238"/>
        <v>0</v>
      </c>
      <c r="N88" s="151">
        <f t="shared" si="239"/>
        <v>0</v>
      </c>
      <c r="O88" s="151">
        <f t="shared" si="240"/>
        <v>0</v>
      </c>
      <c r="P88" s="151">
        <f t="shared" si="241"/>
        <v>0</v>
      </c>
      <c r="Q88" s="151">
        <f t="shared" si="242"/>
        <v>0</v>
      </c>
      <c r="R88" s="151">
        <f t="shared" si="243"/>
        <v>0</v>
      </c>
      <c r="S88" s="150">
        <f t="shared" si="244"/>
        <v>0</v>
      </c>
      <c r="T88" s="152">
        <f t="shared" si="228"/>
        <v>0</v>
      </c>
      <c r="U88" s="15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54"/>
    </row>
    <row r="89" spans="1:32" x14ac:dyDescent="0.35">
      <c r="A89" s="145" t="s">
        <v>150</v>
      </c>
      <c r="B89" s="153" t="s">
        <v>97</v>
      </c>
      <c r="C89" s="147">
        <f t="shared" si="245"/>
        <v>0.01</v>
      </c>
      <c r="D89" s="148">
        <f>'Zu- und Abbestellung'!F45</f>
        <v>0</v>
      </c>
      <c r="E89" s="98">
        <f t="shared" si="230"/>
        <v>0</v>
      </c>
      <c r="F89" s="149">
        <f t="shared" si="231"/>
        <v>0</v>
      </c>
      <c r="G89" s="149">
        <f t="shared" si="232"/>
        <v>0</v>
      </c>
      <c r="H89" s="150">
        <f t="shared" si="233"/>
        <v>0</v>
      </c>
      <c r="I89" s="151">
        <f t="shared" si="234"/>
        <v>0</v>
      </c>
      <c r="J89" s="151">
        <f t="shared" si="235"/>
        <v>0</v>
      </c>
      <c r="K89" s="151">
        <f t="shared" si="236"/>
        <v>0</v>
      </c>
      <c r="L89" s="151">
        <f t="shared" si="237"/>
        <v>0</v>
      </c>
      <c r="M89" s="151">
        <f t="shared" si="238"/>
        <v>0</v>
      </c>
      <c r="N89" s="151">
        <f t="shared" si="239"/>
        <v>0</v>
      </c>
      <c r="O89" s="151">
        <f t="shared" si="240"/>
        <v>0</v>
      </c>
      <c r="P89" s="151">
        <f t="shared" si="241"/>
        <v>0</v>
      </c>
      <c r="Q89" s="151">
        <f t="shared" si="242"/>
        <v>0</v>
      </c>
      <c r="R89" s="151">
        <f t="shared" si="243"/>
        <v>0</v>
      </c>
      <c r="S89" s="150">
        <f t="shared" si="244"/>
        <v>0</v>
      </c>
      <c r="T89" s="152">
        <f t="shared" si="228"/>
        <v>0</v>
      </c>
      <c r="U89" s="15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54"/>
    </row>
    <row r="90" spans="1:32" ht="30.75" customHeight="1" x14ac:dyDescent="0.35">
      <c r="A90" s="155" t="s">
        <v>110</v>
      </c>
      <c r="B90" s="215" t="s">
        <v>111</v>
      </c>
      <c r="C90" s="216"/>
      <c r="D90" s="156">
        <f>'Zu- und Abbestellung'!F38</f>
        <v>0</v>
      </c>
      <c r="E90" s="157">
        <f>SUM(E84:E89)</f>
        <v>0</v>
      </c>
      <c r="F90" s="158">
        <f t="shared" ref="F90:S90" si="246">SUM(F84:F89)</f>
        <v>0</v>
      </c>
      <c r="G90" s="158">
        <f t="shared" si="246"/>
        <v>0</v>
      </c>
      <c r="H90" s="159">
        <f t="shared" si="246"/>
        <v>0</v>
      </c>
      <c r="I90" s="160">
        <f t="shared" si="246"/>
        <v>0</v>
      </c>
      <c r="J90" s="160">
        <f t="shared" si="246"/>
        <v>0</v>
      </c>
      <c r="K90" s="160">
        <f t="shared" si="246"/>
        <v>0</v>
      </c>
      <c r="L90" s="160">
        <f t="shared" si="246"/>
        <v>0</v>
      </c>
      <c r="M90" s="160">
        <f t="shared" si="246"/>
        <v>0</v>
      </c>
      <c r="N90" s="160">
        <f t="shared" si="246"/>
        <v>0</v>
      </c>
      <c r="O90" s="160">
        <f t="shared" si="246"/>
        <v>0</v>
      </c>
      <c r="P90" s="160">
        <f t="shared" si="246"/>
        <v>0</v>
      </c>
      <c r="Q90" s="160">
        <f t="shared" si="246"/>
        <v>0</v>
      </c>
      <c r="R90" s="160">
        <f t="shared" si="246"/>
        <v>0</v>
      </c>
      <c r="S90" s="159">
        <f t="shared" si="246"/>
        <v>0</v>
      </c>
      <c r="T90" s="161">
        <f t="shared" si="228"/>
        <v>0</v>
      </c>
      <c r="U90" s="15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54"/>
    </row>
    <row r="91" spans="1:32" x14ac:dyDescent="0.35">
      <c r="A91" s="138" t="s">
        <v>112</v>
      </c>
      <c r="B91" s="139" t="s">
        <v>102</v>
      </c>
      <c r="C91" s="162">
        <f>C84</f>
        <v>0</v>
      </c>
      <c r="D91" s="163">
        <f>'Zu- und Abbestellung'!D53</f>
        <v>0</v>
      </c>
      <c r="E91" s="164">
        <f t="shared" ref="E91:E96" si="247">D91*(1+$C91)</f>
        <v>0</v>
      </c>
      <c r="F91" s="165">
        <f t="shared" ref="F91:F96" si="248">E91*(1+$C91)</f>
        <v>0</v>
      </c>
      <c r="G91" s="165">
        <f t="shared" ref="G91:G96" si="249">F91*(1+$C91)</f>
        <v>0</v>
      </c>
      <c r="H91" s="166">
        <f t="shared" ref="H91:H96" si="250">G91*(1+$C91)</f>
        <v>0</v>
      </c>
      <c r="I91" s="167">
        <f t="shared" ref="I91:I96" si="251">H91*(1+$C91)</f>
        <v>0</v>
      </c>
      <c r="J91" s="167">
        <f t="shared" ref="J91:J96" si="252">I91*(1+$C91)</f>
        <v>0</v>
      </c>
      <c r="K91" s="167">
        <f t="shared" ref="K91:K96" si="253">J91*(1+$C91)</f>
        <v>0</v>
      </c>
      <c r="L91" s="167">
        <f t="shared" ref="L91:L96" si="254">K91*(1+$C91)</f>
        <v>0</v>
      </c>
      <c r="M91" s="167">
        <f t="shared" ref="M91:M96" si="255">L91*(1+$C91)</f>
        <v>0</v>
      </c>
      <c r="N91" s="167">
        <f t="shared" ref="N91:N96" si="256">M91*(1+$C91)</f>
        <v>0</v>
      </c>
      <c r="O91" s="167">
        <f t="shared" ref="O91:O96" si="257">N91*(1+$C91)</f>
        <v>0</v>
      </c>
      <c r="P91" s="167">
        <f t="shared" ref="P91:P96" si="258">O91*(1+$C91)</f>
        <v>0</v>
      </c>
      <c r="Q91" s="167">
        <f t="shared" ref="Q91:Q96" si="259">P91*(1+$C91)</f>
        <v>0</v>
      </c>
      <c r="R91" s="167">
        <f t="shared" ref="R91:R96" si="260">Q91*(1+$C91)</f>
        <v>0</v>
      </c>
      <c r="S91" s="166">
        <f t="shared" ref="S91:S96" si="261">R91*(1+$C91)</f>
        <v>0</v>
      </c>
      <c r="T91" s="87">
        <f t="shared" si="228"/>
        <v>0</v>
      </c>
      <c r="U91" s="15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54"/>
    </row>
    <row r="92" spans="1:32" x14ac:dyDescent="0.35">
      <c r="A92" s="145" t="s">
        <v>113</v>
      </c>
      <c r="B92" s="146" t="s">
        <v>104</v>
      </c>
      <c r="C92" s="168">
        <f t="shared" ref="C92:C96" si="262">C85</f>
        <v>2.1999999999999999E-2</v>
      </c>
      <c r="D92" s="148">
        <f>'Zu- und Abbestellung'!D54</f>
        <v>0</v>
      </c>
      <c r="E92" s="98">
        <f t="shared" si="247"/>
        <v>0</v>
      </c>
      <c r="F92" s="149">
        <f t="shared" si="248"/>
        <v>0</v>
      </c>
      <c r="G92" s="149">
        <f t="shared" si="249"/>
        <v>0</v>
      </c>
      <c r="H92" s="150">
        <f t="shared" si="250"/>
        <v>0</v>
      </c>
      <c r="I92" s="151">
        <f t="shared" si="251"/>
        <v>0</v>
      </c>
      <c r="J92" s="151">
        <f t="shared" si="252"/>
        <v>0</v>
      </c>
      <c r="K92" s="151">
        <f t="shared" si="253"/>
        <v>0</v>
      </c>
      <c r="L92" s="151">
        <f t="shared" si="254"/>
        <v>0</v>
      </c>
      <c r="M92" s="151">
        <f t="shared" si="255"/>
        <v>0</v>
      </c>
      <c r="N92" s="151">
        <f t="shared" si="256"/>
        <v>0</v>
      </c>
      <c r="O92" s="151">
        <f t="shared" si="257"/>
        <v>0</v>
      </c>
      <c r="P92" s="151">
        <f t="shared" si="258"/>
        <v>0</v>
      </c>
      <c r="Q92" s="151">
        <f t="shared" si="259"/>
        <v>0</v>
      </c>
      <c r="R92" s="151">
        <f t="shared" si="260"/>
        <v>0</v>
      </c>
      <c r="S92" s="150">
        <f t="shared" si="261"/>
        <v>0</v>
      </c>
      <c r="T92" s="152">
        <f t="shared" si="228"/>
        <v>0</v>
      </c>
      <c r="U92" s="15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54"/>
    </row>
    <row r="93" spans="1:32" x14ac:dyDescent="0.35">
      <c r="A93" s="145" t="s">
        <v>144</v>
      </c>
      <c r="B93" s="146" t="s">
        <v>132</v>
      </c>
      <c r="C93" s="147">
        <f t="shared" si="262"/>
        <v>4.4999999999999998E-2</v>
      </c>
      <c r="D93" s="148">
        <f>'Zu- und Abbestellung'!D56</f>
        <v>0</v>
      </c>
      <c r="E93" s="98">
        <f t="shared" si="247"/>
        <v>0</v>
      </c>
      <c r="F93" s="149">
        <f t="shared" si="248"/>
        <v>0</v>
      </c>
      <c r="G93" s="149">
        <f t="shared" si="249"/>
        <v>0</v>
      </c>
      <c r="H93" s="150">
        <f t="shared" si="250"/>
        <v>0</v>
      </c>
      <c r="I93" s="151">
        <f t="shared" si="251"/>
        <v>0</v>
      </c>
      <c r="J93" s="151">
        <f t="shared" si="252"/>
        <v>0</v>
      </c>
      <c r="K93" s="151">
        <f t="shared" si="253"/>
        <v>0</v>
      </c>
      <c r="L93" s="151">
        <f t="shared" si="254"/>
        <v>0</v>
      </c>
      <c r="M93" s="151">
        <f t="shared" si="255"/>
        <v>0</v>
      </c>
      <c r="N93" s="151">
        <f t="shared" si="256"/>
        <v>0</v>
      </c>
      <c r="O93" s="151">
        <f t="shared" si="257"/>
        <v>0</v>
      </c>
      <c r="P93" s="151">
        <f t="shared" si="258"/>
        <v>0</v>
      </c>
      <c r="Q93" s="151">
        <f t="shared" si="259"/>
        <v>0</v>
      </c>
      <c r="R93" s="151">
        <f t="shared" si="260"/>
        <v>0</v>
      </c>
      <c r="S93" s="150">
        <f t="shared" si="261"/>
        <v>0</v>
      </c>
      <c r="T93" s="152">
        <f t="shared" si="228"/>
        <v>0</v>
      </c>
      <c r="U93" s="15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54"/>
    </row>
    <row r="94" spans="1:32" x14ac:dyDescent="0.35">
      <c r="A94" s="145" t="s">
        <v>145</v>
      </c>
      <c r="B94" s="153" t="s">
        <v>134</v>
      </c>
      <c r="C94" s="147">
        <f t="shared" si="262"/>
        <v>2.5000000000000001E-2</v>
      </c>
      <c r="D94" s="148">
        <f>'Zu- und Abbestellung'!D57</f>
        <v>0</v>
      </c>
      <c r="E94" s="98">
        <f t="shared" si="247"/>
        <v>0</v>
      </c>
      <c r="F94" s="149">
        <f t="shared" si="248"/>
        <v>0</v>
      </c>
      <c r="G94" s="149">
        <f t="shared" si="249"/>
        <v>0</v>
      </c>
      <c r="H94" s="150">
        <f t="shared" si="250"/>
        <v>0</v>
      </c>
      <c r="I94" s="151">
        <f t="shared" si="251"/>
        <v>0</v>
      </c>
      <c r="J94" s="151">
        <f t="shared" si="252"/>
        <v>0</v>
      </c>
      <c r="K94" s="151">
        <f t="shared" si="253"/>
        <v>0</v>
      </c>
      <c r="L94" s="151">
        <f t="shared" si="254"/>
        <v>0</v>
      </c>
      <c r="M94" s="151">
        <f t="shared" si="255"/>
        <v>0</v>
      </c>
      <c r="N94" s="151">
        <f t="shared" si="256"/>
        <v>0</v>
      </c>
      <c r="O94" s="151">
        <f t="shared" si="257"/>
        <v>0</v>
      </c>
      <c r="P94" s="151">
        <f t="shared" si="258"/>
        <v>0</v>
      </c>
      <c r="Q94" s="151">
        <f t="shared" si="259"/>
        <v>0</v>
      </c>
      <c r="R94" s="151">
        <f t="shared" si="260"/>
        <v>0</v>
      </c>
      <c r="S94" s="150">
        <f t="shared" si="261"/>
        <v>0</v>
      </c>
      <c r="T94" s="152">
        <f t="shared" si="228"/>
        <v>0</v>
      </c>
      <c r="U94" s="15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54"/>
    </row>
    <row r="95" spans="1:32" x14ac:dyDescent="0.35">
      <c r="A95" s="145" t="s">
        <v>174</v>
      </c>
      <c r="B95" s="153" t="s">
        <v>163</v>
      </c>
      <c r="C95" s="147">
        <f t="shared" si="262"/>
        <v>0.05</v>
      </c>
      <c r="D95" s="148">
        <f>'Zu- und Abbestellung'!D58</f>
        <v>0</v>
      </c>
      <c r="E95" s="98">
        <f t="shared" si="247"/>
        <v>0</v>
      </c>
      <c r="F95" s="149">
        <f t="shared" si="248"/>
        <v>0</v>
      </c>
      <c r="G95" s="149">
        <f t="shared" si="249"/>
        <v>0</v>
      </c>
      <c r="H95" s="150">
        <f t="shared" si="250"/>
        <v>0</v>
      </c>
      <c r="I95" s="151">
        <f t="shared" si="251"/>
        <v>0</v>
      </c>
      <c r="J95" s="151">
        <f t="shared" si="252"/>
        <v>0</v>
      </c>
      <c r="K95" s="151">
        <f t="shared" si="253"/>
        <v>0</v>
      </c>
      <c r="L95" s="151">
        <f t="shared" si="254"/>
        <v>0</v>
      </c>
      <c r="M95" s="151">
        <f t="shared" si="255"/>
        <v>0</v>
      </c>
      <c r="N95" s="151">
        <f t="shared" si="256"/>
        <v>0</v>
      </c>
      <c r="O95" s="151">
        <f t="shared" si="257"/>
        <v>0</v>
      </c>
      <c r="P95" s="151">
        <f t="shared" si="258"/>
        <v>0</v>
      </c>
      <c r="Q95" s="151">
        <f t="shared" si="259"/>
        <v>0</v>
      </c>
      <c r="R95" s="151">
        <f t="shared" si="260"/>
        <v>0</v>
      </c>
      <c r="S95" s="150">
        <f t="shared" si="261"/>
        <v>0</v>
      </c>
      <c r="T95" s="152">
        <f t="shared" si="228"/>
        <v>0</v>
      </c>
      <c r="U95" s="15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54"/>
    </row>
    <row r="96" spans="1:32" x14ac:dyDescent="0.35">
      <c r="A96" s="169" t="s">
        <v>151</v>
      </c>
      <c r="B96" s="153" t="s">
        <v>97</v>
      </c>
      <c r="C96" s="147">
        <f t="shared" si="262"/>
        <v>0.01</v>
      </c>
      <c r="D96" s="148">
        <f>'Zu- und Abbestellung'!D59</f>
        <v>0</v>
      </c>
      <c r="E96" s="98">
        <f t="shared" si="247"/>
        <v>0</v>
      </c>
      <c r="F96" s="149">
        <f t="shared" si="248"/>
        <v>0</v>
      </c>
      <c r="G96" s="149">
        <f t="shared" si="249"/>
        <v>0</v>
      </c>
      <c r="H96" s="150">
        <f t="shared" si="250"/>
        <v>0</v>
      </c>
      <c r="I96" s="151">
        <f t="shared" si="251"/>
        <v>0</v>
      </c>
      <c r="J96" s="151">
        <f t="shared" si="252"/>
        <v>0</v>
      </c>
      <c r="K96" s="151">
        <f t="shared" si="253"/>
        <v>0</v>
      </c>
      <c r="L96" s="151">
        <f t="shared" si="254"/>
        <v>0</v>
      </c>
      <c r="M96" s="151">
        <f t="shared" si="255"/>
        <v>0</v>
      </c>
      <c r="N96" s="151">
        <f t="shared" si="256"/>
        <v>0</v>
      </c>
      <c r="O96" s="151">
        <f t="shared" si="257"/>
        <v>0</v>
      </c>
      <c r="P96" s="151">
        <f t="shared" si="258"/>
        <v>0</v>
      </c>
      <c r="Q96" s="151">
        <f t="shared" si="259"/>
        <v>0</v>
      </c>
      <c r="R96" s="151">
        <f t="shared" si="260"/>
        <v>0</v>
      </c>
      <c r="S96" s="150">
        <f t="shared" si="261"/>
        <v>0</v>
      </c>
      <c r="T96" s="152">
        <f t="shared" si="228"/>
        <v>0</v>
      </c>
      <c r="U96" s="15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54"/>
    </row>
    <row r="97" spans="1:32" ht="30.75" customHeight="1" x14ac:dyDescent="0.35">
      <c r="A97" s="155" t="s">
        <v>114</v>
      </c>
      <c r="B97" s="215" t="s">
        <v>115</v>
      </c>
      <c r="C97" s="216"/>
      <c r="D97" s="156">
        <f>'Zu- und Abbestellung'!D52</f>
        <v>0</v>
      </c>
      <c r="E97" s="157">
        <f>SUM(E91:E96)</f>
        <v>0</v>
      </c>
      <c r="F97" s="158">
        <f t="shared" ref="F97:S97" si="263">SUM(F91:F96)</f>
        <v>0</v>
      </c>
      <c r="G97" s="158">
        <f t="shared" si="263"/>
        <v>0</v>
      </c>
      <c r="H97" s="159">
        <f t="shared" si="263"/>
        <v>0</v>
      </c>
      <c r="I97" s="160">
        <f t="shared" si="263"/>
        <v>0</v>
      </c>
      <c r="J97" s="160">
        <f t="shared" si="263"/>
        <v>0</v>
      </c>
      <c r="K97" s="160">
        <f t="shared" si="263"/>
        <v>0</v>
      </c>
      <c r="L97" s="160">
        <f t="shared" si="263"/>
        <v>0</v>
      </c>
      <c r="M97" s="160">
        <f t="shared" si="263"/>
        <v>0</v>
      </c>
      <c r="N97" s="160">
        <f t="shared" si="263"/>
        <v>0</v>
      </c>
      <c r="O97" s="160">
        <f t="shared" si="263"/>
        <v>0</v>
      </c>
      <c r="P97" s="160">
        <f t="shared" si="263"/>
        <v>0</v>
      </c>
      <c r="Q97" s="160">
        <f t="shared" si="263"/>
        <v>0</v>
      </c>
      <c r="R97" s="160">
        <f t="shared" si="263"/>
        <v>0</v>
      </c>
      <c r="S97" s="159">
        <f t="shared" si="263"/>
        <v>0</v>
      </c>
      <c r="T97" s="161">
        <f t="shared" si="228"/>
        <v>0</v>
      </c>
      <c r="U97" s="15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54"/>
    </row>
    <row r="98" spans="1:32" x14ac:dyDescent="0.35">
      <c r="A98" s="138" t="s">
        <v>116</v>
      </c>
      <c r="B98" s="139" t="s">
        <v>102</v>
      </c>
      <c r="C98" s="162">
        <f>C91</f>
        <v>0</v>
      </c>
      <c r="D98" s="163">
        <f>'Zu- und Abbestellung'!F53</f>
        <v>0</v>
      </c>
      <c r="E98" s="164">
        <f t="shared" ref="E98:E103" si="264">D98*(1+$C98)</f>
        <v>0</v>
      </c>
      <c r="F98" s="165">
        <f t="shared" ref="F98:F103" si="265">E98*(1+$C98)</f>
        <v>0</v>
      </c>
      <c r="G98" s="165">
        <f t="shared" ref="G98:G103" si="266">F98*(1+$C98)</f>
        <v>0</v>
      </c>
      <c r="H98" s="166">
        <f t="shared" ref="H98:H103" si="267">G98*(1+$C98)</f>
        <v>0</v>
      </c>
      <c r="I98" s="167">
        <f t="shared" ref="I98:I103" si="268">H98*(1+$C98)</f>
        <v>0</v>
      </c>
      <c r="J98" s="167">
        <f t="shared" ref="J98:J103" si="269">I98*(1+$C98)</f>
        <v>0</v>
      </c>
      <c r="K98" s="167">
        <f t="shared" ref="K98:K103" si="270">J98*(1+$C98)</f>
        <v>0</v>
      </c>
      <c r="L98" s="167">
        <f t="shared" ref="L98:L103" si="271">K98*(1+$C98)</f>
        <v>0</v>
      </c>
      <c r="M98" s="167">
        <f t="shared" ref="M98:M103" si="272">L98*(1+$C98)</f>
        <v>0</v>
      </c>
      <c r="N98" s="167">
        <f t="shared" ref="N98:N103" si="273">M98*(1+$C98)</f>
        <v>0</v>
      </c>
      <c r="O98" s="167">
        <f t="shared" ref="O98:O103" si="274">N98*(1+$C98)</f>
        <v>0</v>
      </c>
      <c r="P98" s="167">
        <f t="shared" ref="P98:P103" si="275">O98*(1+$C98)</f>
        <v>0</v>
      </c>
      <c r="Q98" s="167">
        <f t="shared" ref="Q98:Q103" si="276">P98*(1+$C98)</f>
        <v>0</v>
      </c>
      <c r="R98" s="167">
        <f t="shared" ref="R98:R103" si="277">Q98*(1+$C98)</f>
        <v>0</v>
      </c>
      <c r="S98" s="166">
        <f t="shared" ref="S98:S103" si="278">R98*(1+$C98)</f>
        <v>0</v>
      </c>
      <c r="T98" s="87">
        <f t="shared" si="228"/>
        <v>0</v>
      </c>
      <c r="U98" s="15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54"/>
    </row>
    <row r="99" spans="1:32" x14ac:dyDescent="0.35">
      <c r="A99" s="145" t="s">
        <v>117</v>
      </c>
      <c r="B99" s="146" t="s">
        <v>104</v>
      </c>
      <c r="C99" s="168">
        <f t="shared" ref="C99:C103" si="279">C92</f>
        <v>2.1999999999999999E-2</v>
      </c>
      <c r="D99" s="148">
        <f>'Zu- und Abbestellung'!F54</f>
        <v>0</v>
      </c>
      <c r="E99" s="98">
        <f t="shared" si="264"/>
        <v>0</v>
      </c>
      <c r="F99" s="149">
        <f t="shared" si="265"/>
        <v>0</v>
      </c>
      <c r="G99" s="149">
        <f t="shared" si="266"/>
        <v>0</v>
      </c>
      <c r="H99" s="150">
        <f t="shared" si="267"/>
        <v>0</v>
      </c>
      <c r="I99" s="151">
        <f t="shared" si="268"/>
        <v>0</v>
      </c>
      <c r="J99" s="151">
        <f t="shared" si="269"/>
        <v>0</v>
      </c>
      <c r="K99" s="151">
        <f t="shared" si="270"/>
        <v>0</v>
      </c>
      <c r="L99" s="151">
        <f t="shared" si="271"/>
        <v>0</v>
      </c>
      <c r="M99" s="151">
        <f t="shared" si="272"/>
        <v>0</v>
      </c>
      <c r="N99" s="151">
        <f t="shared" si="273"/>
        <v>0</v>
      </c>
      <c r="O99" s="151">
        <f t="shared" si="274"/>
        <v>0</v>
      </c>
      <c r="P99" s="151">
        <f t="shared" si="275"/>
        <v>0</v>
      </c>
      <c r="Q99" s="151">
        <f t="shared" si="276"/>
        <v>0</v>
      </c>
      <c r="R99" s="151">
        <f t="shared" si="277"/>
        <v>0</v>
      </c>
      <c r="S99" s="150">
        <f t="shared" si="278"/>
        <v>0</v>
      </c>
      <c r="T99" s="152">
        <f t="shared" si="228"/>
        <v>0</v>
      </c>
      <c r="U99" s="15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54"/>
    </row>
    <row r="100" spans="1:32" x14ac:dyDescent="0.35">
      <c r="A100" s="145" t="s">
        <v>146</v>
      </c>
      <c r="B100" s="146" t="s">
        <v>132</v>
      </c>
      <c r="C100" s="147">
        <f t="shared" si="279"/>
        <v>4.4999999999999998E-2</v>
      </c>
      <c r="D100" s="148">
        <f>'Zu- und Abbestellung'!F56</f>
        <v>0</v>
      </c>
      <c r="E100" s="98">
        <f t="shared" si="264"/>
        <v>0</v>
      </c>
      <c r="F100" s="149">
        <f t="shared" si="265"/>
        <v>0</v>
      </c>
      <c r="G100" s="149">
        <f t="shared" si="266"/>
        <v>0</v>
      </c>
      <c r="H100" s="150">
        <f t="shared" si="267"/>
        <v>0</v>
      </c>
      <c r="I100" s="151">
        <f t="shared" si="268"/>
        <v>0</v>
      </c>
      <c r="J100" s="151">
        <f t="shared" si="269"/>
        <v>0</v>
      </c>
      <c r="K100" s="151">
        <f t="shared" si="270"/>
        <v>0</v>
      </c>
      <c r="L100" s="151">
        <f t="shared" si="271"/>
        <v>0</v>
      </c>
      <c r="M100" s="151">
        <f t="shared" si="272"/>
        <v>0</v>
      </c>
      <c r="N100" s="151">
        <f t="shared" si="273"/>
        <v>0</v>
      </c>
      <c r="O100" s="151">
        <f t="shared" si="274"/>
        <v>0</v>
      </c>
      <c r="P100" s="151">
        <f t="shared" si="275"/>
        <v>0</v>
      </c>
      <c r="Q100" s="151">
        <f t="shared" si="276"/>
        <v>0</v>
      </c>
      <c r="R100" s="151">
        <f t="shared" si="277"/>
        <v>0</v>
      </c>
      <c r="S100" s="150">
        <f t="shared" si="278"/>
        <v>0</v>
      </c>
      <c r="T100" s="152">
        <f t="shared" si="228"/>
        <v>0</v>
      </c>
      <c r="U100" s="15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54"/>
    </row>
    <row r="101" spans="1:32" x14ac:dyDescent="0.35">
      <c r="A101" s="145" t="s">
        <v>147</v>
      </c>
      <c r="B101" s="153" t="s">
        <v>134</v>
      </c>
      <c r="C101" s="147">
        <f t="shared" si="279"/>
        <v>2.5000000000000001E-2</v>
      </c>
      <c r="D101" s="148">
        <f>'Zu- und Abbestellung'!F57</f>
        <v>0</v>
      </c>
      <c r="E101" s="98">
        <f t="shared" si="264"/>
        <v>0</v>
      </c>
      <c r="F101" s="149">
        <f t="shared" si="265"/>
        <v>0</v>
      </c>
      <c r="G101" s="149">
        <f t="shared" si="266"/>
        <v>0</v>
      </c>
      <c r="H101" s="150">
        <f t="shared" si="267"/>
        <v>0</v>
      </c>
      <c r="I101" s="151">
        <f t="shared" si="268"/>
        <v>0</v>
      </c>
      <c r="J101" s="151">
        <f t="shared" si="269"/>
        <v>0</v>
      </c>
      <c r="K101" s="151">
        <f t="shared" si="270"/>
        <v>0</v>
      </c>
      <c r="L101" s="151">
        <f t="shared" si="271"/>
        <v>0</v>
      </c>
      <c r="M101" s="151">
        <f t="shared" si="272"/>
        <v>0</v>
      </c>
      <c r="N101" s="151">
        <f t="shared" si="273"/>
        <v>0</v>
      </c>
      <c r="O101" s="151">
        <f t="shared" si="274"/>
        <v>0</v>
      </c>
      <c r="P101" s="151">
        <f t="shared" si="275"/>
        <v>0</v>
      </c>
      <c r="Q101" s="151">
        <f t="shared" si="276"/>
        <v>0</v>
      </c>
      <c r="R101" s="151">
        <f t="shared" si="277"/>
        <v>0</v>
      </c>
      <c r="S101" s="150">
        <f t="shared" si="278"/>
        <v>0</v>
      </c>
      <c r="T101" s="152">
        <f t="shared" si="228"/>
        <v>0</v>
      </c>
      <c r="U101" s="15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54"/>
    </row>
    <row r="102" spans="1:32" x14ac:dyDescent="0.35">
      <c r="A102" s="145" t="s">
        <v>175</v>
      </c>
      <c r="B102" s="153" t="s">
        <v>163</v>
      </c>
      <c r="C102" s="147">
        <f t="shared" si="279"/>
        <v>0.05</v>
      </c>
      <c r="D102" s="148">
        <f>'Zu- und Abbestellung'!F58</f>
        <v>0</v>
      </c>
      <c r="E102" s="98">
        <f t="shared" si="264"/>
        <v>0</v>
      </c>
      <c r="F102" s="149">
        <f t="shared" si="265"/>
        <v>0</v>
      </c>
      <c r="G102" s="149">
        <f t="shared" si="266"/>
        <v>0</v>
      </c>
      <c r="H102" s="150">
        <f t="shared" si="267"/>
        <v>0</v>
      </c>
      <c r="I102" s="151">
        <f t="shared" si="268"/>
        <v>0</v>
      </c>
      <c r="J102" s="151">
        <f t="shared" si="269"/>
        <v>0</v>
      </c>
      <c r="K102" s="151">
        <f t="shared" si="270"/>
        <v>0</v>
      </c>
      <c r="L102" s="151">
        <f t="shared" si="271"/>
        <v>0</v>
      </c>
      <c r="M102" s="151">
        <f t="shared" si="272"/>
        <v>0</v>
      </c>
      <c r="N102" s="151">
        <f t="shared" si="273"/>
        <v>0</v>
      </c>
      <c r="O102" s="151">
        <f t="shared" si="274"/>
        <v>0</v>
      </c>
      <c r="P102" s="151">
        <f t="shared" si="275"/>
        <v>0</v>
      </c>
      <c r="Q102" s="151">
        <f t="shared" si="276"/>
        <v>0</v>
      </c>
      <c r="R102" s="151">
        <f t="shared" si="277"/>
        <v>0</v>
      </c>
      <c r="S102" s="150">
        <f t="shared" si="278"/>
        <v>0</v>
      </c>
      <c r="T102" s="152">
        <f t="shared" si="228"/>
        <v>0</v>
      </c>
      <c r="U102" s="15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54"/>
    </row>
    <row r="103" spans="1:32" x14ac:dyDescent="0.35">
      <c r="A103" s="169" t="s">
        <v>152</v>
      </c>
      <c r="B103" s="153" t="s">
        <v>97</v>
      </c>
      <c r="C103" s="147">
        <f t="shared" si="279"/>
        <v>0.01</v>
      </c>
      <c r="D103" s="148">
        <f>'Zu- und Abbestellung'!F59</f>
        <v>0</v>
      </c>
      <c r="E103" s="98">
        <f t="shared" si="264"/>
        <v>0</v>
      </c>
      <c r="F103" s="149">
        <f t="shared" si="265"/>
        <v>0</v>
      </c>
      <c r="G103" s="149">
        <f t="shared" si="266"/>
        <v>0</v>
      </c>
      <c r="H103" s="150">
        <f t="shared" si="267"/>
        <v>0</v>
      </c>
      <c r="I103" s="151">
        <f t="shared" si="268"/>
        <v>0</v>
      </c>
      <c r="J103" s="151">
        <f t="shared" si="269"/>
        <v>0</v>
      </c>
      <c r="K103" s="151">
        <f t="shared" si="270"/>
        <v>0</v>
      </c>
      <c r="L103" s="151">
        <f t="shared" si="271"/>
        <v>0</v>
      </c>
      <c r="M103" s="151">
        <f t="shared" si="272"/>
        <v>0</v>
      </c>
      <c r="N103" s="151">
        <f t="shared" si="273"/>
        <v>0</v>
      </c>
      <c r="O103" s="151">
        <f t="shared" si="274"/>
        <v>0</v>
      </c>
      <c r="P103" s="151">
        <f t="shared" si="275"/>
        <v>0</v>
      </c>
      <c r="Q103" s="151">
        <f t="shared" si="276"/>
        <v>0</v>
      </c>
      <c r="R103" s="151">
        <f t="shared" si="277"/>
        <v>0</v>
      </c>
      <c r="S103" s="150">
        <f t="shared" si="278"/>
        <v>0</v>
      </c>
      <c r="T103" s="152">
        <f t="shared" si="228"/>
        <v>0</v>
      </c>
      <c r="U103" s="15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54"/>
    </row>
    <row r="104" spans="1:32" ht="30.75" customHeight="1" thickBot="1" x14ac:dyDescent="0.4">
      <c r="A104" s="155" t="s">
        <v>118</v>
      </c>
      <c r="B104" s="215" t="s">
        <v>119</v>
      </c>
      <c r="C104" s="216"/>
      <c r="D104" s="113">
        <f>'Zu- und Abbestellung'!F52</f>
        <v>0</v>
      </c>
      <c r="E104" s="170">
        <f>SUM(E98:E103)</f>
        <v>0</v>
      </c>
      <c r="F104" s="171">
        <f t="shared" ref="F104:S104" si="280">SUM(F98:F103)</f>
        <v>0</v>
      </c>
      <c r="G104" s="171">
        <f t="shared" si="280"/>
        <v>0</v>
      </c>
      <c r="H104" s="172">
        <f t="shared" si="280"/>
        <v>0</v>
      </c>
      <c r="I104" s="173">
        <f t="shared" si="280"/>
        <v>0</v>
      </c>
      <c r="J104" s="173">
        <f t="shared" si="280"/>
        <v>0</v>
      </c>
      <c r="K104" s="173">
        <f t="shared" si="280"/>
        <v>0</v>
      </c>
      <c r="L104" s="173">
        <f t="shared" si="280"/>
        <v>0</v>
      </c>
      <c r="M104" s="173">
        <f t="shared" si="280"/>
        <v>0</v>
      </c>
      <c r="N104" s="173">
        <f t="shared" si="280"/>
        <v>0</v>
      </c>
      <c r="O104" s="173">
        <f t="shared" si="280"/>
        <v>0</v>
      </c>
      <c r="P104" s="173">
        <f t="shared" si="280"/>
        <v>0</v>
      </c>
      <c r="Q104" s="173">
        <f t="shared" si="280"/>
        <v>0</v>
      </c>
      <c r="R104" s="173">
        <f t="shared" si="280"/>
        <v>0</v>
      </c>
      <c r="S104" s="172">
        <f t="shared" si="280"/>
        <v>0</v>
      </c>
      <c r="T104" s="174">
        <f t="shared" si="228"/>
        <v>0</v>
      </c>
      <c r="U104" s="15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54"/>
    </row>
    <row r="107" spans="1:32" x14ac:dyDescent="0.35">
      <c r="A107" s="175" t="s">
        <v>120</v>
      </c>
    </row>
    <row r="108" spans="1:32" x14ac:dyDescent="0.35">
      <c r="A108" s="176" t="s">
        <v>121</v>
      </c>
    </row>
  </sheetData>
  <sheetProtection algorithmName="SHA-512" hashValue="h9PwP3ob7INZr5gjCrQllB7SahoppP26RKomIUI1CgNacy7P9+pD6yQHOfHvzgXjnXPYfr7NoAuw7ZMNsZ7vQw==" saltValue="k/KGlDmg8hRkuqxigoMMLQ==" spinCount="100000" sheet="1" objects="1" scenarios="1"/>
  <mergeCells count="9">
    <mergeCell ref="A1:U1"/>
    <mergeCell ref="B83:C83"/>
    <mergeCell ref="B90:C90"/>
    <mergeCell ref="B97:C97"/>
    <mergeCell ref="B104:C104"/>
    <mergeCell ref="B51:C51"/>
    <mergeCell ref="B58:C58"/>
    <mergeCell ref="B65:C65"/>
    <mergeCell ref="B72:C72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363304922F594AB3848226A8340587" ma:contentTypeVersion="11" ma:contentTypeDescription="Ein neues Dokument erstellen." ma:contentTypeScope="" ma:versionID="653151e28826d78d6f38cb6a7b17cbe3">
  <xsd:schema xmlns:xsd="http://www.w3.org/2001/XMLSchema" xmlns:xs="http://www.w3.org/2001/XMLSchema" xmlns:p="http://schemas.microsoft.com/office/2006/metadata/properties" xmlns:ns2="439e4da1-823c-40cf-83d8-39e81a23632c" xmlns:ns3="efaea2cc-2e85-4ece-9cd5-4c78dc983575" targetNamespace="http://schemas.microsoft.com/office/2006/metadata/properties" ma:root="true" ma:fieldsID="57520a6d4d0046d13df0a0c6c4a8a428" ns2:_="" ns3:_="">
    <xsd:import namespace="439e4da1-823c-40cf-83d8-39e81a23632c"/>
    <xsd:import namespace="efaea2cc-2e85-4ece-9cd5-4c78dc9835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e4da1-823c-40cf-83d8-39e81a236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27847536-59f9-4f13-8b33-aee5f947c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ea2cc-2e85-4ece-9cd5-4c78dc98357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c8278ae-fce4-43f7-8895-d7fb517ebb5f}" ma:internalName="TaxCatchAll" ma:showField="CatchAllData" ma:web="efaea2cc-2e85-4ece-9cd5-4c78dc983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aea2cc-2e85-4ece-9cd5-4c78dc983575" xsi:nil="true"/>
    <lcf76f155ced4ddcb4097134ff3c332f xmlns="439e4da1-823c-40cf-83d8-39e81a2363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6EF206-2E2B-46C8-BBF7-F5B6BA3BC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9e4da1-823c-40cf-83d8-39e81a23632c"/>
    <ds:schemaRef ds:uri="efaea2cc-2e85-4ece-9cd5-4c78dc9835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11EDA8-7116-492E-8E6C-7F11E9BE6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D3A44A-129D-409A-AE3A-249D169BEFC6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439e4da1-823c-40cf-83d8-39e81a23632c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efaea2cc-2e85-4ece-9cd5-4c78dc9835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Erläuterungen</vt:lpstr>
      <vt:lpstr>Grundangebot</vt:lpstr>
      <vt:lpstr>Zu- und Abbestellung</vt:lpstr>
      <vt:lpstr>Hochrechung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Look, Bastian</dc:creator>
  <cp:keywords/>
  <dc:description/>
  <cp:lastModifiedBy>Börsting, Ralf</cp:lastModifiedBy>
  <cp:revision/>
  <dcterms:created xsi:type="dcterms:W3CDTF">2024-04-10T15:10:08Z</dcterms:created>
  <dcterms:modified xsi:type="dcterms:W3CDTF">2026-01-09T11:34:56Z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0x01010095363304922F594AB3848226A8340587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