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nzohoppe-my.sharepoint.com/personal/info_reinigungsausschreibung_com/Documents/Clean Concept Reinigungsmanagement/1.0 Aktuelle Projekte/LWK Fachschule Wollbeck 01.11.2026/Finale Unterlagen für Vergabestelle/"/>
    </mc:Choice>
  </mc:AlternateContent>
  <xr:revisionPtr revIDLastSave="987" documentId="8_{1CCD2203-BE5C-4D9E-84D9-92A204676050}" xr6:coauthVersionLast="47" xr6:coauthVersionMax="47" xr10:uidLastSave="{84E0BCCF-3122-4A54-9085-CB64E11B2BEB}"/>
  <bookViews>
    <workbookView xWindow="-108" yWindow="-108" windowWidth="23256" windowHeight="12456" tabRatio="888" xr2:uid="{00000000-000D-0000-FFFF-FFFF00000000}"/>
  </bookViews>
  <sheets>
    <sheet name="Preis- und Stundenübersicht " sheetId="51" r:id="rId1"/>
    <sheet name="15.Verwaltungsgebäude" sheetId="131" r:id="rId2"/>
    <sheet name="10. und 10a.  Gästehaus 1 und 2" sheetId="149" r:id="rId3"/>
    <sheet name="21. Beratergebäude" sheetId="150" r:id="rId4"/>
    <sheet name="16. Sozialgebäude" sheetId="151" r:id="rId5"/>
    <sheet name="18. Gästehaus 3 " sheetId="152" r:id="rId6"/>
    <sheet name="17. Prüfungshalle Weiterbildung" sheetId="153" r:id="rId7"/>
    <sheet name="14. Meistergebäude" sheetId="154" r:id="rId8"/>
    <sheet name="11 Bahnhof" sheetId="159" r:id="rId9"/>
    <sheet name="Duschcontainer" sheetId="160" r:id="rId10"/>
  </sheets>
  <definedNames>
    <definedName name="_xlnm._FilterDatabase" localSheetId="2" hidden="1">'10. und 10a.  Gästehaus 1 und 2'!$A$1:$M$126</definedName>
    <definedName name="cbx" localSheetId="2">'10. und 10a.  Gästehaus 1 und 2'!#REF!</definedName>
    <definedName name="cbx" localSheetId="8">'11 Bahnhof'!#REF!</definedName>
    <definedName name="cbx" localSheetId="7">'14. Meistergebäude'!#REF!</definedName>
    <definedName name="cbx" localSheetId="1">'15.Verwaltungsgebäude'!#REF!</definedName>
    <definedName name="cbx" localSheetId="4">'16. Sozialgebäude'!#REF!</definedName>
    <definedName name="cbx" localSheetId="6">'17. Prüfungshalle Weiterbildung'!#REF!</definedName>
    <definedName name="cbx" localSheetId="5">'18. Gästehaus 3 '!#REF!</definedName>
    <definedName name="cbx" localSheetId="3">'21. Beratergebäude'!#REF!</definedName>
    <definedName name="cbx" localSheetId="9">Duschcontainer!#REF!</definedName>
    <definedName name="_xlnm.Print_Area" localSheetId="2">'10. und 10a.  Gästehaus 1 und 2'!$A$1:$M$137</definedName>
    <definedName name="_xlnm.Print_Area" localSheetId="8">'11 Bahnhof'!$A$1:$M$9</definedName>
    <definedName name="_xlnm.Print_Area" localSheetId="7">'14. Meistergebäude'!$A$1:$M$14</definedName>
    <definedName name="_xlnm.Print_Area" localSheetId="1">'15.Verwaltungsgebäude'!$A$1:$M$62</definedName>
    <definedName name="_xlnm.Print_Area" localSheetId="4">'16. Sozialgebäude'!$A$1:$M$23</definedName>
    <definedName name="_xlnm.Print_Area" localSheetId="6">'17. Prüfungshalle Weiterbildung'!$A$1:$M$23</definedName>
    <definedName name="_xlnm.Print_Area" localSheetId="5">'18. Gästehaus 3 '!$A$1:$M$56</definedName>
    <definedName name="_xlnm.Print_Area" localSheetId="3">'21. Beratergebäude'!$A$1:$M$41</definedName>
    <definedName name="_xlnm.Print_Area" localSheetId="9">Duschcontainer!$A$1:$M$5</definedName>
    <definedName name="_xlnm.Print_Area" localSheetId="0">'Preis- und Stundenübersicht '!$A$1:$C$12</definedName>
    <definedName name="_xlnm.Print_Titles" localSheetId="2">'10. und 10a.  Gästehaus 1 und 2'!$1:$1</definedName>
    <definedName name="_xlnm.Print_Titles" localSheetId="8">'11 Bahnhof'!$1:$1</definedName>
    <definedName name="_xlnm.Print_Titles" localSheetId="7">'14. Meistergebäude'!$1:$1</definedName>
    <definedName name="_xlnm.Print_Titles" localSheetId="1">'15.Verwaltungsgebäude'!$1:$1</definedName>
    <definedName name="_xlnm.Print_Titles" localSheetId="4">'16. Sozialgebäude'!$1:$1</definedName>
    <definedName name="_xlnm.Print_Titles" localSheetId="6">'17. Prüfungshalle Weiterbildung'!$1:$1</definedName>
    <definedName name="_xlnm.Print_Titles" localSheetId="5">'18. Gästehaus 3 '!$1:$1</definedName>
    <definedName name="_xlnm.Print_Titles" localSheetId="3">'21. Beratergebäude'!$1:$1</definedName>
    <definedName name="_xlnm.Print_Titles" localSheetId="9">Duschcontainer!$1:$1</definedName>
    <definedName name="_xlnm.Print_Titles" localSheetId="0">'Preis- und Stundenübersicht '!$1:$1</definedName>
    <definedName name="GesKos" localSheetId="2">'10. und 10a.  Gästehaus 1 und 2'!$M$137</definedName>
    <definedName name="GesKos" localSheetId="8">'11 Bahnhof'!$M$9</definedName>
    <definedName name="GesKos" localSheetId="7">'14. Meistergebäude'!$M$14</definedName>
    <definedName name="GesKos" localSheetId="1">'15.Verwaltungsgebäude'!$M$52</definedName>
    <definedName name="GesKos" localSheetId="4">'16. Sozialgebäude'!$M$13</definedName>
    <definedName name="GesKos" localSheetId="6">'17. Prüfungshalle Weiterbildung'!$M$13</definedName>
    <definedName name="GesKos" localSheetId="5">'18. Gästehaus 3 '!$M$46</definedName>
    <definedName name="GesKos" localSheetId="3">'21. Beratergebäude'!$M$41</definedName>
    <definedName name="GesKos" localSheetId="9">Duschcontainer!$M$5</definedName>
    <definedName name="GesKos">#REF!</definedName>
    <definedName name="GesStd" localSheetId="2">'10. und 10a.  Gästehaus 1 und 2'!$J$137</definedName>
    <definedName name="GesStd" localSheetId="8">'11 Bahnhof'!$J$9</definedName>
    <definedName name="GesStd" localSheetId="7">'14. Meistergebäude'!$J$14</definedName>
    <definedName name="GesStd" localSheetId="1">'15.Verwaltungsgebäude'!$J$52</definedName>
    <definedName name="GesStd" localSheetId="4">'16. Sozialgebäude'!$J$13</definedName>
    <definedName name="GesStd" localSheetId="6">'17. Prüfungshalle Weiterbildung'!$J$13</definedName>
    <definedName name="GesStd" localSheetId="5">'18. Gästehaus 3 '!$J$46</definedName>
    <definedName name="GesStd" localSheetId="3">'21. Beratergebäude'!$J$41</definedName>
    <definedName name="GesStd" localSheetId="9">Duschcontainer!$J$5</definedName>
    <definedName name="GesSt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8" i="149" l="1"/>
  <c r="K128" i="149" s="1"/>
  <c r="J129" i="149"/>
  <c r="J130" i="149"/>
  <c r="J131" i="149"/>
  <c r="J132" i="149"/>
  <c r="K132" i="149" s="1"/>
  <c r="J133" i="149"/>
  <c r="K133" i="149" s="1"/>
  <c r="J134" i="149"/>
  <c r="K134" i="149" s="1"/>
  <c r="J135" i="149"/>
  <c r="K135" i="149" s="1"/>
  <c r="M128" i="149"/>
  <c r="M129" i="149"/>
  <c r="M130" i="149"/>
  <c r="M131" i="149"/>
  <c r="M132" i="149"/>
  <c r="M133" i="149"/>
  <c r="M134" i="149"/>
  <c r="M135" i="149"/>
  <c r="K129" i="149"/>
  <c r="K130" i="149"/>
  <c r="K131" i="149"/>
  <c r="H128" i="149"/>
  <c r="H129" i="149"/>
  <c r="H130" i="149"/>
  <c r="H131" i="149"/>
  <c r="H132" i="149"/>
  <c r="H133" i="149"/>
  <c r="H134" i="149"/>
  <c r="H135" i="149"/>
  <c r="H2" i="160"/>
  <c r="J2" i="160" s="1"/>
  <c r="F5" i="160"/>
  <c r="X3" i="160"/>
  <c r="W3" i="160"/>
  <c r="V3" i="160"/>
  <c r="U3" i="160"/>
  <c r="T3" i="160"/>
  <c r="S3" i="160"/>
  <c r="R3" i="160"/>
  <c r="Q3" i="160"/>
  <c r="P3" i="160"/>
  <c r="O3" i="160"/>
  <c r="N3" i="160"/>
  <c r="X2" i="160"/>
  <c r="W2" i="160"/>
  <c r="V2" i="160"/>
  <c r="U2" i="160"/>
  <c r="T2" i="160"/>
  <c r="S2" i="160"/>
  <c r="R2" i="160"/>
  <c r="Q2" i="160"/>
  <c r="P2" i="160"/>
  <c r="O2" i="160"/>
  <c r="N2" i="160"/>
  <c r="H113" i="149"/>
  <c r="J113" i="149" s="1"/>
  <c r="M113" i="149" s="1"/>
  <c r="H114" i="149"/>
  <c r="J114" i="149" s="1"/>
  <c r="K114" i="149" s="1"/>
  <c r="H115" i="149"/>
  <c r="J115" i="149" s="1"/>
  <c r="K115" i="149" s="1"/>
  <c r="H116" i="149"/>
  <c r="J116" i="149" s="1"/>
  <c r="M116" i="149" s="1"/>
  <c r="H117" i="149"/>
  <c r="J117" i="149" s="1"/>
  <c r="H118" i="149"/>
  <c r="J118" i="149" s="1"/>
  <c r="K118" i="149" s="1"/>
  <c r="H119" i="149"/>
  <c r="J119" i="149" s="1"/>
  <c r="M119" i="149" s="1"/>
  <c r="H120" i="149"/>
  <c r="J120" i="149" s="1"/>
  <c r="H121" i="149"/>
  <c r="J121" i="149" s="1"/>
  <c r="H122" i="149"/>
  <c r="J122" i="149" s="1"/>
  <c r="H123" i="149"/>
  <c r="J123" i="149" s="1"/>
  <c r="H124" i="149"/>
  <c r="J124" i="149" s="1"/>
  <c r="H125" i="149"/>
  <c r="J125" i="149" s="1"/>
  <c r="K125" i="149" s="1"/>
  <c r="H112" i="149"/>
  <c r="J112" i="149" s="1"/>
  <c r="M112" i="149" s="1"/>
  <c r="O112" i="149"/>
  <c r="P112" i="149"/>
  <c r="Q112" i="149"/>
  <c r="R112" i="149"/>
  <c r="S112" i="149"/>
  <c r="T112" i="149"/>
  <c r="U112" i="149"/>
  <c r="V112" i="149"/>
  <c r="W112" i="149"/>
  <c r="X112" i="149"/>
  <c r="H111" i="149"/>
  <c r="J111" i="149" s="1"/>
  <c r="K111" i="149" s="1"/>
  <c r="O111" i="149"/>
  <c r="P111" i="149"/>
  <c r="Q111" i="149"/>
  <c r="R111" i="149"/>
  <c r="S111" i="149"/>
  <c r="T111" i="149"/>
  <c r="U111" i="149"/>
  <c r="V111" i="149"/>
  <c r="W111" i="149"/>
  <c r="X111" i="149"/>
  <c r="H95" i="149"/>
  <c r="J95" i="149" s="1"/>
  <c r="M95" i="149" s="1"/>
  <c r="H96" i="149"/>
  <c r="J96" i="149" s="1"/>
  <c r="H97" i="149"/>
  <c r="J97" i="149" s="1"/>
  <c r="H98" i="149"/>
  <c r="J98" i="149" s="1"/>
  <c r="K98" i="149" s="1"/>
  <c r="H99" i="149"/>
  <c r="J99" i="149" s="1"/>
  <c r="H100" i="149"/>
  <c r="J100" i="149" s="1"/>
  <c r="M100" i="149" s="1"/>
  <c r="H101" i="149"/>
  <c r="J101" i="149" s="1"/>
  <c r="K101" i="149" s="1"/>
  <c r="H102" i="149"/>
  <c r="J102" i="149" s="1"/>
  <c r="H103" i="149"/>
  <c r="J103" i="149" s="1"/>
  <c r="H104" i="149"/>
  <c r="J104" i="149" s="1"/>
  <c r="H105" i="149"/>
  <c r="J105" i="149" s="1"/>
  <c r="H106" i="149"/>
  <c r="J106" i="149" s="1"/>
  <c r="M106" i="149" s="1"/>
  <c r="H107" i="149"/>
  <c r="J107" i="149" s="1"/>
  <c r="H108" i="149"/>
  <c r="J108" i="149" s="1"/>
  <c r="H94" i="149"/>
  <c r="J94" i="149" s="1"/>
  <c r="M94" i="149" s="1"/>
  <c r="O94" i="149"/>
  <c r="P94" i="149"/>
  <c r="Q94" i="149"/>
  <c r="R94" i="149"/>
  <c r="S94" i="149"/>
  <c r="T94" i="149"/>
  <c r="U94" i="149"/>
  <c r="V94" i="149"/>
  <c r="W94" i="149"/>
  <c r="X94" i="149"/>
  <c r="H58" i="149"/>
  <c r="J58" i="149" s="1"/>
  <c r="K58" i="149" s="1"/>
  <c r="H59" i="149"/>
  <c r="J59" i="149" s="1"/>
  <c r="K59" i="149" s="1"/>
  <c r="H60" i="149"/>
  <c r="J60" i="149" s="1"/>
  <c r="K60" i="149" s="1"/>
  <c r="H61" i="149"/>
  <c r="J61" i="149" s="1"/>
  <c r="H62" i="149"/>
  <c r="J62" i="149" s="1"/>
  <c r="H63" i="149"/>
  <c r="J63" i="149" s="1"/>
  <c r="K63" i="149" s="1"/>
  <c r="H64" i="149"/>
  <c r="J64" i="149" s="1"/>
  <c r="H65" i="149"/>
  <c r="J65" i="149" s="1"/>
  <c r="H66" i="149"/>
  <c r="J66" i="149" s="1"/>
  <c r="H67" i="149"/>
  <c r="J67" i="149" s="1"/>
  <c r="H68" i="149"/>
  <c r="J68" i="149" s="1"/>
  <c r="H69" i="149"/>
  <c r="J69" i="149" s="1"/>
  <c r="H70" i="149"/>
  <c r="J70" i="149" s="1"/>
  <c r="H71" i="149"/>
  <c r="J71" i="149" s="1"/>
  <c r="H72" i="149"/>
  <c r="J72" i="149" s="1"/>
  <c r="H73" i="149"/>
  <c r="J73" i="149" s="1"/>
  <c r="H74" i="149"/>
  <c r="J74" i="149" s="1"/>
  <c r="H75" i="149"/>
  <c r="J75" i="149" s="1"/>
  <c r="K75" i="149" s="1"/>
  <c r="H76" i="149"/>
  <c r="J76" i="149" s="1"/>
  <c r="M76" i="149" s="1"/>
  <c r="H77" i="149"/>
  <c r="J77" i="149" s="1"/>
  <c r="M77" i="149" s="1"/>
  <c r="H78" i="149"/>
  <c r="J78" i="149" s="1"/>
  <c r="H79" i="149"/>
  <c r="J79" i="149" s="1"/>
  <c r="H57" i="149"/>
  <c r="J57" i="149" s="1"/>
  <c r="M57" i="149" s="1"/>
  <c r="O57" i="149"/>
  <c r="P57" i="149"/>
  <c r="Q57" i="149"/>
  <c r="R57" i="149"/>
  <c r="S57" i="149"/>
  <c r="T57" i="149"/>
  <c r="U57" i="149"/>
  <c r="V57" i="149"/>
  <c r="W57" i="149"/>
  <c r="X57" i="149"/>
  <c r="H10" i="149"/>
  <c r="J10" i="149" s="1"/>
  <c r="H11" i="149"/>
  <c r="J11" i="149" s="1"/>
  <c r="H12" i="149"/>
  <c r="J12" i="149" s="1"/>
  <c r="H13" i="149"/>
  <c r="J13" i="149" s="1"/>
  <c r="H14" i="149"/>
  <c r="J14" i="149" s="1"/>
  <c r="H15" i="149"/>
  <c r="J15" i="149" s="1"/>
  <c r="H16" i="149"/>
  <c r="J16" i="149" s="1"/>
  <c r="H17" i="149"/>
  <c r="J17" i="149" s="1"/>
  <c r="H18" i="149"/>
  <c r="J18" i="149" s="1"/>
  <c r="H19" i="149"/>
  <c r="J19" i="149" s="1"/>
  <c r="H20" i="149"/>
  <c r="J20" i="149" s="1"/>
  <c r="K20" i="149" s="1"/>
  <c r="H21" i="149"/>
  <c r="J21" i="149" s="1"/>
  <c r="H22" i="149"/>
  <c r="J22" i="149" s="1"/>
  <c r="H23" i="149"/>
  <c r="J23" i="149" s="1"/>
  <c r="H24" i="149"/>
  <c r="J24" i="149" s="1"/>
  <c r="H25" i="149"/>
  <c r="J25" i="149" s="1"/>
  <c r="H26" i="149"/>
  <c r="J26" i="149" s="1"/>
  <c r="H27" i="149"/>
  <c r="J27" i="149" s="1"/>
  <c r="H28" i="149"/>
  <c r="J28" i="149" s="1"/>
  <c r="H29" i="149"/>
  <c r="J29" i="149" s="1"/>
  <c r="K29" i="149" s="1"/>
  <c r="H30" i="149"/>
  <c r="J30" i="149" s="1"/>
  <c r="H31" i="149"/>
  <c r="J31" i="149" s="1"/>
  <c r="H32" i="149"/>
  <c r="J32" i="149" s="1"/>
  <c r="H33" i="149"/>
  <c r="J33" i="149" s="1"/>
  <c r="H34" i="149"/>
  <c r="J34" i="149" s="1"/>
  <c r="M34" i="149" s="1"/>
  <c r="H35" i="149"/>
  <c r="J35" i="149" s="1"/>
  <c r="M35" i="149" s="1"/>
  <c r="H36" i="149"/>
  <c r="J36" i="149" s="1"/>
  <c r="M36" i="149" s="1"/>
  <c r="H37" i="149"/>
  <c r="J37" i="149" s="1"/>
  <c r="M37" i="149" s="1"/>
  <c r="H38" i="149"/>
  <c r="J38" i="149" s="1"/>
  <c r="K38" i="149" s="1"/>
  <c r="H39" i="149"/>
  <c r="J39" i="149" s="1"/>
  <c r="N8" i="149"/>
  <c r="O8" i="149"/>
  <c r="P8" i="149"/>
  <c r="Q8" i="149"/>
  <c r="R8" i="149"/>
  <c r="S8" i="149"/>
  <c r="T8" i="149"/>
  <c r="U8" i="149"/>
  <c r="V8" i="149"/>
  <c r="W8" i="149"/>
  <c r="X8" i="149"/>
  <c r="H9" i="149"/>
  <c r="J9" i="149" s="1"/>
  <c r="H8" i="149"/>
  <c r="J8" i="149" s="1"/>
  <c r="K8" i="149" s="1"/>
  <c r="H7" i="149"/>
  <c r="J7" i="149" s="1"/>
  <c r="N7" i="149"/>
  <c r="O7" i="149"/>
  <c r="P7" i="149"/>
  <c r="Q7" i="149"/>
  <c r="R7" i="149"/>
  <c r="S7" i="149"/>
  <c r="T7" i="149"/>
  <c r="U7" i="149"/>
  <c r="V7" i="149"/>
  <c r="W7" i="149"/>
  <c r="X7" i="149"/>
  <c r="H6" i="149"/>
  <c r="J6" i="149" s="1"/>
  <c r="K6" i="149" s="1"/>
  <c r="N6" i="149"/>
  <c r="O6" i="149"/>
  <c r="P6" i="149"/>
  <c r="Q6" i="149"/>
  <c r="R6" i="149"/>
  <c r="S6" i="149"/>
  <c r="T6" i="149"/>
  <c r="U6" i="149"/>
  <c r="V6" i="149"/>
  <c r="W6" i="149"/>
  <c r="X6" i="149"/>
  <c r="U47" i="149"/>
  <c r="F9" i="159"/>
  <c r="X7" i="159"/>
  <c r="W7" i="159"/>
  <c r="V7" i="159"/>
  <c r="U7" i="159"/>
  <c r="T7" i="159"/>
  <c r="S7" i="159"/>
  <c r="R7" i="159"/>
  <c r="Q7" i="159"/>
  <c r="P7" i="159"/>
  <c r="O7" i="159"/>
  <c r="N7" i="159"/>
  <c r="H7" i="159"/>
  <c r="J7" i="159" s="1"/>
  <c r="X6" i="159"/>
  <c r="W6" i="159"/>
  <c r="V6" i="159"/>
  <c r="U6" i="159"/>
  <c r="T6" i="159"/>
  <c r="S6" i="159"/>
  <c r="R6" i="159"/>
  <c r="Q6" i="159"/>
  <c r="P6" i="159"/>
  <c r="O6" i="159"/>
  <c r="N6" i="159"/>
  <c r="J6" i="159"/>
  <c r="K6" i="159" s="1"/>
  <c r="H6" i="159"/>
  <c r="X5" i="159"/>
  <c r="W5" i="159"/>
  <c r="V5" i="159"/>
  <c r="U5" i="159"/>
  <c r="T5" i="159"/>
  <c r="S5" i="159"/>
  <c r="R5" i="159"/>
  <c r="Q5" i="159"/>
  <c r="P5" i="159"/>
  <c r="O5" i="159"/>
  <c r="N5" i="159"/>
  <c r="H5" i="159"/>
  <c r="J5" i="159" s="1"/>
  <c r="X4" i="159"/>
  <c r="W4" i="159"/>
  <c r="V4" i="159"/>
  <c r="U4" i="159"/>
  <c r="T4" i="159"/>
  <c r="S4" i="159"/>
  <c r="R4" i="159"/>
  <c r="Q4" i="159"/>
  <c r="P4" i="159"/>
  <c r="O4" i="159"/>
  <c r="N4" i="159"/>
  <c r="H4" i="159"/>
  <c r="J4" i="159" s="1"/>
  <c r="X3" i="159"/>
  <c r="X1" i="159" s="1"/>
  <c r="W3" i="159"/>
  <c r="V3" i="159"/>
  <c r="U3" i="159"/>
  <c r="T3" i="159"/>
  <c r="T1" i="159" s="1"/>
  <c r="S3" i="159"/>
  <c r="R3" i="159"/>
  <c r="Q3" i="159"/>
  <c r="P3" i="159"/>
  <c r="O3" i="159"/>
  <c r="N3" i="159"/>
  <c r="H3" i="159"/>
  <c r="J3" i="159" s="1"/>
  <c r="X2" i="159"/>
  <c r="W2" i="159"/>
  <c r="V2" i="159"/>
  <c r="U2" i="159"/>
  <c r="U1" i="159" s="1"/>
  <c r="T2" i="159"/>
  <c r="S2" i="159"/>
  <c r="S1" i="159" s="1"/>
  <c r="R2" i="159"/>
  <c r="Q2" i="159"/>
  <c r="Q1" i="159" s="1"/>
  <c r="P2" i="159"/>
  <c r="O2" i="159"/>
  <c r="O1" i="159" s="1"/>
  <c r="N2" i="159"/>
  <c r="V1" i="159"/>
  <c r="R1" i="159"/>
  <c r="J9" i="159" l="1"/>
  <c r="C9" i="51" s="1"/>
  <c r="M2" i="160"/>
  <c r="K2" i="160"/>
  <c r="T1" i="160"/>
  <c r="V1" i="160"/>
  <c r="W1" i="160"/>
  <c r="X1" i="160"/>
  <c r="N1" i="160"/>
  <c r="O1" i="160"/>
  <c r="P1" i="160"/>
  <c r="R1" i="160"/>
  <c r="Q1" i="160"/>
  <c r="S1" i="160"/>
  <c r="U1" i="160"/>
  <c r="J5" i="160"/>
  <c r="C10" i="51" s="1"/>
  <c r="K78" i="149"/>
  <c r="M78" i="149"/>
  <c r="K62" i="149"/>
  <c r="M62" i="149"/>
  <c r="K15" i="149"/>
  <c r="M15" i="149"/>
  <c r="K14" i="149"/>
  <c r="M14" i="149"/>
  <c r="K97" i="149"/>
  <c r="M97" i="149"/>
  <c r="K24" i="149"/>
  <c r="M24" i="149"/>
  <c r="K23" i="149"/>
  <c r="M23" i="149"/>
  <c r="K21" i="149"/>
  <c r="M21" i="149"/>
  <c r="K18" i="149"/>
  <c r="M18" i="149"/>
  <c r="K79" i="149"/>
  <c r="M79" i="149"/>
  <c r="K17" i="149"/>
  <c r="M17" i="149"/>
  <c r="K16" i="149"/>
  <c r="M16" i="149"/>
  <c r="K99" i="149"/>
  <c r="M99" i="149"/>
  <c r="M114" i="149"/>
  <c r="M59" i="149"/>
  <c r="M58" i="149"/>
  <c r="M20" i="149"/>
  <c r="M6" i="149"/>
  <c r="K33" i="149"/>
  <c r="M33" i="149"/>
  <c r="K9" i="149"/>
  <c r="M9" i="149"/>
  <c r="M10" i="149"/>
  <c r="K10" i="149"/>
  <c r="M27" i="149"/>
  <c r="K27" i="149"/>
  <c r="M121" i="149"/>
  <c r="K121" i="149"/>
  <c r="K7" i="149"/>
  <c r="M7" i="149"/>
  <c r="K13" i="149"/>
  <c r="M13" i="149"/>
  <c r="K74" i="149"/>
  <c r="M74" i="149"/>
  <c r="M96" i="149"/>
  <c r="K96" i="149"/>
  <c r="K32" i="149"/>
  <c r="M32" i="149"/>
  <c r="K12" i="149"/>
  <c r="M12" i="149"/>
  <c r="K73" i="149"/>
  <c r="M73" i="149"/>
  <c r="K31" i="149"/>
  <c r="M31" i="149"/>
  <c r="K72" i="149"/>
  <c r="M72" i="149"/>
  <c r="K30" i="149"/>
  <c r="M30" i="149"/>
  <c r="K71" i="149"/>
  <c r="M71" i="149"/>
  <c r="K70" i="149"/>
  <c r="M70" i="149"/>
  <c r="K28" i="149"/>
  <c r="M28" i="149"/>
  <c r="K69" i="149"/>
  <c r="M69" i="149"/>
  <c r="M124" i="149"/>
  <c r="K124" i="149"/>
  <c r="M68" i="149"/>
  <c r="K68" i="149"/>
  <c r="M123" i="149"/>
  <c r="K123" i="149"/>
  <c r="M26" i="149"/>
  <c r="K26" i="149"/>
  <c r="K67" i="149"/>
  <c r="M67" i="149"/>
  <c r="M122" i="149"/>
  <c r="K122" i="149"/>
  <c r="K25" i="149"/>
  <c r="M25" i="149"/>
  <c r="K66" i="149"/>
  <c r="M66" i="149"/>
  <c r="K108" i="149"/>
  <c r="M108" i="149"/>
  <c r="M65" i="149"/>
  <c r="K65" i="149"/>
  <c r="K107" i="149"/>
  <c r="M107" i="149"/>
  <c r="K120" i="149"/>
  <c r="M120" i="149"/>
  <c r="K64" i="149"/>
  <c r="M64" i="149"/>
  <c r="K22" i="149"/>
  <c r="M22" i="149"/>
  <c r="K105" i="149"/>
  <c r="M105" i="149"/>
  <c r="K104" i="149"/>
  <c r="M104" i="149"/>
  <c r="K117" i="149"/>
  <c r="M117" i="149"/>
  <c r="K61" i="149"/>
  <c r="M61" i="149"/>
  <c r="M103" i="149"/>
  <c r="K103" i="149"/>
  <c r="K39" i="149"/>
  <c r="M39" i="149"/>
  <c r="K19" i="149"/>
  <c r="M19" i="149"/>
  <c r="K102" i="149"/>
  <c r="M102" i="149"/>
  <c r="M38" i="149"/>
  <c r="M115" i="149"/>
  <c r="M125" i="149"/>
  <c r="K106" i="149"/>
  <c r="M101" i="149"/>
  <c r="M63" i="149"/>
  <c r="M118" i="149"/>
  <c r="M98" i="149"/>
  <c r="M60" i="149"/>
  <c r="K119" i="149"/>
  <c r="K100" i="149"/>
  <c r="K116" i="149"/>
  <c r="K37" i="149"/>
  <c r="K95" i="149"/>
  <c r="K77" i="149"/>
  <c r="K57" i="149"/>
  <c r="K36" i="149"/>
  <c r="K113" i="149"/>
  <c r="K94" i="149"/>
  <c r="K76" i="149"/>
  <c r="K35" i="149"/>
  <c r="M75" i="149"/>
  <c r="K112" i="149"/>
  <c r="K34" i="149"/>
  <c r="M8" i="149"/>
  <c r="M29" i="149"/>
  <c r="M111" i="149"/>
  <c r="M11" i="149"/>
  <c r="K11" i="149"/>
  <c r="P1" i="159"/>
  <c r="W1" i="159"/>
  <c r="N1" i="159"/>
  <c r="K4" i="159"/>
  <c r="M4" i="159"/>
  <c r="K7" i="159"/>
  <c r="M7" i="159"/>
  <c r="M5" i="159"/>
  <c r="K5" i="159"/>
  <c r="M6" i="159"/>
  <c r="M3" i="159"/>
  <c r="K3" i="159"/>
  <c r="M5" i="160" l="1"/>
  <c r="B10" i="51" s="1"/>
  <c r="M9" i="159"/>
  <c r="B9" i="51" s="1"/>
  <c r="J5" i="152" l="1"/>
  <c r="M5" i="152" s="1"/>
  <c r="J7" i="152"/>
  <c r="K7" i="152" s="1"/>
  <c r="H4" i="152"/>
  <c r="J4" i="152" s="1"/>
  <c r="M4" i="152" s="1"/>
  <c r="H5" i="152"/>
  <c r="H6" i="152"/>
  <c r="J6" i="152" s="1"/>
  <c r="H7" i="152"/>
  <c r="H8" i="152"/>
  <c r="J8" i="152" s="1"/>
  <c r="H9" i="152"/>
  <c r="J9" i="152" s="1"/>
  <c r="M9" i="152" s="1"/>
  <c r="H10" i="152"/>
  <c r="J10" i="152" s="1"/>
  <c r="J15" i="152"/>
  <c r="M15" i="152" s="1"/>
  <c r="H12" i="152"/>
  <c r="J12" i="152" s="1"/>
  <c r="M12" i="152" s="1"/>
  <c r="H13" i="152"/>
  <c r="J13" i="152" s="1"/>
  <c r="H14" i="152"/>
  <c r="J14" i="152" s="1"/>
  <c r="M14" i="152" s="1"/>
  <c r="H15" i="152"/>
  <c r="H16" i="152"/>
  <c r="J16" i="152" s="1"/>
  <c r="K16" i="152" s="1"/>
  <c r="K13" i="152" l="1"/>
  <c r="M13" i="152"/>
  <c r="K8" i="152"/>
  <c r="M8" i="152"/>
  <c r="K10" i="152"/>
  <c r="M10" i="152"/>
  <c r="M6" i="152"/>
  <c r="K6" i="152"/>
  <c r="K15" i="152"/>
  <c r="K9" i="152"/>
  <c r="K5" i="152"/>
  <c r="M7" i="152"/>
  <c r="M16" i="152"/>
  <c r="K14" i="152"/>
  <c r="K12" i="152"/>
  <c r="K4" i="152"/>
  <c r="N38" i="152"/>
  <c r="O38" i="152"/>
  <c r="P38" i="152"/>
  <c r="Q38" i="152"/>
  <c r="R38" i="152"/>
  <c r="S38" i="152"/>
  <c r="T38" i="152"/>
  <c r="U38" i="152"/>
  <c r="V38" i="152"/>
  <c r="W38" i="152"/>
  <c r="X38" i="152"/>
  <c r="N36" i="152"/>
  <c r="O36" i="152"/>
  <c r="P36" i="152"/>
  <c r="Q36" i="152"/>
  <c r="R36" i="152"/>
  <c r="S36" i="152"/>
  <c r="T36" i="152"/>
  <c r="U36" i="152"/>
  <c r="V36" i="152"/>
  <c r="W36" i="152"/>
  <c r="X36" i="152"/>
  <c r="N34" i="152"/>
  <c r="O34" i="152"/>
  <c r="P34" i="152"/>
  <c r="Q34" i="152"/>
  <c r="R34" i="152"/>
  <c r="S34" i="152"/>
  <c r="T34" i="152"/>
  <c r="U34" i="152"/>
  <c r="V34" i="152"/>
  <c r="W34" i="152"/>
  <c r="X34" i="152"/>
  <c r="N32" i="152"/>
  <c r="O32" i="152"/>
  <c r="P32" i="152"/>
  <c r="Q32" i="152"/>
  <c r="R32" i="152"/>
  <c r="S32" i="152"/>
  <c r="T32" i="152"/>
  <c r="U32" i="152"/>
  <c r="V32" i="152"/>
  <c r="W32" i="152"/>
  <c r="X32" i="152"/>
  <c r="N30" i="152"/>
  <c r="O30" i="152"/>
  <c r="P30" i="152"/>
  <c r="Q30" i="152"/>
  <c r="R30" i="152"/>
  <c r="S30" i="152"/>
  <c r="T30" i="152"/>
  <c r="U30" i="152"/>
  <c r="V30" i="152"/>
  <c r="W30" i="152"/>
  <c r="X30" i="152"/>
  <c r="N28" i="152"/>
  <c r="O28" i="152"/>
  <c r="P28" i="152"/>
  <c r="Q28" i="152"/>
  <c r="R28" i="152"/>
  <c r="S28" i="152"/>
  <c r="T28" i="152"/>
  <c r="U28" i="152"/>
  <c r="V28" i="152"/>
  <c r="W28" i="152"/>
  <c r="X28" i="152"/>
  <c r="N20" i="131" l="1"/>
  <c r="O20" i="131"/>
  <c r="P20" i="131"/>
  <c r="Q20" i="131"/>
  <c r="R20" i="131"/>
  <c r="S20" i="131"/>
  <c r="T20" i="131"/>
  <c r="U20" i="131"/>
  <c r="V20" i="131"/>
  <c r="W20" i="131"/>
  <c r="X20" i="131"/>
  <c r="H44" i="131" l="1"/>
  <c r="J44" i="131" s="1"/>
  <c r="H45" i="131"/>
  <c r="J45" i="131" s="1"/>
  <c r="H46" i="131"/>
  <c r="J46" i="131" s="1"/>
  <c r="K46" i="131" s="1"/>
  <c r="H33" i="131"/>
  <c r="J33" i="131" s="1"/>
  <c r="H34" i="131"/>
  <c r="J34" i="131" s="1"/>
  <c r="H35" i="131"/>
  <c r="J35" i="131" s="1"/>
  <c r="H36" i="131"/>
  <c r="J36" i="131" s="1"/>
  <c r="H20" i="131"/>
  <c r="J20" i="131" s="1"/>
  <c r="M45" i="131" l="1"/>
  <c r="K45" i="131"/>
  <c r="M44" i="131"/>
  <c r="K44" i="131"/>
  <c r="M34" i="131"/>
  <c r="K34" i="131"/>
  <c r="M33" i="131"/>
  <c r="K33" i="131"/>
  <c r="M36" i="131"/>
  <c r="K36" i="131"/>
  <c r="M35" i="131"/>
  <c r="K35" i="131"/>
  <c r="M46" i="131"/>
  <c r="M20" i="131"/>
  <c r="K20" i="131"/>
  <c r="F14" i="154"/>
  <c r="X12" i="154"/>
  <c r="W12" i="154"/>
  <c r="V12" i="154"/>
  <c r="U12" i="154"/>
  <c r="T12" i="154"/>
  <c r="S12" i="154"/>
  <c r="R12" i="154"/>
  <c r="Q12" i="154"/>
  <c r="P12" i="154"/>
  <c r="O12" i="154"/>
  <c r="N12" i="154"/>
  <c r="H12" i="154"/>
  <c r="J12" i="154" s="1"/>
  <c r="M12" i="154" s="1"/>
  <c r="X11" i="154"/>
  <c r="W11" i="154"/>
  <c r="V11" i="154"/>
  <c r="U11" i="154"/>
  <c r="T11" i="154"/>
  <c r="S11" i="154"/>
  <c r="R11" i="154"/>
  <c r="Q11" i="154"/>
  <c r="P11" i="154"/>
  <c r="O11" i="154"/>
  <c r="N11" i="154"/>
  <c r="H11" i="154"/>
  <c r="J11" i="154" s="1"/>
  <c r="M11" i="154" s="1"/>
  <c r="X10" i="154"/>
  <c r="W10" i="154"/>
  <c r="V10" i="154"/>
  <c r="U10" i="154"/>
  <c r="T10" i="154"/>
  <c r="S10" i="154"/>
  <c r="R10" i="154"/>
  <c r="Q10" i="154"/>
  <c r="P10" i="154"/>
  <c r="O10" i="154"/>
  <c r="N10" i="154"/>
  <c r="H10" i="154"/>
  <c r="J10" i="154" s="1"/>
  <c r="X9" i="154"/>
  <c r="W9" i="154"/>
  <c r="V9" i="154"/>
  <c r="U9" i="154"/>
  <c r="T9" i="154"/>
  <c r="S9" i="154"/>
  <c r="R9" i="154"/>
  <c r="Q9" i="154"/>
  <c r="P9" i="154"/>
  <c r="O9" i="154"/>
  <c r="N9" i="154"/>
  <c r="X8" i="154"/>
  <c r="W8" i="154"/>
  <c r="V8" i="154"/>
  <c r="U8" i="154"/>
  <c r="T8" i="154"/>
  <c r="S8" i="154"/>
  <c r="R8" i="154"/>
  <c r="Q8" i="154"/>
  <c r="P8" i="154"/>
  <c r="O8" i="154"/>
  <c r="N8" i="154"/>
  <c r="H8" i="154"/>
  <c r="J8" i="154" s="1"/>
  <c r="M8" i="154" s="1"/>
  <c r="X7" i="154"/>
  <c r="W7" i="154"/>
  <c r="V7" i="154"/>
  <c r="U7" i="154"/>
  <c r="T7" i="154"/>
  <c r="S7" i="154"/>
  <c r="R7" i="154"/>
  <c r="Q7" i="154"/>
  <c r="P7" i="154"/>
  <c r="O7" i="154"/>
  <c r="N7" i="154"/>
  <c r="H7" i="154"/>
  <c r="J7" i="154" s="1"/>
  <c r="M7" i="154" s="1"/>
  <c r="X6" i="154"/>
  <c r="W6" i="154"/>
  <c r="V6" i="154"/>
  <c r="U6" i="154"/>
  <c r="T6" i="154"/>
  <c r="S6" i="154"/>
  <c r="R6" i="154"/>
  <c r="Q6" i="154"/>
  <c r="P6" i="154"/>
  <c r="O6" i="154"/>
  <c r="N6" i="154"/>
  <c r="H6" i="154"/>
  <c r="J6" i="154" s="1"/>
  <c r="X5" i="154"/>
  <c r="W5" i="154"/>
  <c r="V5" i="154"/>
  <c r="U5" i="154"/>
  <c r="T5" i="154"/>
  <c r="S5" i="154"/>
  <c r="R5" i="154"/>
  <c r="Q5" i="154"/>
  <c r="P5" i="154"/>
  <c r="O5" i="154"/>
  <c r="N5" i="154"/>
  <c r="H5" i="154"/>
  <c r="J5" i="154" s="1"/>
  <c r="M5" i="154" s="1"/>
  <c r="X4" i="154"/>
  <c r="W4" i="154"/>
  <c r="V4" i="154"/>
  <c r="U4" i="154"/>
  <c r="T4" i="154"/>
  <c r="S4" i="154"/>
  <c r="R4" i="154"/>
  <c r="Q4" i="154"/>
  <c r="P4" i="154"/>
  <c r="O4" i="154"/>
  <c r="N4" i="154"/>
  <c r="H4" i="154"/>
  <c r="J4" i="154" s="1"/>
  <c r="M4" i="154" s="1"/>
  <c r="X3" i="154"/>
  <c r="W3" i="154"/>
  <c r="V3" i="154"/>
  <c r="U3" i="154"/>
  <c r="T3" i="154"/>
  <c r="S3" i="154"/>
  <c r="R3" i="154"/>
  <c r="Q3" i="154"/>
  <c r="P3" i="154"/>
  <c r="O3" i="154"/>
  <c r="N3" i="154"/>
  <c r="H3" i="154"/>
  <c r="J3" i="154" s="1"/>
  <c r="X2" i="154"/>
  <c r="W2" i="154"/>
  <c r="V2" i="154"/>
  <c r="U2" i="154"/>
  <c r="T2" i="154"/>
  <c r="S2" i="154"/>
  <c r="R2" i="154"/>
  <c r="Q2" i="154"/>
  <c r="P2" i="154"/>
  <c r="O2" i="154"/>
  <c r="N2" i="154"/>
  <c r="H2" i="154"/>
  <c r="J2" i="154" s="1"/>
  <c r="M2" i="154" s="1"/>
  <c r="F13" i="153"/>
  <c r="X11" i="153"/>
  <c r="W11" i="153"/>
  <c r="V11" i="153"/>
  <c r="U11" i="153"/>
  <c r="T11" i="153"/>
  <c r="S11" i="153"/>
  <c r="R11" i="153"/>
  <c r="Q11" i="153"/>
  <c r="P11" i="153"/>
  <c r="O11" i="153"/>
  <c r="N11" i="153"/>
  <c r="H11" i="153"/>
  <c r="J11" i="153" s="1"/>
  <c r="M11" i="153" s="1"/>
  <c r="X10" i="153"/>
  <c r="W10" i="153"/>
  <c r="V10" i="153"/>
  <c r="U10" i="153"/>
  <c r="T10" i="153"/>
  <c r="S10" i="153"/>
  <c r="R10" i="153"/>
  <c r="Q10" i="153"/>
  <c r="P10" i="153"/>
  <c r="O10" i="153"/>
  <c r="N10" i="153"/>
  <c r="H10" i="153"/>
  <c r="J10" i="153" s="1"/>
  <c r="X9" i="153"/>
  <c r="W9" i="153"/>
  <c r="V9" i="153"/>
  <c r="U9" i="153"/>
  <c r="T9" i="153"/>
  <c r="S9" i="153"/>
  <c r="R9" i="153"/>
  <c r="Q9" i="153"/>
  <c r="P9" i="153"/>
  <c r="O9" i="153"/>
  <c r="N9" i="153"/>
  <c r="H9" i="153"/>
  <c r="J9" i="153" s="1"/>
  <c r="M9" i="153" s="1"/>
  <c r="X8" i="153"/>
  <c r="W8" i="153"/>
  <c r="V8" i="153"/>
  <c r="U8" i="153"/>
  <c r="T8" i="153"/>
  <c r="S8" i="153"/>
  <c r="R8" i="153"/>
  <c r="Q8" i="153"/>
  <c r="P8" i="153"/>
  <c r="O8" i="153"/>
  <c r="N8" i="153"/>
  <c r="H8" i="153"/>
  <c r="J8" i="153" s="1"/>
  <c r="M8" i="153" s="1"/>
  <c r="X7" i="153"/>
  <c r="W7" i="153"/>
  <c r="V7" i="153"/>
  <c r="U7" i="153"/>
  <c r="T7" i="153"/>
  <c r="S7" i="153"/>
  <c r="R7" i="153"/>
  <c r="Q7" i="153"/>
  <c r="P7" i="153"/>
  <c r="O7" i="153"/>
  <c r="N7" i="153"/>
  <c r="H7" i="153"/>
  <c r="J7" i="153" s="1"/>
  <c r="M7" i="153" s="1"/>
  <c r="X6" i="153"/>
  <c r="W6" i="153"/>
  <c r="V6" i="153"/>
  <c r="U6" i="153"/>
  <c r="T6" i="153"/>
  <c r="S6" i="153"/>
  <c r="R6" i="153"/>
  <c r="Q6" i="153"/>
  <c r="P6" i="153"/>
  <c r="O6" i="153"/>
  <c r="N6" i="153"/>
  <c r="H6" i="153"/>
  <c r="J6" i="153" s="1"/>
  <c r="X5" i="153"/>
  <c r="W5" i="153"/>
  <c r="V5" i="153"/>
  <c r="U5" i="153"/>
  <c r="T5" i="153"/>
  <c r="S5" i="153"/>
  <c r="R5" i="153"/>
  <c r="Q5" i="153"/>
  <c r="P5" i="153"/>
  <c r="O5" i="153"/>
  <c r="N5" i="153"/>
  <c r="H5" i="153"/>
  <c r="J5" i="153" s="1"/>
  <c r="M5" i="153" s="1"/>
  <c r="X4" i="153"/>
  <c r="W4" i="153"/>
  <c r="V4" i="153"/>
  <c r="U4" i="153"/>
  <c r="T4" i="153"/>
  <c r="S4" i="153"/>
  <c r="R4" i="153"/>
  <c r="Q4" i="153"/>
  <c r="P4" i="153"/>
  <c r="O4" i="153"/>
  <c r="N4" i="153"/>
  <c r="H4" i="153"/>
  <c r="J4" i="153" s="1"/>
  <c r="K4" i="153" s="1"/>
  <c r="X3" i="153"/>
  <c r="W3" i="153"/>
  <c r="V3" i="153"/>
  <c r="U3" i="153"/>
  <c r="T3" i="153"/>
  <c r="S3" i="153"/>
  <c r="R3" i="153"/>
  <c r="Q3" i="153"/>
  <c r="P3" i="153"/>
  <c r="O3" i="153"/>
  <c r="N3" i="153"/>
  <c r="H3" i="153"/>
  <c r="J3" i="153" s="1"/>
  <c r="M3" i="153" s="1"/>
  <c r="X2" i="153"/>
  <c r="W2" i="153"/>
  <c r="V2" i="153"/>
  <c r="U2" i="153"/>
  <c r="T2" i="153"/>
  <c r="S2" i="153"/>
  <c r="R2" i="153"/>
  <c r="Q2" i="153"/>
  <c r="P2" i="153"/>
  <c r="O2" i="153"/>
  <c r="N2" i="153"/>
  <c r="H2" i="153"/>
  <c r="J2" i="153" s="1"/>
  <c r="M2" i="153" s="1"/>
  <c r="F46" i="152"/>
  <c r="X44" i="152"/>
  <c r="W44" i="152"/>
  <c r="V44" i="152"/>
  <c r="U44" i="152"/>
  <c r="T44" i="152"/>
  <c r="S44" i="152"/>
  <c r="R44" i="152"/>
  <c r="Q44" i="152"/>
  <c r="P44" i="152"/>
  <c r="O44" i="152"/>
  <c r="N44" i="152"/>
  <c r="X43" i="152"/>
  <c r="W43" i="152"/>
  <c r="V43" i="152"/>
  <c r="U43" i="152"/>
  <c r="T43" i="152"/>
  <c r="S43" i="152"/>
  <c r="R43" i="152"/>
  <c r="Q43" i="152"/>
  <c r="P43" i="152"/>
  <c r="O43" i="152"/>
  <c r="N43" i="152"/>
  <c r="X42" i="152"/>
  <c r="W42" i="152"/>
  <c r="V42" i="152"/>
  <c r="U42" i="152"/>
  <c r="T42" i="152"/>
  <c r="S42" i="152"/>
  <c r="R42" i="152"/>
  <c r="Q42" i="152"/>
  <c r="P42" i="152"/>
  <c r="O42" i="152"/>
  <c r="N42" i="152"/>
  <c r="X41" i="152"/>
  <c r="W41" i="152"/>
  <c r="V41" i="152"/>
  <c r="U41" i="152"/>
  <c r="T41" i="152"/>
  <c r="S41" i="152"/>
  <c r="R41" i="152"/>
  <c r="Q41" i="152"/>
  <c r="P41" i="152"/>
  <c r="O41" i="152"/>
  <c r="N41" i="152"/>
  <c r="X40" i="152"/>
  <c r="W40" i="152"/>
  <c r="V40" i="152"/>
  <c r="U40" i="152"/>
  <c r="T40" i="152"/>
  <c r="S40" i="152"/>
  <c r="R40" i="152"/>
  <c r="Q40" i="152"/>
  <c r="P40" i="152"/>
  <c r="O40" i="152"/>
  <c r="N40" i="152"/>
  <c r="X39" i="152"/>
  <c r="W39" i="152"/>
  <c r="V39" i="152"/>
  <c r="U39" i="152"/>
  <c r="T39" i="152"/>
  <c r="S39" i="152"/>
  <c r="R39" i="152"/>
  <c r="Q39" i="152"/>
  <c r="P39" i="152"/>
  <c r="O39" i="152"/>
  <c r="N39" i="152"/>
  <c r="X37" i="152"/>
  <c r="W37" i="152"/>
  <c r="V37" i="152"/>
  <c r="U37" i="152"/>
  <c r="T37" i="152"/>
  <c r="S37" i="152"/>
  <c r="R37" i="152"/>
  <c r="Q37" i="152"/>
  <c r="P37" i="152"/>
  <c r="O37" i="152"/>
  <c r="N37" i="152"/>
  <c r="X35" i="152"/>
  <c r="W35" i="152"/>
  <c r="V35" i="152"/>
  <c r="U35" i="152"/>
  <c r="T35" i="152"/>
  <c r="S35" i="152"/>
  <c r="R35" i="152"/>
  <c r="Q35" i="152"/>
  <c r="P35" i="152"/>
  <c r="O35" i="152"/>
  <c r="N35" i="152"/>
  <c r="X33" i="152"/>
  <c r="W33" i="152"/>
  <c r="V33" i="152"/>
  <c r="U33" i="152"/>
  <c r="T33" i="152"/>
  <c r="S33" i="152"/>
  <c r="R33" i="152"/>
  <c r="Q33" i="152"/>
  <c r="P33" i="152"/>
  <c r="O33" i="152"/>
  <c r="N33" i="152"/>
  <c r="X31" i="152"/>
  <c r="W31" i="152"/>
  <c r="V31" i="152"/>
  <c r="U31" i="152"/>
  <c r="T31" i="152"/>
  <c r="S31" i="152"/>
  <c r="R31" i="152"/>
  <c r="Q31" i="152"/>
  <c r="P31" i="152"/>
  <c r="O31" i="152"/>
  <c r="N31" i="152"/>
  <c r="X29" i="152"/>
  <c r="W29" i="152"/>
  <c r="V29" i="152"/>
  <c r="U29" i="152"/>
  <c r="T29" i="152"/>
  <c r="S29" i="152"/>
  <c r="R29" i="152"/>
  <c r="Q29" i="152"/>
  <c r="P29" i="152"/>
  <c r="O29" i="152"/>
  <c r="N29" i="152"/>
  <c r="X27" i="152"/>
  <c r="W27" i="152"/>
  <c r="V27" i="152"/>
  <c r="U27" i="152"/>
  <c r="T27" i="152"/>
  <c r="S27" i="152"/>
  <c r="R27" i="152"/>
  <c r="Q27" i="152"/>
  <c r="P27" i="152"/>
  <c r="O27" i="152"/>
  <c r="N27" i="152"/>
  <c r="X26" i="152"/>
  <c r="W26" i="152"/>
  <c r="V26" i="152"/>
  <c r="U26" i="152"/>
  <c r="T26" i="152"/>
  <c r="S26" i="152"/>
  <c r="R26" i="152"/>
  <c r="Q26" i="152"/>
  <c r="P26" i="152"/>
  <c r="O26" i="152"/>
  <c r="N26" i="152"/>
  <c r="X25" i="152"/>
  <c r="W25" i="152"/>
  <c r="V25" i="152"/>
  <c r="U25" i="152"/>
  <c r="T25" i="152"/>
  <c r="S25" i="152"/>
  <c r="R25" i="152"/>
  <c r="Q25" i="152"/>
  <c r="P25" i="152"/>
  <c r="O25" i="152"/>
  <c r="N25" i="152"/>
  <c r="X24" i="152"/>
  <c r="W24" i="152"/>
  <c r="V24" i="152"/>
  <c r="U24" i="152"/>
  <c r="T24" i="152"/>
  <c r="S24" i="152"/>
  <c r="R24" i="152"/>
  <c r="Q24" i="152"/>
  <c r="P24" i="152"/>
  <c r="O24" i="152"/>
  <c r="N24" i="152"/>
  <c r="H24" i="152"/>
  <c r="J24" i="152" s="1"/>
  <c r="M24" i="152" s="1"/>
  <c r="X23" i="152"/>
  <c r="W23" i="152"/>
  <c r="V23" i="152"/>
  <c r="U23" i="152"/>
  <c r="T23" i="152"/>
  <c r="S23" i="152"/>
  <c r="R23" i="152"/>
  <c r="Q23" i="152"/>
  <c r="P23" i="152"/>
  <c r="O23" i="152"/>
  <c r="N23" i="152"/>
  <c r="H23" i="152"/>
  <c r="J23" i="152" s="1"/>
  <c r="M23" i="152" s="1"/>
  <c r="X22" i="152"/>
  <c r="W22" i="152"/>
  <c r="V22" i="152"/>
  <c r="U22" i="152"/>
  <c r="T22" i="152"/>
  <c r="S22" i="152"/>
  <c r="R22" i="152"/>
  <c r="Q22" i="152"/>
  <c r="P22" i="152"/>
  <c r="O22" i="152"/>
  <c r="N22" i="152"/>
  <c r="H22" i="152"/>
  <c r="J22" i="152" s="1"/>
  <c r="M22" i="152" s="1"/>
  <c r="X21" i="152"/>
  <c r="W21" i="152"/>
  <c r="V21" i="152"/>
  <c r="U21" i="152"/>
  <c r="T21" i="152"/>
  <c r="S21" i="152"/>
  <c r="R21" i="152"/>
  <c r="Q21" i="152"/>
  <c r="P21" i="152"/>
  <c r="O21" i="152"/>
  <c r="N21" i="152"/>
  <c r="H21" i="152"/>
  <c r="J21" i="152" s="1"/>
  <c r="M21" i="152" s="1"/>
  <c r="X20" i="152"/>
  <c r="W20" i="152"/>
  <c r="V20" i="152"/>
  <c r="U20" i="152"/>
  <c r="T20" i="152"/>
  <c r="S20" i="152"/>
  <c r="R20" i="152"/>
  <c r="Q20" i="152"/>
  <c r="P20" i="152"/>
  <c r="O20" i="152"/>
  <c r="N20" i="152"/>
  <c r="H20" i="152"/>
  <c r="J20" i="152" s="1"/>
  <c r="M20" i="152" s="1"/>
  <c r="X19" i="152"/>
  <c r="W19" i="152"/>
  <c r="V19" i="152"/>
  <c r="U19" i="152"/>
  <c r="T19" i="152"/>
  <c r="S19" i="152"/>
  <c r="R19" i="152"/>
  <c r="Q19" i="152"/>
  <c r="P19" i="152"/>
  <c r="O19" i="152"/>
  <c r="N19" i="152"/>
  <c r="H19" i="152"/>
  <c r="J19" i="152" s="1"/>
  <c r="M19" i="152" s="1"/>
  <c r="X18" i="152"/>
  <c r="W18" i="152"/>
  <c r="V18" i="152"/>
  <c r="U18" i="152"/>
  <c r="T18" i="152"/>
  <c r="S18" i="152"/>
  <c r="R18" i="152"/>
  <c r="Q18" i="152"/>
  <c r="P18" i="152"/>
  <c r="O18" i="152"/>
  <c r="N18" i="152"/>
  <c r="J18" i="152"/>
  <c r="M18" i="152" s="1"/>
  <c r="H18" i="152"/>
  <c r="X17" i="152"/>
  <c r="W17" i="152"/>
  <c r="V17" i="152"/>
  <c r="U17" i="152"/>
  <c r="T17" i="152"/>
  <c r="S17" i="152"/>
  <c r="R17" i="152"/>
  <c r="Q17" i="152"/>
  <c r="P17" i="152"/>
  <c r="O17" i="152"/>
  <c r="N17" i="152"/>
  <c r="H17" i="152"/>
  <c r="J17" i="152" s="1"/>
  <c r="M17" i="152" s="1"/>
  <c r="X15" i="152"/>
  <c r="W15" i="152"/>
  <c r="V15" i="152"/>
  <c r="U15" i="152"/>
  <c r="T15" i="152"/>
  <c r="S15" i="152"/>
  <c r="R15" i="152"/>
  <c r="Q15" i="152"/>
  <c r="P15" i="152"/>
  <c r="N15" i="152"/>
  <c r="X13" i="152"/>
  <c r="W13" i="152"/>
  <c r="V13" i="152"/>
  <c r="U13" i="152"/>
  <c r="T13" i="152"/>
  <c r="S13" i="152"/>
  <c r="Q13" i="152"/>
  <c r="P13" i="152"/>
  <c r="N13" i="152"/>
  <c r="X11" i="152"/>
  <c r="W11" i="152"/>
  <c r="V11" i="152"/>
  <c r="U11" i="152"/>
  <c r="T11" i="152"/>
  <c r="S11" i="152"/>
  <c r="R11" i="152"/>
  <c r="Q11" i="152"/>
  <c r="P11" i="152"/>
  <c r="O11" i="152"/>
  <c r="N11" i="152"/>
  <c r="H11" i="152"/>
  <c r="J11" i="152" s="1"/>
  <c r="M11" i="152" s="1"/>
  <c r="X9" i="152"/>
  <c r="W9" i="152"/>
  <c r="V9" i="152"/>
  <c r="U9" i="152"/>
  <c r="T9" i="152"/>
  <c r="S9" i="152"/>
  <c r="R9" i="152"/>
  <c r="Q9" i="152"/>
  <c r="P9" i="152"/>
  <c r="O9" i="152"/>
  <c r="N9" i="152"/>
  <c r="X7" i="152"/>
  <c r="W7" i="152"/>
  <c r="V7" i="152"/>
  <c r="U7" i="152"/>
  <c r="T7" i="152"/>
  <c r="S7" i="152"/>
  <c r="R7" i="152"/>
  <c r="Q7" i="152"/>
  <c r="P7" i="152"/>
  <c r="O7" i="152"/>
  <c r="N7" i="152"/>
  <c r="X5" i="152"/>
  <c r="W5" i="152"/>
  <c r="V5" i="152"/>
  <c r="U5" i="152"/>
  <c r="T5" i="152"/>
  <c r="S5" i="152"/>
  <c r="R5" i="152"/>
  <c r="Q5" i="152"/>
  <c r="P5" i="152"/>
  <c r="O5" i="152"/>
  <c r="N5" i="152"/>
  <c r="X3" i="152"/>
  <c r="W3" i="152"/>
  <c r="V3" i="152"/>
  <c r="U3" i="152"/>
  <c r="T3" i="152"/>
  <c r="S3" i="152"/>
  <c r="R3" i="152"/>
  <c r="Q3" i="152"/>
  <c r="P3" i="152"/>
  <c r="O3" i="152"/>
  <c r="N3" i="152"/>
  <c r="H3" i="152"/>
  <c r="J3" i="152" s="1"/>
  <c r="M3" i="152" s="1"/>
  <c r="X2" i="152"/>
  <c r="W2" i="152"/>
  <c r="V2" i="152"/>
  <c r="U2" i="152"/>
  <c r="T2" i="152"/>
  <c r="S2" i="152"/>
  <c r="R2" i="152"/>
  <c r="Q2" i="152"/>
  <c r="P2" i="152"/>
  <c r="O2" i="152"/>
  <c r="N2" i="152"/>
  <c r="H2" i="152"/>
  <c r="J2" i="152" s="1"/>
  <c r="F13" i="151"/>
  <c r="X11" i="151"/>
  <c r="W11" i="151"/>
  <c r="V11" i="151"/>
  <c r="U11" i="151"/>
  <c r="T11" i="151"/>
  <c r="S11" i="151"/>
  <c r="R11" i="151"/>
  <c r="Q11" i="151"/>
  <c r="P11" i="151"/>
  <c r="O11" i="151"/>
  <c r="N11" i="151"/>
  <c r="H11" i="151"/>
  <c r="J11" i="151" s="1"/>
  <c r="M11" i="151" s="1"/>
  <c r="X10" i="151"/>
  <c r="W10" i="151"/>
  <c r="V10" i="151"/>
  <c r="U10" i="151"/>
  <c r="T10" i="151"/>
  <c r="S10" i="151"/>
  <c r="R10" i="151"/>
  <c r="Q10" i="151"/>
  <c r="P10" i="151"/>
  <c r="O10" i="151"/>
  <c r="N10" i="151"/>
  <c r="H10" i="151"/>
  <c r="J10" i="151" s="1"/>
  <c r="M10" i="151" s="1"/>
  <c r="X9" i="151"/>
  <c r="W9" i="151"/>
  <c r="V9" i="151"/>
  <c r="U9" i="151"/>
  <c r="T9" i="151"/>
  <c r="S9" i="151"/>
  <c r="R9" i="151"/>
  <c r="Q9" i="151"/>
  <c r="P9" i="151"/>
  <c r="O9" i="151"/>
  <c r="N9" i="151"/>
  <c r="H9" i="151"/>
  <c r="J9" i="151" s="1"/>
  <c r="M9" i="151" s="1"/>
  <c r="X8" i="151"/>
  <c r="W8" i="151"/>
  <c r="V8" i="151"/>
  <c r="U8" i="151"/>
  <c r="T8" i="151"/>
  <c r="S8" i="151"/>
  <c r="R8" i="151"/>
  <c r="Q8" i="151"/>
  <c r="P8" i="151"/>
  <c r="O8" i="151"/>
  <c r="N8" i="151"/>
  <c r="J8" i="151"/>
  <c r="M8" i="151" s="1"/>
  <c r="H8" i="151"/>
  <c r="X7" i="151"/>
  <c r="W7" i="151"/>
  <c r="V7" i="151"/>
  <c r="U7" i="151"/>
  <c r="T7" i="151"/>
  <c r="S7" i="151"/>
  <c r="R7" i="151"/>
  <c r="Q7" i="151"/>
  <c r="P7" i="151"/>
  <c r="O7" i="151"/>
  <c r="N7" i="151"/>
  <c r="H7" i="151"/>
  <c r="J7" i="151" s="1"/>
  <c r="M7" i="151" s="1"/>
  <c r="X6" i="151"/>
  <c r="W6" i="151"/>
  <c r="V6" i="151"/>
  <c r="U6" i="151"/>
  <c r="T6" i="151"/>
  <c r="S6" i="151"/>
  <c r="R6" i="151"/>
  <c r="Q6" i="151"/>
  <c r="P6" i="151"/>
  <c r="O6" i="151"/>
  <c r="N6" i="151"/>
  <c r="H6" i="151"/>
  <c r="J6" i="151" s="1"/>
  <c r="M6" i="151" s="1"/>
  <c r="X5" i="151"/>
  <c r="W5" i="151"/>
  <c r="V5" i="151"/>
  <c r="U5" i="151"/>
  <c r="T5" i="151"/>
  <c r="S5" i="151"/>
  <c r="R5" i="151"/>
  <c r="Q5" i="151"/>
  <c r="P5" i="151"/>
  <c r="O5" i="151"/>
  <c r="N5" i="151"/>
  <c r="H5" i="151"/>
  <c r="J5" i="151" s="1"/>
  <c r="M5" i="151" s="1"/>
  <c r="X4" i="151"/>
  <c r="W4" i="151"/>
  <c r="V4" i="151"/>
  <c r="U4" i="151"/>
  <c r="T4" i="151"/>
  <c r="S4" i="151"/>
  <c r="R4" i="151"/>
  <c r="Q4" i="151"/>
  <c r="P4" i="151"/>
  <c r="O4" i="151"/>
  <c r="N4" i="151"/>
  <c r="H4" i="151"/>
  <c r="J4" i="151" s="1"/>
  <c r="M4" i="151" s="1"/>
  <c r="X3" i="151"/>
  <c r="W3" i="151"/>
  <c r="V3" i="151"/>
  <c r="U3" i="151"/>
  <c r="T3" i="151"/>
  <c r="S3" i="151"/>
  <c r="R3" i="151"/>
  <c r="Q3" i="151"/>
  <c r="P3" i="151"/>
  <c r="O3" i="151"/>
  <c r="N3" i="151"/>
  <c r="H3" i="151"/>
  <c r="J3" i="151" s="1"/>
  <c r="M3" i="151" s="1"/>
  <c r="X2" i="151"/>
  <c r="W2" i="151"/>
  <c r="V2" i="151"/>
  <c r="U2" i="151"/>
  <c r="T2" i="151"/>
  <c r="S2" i="151"/>
  <c r="R2" i="151"/>
  <c r="Q2" i="151"/>
  <c r="P2" i="151"/>
  <c r="O2" i="151"/>
  <c r="N2" i="151"/>
  <c r="H2" i="151"/>
  <c r="J2" i="151" s="1"/>
  <c r="M2" i="151" s="1"/>
  <c r="F41" i="150"/>
  <c r="H39" i="150"/>
  <c r="J39" i="150" s="1"/>
  <c r="M39" i="150" s="1"/>
  <c r="H38" i="150"/>
  <c r="J38" i="150" s="1"/>
  <c r="M38" i="150" s="1"/>
  <c r="H37" i="150"/>
  <c r="J37" i="150" s="1"/>
  <c r="K37" i="150" s="1"/>
  <c r="H36" i="150"/>
  <c r="J36" i="150" s="1"/>
  <c r="M36" i="150" s="1"/>
  <c r="H35" i="150"/>
  <c r="J35" i="150" s="1"/>
  <c r="M35" i="150" s="1"/>
  <c r="H34" i="150"/>
  <c r="J34" i="150" s="1"/>
  <c r="M34" i="150" s="1"/>
  <c r="H33" i="150"/>
  <c r="J33" i="150" s="1"/>
  <c r="K33" i="150" s="1"/>
  <c r="H32" i="150"/>
  <c r="J32" i="150" s="1"/>
  <c r="M32" i="150" s="1"/>
  <c r="H31" i="150"/>
  <c r="J31" i="150" s="1"/>
  <c r="M31" i="150" s="1"/>
  <c r="H30" i="150"/>
  <c r="J30" i="150" s="1"/>
  <c r="M30" i="150" s="1"/>
  <c r="H29" i="150"/>
  <c r="J29" i="150" s="1"/>
  <c r="K29" i="150" s="1"/>
  <c r="H28" i="150"/>
  <c r="J28" i="150" s="1"/>
  <c r="M28" i="150" s="1"/>
  <c r="H27" i="150"/>
  <c r="J27" i="150" s="1"/>
  <c r="M27" i="150" s="1"/>
  <c r="H26" i="150"/>
  <c r="J26" i="150" s="1"/>
  <c r="M26" i="150" s="1"/>
  <c r="H25" i="150"/>
  <c r="J25" i="150" s="1"/>
  <c r="K25" i="150" s="1"/>
  <c r="H24" i="150"/>
  <c r="J24" i="150" s="1"/>
  <c r="M24" i="150" s="1"/>
  <c r="H23" i="150"/>
  <c r="J23" i="150" s="1"/>
  <c r="M23" i="150" s="1"/>
  <c r="H22" i="150"/>
  <c r="J22" i="150" s="1"/>
  <c r="M22" i="150" s="1"/>
  <c r="H21" i="150"/>
  <c r="J21" i="150" s="1"/>
  <c r="K21" i="150" s="1"/>
  <c r="H20" i="150"/>
  <c r="J20" i="150" s="1"/>
  <c r="M20" i="150" s="1"/>
  <c r="H19" i="150"/>
  <c r="J19" i="150" s="1"/>
  <c r="M19" i="150" s="1"/>
  <c r="H18" i="150"/>
  <c r="J18" i="150" s="1"/>
  <c r="M18" i="150" s="1"/>
  <c r="H17" i="150"/>
  <c r="J17" i="150" s="1"/>
  <c r="K17" i="150" s="1"/>
  <c r="H16" i="150"/>
  <c r="J16" i="150" s="1"/>
  <c r="M16" i="150" s="1"/>
  <c r="H15" i="150"/>
  <c r="J15" i="150" s="1"/>
  <c r="M15" i="150" s="1"/>
  <c r="H14" i="150"/>
  <c r="J14" i="150" s="1"/>
  <c r="M14" i="150" s="1"/>
  <c r="H13" i="150"/>
  <c r="J13" i="150" s="1"/>
  <c r="K13" i="150" s="1"/>
  <c r="H12" i="150"/>
  <c r="J12" i="150" s="1"/>
  <c r="M12" i="150" s="1"/>
  <c r="H11" i="150"/>
  <c r="J11" i="150" s="1"/>
  <c r="M11" i="150" s="1"/>
  <c r="H10" i="150"/>
  <c r="J10" i="150" s="1"/>
  <c r="M10" i="150" s="1"/>
  <c r="H9" i="150"/>
  <c r="J9" i="150" s="1"/>
  <c r="K9" i="150" s="1"/>
  <c r="H8" i="150"/>
  <c r="J8" i="150" s="1"/>
  <c r="M8" i="150" s="1"/>
  <c r="H7" i="150"/>
  <c r="J7" i="150" s="1"/>
  <c r="M7" i="150" s="1"/>
  <c r="H6" i="150"/>
  <c r="J6" i="150" s="1"/>
  <c r="M6" i="150" s="1"/>
  <c r="H5" i="150"/>
  <c r="J5" i="150" s="1"/>
  <c r="K5" i="150" s="1"/>
  <c r="H4" i="150"/>
  <c r="J4" i="150" s="1"/>
  <c r="M4" i="150" s="1"/>
  <c r="H3" i="150"/>
  <c r="J3" i="150" s="1"/>
  <c r="M3" i="150" s="1"/>
  <c r="H2" i="150"/>
  <c r="J2" i="150" s="1"/>
  <c r="M2" i="150" s="1"/>
  <c r="M3" i="154" l="1"/>
  <c r="K3" i="154"/>
  <c r="M6" i="154"/>
  <c r="K6" i="154"/>
  <c r="K17" i="152"/>
  <c r="M2" i="152"/>
  <c r="K2" i="152"/>
  <c r="K10" i="154"/>
  <c r="M10" i="154"/>
  <c r="M6" i="153"/>
  <c r="K6" i="153"/>
  <c r="M10" i="153"/>
  <c r="K10" i="153"/>
  <c r="M4" i="153"/>
  <c r="Q1" i="153"/>
  <c r="U1" i="153"/>
  <c r="N1" i="153"/>
  <c r="R1" i="153"/>
  <c r="V1" i="153"/>
  <c r="K8" i="153"/>
  <c r="K2" i="151"/>
  <c r="K4" i="151"/>
  <c r="K3" i="151"/>
  <c r="K6" i="151"/>
  <c r="K8" i="151"/>
  <c r="K10" i="151"/>
  <c r="K5" i="151"/>
  <c r="K7" i="151"/>
  <c r="K9" i="151"/>
  <c r="K11" i="151"/>
  <c r="K8" i="154"/>
  <c r="K12" i="154"/>
  <c r="K7" i="154"/>
  <c r="K5" i="154"/>
  <c r="P1" i="154"/>
  <c r="T1" i="154"/>
  <c r="X1" i="154"/>
  <c r="K4" i="154"/>
  <c r="K11" i="154"/>
  <c r="Q1" i="154"/>
  <c r="K2" i="154"/>
  <c r="K5" i="153"/>
  <c r="K11" i="153"/>
  <c r="K7" i="153"/>
  <c r="K9" i="153"/>
  <c r="K3" i="153"/>
  <c r="K2" i="153"/>
  <c r="K3" i="152"/>
  <c r="K11" i="152"/>
  <c r="K24" i="152"/>
  <c r="K8" i="150"/>
  <c r="K6" i="150"/>
  <c r="K24" i="150"/>
  <c r="K22" i="150"/>
  <c r="K28" i="150"/>
  <c r="K10" i="150"/>
  <c r="M17" i="150"/>
  <c r="K20" i="150"/>
  <c r="K19" i="152"/>
  <c r="K20" i="152"/>
  <c r="K21" i="152"/>
  <c r="K23" i="152"/>
  <c r="K22" i="152"/>
  <c r="K18" i="152"/>
  <c r="Q1" i="152"/>
  <c r="U1" i="152"/>
  <c r="N1" i="152"/>
  <c r="R1" i="152"/>
  <c r="V1" i="152"/>
  <c r="O1" i="152"/>
  <c r="S1" i="152"/>
  <c r="W1" i="152"/>
  <c r="P1" i="152"/>
  <c r="T1" i="152"/>
  <c r="X1" i="152"/>
  <c r="U1" i="154"/>
  <c r="N1" i="151"/>
  <c r="V1" i="151"/>
  <c r="O1" i="151"/>
  <c r="S1" i="151"/>
  <c r="W1" i="151"/>
  <c r="R1" i="151"/>
  <c r="Q1" i="151"/>
  <c r="U1" i="151"/>
  <c r="P1" i="151"/>
  <c r="T1" i="151"/>
  <c r="X1" i="151"/>
  <c r="P1" i="153"/>
  <c r="T1" i="153"/>
  <c r="X1" i="153"/>
  <c r="O1" i="153"/>
  <c r="S1" i="153"/>
  <c r="W1" i="153"/>
  <c r="O1" i="154"/>
  <c r="S1" i="154"/>
  <c r="N1" i="154"/>
  <c r="R1" i="154"/>
  <c r="V1" i="154"/>
  <c r="W1" i="154"/>
  <c r="K4" i="150"/>
  <c r="K12" i="150"/>
  <c r="K26" i="150"/>
  <c r="K32" i="150"/>
  <c r="K16" i="150"/>
  <c r="K36" i="150"/>
  <c r="K2" i="150"/>
  <c r="M5" i="150"/>
  <c r="M33" i="150"/>
  <c r="M13" i="150"/>
  <c r="M21" i="150"/>
  <c r="M29" i="150"/>
  <c r="J14" i="154"/>
  <c r="C8" i="51" s="1"/>
  <c r="J13" i="153"/>
  <c r="C7" i="51" s="1"/>
  <c r="J46" i="152"/>
  <c r="C6" i="51" s="1"/>
  <c r="M13" i="151"/>
  <c r="B5" i="51" s="1"/>
  <c r="J13" i="151"/>
  <c r="C5" i="51" s="1"/>
  <c r="M25" i="150"/>
  <c r="M37" i="150"/>
  <c r="M9" i="150"/>
  <c r="K3" i="150"/>
  <c r="K7" i="150"/>
  <c r="K11" i="150"/>
  <c r="K15" i="150"/>
  <c r="K19" i="150"/>
  <c r="K23" i="150"/>
  <c r="K27" i="150"/>
  <c r="K31" i="150"/>
  <c r="K35" i="150"/>
  <c r="K39" i="150"/>
  <c r="K14" i="150"/>
  <c r="K18" i="150"/>
  <c r="K30" i="150"/>
  <c r="K34" i="150"/>
  <c r="K38" i="150"/>
  <c r="J41" i="150"/>
  <c r="C4" i="51" s="1"/>
  <c r="F137" i="149"/>
  <c r="X126" i="149"/>
  <c r="W126" i="149"/>
  <c r="V126" i="149"/>
  <c r="U126" i="149"/>
  <c r="T126" i="149"/>
  <c r="S126" i="149"/>
  <c r="R126" i="149"/>
  <c r="Q126" i="149"/>
  <c r="O126" i="149"/>
  <c r="H126" i="149"/>
  <c r="J126" i="149" s="1"/>
  <c r="X110" i="149"/>
  <c r="W110" i="149"/>
  <c r="V110" i="149"/>
  <c r="U110" i="149"/>
  <c r="T110" i="149"/>
  <c r="S110" i="149"/>
  <c r="R110" i="149"/>
  <c r="Q110" i="149"/>
  <c r="P110" i="149"/>
  <c r="O110" i="149"/>
  <c r="H110" i="149"/>
  <c r="J110" i="149" s="1"/>
  <c r="X109" i="149"/>
  <c r="W109" i="149"/>
  <c r="V109" i="149"/>
  <c r="U109" i="149"/>
  <c r="T109" i="149"/>
  <c r="S109" i="149"/>
  <c r="R109" i="149"/>
  <c r="Q109" i="149"/>
  <c r="P109" i="149"/>
  <c r="O109" i="149"/>
  <c r="H109" i="149"/>
  <c r="J109" i="149" s="1"/>
  <c r="X93" i="149"/>
  <c r="W93" i="149"/>
  <c r="V93" i="149"/>
  <c r="U93" i="149"/>
  <c r="T93" i="149"/>
  <c r="S93" i="149"/>
  <c r="R93" i="149"/>
  <c r="Q93" i="149"/>
  <c r="P93" i="149"/>
  <c r="O93" i="149"/>
  <c r="H93" i="149"/>
  <c r="J93" i="149" s="1"/>
  <c r="X92" i="149"/>
  <c r="W92" i="149"/>
  <c r="V92" i="149"/>
  <c r="U92" i="149"/>
  <c r="T92" i="149"/>
  <c r="S92" i="149"/>
  <c r="R92" i="149"/>
  <c r="Q92" i="149"/>
  <c r="P92" i="149"/>
  <c r="O92" i="149"/>
  <c r="H92" i="149"/>
  <c r="J92" i="149" s="1"/>
  <c r="X91" i="149"/>
  <c r="W91" i="149"/>
  <c r="V91" i="149"/>
  <c r="U91" i="149"/>
  <c r="T91" i="149"/>
  <c r="S91" i="149"/>
  <c r="R91" i="149"/>
  <c r="Q91" i="149"/>
  <c r="P91" i="149"/>
  <c r="O91" i="149"/>
  <c r="N91" i="149"/>
  <c r="H91" i="149"/>
  <c r="J91" i="149" s="1"/>
  <c r="X90" i="149"/>
  <c r="W90" i="149"/>
  <c r="V90" i="149"/>
  <c r="U90" i="149"/>
  <c r="T90" i="149"/>
  <c r="S90" i="149"/>
  <c r="R90" i="149"/>
  <c r="Q90" i="149"/>
  <c r="P90" i="149"/>
  <c r="O90" i="149"/>
  <c r="N90" i="149"/>
  <c r="H90" i="149"/>
  <c r="J90" i="149" s="1"/>
  <c r="X89" i="149"/>
  <c r="W89" i="149"/>
  <c r="V89" i="149"/>
  <c r="U89" i="149"/>
  <c r="T89" i="149"/>
  <c r="S89" i="149"/>
  <c r="R89" i="149"/>
  <c r="Q89" i="149"/>
  <c r="P89" i="149"/>
  <c r="O89" i="149"/>
  <c r="N89" i="149"/>
  <c r="H89" i="149"/>
  <c r="J89" i="149" s="1"/>
  <c r="X88" i="149"/>
  <c r="W88" i="149"/>
  <c r="V88" i="149"/>
  <c r="U88" i="149"/>
  <c r="T88" i="149"/>
  <c r="S88" i="149"/>
  <c r="R88" i="149"/>
  <c r="Q88" i="149"/>
  <c r="P88" i="149"/>
  <c r="O88" i="149"/>
  <c r="N88" i="149"/>
  <c r="H88" i="149"/>
  <c r="J88" i="149" s="1"/>
  <c r="X87" i="149"/>
  <c r="W87" i="149"/>
  <c r="V87" i="149"/>
  <c r="U87" i="149"/>
  <c r="T87" i="149"/>
  <c r="S87" i="149"/>
  <c r="R87" i="149"/>
  <c r="Q87" i="149"/>
  <c r="P87" i="149"/>
  <c r="O87" i="149"/>
  <c r="N87" i="149"/>
  <c r="H87" i="149"/>
  <c r="J87" i="149" s="1"/>
  <c r="X86" i="149"/>
  <c r="W86" i="149"/>
  <c r="V86" i="149"/>
  <c r="U86" i="149"/>
  <c r="T86" i="149"/>
  <c r="S86" i="149"/>
  <c r="R86" i="149"/>
  <c r="Q86" i="149"/>
  <c r="P86" i="149"/>
  <c r="O86" i="149"/>
  <c r="N86" i="149"/>
  <c r="H86" i="149"/>
  <c r="J86" i="149" s="1"/>
  <c r="X85" i="149"/>
  <c r="W85" i="149"/>
  <c r="V85" i="149"/>
  <c r="U85" i="149"/>
  <c r="T85" i="149"/>
  <c r="S85" i="149"/>
  <c r="R85" i="149"/>
  <c r="Q85" i="149"/>
  <c r="O85" i="149"/>
  <c r="N85" i="149"/>
  <c r="H85" i="149"/>
  <c r="J85" i="149" s="1"/>
  <c r="X84" i="149"/>
  <c r="W84" i="149"/>
  <c r="V84" i="149"/>
  <c r="U84" i="149"/>
  <c r="T84" i="149"/>
  <c r="S84" i="149"/>
  <c r="R84" i="149"/>
  <c r="Q84" i="149"/>
  <c r="O84" i="149"/>
  <c r="N84" i="149"/>
  <c r="H84" i="149"/>
  <c r="J84" i="149" s="1"/>
  <c r="X83" i="149"/>
  <c r="W83" i="149"/>
  <c r="V83" i="149"/>
  <c r="U83" i="149"/>
  <c r="T83" i="149"/>
  <c r="S83" i="149"/>
  <c r="R83" i="149"/>
  <c r="Q83" i="149"/>
  <c r="O83" i="149"/>
  <c r="N83" i="149"/>
  <c r="H83" i="149"/>
  <c r="J83" i="149" s="1"/>
  <c r="X82" i="149"/>
  <c r="W82" i="149"/>
  <c r="V82" i="149"/>
  <c r="U82" i="149"/>
  <c r="T82" i="149"/>
  <c r="S82" i="149"/>
  <c r="R82" i="149"/>
  <c r="Q82" i="149"/>
  <c r="O82" i="149"/>
  <c r="N82" i="149"/>
  <c r="H82" i="149"/>
  <c r="J82" i="149" s="1"/>
  <c r="X81" i="149"/>
  <c r="W81" i="149"/>
  <c r="V81" i="149"/>
  <c r="U81" i="149"/>
  <c r="T81" i="149"/>
  <c r="S81" i="149"/>
  <c r="R81" i="149"/>
  <c r="Q81" i="149"/>
  <c r="O81" i="149"/>
  <c r="N81" i="149"/>
  <c r="H81" i="149"/>
  <c r="J81" i="149" s="1"/>
  <c r="X80" i="149"/>
  <c r="W80" i="149"/>
  <c r="V80" i="149"/>
  <c r="U80" i="149"/>
  <c r="T80" i="149"/>
  <c r="S80" i="149"/>
  <c r="R80" i="149"/>
  <c r="Q80" i="149"/>
  <c r="O80" i="149"/>
  <c r="N80" i="149"/>
  <c r="H80" i="149"/>
  <c r="J80" i="149" s="1"/>
  <c r="X56" i="149"/>
  <c r="W56" i="149"/>
  <c r="V56" i="149"/>
  <c r="U56" i="149"/>
  <c r="T56" i="149"/>
  <c r="S56" i="149"/>
  <c r="R56" i="149"/>
  <c r="Q56" i="149"/>
  <c r="P56" i="149"/>
  <c r="O56" i="149"/>
  <c r="H56" i="149"/>
  <c r="J56" i="149" s="1"/>
  <c r="X55" i="149"/>
  <c r="W55" i="149"/>
  <c r="V55" i="149"/>
  <c r="U55" i="149"/>
  <c r="T55" i="149"/>
  <c r="S55" i="149"/>
  <c r="R55" i="149"/>
  <c r="Q55" i="149"/>
  <c r="P55" i="149"/>
  <c r="O55" i="149"/>
  <c r="N55" i="149"/>
  <c r="X54" i="149"/>
  <c r="W54" i="149"/>
  <c r="V54" i="149"/>
  <c r="U54" i="149"/>
  <c r="T54" i="149"/>
  <c r="S54" i="149"/>
  <c r="R54" i="149"/>
  <c r="Q54" i="149"/>
  <c r="P54" i="149"/>
  <c r="O54" i="149"/>
  <c r="N54" i="149"/>
  <c r="H54" i="149"/>
  <c r="J54" i="149" s="1"/>
  <c r="X53" i="149"/>
  <c r="W53" i="149"/>
  <c r="V53" i="149"/>
  <c r="U53" i="149"/>
  <c r="T53" i="149"/>
  <c r="S53" i="149"/>
  <c r="R53" i="149"/>
  <c r="Q53" i="149"/>
  <c r="P53" i="149"/>
  <c r="O53" i="149"/>
  <c r="N53" i="149"/>
  <c r="H53" i="149"/>
  <c r="J53" i="149" s="1"/>
  <c r="X52" i="149"/>
  <c r="W52" i="149"/>
  <c r="V52" i="149"/>
  <c r="U52" i="149"/>
  <c r="T52" i="149"/>
  <c r="S52" i="149"/>
  <c r="R52" i="149"/>
  <c r="Q52" i="149"/>
  <c r="P52" i="149"/>
  <c r="O52" i="149"/>
  <c r="N52" i="149"/>
  <c r="H52" i="149"/>
  <c r="J52" i="149" s="1"/>
  <c r="X51" i="149"/>
  <c r="W51" i="149"/>
  <c r="V51" i="149"/>
  <c r="U51" i="149"/>
  <c r="T51" i="149"/>
  <c r="S51" i="149"/>
  <c r="R51" i="149"/>
  <c r="Q51" i="149"/>
  <c r="P51" i="149"/>
  <c r="O51" i="149"/>
  <c r="N51" i="149"/>
  <c r="H51" i="149"/>
  <c r="J51" i="149" s="1"/>
  <c r="X50" i="149"/>
  <c r="W50" i="149"/>
  <c r="V50" i="149"/>
  <c r="U50" i="149"/>
  <c r="T50" i="149"/>
  <c r="S50" i="149"/>
  <c r="R50" i="149"/>
  <c r="Q50" i="149"/>
  <c r="P50" i="149"/>
  <c r="O50" i="149"/>
  <c r="N50" i="149"/>
  <c r="H50" i="149"/>
  <c r="J50" i="149" s="1"/>
  <c r="X49" i="149"/>
  <c r="W49" i="149"/>
  <c r="V49" i="149"/>
  <c r="U49" i="149"/>
  <c r="T49" i="149"/>
  <c r="S49" i="149"/>
  <c r="R49" i="149"/>
  <c r="Q49" i="149"/>
  <c r="P49" i="149"/>
  <c r="O49" i="149"/>
  <c r="N49" i="149"/>
  <c r="H49" i="149"/>
  <c r="J49" i="149" s="1"/>
  <c r="X48" i="149"/>
  <c r="W48" i="149"/>
  <c r="V48" i="149"/>
  <c r="U48" i="149"/>
  <c r="T48" i="149"/>
  <c r="S48" i="149"/>
  <c r="R48" i="149"/>
  <c r="Q48" i="149"/>
  <c r="P48" i="149"/>
  <c r="O48" i="149"/>
  <c r="N48" i="149"/>
  <c r="H48" i="149"/>
  <c r="J48" i="149" s="1"/>
  <c r="X47" i="149"/>
  <c r="W47" i="149"/>
  <c r="V47" i="149"/>
  <c r="T47" i="149"/>
  <c r="S47" i="149"/>
  <c r="R47" i="149"/>
  <c r="Q47" i="149"/>
  <c r="P47" i="149"/>
  <c r="O47" i="149"/>
  <c r="N47" i="149"/>
  <c r="H47" i="149"/>
  <c r="J47" i="149" s="1"/>
  <c r="X46" i="149"/>
  <c r="W46" i="149"/>
  <c r="V46" i="149"/>
  <c r="U46" i="149"/>
  <c r="T46" i="149"/>
  <c r="S46" i="149"/>
  <c r="R46" i="149"/>
  <c r="Q46" i="149"/>
  <c r="P46" i="149"/>
  <c r="O46" i="149"/>
  <c r="N46" i="149"/>
  <c r="H46" i="149"/>
  <c r="J46" i="149" s="1"/>
  <c r="X45" i="149"/>
  <c r="W45" i="149"/>
  <c r="V45" i="149"/>
  <c r="U45" i="149"/>
  <c r="T45" i="149"/>
  <c r="S45" i="149"/>
  <c r="R45" i="149"/>
  <c r="Q45" i="149"/>
  <c r="P45" i="149"/>
  <c r="O45" i="149"/>
  <c r="N45" i="149"/>
  <c r="H45" i="149"/>
  <c r="J45" i="149" s="1"/>
  <c r="X44" i="149"/>
  <c r="W44" i="149"/>
  <c r="V44" i="149"/>
  <c r="U44" i="149"/>
  <c r="T44" i="149"/>
  <c r="S44" i="149"/>
  <c r="R44" i="149"/>
  <c r="Q44" i="149"/>
  <c r="P44" i="149"/>
  <c r="O44" i="149"/>
  <c r="N44" i="149"/>
  <c r="H44" i="149"/>
  <c r="J44" i="149" s="1"/>
  <c r="X43" i="149"/>
  <c r="W43" i="149"/>
  <c r="V43" i="149"/>
  <c r="U43" i="149"/>
  <c r="T43" i="149"/>
  <c r="S43" i="149"/>
  <c r="R43" i="149"/>
  <c r="Q43" i="149"/>
  <c r="P43" i="149"/>
  <c r="O43" i="149"/>
  <c r="N43" i="149"/>
  <c r="X42" i="149"/>
  <c r="W42" i="149"/>
  <c r="V42" i="149"/>
  <c r="U42" i="149"/>
  <c r="T42" i="149"/>
  <c r="S42" i="149"/>
  <c r="R42" i="149"/>
  <c r="Q42" i="149"/>
  <c r="P42" i="149"/>
  <c r="O42" i="149"/>
  <c r="N42" i="149"/>
  <c r="H42" i="149"/>
  <c r="J42" i="149" s="1"/>
  <c r="X41" i="149"/>
  <c r="W41" i="149"/>
  <c r="V41" i="149"/>
  <c r="U41" i="149"/>
  <c r="T41" i="149"/>
  <c r="S41" i="149"/>
  <c r="R41" i="149"/>
  <c r="Q41" i="149"/>
  <c r="P41" i="149"/>
  <c r="O41" i="149"/>
  <c r="N41" i="149"/>
  <c r="H41" i="149"/>
  <c r="J41" i="149" s="1"/>
  <c r="X40" i="149"/>
  <c r="W40" i="149"/>
  <c r="V40" i="149"/>
  <c r="U40" i="149"/>
  <c r="T40" i="149"/>
  <c r="S40" i="149"/>
  <c r="R40" i="149"/>
  <c r="Q40" i="149"/>
  <c r="P40" i="149"/>
  <c r="O40" i="149"/>
  <c r="N40" i="149"/>
  <c r="H40" i="149"/>
  <c r="J40" i="149" s="1"/>
  <c r="X5" i="149"/>
  <c r="W5" i="149"/>
  <c r="V5" i="149"/>
  <c r="U5" i="149"/>
  <c r="T5" i="149"/>
  <c r="S5" i="149"/>
  <c r="R5" i="149"/>
  <c r="Q5" i="149"/>
  <c r="P5" i="149"/>
  <c r="O5" i="149"/>
  <c r="N5" i="149"/>
  <c r="H5" i="149"/>
  <c r="J5" i="149" s="1"/>
  <c r="K5" i="149" s="1"/>
  <c r="X4" i="149"/>
  <c r="W4" i="149"/>
  <c r="V4" i="149"/>
  <c r="U4" i="149"/>
  <c r="T4" i="149"/>
  <c r="S4" i="149"/>
  <c r="R4" i="149"/>
  <c r="Q4" i="149"/>
  <c r="P4" i="149"/>
  <c r="O4" i="149"/>
  <c r="N4" i="149"/>
  <c r="H4" i="149"/>
  <c r="J4" i="149" s="1"/>
  <c r="M4" i="149" s="1"/>
  <c r="X3" i="149"/>
  <c r="W3" i="149"/>
  <c r="V3" i="149"/>
  <c r="U3" i="149"/>
  <c r="T3" i="149"/>
  <c r="S3" i="149"/>
  <c r="R3" i="149"/>
  <c r="Q3" i="149"/>
  <c r="P3" i="149"/>
  <c r="O3" i="149"/>
  <c r="N3" i="149"/>
  <c r="H3" i="149"/>
  <c r="J3" i="149" s="1"/>
  <c r="M3" i="149" s="1"/>
  <c r="X2" i="149"/>
  <c r="W2" i="149"/>
  <c r="V2" i="149"/>
  <c r="U2" i="149"/>
  <c r="T2" i="149"/>
  <c r="S2" i="149"/>
  <c r="R2" i="149"/>
  <c r="Q2" i="149"/>
  <c r="P2" i="149"/>
  <c r="O2" i="149"/>
  <c r="N2" i="149"/>
  <c r="H2" i="149"/>
  <c r="J2" i="149" s="1"/>
  <c r="M2" i="149" s="1"/>
  <c r="M56" i="149" l="1"/>
  <c r="K56" i="149"/>
  <c r="K51" i="149"/>
  <c r="M51" i="149"/>
  <c r="K88" i="149"/>
  <c r="M88" i="149"/>
  <c r="M93" i="149"/>
  <c r="K93" i="149"/>
  <c r="K46" i="149"/>
  <c r="M46" i="149"/>
  <c r="K81" i="149"/>
  <c r="M81" i="149"/>
  <c r="M41" i="149"/>
  <c r="K41" i="149"/>
  <c r="K110" i="149"/>
  <c r="M110" i="149"/>
  <c r="K83" i="149"/>
  <c r="M83" i="149"/>
  <c r="K44" i="149"/>
  <c r="M44" i="149"/>
  <c r="K87" i="149"/>
  <c r="M87" i="149"/>
  <c r="K42" i="149"/>
  <c r="M42" i="149"/>
  <c r="K84" i="149"/>
  <c r="M84" i="149"/>
  <c r="K49" i="149"/>
  <c r="M49" i="149"/>
  <c r="M48" i="149"/>
  <c r="K48" i="149"/>
  <c r="K40" i="149"/>
  <c r="M40" i="149"/>
  <c r="K109" i="149"/>
  <c r="M109" i="149"/>
  <c r="K54" i="149"/>
  <c r="M54" i="149"/>
  <c r="M86" i="149"/>
  <c r="K86" i="149"/>
  <c r="K92" i="149"/>
  <c r="M92" i="149"/>
  <c r="K52" i="149"/>
  <c r="M52" i="149"/>
  <c r="K82" i="149"/>
  <c r="M82" i="149"/>
  <c r="K89" i="149"/>
  <c r="M89" i="149"/>
  <c r="K91" i="149"/>
  <c r="M91" i="149"/>
  <c r="K53" i="149"/>
  <c r="M53" i="149"/>
  <c r="K90" i="149"/>
  <c r="M90" i="149"/>
  <c r="K85" i="149"/>
  <c r="M85" i="149"/>
  <c r="K50" i="149"/>
  <c r="M50" i="149"/>
  <c r="M45" i="149"/>
  <c r="K45" i="149"/>
  <c r="K80" i="149"/>
  <c r="M80" i="149"/>
  <c r="K47" i="149"/>
  <c r="M47" i="149"/>
  <c r="K126" i="149"/>
  <c r="M126" i="149"/>
  <c r="M14" i="154"/>
  <c r="B8" i="51" s="1"/>
  <c r="M46" i="152"/>
  <c r="B6" i="51" s="1"/>
  <c r="M13" i="153"/>
  <c r="B7" i="51" s="1"/>
  <c r="M41" i="150"/>
  <c r="B4" i="51" s="1"/>
  <c r="K2" i="149"/>
  <c r="P1" i="149"/>
  <c r="T1" i="149"/>
  <c r="X1" i="149"/>
  <c r="K4" i="149"/>
  <c r="O1" i="149"/>
  <c r="W1" i="149"/>
  <c r="M5" i="149"/>
  <c r="Q1" i="149"/>
  <c r="U1" i="149"/>
  <c r="S1" i="149"/>
  <c r="N1" i="149"/>
  <c r="V1" i="149"/>
  <c r="R1" i="149"/>
  <c r="J137" i="149"/>
  <c r="C3" i="51" s="1"/>
  <c r="K3" i="149"/>
  <c r="M137" i="149" l="1"/>
  <c r="B3" i="51" s="1"/>
  <c r="N50" i="131" l="1"/>
  <c r="O50" i="131"/>
  <c r="P50" i="131"/>
  <c r="Q50" i="131"/>
  <c r="R50" i="131"/>
  <c r="S50" i="131"/>
  <c r="T50" i="131"/>
  <c r="U50" i="131"/>
  <c r="V50" i="131"/>
  <c r="W50" i="131"/>
  <c r="X50" i="131"/>
  <c r="N49" i="131"/>
  <c r="O49" i="131"/>
  <c r="P49" i="131"/>
  <c r="Q49" i="131"/>
  <c r="R49" i="131"/>
  <c r="S49" i="131"/>
  <c r="T49" i="131"/>
  <c r="U49" i="131"/>
  <c r="V49" i="131"/>
  <c r="W49" i="131"/>
  <c r="X49" i="131"/>
  <c r="N48" i="131"/>
  <c r="O48" i="131"/>
  <c r="P48" i="131"/>
  <c r="Q48" i="131"/>
  <c r="R48" i="131"/>
  <c r="S48" i="131"/>
  <c r="T48" i="131"/>
  <c r="U48" i="131"/>
  <c r="V48" i="131"/>
  <c r="W48" i="131"/>
  <c r="X48" i="131"/>
  <c r="N47" i="131"/>
  <c r="O47" i="131"/>
  <c r="P47" i="131"/>
  <c r="Q47" i="131"/>
  <c r="R47" i="131"/>
  <c r="S47" i="131"/>
  <c r="T47" i="131"/>
  <c r="U47" i="131"/>
  <c r="V47" i="131"/>
  <c r="W47" i="131"/>
  <c r="X47" i="131"/>
  <c r="N43" i="131"/>
  <c r="O43" i="131"/>
  <c r="P43" i="131"/>
  <c r="Q43" i="131"/>
  <c r="R43" i="131"/>
  <c r="S43" i="131"/>
  <c r="T43" i="131"/>
  <c r="U43" i="131"/>
  <c r="V43" i="131"/>
  <c r="W43" i="131"/>
  <c r="X43" i="131"/>
  <c r="N42" i="131"/>
  <c r="O42" i="131"/>
  <c r="P42" i="131"/>
  <c r="Q42" i="131"/>
  <c r="R42" i="131"/>
  <c r="S42" i="131"/>
  <c r="T42" i="131"/>
  <c r="U42" i="131"/>
  <c r="V42" i="131"/>
  <c r="W42" i="131"/>
  <c r="X42" i="131"/>
  <c r="N41" i="131"/>
  <c r="O41" i="131"/>
  <c r="P41" i="131"/>
  <c r="Q41" i="131"/>
  <c r="R41" i="131"/>
  <c r="S41" i="131"/>
  <c r="T41" i="131"/>
  <c r="U41" i="131"/>
  <c r="V41" i="131"/>
  <c r="W41" i="131"/>
  <c r="X41" i="131"/>
  <c r="N40" i="131"/>
  <c r="O40" i="131"/>
  <c r="P40" i="131"/>
  <c r="Q40" i="131"/>
  <c r="R40" i="131"/>
  <c r="S40" i="131"/>
  <c r="T40" i="131"/>
  <c r="U40" i="131"/>
  <c r="V40" i="131"/>
  <c r="W40" i="131"/>
  <c r="X40" i="131"/>
  <c r="N39" i="131"/>
  <c r="O39" i="131"/>
  <c r="P39" i="131"/>
  <c r="Q39" i="131"/>
  <c r="R39" i="131"/>
  <c r="S39" i="131"/>
  <c r="T39" i="131"/>
  <c r="U39" i="131"/>
  <c r="V39" i="131"/>
  <c r="W39" i="131"/>
  <c r="X39" i="131"/>
  <c r="N38" i="131"/>
  <c r="O38" i="131"/>
  <c r="P38" i="131"/>
  <c r="Q38" i="131"/>
  <c r="R38" i="131"/>
  <c r="S38" i="131"/>
  <c r="T38" i="131"/>
  <c r="U38" i="131"/>
  <c r="V38" i="131"/>
  <c r="W38" i="131"/>
  <c r="X38" i="131"/>
  <c r="N37" i="131"/>
  <c r="O37" i="131"/>
  <c r="P37" i="131"/>
  <c r="Q37" i="131"/>
  <c r="R37" i="131"/>
  <c r="S37" i="131"/>
  <c r="T37" i="131"/>
  <c r="U37" i="131"/>
  <c r="V37" i="131"/>
  <c r="W37" i="131"/>
  <c r="X37" i="131"/>
  <c r="N32" i="131"/>
  <c r="O32" i="131"/>
  <c r="P32" i="131"/>
  <c r="Q32" i="131"/>
  <c r="R32" i="131"/>
  <c r="S32" i="131"/>
  <c r="T32" i="131"/>
  <c r="U32" i="131"/>
  <c r="V32" i="131"/>
  <c r="W32" i="131"/>
  <c r="X32" i="131"/>
  <c r="N31" i="131"/>
  <c r="O31" i="131"/>
  <c r="P31" i="131"/>
  <c r="Q31" i="131"/>
  <c r="R31" i="131"/>
  <c r="S31" i="131"/>
  <c r="T31" i="131"/>
  <c r="U31" i="131"/>
  <c r="V31" i="131"/>
  <c r="W31" i="131"/>
  <c r="X31" i="131"/>
  <c r="N30" i="131"/>
  <c r="O30" i="131"/>
  <c r="P30" i="131"/>
  <c r="Q30" i="131"/>
  <c r="R30" i="131"/>
  <c r="S30" i="131"/>
  <c r="T30" i="131"/>
  <c r="U30" i="131"/>
  <c r="V30" i="131"/>
  <c r="W30" i="131"/>
  <c r="X30" i="131"/>
  <c r="N29" i="131"/>
  <c r="O29" i="131"/>
  <c r="P29" i="131"/>
  <c r="Q29" i="131"/>
  <c r="R29" i="131"/>
  <c r="S29" i="131"/>
  <c r="T29" i="131"/>
  <c r="U29" i="131"/>
  <c r="V29" i="131"/>
  <c r="W29" i="131"/>
  <c r="X29" i="131"/>
  <c r="N28" i="131"/>
  <c r="O28" i="131"/>
  <c r="P28" i="131"/>
  <c r="Q28" i="131"/>
  <c r="R28" i="131"/>
  <c r="S28" i="131"/>
  <c r="T28" i="131"/>
  <c r="U28" i="131"/>
  <c r="V28" i="131"/>
  <c r="W28" i="131"/>
  <c r="X28" i="131"/>
  <c r="N27" i="131"/>
  <c r="O27" i="131"/>
  <c r="P27" i="131"/>
  <c r="Q27" i="131"/>
  <c r="R27" i="131"/>
  <c r="S27" i="131"/>
  <c r="T27" i="131"/>
  <c r="U27" i="131"/>
  <c r="V27" i="131"/>
  <c r="W27" i="131"/>
  <c r="X27" i="131"/>
  <c r="F52" i="131" l="1"/>
  <c r="H50" i="131"/>
  <c r="J50" i="131" s="1"/>
  <c r="K50" i="131" s="1"/>
  <c r="H49" i="131"/>
  <c r="J49" i="131" s="1"/>
  <c r="K49" i="131" s="1"/>
  <c r="H48" i="131"/>
  <c r="J48" i="131" s="1"/>
  <c r="K48" i="131" s="1"/>
  <c r="H47" i="131"/>
  <c r="J47" i="131" s="1"/>
  <c r="K47" i="131" s="1"/>
  <c r="H43" i="131"/>
  <c r="J43" i="131" s="1"/>
  <c r="K43" i="131" s="1"/>
  <c r="H42" i="131"/>
  <c r="J42" i="131" s="1"/>
  <c r="K42" i="131" s="1"/>
  <c r="H40" i="131"/>
  <c r="J40" i="131" s="1"/>
  <c r="K40" i="131" s="1"/>
  <c r="H39" i="131"/>
  <c r="J39" i="131" s="1"/>
  <c r="K39" i="131" s="1"/>
  <c r="H38" i="131"/>
  <c r="J38" i="131" s="1"/>
  <c r="K38" i="131" s="1"/>
  <c r="H37" i="131"/>
  <c r="J37" i="131" s="1"/>
  <c r="K37" i="131" s="1"/>
  <c r="H32" i="131"/>
  <c r="J32" i="131" s="1"/>
  <c r="K32" i="131" s="1"/>
  <c r="H31" i="131"/>
  <c r="J31" i="131" s="1"/>
  <c r="K31" i="131" s="1"/>
  <c r="H30" i="131"/>
  <c r="J30" i="131" s="1"/>
  <c r="K30" i="131" s="1"/>
  <c r="H29" i="131"/>
  <c r="J29" i="131" s="1"/>
  <c r="K29" i="131" s="1"/>
  <c r="H28" i="131"/>
  <c r="J28" i="131" s="1"/>
  <c r="K28" i="131" s="1"/>
  <c r="H27" i="131"/>
  <c r="J27" i="131" s="1"/>
  <c r="K27" i="131" s="1"/>
  <c r="X26" i="131"/>
  <c r="W26" i="131"/>
  <c r="V26" i="131"/>
  <c r="U26" i="131"/>
  <c r="T26" i="131"/>
  <c r="S26" i="131"/>
  <c r="R26" i="131"/>
  <c r="Q26" i="131"/>
  <c r="P26" i="131"/>
  <c r="O26" i="131"/>
  <c r="N26" i="131"/>
  <c r="H26" i="131"/>
  <c r="J26" i="131" s="1"/>
  <c r="M26" i="131" s="1"/>
  <c r="X25" i="131"/>
  <c r="W25" i="131"/>
  <c r="V25" i="131"/>
  <c r="U25" i="131"/>
  <c r="T25" i="131"/>
  <c r="S25" i="131"/>
  <c r="R25" i="131"/>
  <c r="Q25" i="131"/>
  <c r="P25" i="131"/>
  <c r="O25" i="131"/>
  <c r="N25" i="131"/>
  <c r="H25" i="131"/>
  <c r="J25" i="131" s="1"/>
  <c r="K25" i="131" s="1"/>
  <c r="X24" i="131"/>
  <c r="W24" i="131"/>
  <c r="V24" i="131"/>
  <c r="U24" i="131"/>
  <c r="T24" i="131"/>
  <c r="S24" i="131"/>
  <c r="R24" i="131"/>
  <c r="Q24" i="131"/>
  <c r="P24" i="131"/>
  <c r="O24" i="131"/>
  <c r="N24" i="131"/>
  <c r="H24" i="131"/>
  <c r="J24" i="131" s="1"/>
  <c r="M24" i="131" s="1"/>
  <c r="X23" i="131"/>
  <c r="W23" i="131"/>
  <c r="V23" i="131"/>
  <c r="U23" i="131"/>
  <c r="T23" i="131"/>
  <c r="S23" i="131"/>
  <c r="R23" i="131"/>
  <c r="Q23" i="131"/>
  <c r="P23" i="131"/>
  <c r="O23" i="131"/>
  <c r="N23" i="131"/>
  <c r="H23" i="131"/>
  <c r="J23" i="131" s="1"/>
  <c r="K23" i="131" s="1"/>
  <c r="X22" i="131"/>
  <c r="W22" i="131"/>
  <c r="V22" i="131"/>
  <c r="U22" i="131"/>
  <c r="T22" i="131"/>
  <c r="S22" i="131"/>
  <c r="R22" i="131"/>
  <c r="Q22" i="131"/>
  <c r="P22" i="131"/>
  <c r="O22" i="131"/>
  <c r="N22" i="131"/>
  <c r="H22" i="131"/>
  <c r="J22" i="131" s="1"/>
  <c r="M22" i="131" s="1"/>
  <c r="X21" i="131"/>
  <c r="W21" i="131"/>
  <c r="V21" i="131"/>
  <c r="U21" i="131"/>
  <c r="T21" i="131"/>
  <c r="S21" i="131"/>
  <c r="R21" i="131"/>
  <c r="Q21" i="131"/>
  <c r="P21" i="131"/>
  <c r="O21" i="131"/>
  <c r="N21" i="131"/>
  <c r="H21" i="131"/>
  <c r="J21" i="131" s="1"/>
  <c r="K21" i="131" s="1"/>
  <c r="X19" i="131"/>
  <c r="W19" i="131"/>
  <c r="V19" i="131"/>
  <c r="U19" i="131"/>
  <c r="T19" i="131"/>
  <c r="S19" i="131"/>
  <c r="R19" i="131"/>
  <c r="Q19" i="131"/>
  <c r="P19" i="131"/>
  <c r="O19" i="131"/>
  <c r="N19" i="131"/>
  <c r="H19" i="131"/>
  <c r="J19" i="131" s="1"/>
  <c r="M19" i="131" s="1"/>
  <c r="X18" i="131"/>
  <c r="W18" i="131"/>
  <c r="V18" i="131"/>
  <c r="U18" i="131"/>
  <c r="T18" i="131"/>
  <c r="S18" i="131"/>
  <c r="R18" i="131"/>
  <c r="Q18" i="131"/>
  <c r="P18" i="131"/>
  <c r="O18" i="131"/>
  <c r="N18" i="131"/>
  <c r="H18" i="131"/>
  <c r="J18" i="131" s="1"/>
  <c r="M18" i="131" s="1"/>
  <c r="X17" i="131"/>
  <c r="W17" i="131"/>
  <c r="V17" i="131"/>
  <c r="U17" i="131"/>
  <c r="T17" i="131"/>
  <c r="S17" i="131"/>
  <c r="R17" i="131"/>
  <c r="Q17" i="131"/>
  <c r="P17" i="131"/>
  <c r="O17" i="131"/>
  <c r="N17" i="131"/>
  <c r="H17" i="131"/>
  <c r="J17" i="131" s="1"/>
  <c r="X16" i="131"/>
  <c r="W16" i="131"/>
  <c r="V16" i="131"/>
  <c r="U16" i="131"/>
  <c r="T16" i="131"/>
  <c r="S16" i="131"/>
  <c r="R16" i="131"/>
  <c r="Q16" i="131"/>
  <c r="P16" i="131"/>
  <c r="O16" i="131"/>
  <c r="N16" i="131"/>
  <c r="H16" i="131"/>
  <c r="J16" i="131" s="1"/>
  <c r="M16" i="131" s="1"/>
  <c r="X15" i="131"/>
  <c r="W15" i="131"/>
  <c r="V15" i="131"/>
  <c r="U15" i="131"/>
  <c r="T15" i="131"/>
  <c r="S15" i="131"/>
  <c r="R15" i="131"/>
  <c r="Q15" i="131"/>
  <c r="P15" i="131"/>
  <c r="O15" i="131"/>
  <c r="N15" i="131"/>
  <c r="H15" i="131"/>
  <c r="J15" i="131" s="1"/>
  <c r="M15" i="131" s="1"/>
  <c r="X14" i="131"/>
  <c r="W14" i="131"/>
  <c r="V14" i="131"/>
  <c r="U14" i="131"/>
  <c r="T14" i="131"/>
  <c r="S14" i="131"/>
  <c r="R14" i="131"/>
  <c r="Q14" i="131"/>
  <c r="P14" i="131"/>
  <c r="O14" i="131"/>
  <c r="N14" i="131"/>
  <c r="H14" i="131"/>
  <c r="J14" i="131" s="1"/>
  <c r="M14" i="131" s="1"/>
  <c r="X13" i="131"/>
  <c r="W13" i="131"/>
  <c r="V13" i="131"/>
  <c r="U13" i="131"/>
  <c r="T13" i="131"/>
  <c r="S13" i="131"/>
  <c r="R13" i="131"/>
  <c r="Q13" i="131"/>
  <c r="P13" i="131"/>
  <c r="O13" i="131"/>
  <c r="N13" i="131"/>
  <c r="H13" i="131"/>
  <c r="J13" i="131" s="1"/>
  <c r="M13" i="131" s="1"/>
  <c r="X12" i="131"/>
  <c r="W12" i="131"/>
  <c r="V12" i="131"/>
  <c r="U12" i="131"/>
  <c r="T12" i="131"/>
  <c r="S12" i="131"/>
  <c r="R12" i="131"/>
  <c r="Q12" i="131"/>
  <c r="P12" i="131"/>
  <c r="O12" i="131"/>
  <c r="N12" i="131"/>
  <c r="X11" i="131"/>
  <c r="W11" i="131"/>
  <c r="V11" i="131"/>
  <c r="U11" i="131"/>
  <c r="T11" i="131"/>
  <c r="S11" i="131"/>
  <c r="R11" i="131"/>
  <c r="Q11" i="131"/>
  <c r="P11" i="131"/>
  <c r="O11" i="131"/>
  <c r="N11" i="131"/>
  <c r="X10" i="131"/>
  <c r="W10" i="131"/>
  <c r="V10" i="131"/>
  <c r="U10" i="131"/>
  <c r="T10" i="131"/>
  <c r="S10" i="131"/>
  <c r="R10" i="131"/>
  <c r="Q10" i="131"/>
  <c r="P10" i="131"/>
  <c r="O10" i="131"/>
  <c r="N10" i="131"/>
  <c r="X9" i="131"/>
  <c r="W9" i="131"/>
  <c r="V9" i="131"/>
  <c r="U9" i="131"/>
  <c r="T9" i="131"/>
  <c r="S9" i="131"/>
  <c r="R9" i="131"/>
  <c r="Q9" i="131"/>
  <c r="P9" i="131"/>
  <c r="O9" i="131"/>
  <c r="N9" i="131"/>
  <c r="H9" i="131"/>
  <c r="J9" i="131" s="1"/>
  <c r="M9" i="131" s="1"/>
  <c r="X8" i="131"/>
  <c r="W8" i="131"/>
  <c r="V8" i="131"/>
  <c r="U8" i="131"/>
  <c r="T8" i="131"/>
  <c r="S8" i="131"/>
  <c r="R8" i="131"/>
  <c r="Q8" i="131"/>
  <c r="P8" i="131"/>
  <c r="O8" i="131"/>
  <c r="N8" i="131"/>
  <c r="H8" i="131"/>
  <c r="J8" i="131" s="1"/>
  <c r="K8" i="131" s="1"/>
  <c r="X7" i="131"/>
  <c r="W7" i="131"/>
  <c r="V7" i="131"/>
  <c r="U7" i="131"/>
  <c r="T7" i="131"/>
  <c r="S7" i="131"/>
  <c r="R7" i="131"/>
  <c r="Q7" i="131"/>
  <c r="P7" i="131"/>
  <c r="O7" i="131"/>
  <c r="N7" i="131"/>
  <c r="H7" i="131"/>
  <c r="J7" i="131" s="1"/>
  <c r="M7" i="131" s="1"/>
  <c r="X6" i="131"/>
  <c r="W6" i="131"/>
  <c r="V6" i="131"/>
  <c r="U6" i="131"/>
  <c r="T6" i="131"/>
  <c r="S6" i="131"/>
  <c r="R6" i="131"/>
  <c r="Q6" i="131"/>
  <c r="P6" i="131"/>
  <c r="O6" i="131"/>
  <c r="N6" i="131"/>
  <c r="H6" i="131"/>
  <c r="J6" i="131" s="1"/>
  <c r="K6" i="131" s="1"/>
  <c r="X5" i="131"/>
  <c r="W5" i="131"/>
  <c r="V5" i="131"/>
  <c r="U5" i="131"/>
  <c r="T5" i="131"/>
  <c r="S5" i="131"/>
  <c r="R5" i="131"/>
  <c r="Q5" i="131"/>
  <c r="P5" i="131"/>
  <c r="O5" i="131"/>
  <c r="N5" i="131"/>
  <c r="H5" i="131"/>
  <c r="J5" i="131" s="1"/>
  <c r="K5" i="131" s="1"/>
  <c r="X4" i="131"/>
  <c r="W4" i="131"/>
  <c r="V4" i="131"/>
  <c r="U4" i="131"/>
  <c r="T4" i="131"/>
  <c r="S4" i="131"/>
  <c r="R4" i="131"/>
  <c r="Q4" i="131"/>
  <c r="P4" i="131"/>
  <c r="O4" i="131"/>
  <c r="N4" i="131"/>
  <c r="H4" i="131"/>
  <c r="J4" i="131" s="1"/>
  <c r="M4" i="131" s="1"/>
  <c r="X3" i="131"/>
  <c r="W3" i="131"/>
  <c r="V3" i="131"/>
  <c r="U3" i="131"/>
  <c r="T3" i="131"/>
  <c r="S3" i="131"/>
  <c r="R3" i="131"/>
  <c r="Q3" i="131"/>
  <c r="P3" i="131"/>
  <c r="O3" i="131"/>
  <c r="N3" i="131"/>
  <c r="X2" i="131"/>
  <c r="W2" i="131"/>
  <c r="V2" i="131"/>
  <c r="U2" i="131"/>
  <c r="T2" i="131"/>
  <c r="S2" i="131"/>
  <c r="R2" i="131"/>
  <c r="Q2" i="131"/>
  <c r="P2" i="131"/>
  <c r="O2" i="131"/>
  <c r="N2" i="131"/>
  <c r="H2" i="131"/>
  <c r="J2" i="131" s="1"/>
  <c r="K2" i="131" s="1"/>
  <c r="K17" i="131" l="1"/>
  <c r="M17" i="131"/>
  <c r="M5" i="131"/>
  <c r="K26" i="131"/>
  <c r="M50" i="131"/>
  <c r="M28" i="131"/>
  <c r="K4" i="131"/>
  <c r="U1" i="131"/>
  <c r="K22" i="131"/>
  <c r="Q1" i="131"/>
  <c r="M8" i="131"/>
  <c r="M43" i="131"/>
  <c r="T1" i="131"/>
  <c r="K7" i="131"/>
  <c r="M42" i="131"/>
  <c r="M49" i="131"/>
  <c r="N1" i="131"/>
  <c r="R1" i="131"/>
  <c r="V1" i="131"/>
  <c r="K15" i="131"/>
  <c r="K19" i="131"/>
  <c r="K24" i="131"/>
  <c r="M32" i="131"/>
  <c r="M48" i="131"/>
  <c r="P1" i="131"/>
  <c r="X1" i="131"/>
  <c r="O1" i="131"/>
  <c r="S1" i="131"/>
  <c r="W1" i="131"/>
  <c r="M29" i="131"/>
  <c r="M40" i="131"/>
  <c r="M47" i="131"/>
  <c r="K14" i="131"/>
  <c r="K16" i="131"/>
  <c r="K18" i="131"/>
  <c r="M6" i="131"/>
  <c r="K9" i="131"/>
  <c r="K13" i="131"/>
  <c r="M21" i="131"/>
  <c r="M23" i="131"/>
  <c r="M25" i="131"/>
  <c r="M30" i="131"/>
  <c r="M38" i="131"/>
  <c r="J52" i="131"/>
  <c r="M27" i="131"/>
  <c r="M31" i="131"/>
  <c r="M39" i="131"/>
  <c r="M2" i="131"/>
  <c r="M37" i="131"/>
  <c r="C2" i="51" l="1"/>
  <c r="C11" i="51" s="1"/>
  <c r="M52" i="131"/>
  <c r="B2" i="51" s="1"/>
  <c r="B11" i="51" s="1"/>
  <c r="B12" i="51" l="1"/>
  <c r="B13" i="51" s="1"/>
</calcChain>
</file>

<file path=xl/sharedStrings.xml><?xml version="1.0" encoding="utf-8"?>
<sst xmlns="http://schemas.openxmlformats.org/spreadsheetml/2006/main" count="1513" uniqueCount="217">
  <si>
    <t>Etage</t>
  </si>
  <si>
    <t>Raum-
Nr.</t>
  </si>
  <si>
    <t>Raum- Bezeichnung</t>
  </si>
  <si>
    <t>Boden-
belag</t>
  </si>
  <si>
    <t>Boden-
fläche
(m²)</t>
  </si>
  <si>
    <t>Reinigungs-
tage/Jahr</t>
  </si>
  <si>
    <t>LW</t>
  </si>
  <si>
    <t>qm / Jahr</t>
  </si>
  <si>
    <t>SVS</t>
  </si>
  <si>
    <t>Jahreskosten</t>
  </si>
  <si>
    <t>Std./ Jahr</t>
  </si>
  <si>
    <t>RG</t>
  </si>
  <si>
    <t>Stunden / Jahr</t>
  </si>
  <si>
    <t>Preis / Jahr</t>
  </si>
  <si>
    <t>Gesamtbetrag netto</t>
  </si>
  <si>
    <t>Std./ R.</t>
  </si>
  <si>
    <t>Beton</t>
  </si>
  <si>
    <t>Fliesen</t>
  </si>
  <si>
    <t>WC Damen</t>
  </si>
  <si>
    <t>WC Herren</t>
  </si>
  <si>
    <t>Teppich</t>
  </si>
  <si>
    <t>EG</t>
  </si>
  <si>
    <t>Flur</t>
  </si>
  <si>
    <t>Büro</t>
  </si>
  <si>
    <t>V</t>
  </si>
  <si>
    <t>S</t>
  </si>
  <si>
    <t>OG</t>
  </si>
  <si>
    <t>20</t>
  </si>
  <si>
    <t>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</si>
  <si>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</si>
  <si>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</si>
  <si>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</si>
  <si>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</si>
  <si>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</si>
  <si>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</si>
  <si>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</si>
  <si>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</si>
  <si>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</si>
  <si>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</si>
  <si>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</si>
  <si>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17</t>
  </si>
  <si>
    <t>A</t>
  </si>
  <si>
    <t>KG</t>
  </si>
  <si>
    <t>SP</t>
  </si>
  <si>
    <t xml:space="preserve">Objekte </t>
  </si>
  <si>
    <t>Werkstatt</t>
  </si>
  <si>
    <t>Druckerei</t>
  </si>
  <si>
    <t>Flur, Treppe</t>
  </si>
  <si>
    <t>Seminarraum</t>
  </si>
  <si>
    <t>Außentreppe</t>
  </si>
  <si>
    <t>Lager</t>
  </si>
  <si>
    <t>Archiv</t>
  </si>
  <si>
    <t>Serverraum/Lager</t>
  </si>
  <si>
    <t>Teeküche</t>
  </si>
  <si>
    <t>Treppenhaus</t>
  </si>
  <si>
    <t>Klasse</t>
  </si>
  <si>
    <t>5a</t>
  </si>
  <si>
    <t>Eingangshalle</t>
  </si>
  <si>
    <t>Cafeteria</t>
  </si>
  <si>
    <t>Lehrerzimmer</t>
  </si>
  <si>
    <t>Besprechungsraum</t>
  </si>
  <si>
    <t>Floristikraum</t>
  </si>
  <si>
    <t>24a</t>
  </si>
  <si>
    <t>Putzmittel</t>
  </si>
  <si>
    <t>Aula</t>
  </si>
  <si>
    <t>Sozialraum</t>
  </si>
  <si>
    <t>Linoleum</t>
  </si>
  <si>
    <t>Windfang / Rezeption</t>
  </si>
  <si>
    <t>Foyer / Kantine</t>
  </si>
  <si>
    <t>Gästezimmer</t>
  </si>
  <si>
    <t>Küche</t>
  </si>
  <si>
    <t>Putzraum</t>
  </si>
  <si>
    <t>Windfang</t>
  </si>
  <si>
    <t>19</t>
  </si>
  <si>
    <t>Voratsraum</t>
  </si>
  <si>
    <t>WC</t>
  </si>
  <si>
    <t>Umkleideraum</t>
  </si>
  <si>
    <t>22</t>
  </si>
  <si>
    <t>23</t>
  </si>
  <si>
    <t>24</t>
  </si>
  <si>
    <t>Galerie</t>
  </si>
  <si>
    <t>101</t>
  </si>
  <si>
    <t>Lagerraum/Technik/Putzmittel</t>
  </si>
  <si>
    <t>005</t>
  </si>
  <si>
    <t>Tischtennisraum</t>
  </si>
  <si>
    <t>001</t>
  </si>
  <si>
    <t>Partyraum</t>
  </si>
  <si>
    <t>006-007</t>
  </si>
  <si>
    <t>008</t>
  </si>
  <si>
    <t>009</t>
  </si>
  <si>
    <t>010</t>
  </si>
  <si>
    <t>011</t>
  </si>
  <si>
    <t>Waschraum</t>
  </si>
  <si>
    <t>Durchgang</t>
  </si>
  <si>
    <t>Behinderten WC</t>
  </si>
  <si>
    <t>Aufzug</t>
  </si>
  <si>
    <t>16</t>
  </si>
  <si>
    <t>18</t>
  </si>
  <si>
    <t>Marmor</t>
  </si>
  <si>
    <t>Umkleide Damen</t>
  </si>
  <si>
    <t>Umkleide Herren</t>
  </si>
  <si>
    <t>Abstellraum</t>
  </si>
  <si>
    <t>6-6a</t>
  </si>
  <si>
    <t>Meisterbüro 1-2</t>
  </si>
  <si>
    <t>Büro/Prüfung</t>
  </si>
  <si>
    <t>Anschlussraum</t>
  </si>
  <si>
    <t>Geräteraum</t>
  </si>
  <si>
    <t>Aufenthalt</t>
  </si>
  <si>
    <t xml:space="preserve">WC Damen </t>
  </si>
  <si>
    <t>Seiteneingang Flur</t>
  </si>
  <si>
    <t>Flur Windfang</t>
  </si>
  <si>
    <t>Computerraum</t>
  </si>
  <si>
    <t>F</t>
  </si>
  <si>
    <t>U</t>
  </si>
  <si>
    <t>Eingang</t>
  </si>
  <si>
    <t>Wäscheraum</t>
  </si>
  <si>
    <t>Dusch- und Waschraum</t>
  </si>
  <si>
    <t xml:space="preserve">Treppenhaus </t>
  </si>
  <si>
    <t xml:space="preserve">Büro </t>
  </si>
  <si>
    <t>002</t>
  </si>
  <si>
    <t xml:space="preserve">Zimmer </t>
  </si>
  <si>
    <t>003</t>
  </si>
  <si>
    <t>004</t>
  </si>
  <si>
    <t>006</t>
  </si>
  <si>
    <t>007</t>
  </si>
  <si>
    <t>DG</t>
  </si>
  <si>
    <t>Dusch- und Waschraum Damen</t>
  </si>
  <si>
    <t>Dusch- und Waschraum Herren</t>
  </si>
  <si>
    <t>012</t>
  </si>
  <si>
    <t>013</t>
  </si>
  <si>
    <t>014</t>
  </si>
  <si>
    <t>015</t>
  </si>
  <si>
    <t>016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</si>
  <si>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</si>
  <si>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</si>
  <si>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</si>
  <si>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</si>
  <si>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</si>
  <si>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</si>
  <si>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</si>
  <si>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</si>
  <si>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</si>
  <si>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</si>
  <si>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</si>
  <si>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</si>
  <si>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</si>
  <si>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15. Verwaltungsgebäude</t>
  </si>
  <si>
    <t>10. und 10a. Gästehaus 1 und 2</t>
  </si>
  <si>
    <t>21. Beratergebäude</t>
  </si>
  <si>
    <t>16. Sozialgebäude</t>
  </si>
  <si>
    <t>18. Gästehaus 3</t>
  </si>
  <si>
    <t>17. Prüfungshalle Weiterbildung</t>
  </si>
  <si>
    <t>14. Meistergebäude</t>
  </si>
  <si>
    <t>DL</t>
  </si>
  <si>
    <t>GZ</t>
  </si>
  <si>
    <t>T</t>
  </si>
  <si>
    <t>L</t>
  </si>
  <si>
    <t>B</t>
  </si>
  <si>
    <t>Vorratsraum</t>
  </si>
  <si>
    <t>K</t>
  </si>
  <si>
    <t>Serverraum</t>
  </si>
  <si>
    <t>11</t>
  </si>
  <si>
    <t>15</t>
  </si>
  <si>
    <t>Putzmittel / Lager</t>
  </si>
  <si>
    <t>Seminarräume</t>
  </si>
  <si>
    <t>19 % Mehrwertsteuer</t>
  </si>
  <si>
    <t>Gesamtangebotspreis brutto</t>
  </si>
  <si>
    <t>Hartboden</t>
  </si>
  <si>
    <t>Zimmer Auszug gemäß LV 2.2</t>
  </si>
  <si>
    <t>Zimmer</t>
  </si>
  <si>
    <t xml:space="preserve">Zimmer  </t>
  </si>
  <si>
    <t>Parkett</t>
  </si>
  <si>
    <t>R001</t>
  </si>
  <si>
    <t xml:space="preserve"> </t>
  </si>
  <si>
    <t>KR</t>
  </si>
  <si>
    <t>R002</t>
  </si>
  <si>
    <t>R003</t>
  </si>
  <si>
    <t>R004</t>
  </si>
  <si>
    <t>R005</t>
  </si>
  <si>
    <t>Binderaum</t>
  </si>
  <si>
    <t>R007</t>
  </si>
  <si>
    <t>Unterrichtsraum</t>
  </si>
  <si>
    <t>13</t>
  </si>
  <si>
    <t>14</t>
  </si>
  <si>
    <t>Nasszelle</t>
  </si>
  <si>
    <t>201</t>
  </si>
  <si>
    <t>202</t>
  </si>
  <si>
    <t>203</t>
  </si>
  <si>
    <t>204</t>
  </si>
  <si>
    <t>205</t>
  </si>
  <si>
    <t>206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</si>
  <si>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</si>
  <si>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</si>
  <si>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</si>
  <si>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</si>
  <si>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</si>
  <si>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</si>
  <si>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</si>
  <si>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</si>
  <si>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</si>
  <si>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</si>
  <si>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Gästezimmer Auszug gemäß LV 2.2</t>
  </si>
  <si>
    <t>17 Zimmer (2 - 18)</t>
  </si>
  <si>
    <t>Nasszellen Auszug gemäß LV 2.2</t>
  </si>
  <si>
    <t>12 Zimmer (102-113)</t>
  </si>
  <si>
    <t>Gästezimmer - Auszug gemäß LV 2.2</t>
  </si>
  <si>
    <t>Nasszellen - Auszug gemäß LV 2.2</t>
  </si>
  <si>
    <t>8 Zimmer (201 - 208)</t>
  </si>
  <si>
    <t>Gästezimmer nach Auszug gemäß LV 2.2</t>
  </si>
  <si>
    <t>Nasszellen nach Auszug gemäß LV 2.2</t>
  </si>
  <si>
    <t>8 Zimmer (211-218)</t>
  </si>
  <si>
    <t>11. Bahnhof</t>
  </si>
  <si>
    <t>Duschcontainer</t>
  </si>
  <si>
    <t>Hart</t>
  </si>
  <si>
    <t>(6 Duschen, 1 Spiegel mit Ablage, 3 Waschbecken)</t>
  </si>
  <si>
    <t>Intensivreinigung Gästezimmer nach Auszug (Freitags) - Bitte Obergrenzen beachten!</t>
  </si>
  <si>
    <t>Bitte Obergrenzen beachten!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</si>
</sst>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0" fontId="11" fillId="0" borderId="0"/>
    <xf numFmtId="0" fontId="13" fillId="0" borderId="0"/>
    <xf numFmtId="0" fontId="14" fillId="0" borderId="0" applyBorder="0" applyProtection="0"/>
    <xf numFmtId="0" fontId="1" fillId="0" borderId="0"/>
    <xf numFmtId="0" fontId="2" fillId="0" borderId="0"/>
  </cellStyleXfs>
  <cellXfs count="97">
    <xf numFmtId="0" fontId="0" fillId="0" borderId="0" xfId="0"/>
    <xf numFmtId="0" fontId="7" fillId="0" borderId="1" xfId="3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center" vertical="center"/>
    </xf>
    <xf numFmtId="49" fontId="7" fillId="0" borderId="1" xfId="3" applyNumberFormat="1" applyFont="1" applyBorder="1" applyAlignment="1">
      <alignment horizontal="left" vertical="center" wrapText="1"/>
    </xf>
    <xf numFmtId="49" fontId="7" fillId="0" borderId="1" xfId="3" applyNumberFormat="1" applyFont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4" fontId="7" fillId="0" borderId="1" xfId="3" applyNumberFormat="1" applyFont="1" applyBorder="1" applyAlignment="1">
      <alignment horizontal="center" vertical="center"/>
    </xf>
    <xf numFmtId="49" fontId="7" fillId="3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44" fontId="7" fillId="0" borderId="1" xfId="4" applyFont="1" applyBorder="1" applyAlignment="1" applyProtection="1">
      <alignment horizontal="center" vertical="center"/>
    </xf>
    <xf numFmtId="44" fontId="7" fillId="0" borderId="1" xfId="4" applyFont="1" applyFill="1" applyBorder="1" applyAlignment="1" applyProtection="1">
      <alignment horizontal="center" vertic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4" fontId="6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4" fontId="9" fillId="0" borderId="0" xfId="0" applyNumberFormat="1" applyFont="1" applyAlignment="1" applyProtection="1">
      <alignment vertical="center"/>
      <protection hidden="1"/>
    </xf>
    <xf numFmtId="4" fontId="10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2" fontId="7" fillId="3" borderId="1" xfId="5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left" vertical="center"/>
    </xf>
    <xf numFmtId="49" fontId="12" fillId="3" borderId="5" xfId="0" applyNumberFormat="1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horizontal="left" vertical="center"/>
    </xf>
    <xf numFmtId="2" fontId="7" fillId="0" borderId="1" xfId="5" applyNumberFormat="1" applyFont="1" applyBorder="1" applyAlignment="1">
      <alignment horizontal="right" vertical="center" wrapText="1"/>
    </xf>
    <xf numFmtId="2" fontId="7" fillId="3" borderId="3" xfId="5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>
      <alignment horizontal="center" vertical="center" wrapText="1"/>
    </xf>
    <xf numFmtId="4" fontId="7" fillId="3" borderId="1" xfId="3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2" fontId="7" fillId="0" borderId="3" xfId="5" applyNumberFormat="1" applyFont="1" applyBorder="1" applyAlignment="1">
      <alignment horizontal="right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44" fontId="0" fillId="3" borderId="1" xfId="4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4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/>
    </xf>
    <xf numFmtId="44" fontId="7" fillId="3" borderId="1" xfId="4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left" vertical="center"/>
    </xf>
    <xf numFmtId="44" fontId="15" fillId="0" borderId="1" xfId="0" applyNumberFormat="1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2" fontId="8" fillId="0" borderId="1" xfId="4" applyNumberFormat="1" applyFont="1" applyBorder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4" fontId="7" fillId="0" borderId="0" xfId="0" applyNumberFormat="1" applyFont="1" applyAlignment="1">
      <alignment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 wrapText="1"/>
    </xf>
    <xf numFmtId="49" fontId="7" fillId="3" borderId="1" xfId="9" applyNumberFormat="1" applyFont="1" applyFill="1" applyBorder="1" applyAlignment="1">
      <alignment horizontal="center" vertical="center" wrapText="1"/>
    </xf>
    <xf numFmtId="4" fontId="7" fillId="3" borderId="1" xfId="9" applyNumberFormat="1" applyFont="1" applyFill="1" applyBorder="1" applyAlignment="1">
      <alignment horizontal="center" vertical="center"/>
    </xf>
    <xf numFmtId="4" fontId="7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 wrapText="1"/>
    </xf>
    <xf numFmtId="49" fontId="7" fillId="0" borderId="1" xfId="9" applyNumberFormat="1" applyFont="1" applyBorder="1" applyAlignment="1">
      <alignment horizontal="center" vertical="center"/>
    </xf>
    <xf numFmtId="49" fontId="7" fillId="0" borderId="1" xfId="9" applyNumberFormat="1" applyFont="1" applyBorder="1" applyAlignment="1">
      <alignment horizontal="left" vertical="center" wrapText="1"/>
    </xf>
    <xf numFmtId="49" fontId="7" fillId="0" borderId="1" xfId="9" applyNumberFormat="1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7" fillId="0" borderId="6" xfId="0" applyFont="1" applyBorder="1"/>
    <xf numFmtId="49" fontId="7" fillId="0" borderId="0" xfId="0" applyNumberFormat="1" applyFont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10">
    <cellStyle name="Euro" xfId="2" xr:uid="{00000000-0005-0000-0000-000000000000}"/>
    <cellStyle name="Link 2" xfId="7" xr:uid="{00000000-0005-0000-0000-000001000000}"/>
    <cellStyle name="Standard" xfId="0" builtinId="0"/>
    <cellStyle name="Standard 2" xfId="3" xr:uid="{00000000-0005-0000-0000-000003000000}"/>
    <cellStyle name="Standard 2 2" xfId="9" xr:uid="{00000000-0005-0000-0000-000004000000}"/>
    <cellStyle name="Standard 3" xfId="1" xr:uid="{00000000-0005-0000-0000-000005000000}"/>
    <cellStyle name="Standard 4" xfId="6" xr:uid="{00000000-0005-0000-0000-000006000000}"/>
    <cellStyle name="Standard 5" xfId="8" xr:uid="{00000000-0005-0000-0000-000007000000}"/>
    <cellStyle name="Standard_Tabelle1" xfId="5" xr:uid="{00000000-0005-0000-0000-000008000000}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tabColor theme="0"/>
    <pageSetUpPr fitToPage="1"/>
  </sheetPr>
  <dimension ref="A1:D14"/>
  <sheetViews>
    <sheetView tabSelected="1" zoomScale="85" zoomScaleNormal="85" workbookViewId="0">
      <pane ySplit="1" topLeftCell="A2" activePane="bottomLeft" state="frozen"/>
      <selection activeCell="B2" sqref="B2"/>
      <selection pane="bottomLeft" activeCell="C3" sqref="C3"/>
    </sheetView>
  </sheetViews>
  <sheetFormatPr baseColWidth="10" defaultColWidth="25.59765625" defaultRowHeight="13.8" x14ac:dyDescent="0.25"/>
  <cols>
    <col min="1" max="1" width="41.09765625" style="9" customWidth="1"/>
    <col min="2" max="2" width="30.69921875" style="9" customWidth="1"/>
    <col min="3" max="3" width="30.69921875" style="10" customWidth="1"/>
    <col min="4" max="16384" width="25.59765625" style="9"/>
  </cols>
  <sheetData>
    <row r="1" spans="1:4" ht="40.200000000000003" customHeight="1" x14ac:dyDescent="0.25">
      <c r="A1" s="56" t="s">
        <v>44</v>
      </c>
      <c r="B1" s="57" t="s">
        <v>13</v>
      </c>
      <c r="C1" s="57" t="s">
        <v>12</v>
      </c>
      <c r="D1" s="26"/>
    </row>
    <row r="2" spans="1:4" ht="40.200000000000003" customHeight="1" x14ac:dyDescent="0.25">
      <c r="A2" s="58" t="s">
        <v>146</v>
      </c>
      <c r="B2" s="59">
        <f>'15.Verwaltungsgebäude'!GesKos</f>
        <v>0</v>
      </c>
      <c r="C2" s="72">
        <f>'15.Verwaltungsgebäude'!GesStd</f>
        <v>0</v>
      </c>
      <c r="D2" s="27"/>
    </row>
    <row r="3" spans="1:4" ht="40.200000000000003" customHeight="1" x14ac:dyDescent="0.25">
      <c r="A3" s="58" t="s">
        <v>147</v>
      </c>
      <c r="B3" s="59">
        <f>'10. und 10a.  Gästehaus 1 und 2'!GesKos</f>
        <v>0</v>
      </c>
      <c r="C3" s="72">
        <f>'10. und 10a.  Gästehaus 1 und 2'!GesStd</f>
        <v>0</v>
      </c>
      <c r="D3" s="27"/>
    </row>
    <row r="4" spans="1:4" ht="40.200000000000003" customHeight="1" x14ac:dyDescent="0.25">
      <c r="A4" s="58" t="s">
        <v>148</v>
      </c>
      <c r="B4" s="59">
        <f>'21. Beratergebäude'!GesKos</f>
        <v>0</v>
      </c>
      <c r="C4" s="72">
        <f>'21. Beratergebäude'!GesStd</f>
        <v>0</v>
      </c>
      <c r="D4" s="27"/>
    </row>
    <row r="5" spans="1:4" ht="40.200000000000003" customHeight="1" x14ac:dyDescent="0.25">
      <c r="A5" s="58" t="s">
        <v>149</v>
      </c>
      <c r="B5" s="59">
        <f>'16. Sozialgebäude'!GesKos</f>
        <v>0</v>
      </c>
      <c r="C5" s="72">
        <f>'16. Sozialgebäude'!GesStd</f>
        <v>0</v>
      </c>
      <c r="D5" s="27"/>
    </row>
    <row r="6" spans="1:4" ht="40.200000000000003" customHeight="1" x14ac:dyDescent="0.25">
      <c r="A6" s="58" t="s">
        <v>150</v>
      </c>
      <c r="B6" s="59">
        <f>'18. Gästehaus 3 '!GesKos</f>
        <v>0</v>
      </c>
      <c r="C6" s="72">
        <f>'18. Gästehaus 3 '!GesStd</f>
        <v>0</v>
      </c>
      <c r="D6" s="27"/>
    </row>
    <row r="7" spans="1:4" ht="40.200000000000003" customHeight="1" x14ac:dyDescent="0.25">
      <c r="A7" s="58" t="s">
        <v>151</v>
      </c>
      <c r="B7" s="59">
        <f>'17. Prüfungshalle Weiterbildung'!GesKos</f>
        <v>0</v>
      </c>
      <c r="C7" s="72">
        <f>'17. Prüfungshalle Weiterbildung'!GesStd</f>
        <v>0</v>
      </c>
      <c r="D7" s="27"/>
    </row>
    <row r="8" spans="1:4" ht="40.200000000000003" customHeight="1" x14ac:dyDescent="0.25">
      <c r="A8" s="58" t="s">
        <v>152</v>
      </c>
      <c r="B8" s="59">
        <f>'14. Meistergebäude'!GesKos</f>
        <v>0</v>
      </c>
      <c r="C8" s="72">
        <f>'14. Meistergebäude'!GesStd</f>
        <v>0</v>
      </c>
      <c r="D8" s="27"/>
    </row>
    <row r="9" spans="1:4" ht="40.200000000000003" customHeight="1" x14ac:dyDescent="0.25">
      <c r="A9" s="58" t="s">
        <v>211</v>
      </c>
      <c r="B9" s="59">
        <f>'11 Bahnhof'!GesKos</f>
        <v>0</v>
      </c>
      <c r="C9" s="72">
        <f>'11 Bahnhof'!GesStd</f>
        <v>0</v>
      </c>
      <c r="D9" s="27"/>
    </row>
    <row r="10" spans="1:4" ht="40.200000000000003" customHeight="1" x14ac:dyDescent="0.25">
      <c r="A10" s="58" t="s">
        <v>212</v>
      </c>
      <c r="B10" s="59">
        <f>Duschcontainer!GesKos</f>
        <v>0</v>
      </c>
      <c r="C10" s="72">
        <f>Duschcontainer!GesStd</f>
        <v>0</v>
      </c>
      <c r="D10" s="27"/>
    </row>
    <row r="11" spans="1:4" ht="40.200000000000003" customHeight="1" x14ac:dyDescent="0.25">
      <c r="A11" s="60" t="s">
        <v>14</v>
      </c>
      <c r="B11" s="61">
        <f>SUM(B2:B10)</f>
        <v>0</v>
      </c>
      <c r="C11" s="62">
        <f>SUM(C2:C10)</f>
        <v>0</v>
      </c>
      <c r="D11" s="28"/>
    </row>
    <row r="12" spans="1:4" ht="40.200000000000003" customHeight="1" x14ac:dyDescent="0.25">
      <c r="A12" s="68" t="s">
        <v>165</v>
      </c>
      <c r="B12" s="69">
        <f>B11*0.19</f>
        <v>0</v>
      </c>
      <c r="C12" s="70"/>
    </row>
    <row r="13" spans="1:4" ht="40.200000000000003" customHeight="1" x14ac:dyDescent="0.25">
      <c r="A13" s="60" t="s">
        <v>166</v>
      </c>
      <c r="B13" s="61">
        <f>SUM(B11:B12)</f>
        <v>0</v>
      </c>
      <c r="C13" s="71"/>
    </row>
    <row r="14" spans="1:4" ht="40.200000000000003" customHeight="1" x14ac:dyDescent="0.25"/>
  </sheetData>
  <sheetProtection algorithmName="SHA-512" hashValue="PQA01RPE3IYJ9P2z5/Y980pZFsIU7VLTXb4EM58ffGDn+4rrCUznt7yqNo9fe/5MztKnIHcCRf+kaHgFnzCDgQ==" saltValue="u8YwdZLcAvT00JMuA7+4v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&amp;LLandwirtschaftskammer Nordrhein Westfalen&amp;CPreis- und Stundenübersicht &amp;RStandort Münster - Wollbeck</oddHeader>
    <oddFooter>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E617-2545-49BF-B4B7-E8783C9E5377}">
  <sheetPr>
    <tabColor theme="0"/>
    <pageSetUpPr fitToPage="1"/>
  </sheetPr>
  <dimension ref="A1:Y5"/>
  <sheetViews>
    <sheetView workbookViewId="0">
      <pane ySplit="1" topLeftCell="A2" activePane="bottomLeft" state="frozen"/>
      <selection activeCell="B2" sqref="B2"/>
      <selection pane="bottomLeft" activeCell="M15" sqref="M15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82" t="s">
        <v>0</v>
      </c>
      <c r="B1" s="83" t="s">
        <v>1</v>
      </c>
      <c r="C1" s="83" t="s">
        <v>2</v>
      </c>
      <c r="D1" s="83" t="s">
        <v>11</v>
      </c>
      <c r="E1" s="83" t="s">
        <v>3</v>
      </c>
      <c r="F1" s="83" t="s">
        <v>4</v>
      </c>
      <c r="G1" s="83" t="s">
        <v>5</v>
      </c>
      <c r="H1" s="83" t="s">
        <v>7</v>
      </c>
      <c r="I1" s="83" t="s">
        <v>6</v>
      </c>
      <c r="J1" s="83" t="s">
        <v>10</v>
      </c>
      <c r="K1" s="83" t="s">
        <v>15</v>
      </c>
      <c r="L1" s="83" t="s">
        <v>8</v>
      </c>
      <c r="M1" s="83" t="s">
        <v>9</v>
      </c>
      <c r="N1" s="29">
        <f t="shared" ref="N1:X1" si="0">SUM(N2:N86)</f>
        <v>0</v>
      </c>
      <c r="O1" s="29">
        <f t="shared" si="0"/>
        <v>0</v>
      </c>
      <c r="P1" s="29">
        <f t="shared" si="0"/>
        <v>0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0</v>
      </c>
      <c r="U1" s="29">
        <f t="shared" si="0"/>
        <v>0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19.2" customHeight="1" x14ac:dyDescent="0.25">
      <c r="A2" s="37" t="s">
        <v>21</v>
      </c>
      <c r="B2" s="41" t="s">
        <v>172</v>
      </c>
      <c r="C2" s="40" t="s">
        <v>212</v>
      </c>
      <c r="D2" s="84" t="s">
        <v>25</v>
      </c>
      <c r="E2" s="65" t="s">
        <v>213</v>
      </c>
      <c r="F2" s="38">
        <v>18.11</v>
      </c>
      <c r="G2" s="55">
        <v>250</v>
      </c>
      <c r="H2" s="86">
        <f t="shared" ref="H2" si="1">F2*G2</f>
        <v>4527.5</v>
      </c>
      <c r="I2" s="63">
        <v>0</v>
      </c>
      <c r="J2" s="12">
        <f t="shared" ref="J2" si="2">IF((I2&lt;&gt;0),ROUND((H2/I2),2),0)</f>
        <v>0</v>
      </c>
      <c r="K2" s="12">
        <f t="shared" ref="K2" si="3">IF((G2&lt;&gt;0),ROUND((J2/G2),2),0)</f>
        <v>0</v>
      </c>
      <c r="L2" s="64">
        <v>0</v>
      </c>
      <c r="M2" s="14">
        <f t="shared" ref="M2" si="4">ROUND((J2*L2),2)</f>
        <v>0</v>
      </c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26.4" customHeight="1" x14ac:dyDescent="0.25">
      <c r="A3" s="37" t="s">
        <v>173</v>
      </c>
      <c r="B3" s="41" t="s">
        <v>173</v>
      </c>
      <c r="C3" s="40" t="s">
        <v>214</v>
      </c>
      <c r="D3" s="84" t="s">
        <v>173</v>
      </c>
      <c r="E3" s="43"/>
      <c r="F3" s="38"/>
      <c r="G3" s="55"/>
      <c r="H3" s="86"/>
      <c r="I3" s="49"/>
      <c r="J3" s="55"/>
      <c r="K3" s="55"/>
      <c r="L3" s="50"/>
      <c r="M3" s="67"/>
      <c r="N3" s="30" t="str">
        <f t="shared" ref="N3" si="5">IF(($D3="D"),$F3*$G3,"")</f>
        <v/>
      </c>
      <c r="O3" s="30" t="str">
        <f t="shared" ref="O3" si="6">IF(($D3="E"),$F3*$G3,"")</f>
        <v/>
      </c>
      <c r="P3" s="30" t="str">
        <f t="shared" ref="P3" si="7">IF(($D3="F"),$F3*$G3,"")</f>
        <v/>
      </c>
      <c r="Q3" s="30" t="str">
        <f t="shared" ref="Q3" si="8">IF(($D3="G"),$F3*$G3,"")</f>
        <v/>
      </c>
      <c r="R3" s="30" t="str">
        <f t="shared" ref="R3" si="9">IF(($D3="H"),$F3*$G3,"")</f>
        <v/>
      </c>
      <c r="S3" s="30" t="str">
        <f t="shared" ref="S3" si="10">IF(($D3="I"),$F3*$G3,"")</f>
        <v/>
      </c>
      <c r="T3" s="30" t="str">
        <f t="shared" ref="T3" si="11">IF(($D3="K"),$F3*$G3,"")</f>
        <v/>
      </c>
      <c r="U3" s="30" t="str">
        <f t="shared" ref="U3" si="12">IF(($D3="U"),$F3*$G3,"")</f>
        <v/>
      </c>
      <c r="V3" s="30" t="str">
        <f t="shared" ref="V3" si="13">IF(($D3="SPH"),$F3*$G3,"")</f>
        <v/>
      </c>
      <c r="W3" s="30" t="str">
        <f t="shared" ref="W3" si="14">IF(($D3="TH"),$F3*$G3,"")</f>
        <v/>
      </c>
      <c r="X3" s="30" t="str">
        <f t="shared" ref="X3" si="15">IF(($D3="Z"),$F3*$G3,"")</f>
        <v/>
      </c>
    </row>
    <row r="4" spans="1:25" ht="19.2" customHeight="1" x14ac:dyDescent="0.25">
      <c r="A4" s="87"/>
      <c r="B4" s="88"/>
      <c r="C4" s="89"/>
      <c r="D4" s="90"/>
      <c r="E4" s="90"/>
      <c r="F4" s="12"/>
      <c r="G4" s="86"/>
      <c r="H4" s="86"/>
      <c r="I4" s="49"/>
      <c r="J4" s="12"/>
      <c r="K4" s="12"/>
      <c r="L4" s="50"/>
      <c r="M4" s="15"/>
    </row>
    <row r="5" spans="1:25" ht="19.2" customHeight="1" x14ac:dyDescent="0.25">
      <c r="A5" s="11"/>
      <c r="B5" s="11"/>
      <c r="C5" s="11"/>
      <c r="D5" s="20"/>
      <c r="E5" s="11"/>
      <c r="F5" s="19">
        <f>SUM(F2:F4)</f>
        <v>18.11</v>
      </c>
      <c r="G5" s="11"/>
      <c r="H5" s="19"/>
      <c r="I5" s="20"/>
      <c r="J5" s="19">
        <f>SUM(J2:J4)</f>
        <v>0</v>
      </c>
      <c r="K5" s="21"/>
      <c r="L5" s="11"/>
      <c r="M5" s="22">
        <f>SUM(M2:M4)</f>
        <v>0</v>
      </c>
    </row>
  </sheetData>
  <sheetProtection algorithmName="SHA-512" hashValue="BQOcIqjmmflwNh1pELytCBf3bYPZuul7LGZyvIFibLQtdvynikrPYGshIJ3+RbAXp9RilIbH0qtQ9u3pDXwkFg==" saltValue="4sA5+9i2Jwyob3ZBmo/j3A==" spinCount="100000" sheet="1" objects="1" scenario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Y65"/>
  <sheetViews>
    <sheetView workbookViewId="0">
      <pane ySplit="1" topLeftCell="A31" activePane="bottomLeft" state="frozen"/>
      <selection activeCell="B2" sqref="B2"/>
      <selection pane="bottomLeft" activeCell="P38" sqref="P38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  <c r="N1" s="29">
        <f t="shared" ref="N1:X1" si="0">SUM(N2:N149)</f>
        <v>0</v>
      </c>
      <c r="O1" s="29">
        <f t="shared" si="0"/>
        <v>0</v>
      </c>
      <c r="P1" s="29">
        <f t="shared" si="0"/>
        <v>83877.03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164004.5</v>
      </c>
      <c r="U1" s="29">
        <f t="shared" si="0"/>
        <v>0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21" customHeight="1" x14ac:dyDescent="0.25">
      <c r="A2" s="37" t="s">
        <v>42</v>
      </c>
      <c r="B2" s="41"/>
      <c r="C2" s="40" t="s">
        <v>22</v>
      </c>
      <c r="D2" s="8" t="s">
        <v>24</v>
      </c>
      <c r="E2" s="43" t="s">
        <v>20</v>
      </c>
      <c r="F2" s="38">
        <v>31.29</v>
      </c>
      <c r="G2" s="55">
        <v>250</v>
      </c>
      <c r="H2" s="7">
        <f t="shared" ref="H2:H50" si="1">F2*G2</f>
        <v>7822.5</v>
      </c>
      <c r="I2" s="63">
        <v>0</v>
      </c>
      <c r="J2" s="12">
        <f t="shared" ref="J2:J50" si="2">IF((I2&lt;&gt;0),ROUND((H2/I2),2),0)</f>
        <v>0</v>
      </c>
      <c r="K2" s="12">
        <f t="shared" ref="K2:K50" si="3">IF((G2&lt;&gt;0),ROUND((J2/G2),2),0)</f>
        <v>0</v>
      </c>
      <c r="L2" s="64">
        <v>0</v>
      </c>
      <c r="M2" s="14">
        <f t="shared" ref="M2:M50" si="4">ROUND((J2*L2),2)</f>
        <v>0</v>
      </c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21" customHeight="1" x14ac:dyDescent="0.25">
      <c r="A3" s="37" t="s">
        <v>42</v>
      </c>
      <c r="B3" s="41">
        <v>2</v>
      </c>
      <c r="C3" s="39" t="s">
        <v>45</v>
      </c>
      <c r="D3" s="8" t="s">
        <v>112</v>
      </c>
      <c r="E3" s="44" t="s">
        <v>66</v>
      </c>
      <c r="F3" s="38">
        <v>48.37</v>
      </c>
      <c r="G3" s="55"/>
      <c r="H3" s="52"/>
      <c r="I3" s="49"/>
      <c r="J3" s="55"/>
      <c r="K3" s="55"/>
      <c r="L3" s="50"/>
      <c r="M3" s="67"/>
      <c r="N3" s="30" t="str">
        <f t="shared" ref="N3:N50" si="5">IF(($D3="D"),$F3*$G3,"")</f>
        <v/>
      </c>
      <c r="O3" s="30" t="str">
        <f t="shared" ref="O3:O50" si="6">IF(($D3="E"),$F3*$G3,"")</f>
        <v/>
      </c>
      <c r="P3" s="30">
        <f t="shared" ref="P3:P50" si="7">IF(($D3="F"),$F3*$G3,"")</f>
        <v>0</v>
      </c>
      <c r="Q3" s="30" t="str">
        <f t="shared" ref="Q3:Q50" si="8">IF(($D3="G"),$F3*$G3,"")</f>
        <v/>
      </c>
      <c r="R3" s="30" t="str">
        <f t="shared" ref="R3:R50" si="9">IF(($D3="H"),$F3*$G3,"")</f>
        <v/>
      </c>
      <c r="S3" s="30" t="str">
        <f t="shared" ref="S3:S50" si="10">IF(($D3="I"),$F3*$G3,"")</f>
        <v/>
      </c>
      <c r="T3" s="30" t="str">
        <f t="shared" ref="T3:T50" si="11">IF(($D3="K"),$F3*$G3,"")</f>
        <v/>
      </c>
      <c r="U3" s="30" t="str">
        <f t="shared" ref="U3:U50" si="12">IF(($D3="U"),$F3*$G3,"")</f>
        <v/>
      </c>
      <c r="V3" s="30" t="str">
        <f t="shared" ref="V3:V50" si="13">IF(($D3="SPH"),$F3*$G3,"")</f>
        <v/>
      </c>
      <c r="W3" s="30" t="str">
        <f t="shared" ref="W3:W50" si="14">IF(($D3="TH"),$F3*$G3,"")</f>
        <v/>
      </c>
      <c r="X3" s="30" t="str">
        <f t="shared" ref="X3:X50" si="15">IF(($D3="Z"),$F3*$G3,"")</f>
        <v/>
      </c>
    </row>
    <row r="4" spans="1:25" ht="21" customHeight="1" x14ac:dyDescent="0.25">
      <c r="A4" s="37" t="s">
        <v>42</v>
      </c>
      <c r="B4" s="41">
        <v>3</v>
      </c>
      <c r="C4" s="39" t="s">
        <v>46</v>
      </c>
      <c r="D4" s="8" t="s">
        <v>112</v>
      </c>
      <c r="E4" s="44" t="s">
        <v>66</v>
      </c>
      <c r="F4" s="38">
        <v>36.57</v>
      </c>
      <c r="G4" s="55">
        <v>250</v>
      </c>
      <c r="H4" s="7">
        <f t="shared" si="1"/>
        <v>9142.5</v>
      </c>
      <c r="I4" s="63">
        <v>0</v>
      </c>
      <c r="J4" s="12">
        <f t="shared" si="2"/>
        <v>0</v>
      </c>
      <c r="K4" s="12">
        <f t="shared" si="3"/>
        <v>0</v>
      </c>
      <c r="L4" s="64">
        <v>0</v>
      </c>
      <c r="M4" s="14">
        <f t="shared" si="4"/>
        <v>0</v>
      </c>
      <c r="N4" s="30" t="str">
        <f t="shared" si="5"/>
        <v/>
      </c>
      <c r="O4" s="30" t="str">
        <f t="shared" si="6"/>
        <v/>
      </c>
      <c r="P4" s="30">
        <f t="shared" si="7"/>
        <v>9142.5</v>
      </c>
      <c r="Q4" s="30" t="str">
        <f t="shared" si="8"/>
        <v/>
      </c>
      <c r="R4" s="30" t="str">
        <f t="shared" si="9"/>
        <v/>
      </c>
      <c r="S4" s="30" t="str">
        <f t="shared" si="10"/>
        <v/>
      </c>
      <c r="T4" s="30" t="str">
        <f t="shared" si="11"/>
        <v/>
      </c>
      <c r="U4" s="30" t="str">
        <f t="shared" si="12"/>
        <v/>
      </c>
      <c r="V4" s="30" t="str">
        <f t="shared" si="13"/>
        <v/>
      </c>
      <c r="W4" s="30" t="str">
        <f t="shared" si="14"/>
        <v/>
      </c>
      <c r="X4" s="30" t="str">
        <f t="shared" si="15"/>
        <v/>
      </c>
    </row>
    <row r="5" spans="1:25" ht="21" customHeight="1" x14ac:dyDescent="0.25">
      <c r="A5" s="37" t="s">
        <v>42</v>
      </c>
      <c r="B5" s="41"/>
      <c r="C5" s="39" t="s">
        <v>47</v>
      </c>
      <c r="D5" s="8" t="s">
        <v>112</v>
      </c>
      <c r="E5" s="44" t="s">
        <v>17</v>
      </c>
      <c r="F5" s="38">
        <v>16.11</v>
      </c>
      <c r="G5" s="55">
        <v>250</v>
      </c>
      <c r="H5" s="7">
        <f t="shared" si="1"/>
        <v>4027.5</v>
      </c>
      <c r="I5" s="63">
        <v>0</v>
      </c>
      <c r="J5" s="12">
        <f t="shared" si="2"/>
        <v>0</v>
      </c>
      <c r="K5" s="12">
        <f t="shared" si="3"/>
        <v>0</v>
      </c>
      <c r="L5" s="64">
        <v>0</v>
      </c>
      <c r="M5" s="14">
        <f t="shared" si="4"/>
        <v>0</v>
      </c>
      <c r="N5" s="30" t="str">
        <f t="shared" si="5"/>
        <v/>
      </c>
      <c r="O5" s="30" t="str">
        <f t="shared" si="6"/>
        <v/>
      </c>
      <c r="P5" s="30">
        <f t="shared" si="7"/>
        <v>4027.5</v>
      </c>
      <c r="Q5" s="30" t="str">
        <f t="shared" si="8"/>
        <v/>
      </c>
      <c r="R5" s="30" t="str">
        <f t="shared" si="9"/>
        <v/>
      </c>
      <c r="S5" s="30" t="str">
        <f t="shared" si="10"/>
        <v/>
      </c>
      <c r="T5" s="30" t="str">
        <f t="shared" si="11"/>
        <v/>
      </c>
      <c r="U5" s="30" t="str">
        <f t="shared" si="12"/>
        <v/>
      </c>
      <c r="V5" s="30" t="str">
        <f t="shared" si="13"/>
        <v/>
      </c>
      <c r="W5" s="30" t="str">
        <f t="shared" si="14"/>
        <v/>
      </c>
      <c r="X5" s="30" t="str">
        <f t="shared" si="15"/>
        <v/>
      </c>
    </row>
    <row r="6" spans="1:25" ht="21" customHeight="1" x14ac:dyDescent="0.25">
      <c r="A6" s="37" t="s">
        <v>42</v>
      </c>
      <c r="B6" s="41"/>
      <c r="C6" s="39" t="s">
        <v>22</v>
      </c>
      <c r="D6" s="8" t="s">
        <v>24</v>
      </c>
      <c r="E6" s="44" t="s">
        <v>17</v>
      </c>
      <c r="F6" s="38">
        <v>23.18</v>
      </c>
      <c r="G6" s="55">
        <v>250</v>
      </c>
      <c r="H6" s="7">
        <f t="shared" si="1"/>
        <v>5795</v>
      </c>
      <c r="I6" s="63">
        <v>0</v>
      </c>
      <c r="J6" s="12">
        <f t="shared" si="2"/>
        <v>0</v>
      </c>
      <c r="K6" s="12">
        <f t="shared" si="3"/>
        <v>0</v>
      </c>
      <c r="L6" s="64">
        <v>0</v>
      </c>
      <c r="M6" s="14">
        <f t="shared" si="4"/>
        <v>0</v>
      </c>
      <c r="N6" s="30" t="str">
        <f t="shared" si="5"/>
        <v/>
      </c>
      <c r="O6" s="30" t="str">
        <f t="shared" si="6"/>
        <v/>
      </c>
      <c r="P6" s="30" t="str">
        <f t="shared" si="7"/>
        <v/>
      </c>
      <c r="Q6" s="30" t="str">
        <f t="shared" si="8"/>
        <v/>
      </c>
      <c r="R6" s="30" t="str">
        <f t="shared" si="9"/>
        <v/>
      </c>
      <c r="S6" s="30" t="str">
        <f t="shared" si="10"/>
        <v/>
      </c>
      <c r="T6" s="30" t="str">
        <f t="shared" si="11"/>
        <v/>
      </c>
      <c r="U6" s="30" t="str">
        <f t="shared" si="12"/>
        <v/>
      </c>
      <c r="V6" s="30" t="str">
        <f t="shared" si="13"/>
        <v/>
      </c>
      <c r="W6" s="30" t="str">
        <f t="shared" si="14"/>
        <v/>
      </c>
      <c r="X6" s="30" t="str">
        <f t="shared" si="15"/>
        <v/>
      </c>
    </row>
    <row r="7" spans="1:25" ht="21" customHeight="1" x14ac:dyDescent="0.25">
      <c r="A7" s="37" t="s">
        <v>42</v>
      </c>
      <c r="B7" s="42">
        <v>4</v>
      </c>
      <c r="C7" s="39" t="s">
        <v>48</v>
      </c>
      <c r="D7" s="8" t="s">
        <v>159</v>
      </c>
      <c r="E7" s="44" t="s">
        <v>20</v>
      </c>
      <c r="F7" s="38">
        <v>64.48</v>
      </c>
      <c r="G7" s="55">
        <v>250</v>
      </c>
      <c r="H7" s="7">
        <f t="shared" si="1"/>
        <v>16120.000000000002</v>
      </c>
      <c r="I7" s="63">
        <v>0</v>
      </c>
      <c r="J7" s="12">
        <f t="shared" si="2"/>
        <v>0</v>
      </c>
      <c r="K7" s="12">
        <f t="shared" si="3"/>
        <v>0</v>
      </c>
      <c r="L7" s="64">
        <v>0</v>
      </c>
      <c r="M7" s="14">
        <f t="shared" si="4"/>
        <v>0</v>
      </c>
      <c r="N7" s="30" t="str">
        <f t="shared" si="5"/>
        <v/>
      </c>
      <c r="O7" s="30" t="str">
        <f t="shared" si="6"/>
        <v/>
      </c>
      <c r="P7" s="30" t="str">
        <f t="shared" si="7"/>
        <v/>
      </c>
      <c r="Q7" s="30" t="str">
        <f t="shared" si="8"/>
        <v/>
      </c>
      <c r="R7" s="30" t="str">
        <f t="shared" si="9"/>
        <v/>
      </c>
      <c r="S7" s="30" t="str">
        <f t="shared" si="10"/>
        <v/>
      </c>
      <c r="T7" s="30">
        <f t="shared" si="11"/>
        <v>16120.000000000002</v>
      </c>
      <c r="U7" s="30" t="str">
        <f t="shared" si="12"/>
        <v/>
      </c>
      <c r="V7" s="30" t="str">
        <f t="shared" si="13"/>
        <v/>
      </c>
      <c r="W7" s="30" t="str">
        <f t="shared" si="14"/>
        <v/>
      </c>
      <c r="X7" s="30" t="str">
        <f t="shared" si="15"/>
        <v/>
      </c>
    </row>
    <row r="8" spans="1:25" ht="21" customHeight="1" x14ac:dyDescent="0.25">
      <c r="A8" s="37" t="s">
        <v>42</v>
      </c>
      <c r="B8" s="42">
        <v>1</v>
      </c>
      <c r="C8" s="39" t="s">
        <v>48</v>
      </c>
      <c r="D8" s="8" t="s">
        <v>159</v>
      </c>
      <c r="E8" s="44" t="s">
        <v>66</v>
      </c>
      <c r="F8" s="38">
        <v>68.099999999999994</v>
      </c>
      <c r="G8" s="55">
        <v>250</v>
      </c>
      <c r="H8" s="7">
        <f t="shared" si="1"/>
        <v>17025</v>
      </c>
      <c r="I8" s="63">
        <v>0</v>
      </c>
      <c r="J8" s="12">
        <f t="shared" si="2"/>
        <v>0</v>
      </c>
      <c r="K8" s="12">
        <f t="shared" si="3"/>
        <v>0</v>
      </c>
      <c r="L8" s="64">
        <v>0</v>
      </c>
      <c r="M8" s="14">
        <f t="shared" si="4"/>
        <v>0</v>
      </c>
      <c r="N8" s="30" t="str">
        <f t="shared" si="5"/>
        <v/>
      </c>
      <c r="O8" s="30" t="str">
        <f t="shared" si="6"/>
        <v/>
      </c>
      <c r="P8" s="30" t="str">
        <f t="shared" si="7"/>
        <v/>
      </c>
      <c r="Q8" s="30" t="str">
        <f t="shared" si="8"/>
        <v/>
      </c>
      <c r="R8" s="30" t="str">
        <f t="shared" si="9"/>
        <v/>
      </c>
      <c r="S8" s="30" t="str">
        <f t="shared" si="10"/>
        <v/>
      </c>
      <c r="T8" s="30">
        <f t="shared" si="11"/>
        <v>17025</v>
      </c>
      <c r="U8" s="30" t="str">
        <f t="shared" si="12"/>
        <v/>
      </c>
      <c r="V8" s="30" t="str">
        <f t="shared" si="13"/>
        <v/>
      </c>
      <c r="W8" s="30" t="str">
        <f t="shared" si="14"/>
        <v/>
      </c>
      <c r="X8" s="30" t="str">
        <f t="shared" si="15"/>
        <v/>
      </c>
    </row>
    <row r="9" spans="1:25" ht="21" customHeight="1" x14ac:dyDescent="0.25">
      <c r="A9" s="37" t="s">
        <v>42</v>
      </c>
      <c r="B9" s="42"/>
      <c r="C9" s="39" t="s">
        <v>49</v>
      </c>
      <c r="D9" s="8" t="s">
        <v>155</v>
      </c>
      <c r="E9" s="44" t="s">
        <v>16</v>
      </c>
      <c r="F9" s="38">
        <v>9.2799999999999994</v>
      </c>
      <c r="G9" s="55">
        <v>250</v>
      </c>
      <c r="H9" s="7">
        <f t="shared" si="1"/>
        <v>2320</v>
      </c>
      <c r="I9" s="63">
        <v>0</v>
      </c>
      <c r="J9" s="12">
        <f t="shared" si="2"/>
        <v>0</v>
      </c>
      <c r="K9" s="12">
        <f t="shared" si="3"/>
        <v>0</v>
      </c>
      <c r="L9" s="64">
        <v>0</v>
      </c>
      <c r="M9" s="14">
        <f t="shared" si="4"/>
        <v>0</v>
      </c>
      <c r="N9" s="30" t="str">
        <f t="shared" si="5"/>
        <v/>
      </c>
      <c r="O9" s="30" t="str">
        <f t="shared" si="6"/>
        <v/>
      </c>
      <c r="P9" s="30" t="str">
        <f t="shared" si="7"/>
        <v/>
      </c>
      <c r="Q9" s="30" t="str">
        <f t="shared" si="8"/>
        <v/>
      </c>
      <c r="R9" s="30" t="str">
        <f t="shared" si="9"/>
        <v/>
      </c>
      <c r="S9" s="30" t="str">
        <f t="shared" si="10"/>
        <v/>
      </c>
      <c r="T9" s="30" t="str">
        <f t="shared" si="11"/>
        <v/>
      </c>
      <c r="U9" s="30" t="str">
        <f t="shared" si="12"/>
        <v/>
      </c>
      <c r="V9" s="30" t="str">
        <f t="shared" si="13"/>
        <v/>
      </c>
      <c r="W9" s="30" t="str">
        <f t="shared" si="14"/>
        <v/>
      </c>
      <c r="X9" s="30" t="str">
        <f t="shared" si="15"/>
        <v/>
      </c>
    </row>
    <row r="10" spans="1:25" ht="21" customHeight="1" x14ac:dyDescent="0.25">
      <c r="A10" s="37" t="s">
        <v>42</v>
      </c>
      <c r="B10" s="42">
        <v>5</v>
      </c>
      <c r="C10" s="39" t="s">
        <v>50</v>
      </c>
      <c r="D10" s="8" t="s">
        <v>156</v>
      </c>
      <c r="E10" s="44" t="s">
        <v>16</v>
      </c>
      <c r="F10" s="46">
        <v>21.01</v>
      </c>
      <c r="G10" s="55"/>
      <c r="H10" s="52"/>
      <c r="I10" s="49"/>
      <c r="J10" s="55"/>
      <c r="K10" s="55"/>
      <c r="L10" s="50"/>
      <c r="M10" s="67"/>
      <c r="N10" s="30" t="str">
        <f t="shared" si="5"/>
        <v/>
      </c>
      <c r="O10" s="30" t="str">
        <f t="shared" si="6"/>
        <v/>
      </c>
      <c r="P10" s="30" t="str">
        <f t="shared" si="7"/>
        <v/>
      </c>
      <c r="Q10" s="30" t="str">
        <f t="shared" si="8"/>
        <v/>
      </c>
      <c r="R10" s="30" t="str">
        <f t="shared" si="9"/>
        <v/>
      </c>
      <c r="S10" s="30" t="str">
        <f t="shared" si="10"/>
        <v/>
      </c>
      <c r="T10" s="30" t="str">
        <f t="shared" si="11"/>
        <v/>
      </c>
      <c r="U10" s="30" t="str">
        <f t="shared" si="12"/>
        <v/>
      </c>
      <c r="V10" s="30" t="str">
        <f t="shared" si="13"/>
        <v/>
      </c>
      <c r="W10" s="30" t="str">
        <f t="shared" si="14"/>
        <v/>
      </c>
      <c r="X10" s="30" t="str">
        <f t="shared" si="15"/>
        <v/>
      </c>
    </row>
    <row r="11" spans="1:25" ht="21" customHeight="1" x14ac:dyDescent="0.25">
      <c r="A11" s="37" t="s">
        <v>42</v>
      </c>
      <c r="B11" s="42">
        <v>6</v>
      </c>
      <c r="C11" s="39" t="s">
        <v>51</v>
      </c>
      <c r="D11" s="8" t="s">
        <v>156</v>
      </c>
      <c r="E11" s="44" t="s">
        <v>16</v>
      </c>
      <c r="F11" s="38">
        <v>18.899999999999999</v>
      </c>
      <c r="G11" s="55"/>
      <c r="H11" s="52"/>
      <c r="I11" s="49"/>
      <c r="J11" s="55"/>
      <c r="K11" s="55"/>
      <c r="L11" s="50"/>
      <c r="M11" s="67"/>
      <c r="N11" s="30" t="str">
        <f t="shared" si="5"/>
        <v/>
      </c>
      <c r="O11" s="30" t="str">
        <f t="shared" si="6"/>
        <v/>
      </c>
      <c r="P11" s="30" t="str">
        <f t="shared" si="7"/>
        <v/>
      </c>
      <c r="Q11" s="30" t="str">
        <f t="shared" si="8"/>
        <v/>
      </c>
      <c r="R11" s="30" t="str">
        <f t="shared" si="9"/>
        <v/>
      </c>
      <c r="S11" s="30" t="str">
        <f t="shared" si="10"/>
        <v/>
      </c>
      <c r="T11" s="30" t="str">
        <f t="shared" si="11"/>
        <v/>
      </c>
      <c r="U11" s="30" t="str">
        <f t="shared" si="12"/>
        <v/>
      </c>
      <c r="V11" s="30" t="str">
        <f t="shared" si="13"/>
        <v/>
      </c>
      <c r="W11" s="30" t="str">
        <f t="shared" si="14"/>
        <v/>
      </c>
      <c r="X11" s="30" t="str">
        <f t="shared" si="15"/>
        <v/>
      </c>
    </row>
    <row r="12" spans="1:25" ht="21" customHeight="1" x14ac:dyDescent="0.25">
      <c r="A12" s="37" t="s">
        <v>42</v>
      </c>
      <c r="B12" s="42">
        <v>7</v>
      </c>
      <c r="C12" s="39" t="s">
        <v>52</v>
      </c>
      <c r="D12" s="8" t="s">
        <v>156</v>
      </c>
      <c r="E12" s="44" t="s">
        <v>16</v>
      </c>
      <c r="F12" s="38">
        <v>16.29</v>
      </c>
      <c r="G12" s="55"/>
      <c r="H12" s="52"/>
      <c r="I12" s="49"/>
      <c r="J12" s="55"/>
      <c r="K12" s="55"/>
      <c r="L12" s="50"/>
      <c r="M12" s="67"/>
      <c r="N12" s="30" t="str">
        <f t="shared" si="5"/>
        <v/>
      </c>
      <c r="O12" s="30" t="str">
        <f t="shared" si="6"/>
        <v/>
      </c>
      <c r="P12" s="30" t="str">
        <f t="shared" si="7"/>
        <v/>
      </c>
      <c r="Q12" s="30" t="str">
        <f t="shared" si="8"/>
        <v/>
      </c>
      <c r="R12" s="30" t="str">
        <f t="shared" si="9"/>
        <v/>
      </c>
      <c r="S12" s="30" t="str">
        <f t="shared" si="10"/>
        <v/>
      </c>
      <c r="T12" s="30" t="str">
        <f t="shared" si="11"/>
        <v/>
      </c>
      <c r="U12" s="30" t="str">
        <f t="shared" si="12"/>
        <v/>
      </c>
      <c r="V12" s="30" t="str">
        <f t="shared" si="13"/>
        <v/>
      </c>
      <c r="W12" s="30" t="str">
        <f t="shared" si="14"/>
        <v/>
      </c>
      <c r="X12" s="30" t="str">
        <f t="shared" si="15"/>
        <v/>
      </c>
    </row>
    <row r="13" spans="1:25" ht="21" customHeight="1" x14ac:dyDescent="0.25">
      <c r="A13" s="37" t="s">
        <v>42</v>
      </c>
      <c r="B13" s="42"/>
      <c r="C13" s="39" t="s">
        <v>49</v>
      </c>
      <c r="D13" s="8" t="s">
        <v>155</v>
      </c>
      <c r="E13" s="44" t="s">
        <v>16</v>
      </c>
      <c r="F13" s="38">
        <v>8</v>
      </c>
      <c r="G13" s="55">
        <v>50</v>
      </c>
      <c r="H13" s="7">
        <f t="shared" si="1"/>
        <v>400</v>
      </c>
      <c r="I13" s="63">
        <v>0</v>
      </c>
      <c r="J13" s="12">
        <f t="shared" si="2"/>
        <v>0</v>
      </c>
      <c r="K13" s="12">
        <f t="shared" si="3"/>
        <v>0</v>
      </c>
      <c r="L13" s="64">
        <v>0</v>
      </c>
      <c r="M13" s="14">
        <f t="shared" si="4"/>
        <v>0</v>
      </c>
      <c r="N13" s="30" t="str">
        <f t="shared" si="5"/>
        <v/>
      </c>
      <c r="O13" s="30" t="str">
        <f t="shared" si="6"/>
        <v/>
      </c>
      <c r="P13" s="30" t="str">
        <f t="shared" si="7"/>
        <v/>
      </c>
      <c r="Q13" s="30" t="str">
        <f t="shared" si="8"/>
        <v/>
      </c>
      <c r="R13" s="30" t="str">
        <f t="shared" si="9"/>
        <v/>
      </c>
      <c r="S13" s="30" t="str">
        <f t="shared" si="10"/>
        <v/>
      </c>
      <c r="T13" s="30" t="str">
        <f t="shared" si="11"/>
        <v/>
      </c>
      <c r="U13" s="30" t="str">
        <f t="shared" si="12"/>
        <v/>
      </c>
      <c r="V13" s="30" t="str">
        <f t="shared" si="13"/>
        <v/>
      </c>
      <c r="W13" s="30" t="str">
        <f t="shared" si="14"/>
        <v/>
      </c>
      <c r="X13" s="30" t="str">
        <f t="shared" si="15"/>
        <v/>
      </c>
    </row>
    <row r="14" spans="1:25" ht="21" customHeight="1" x14ac:dyDescent="0.25">
      <c r="A14" s="37" t="s">
        <v>21</v>
      </c>
      <c r="B14" s="42">
        <v>17</v>
      </c>
      <c r="C14" s="39" t="s">
        <v>53</v>
      </c>
      <c r="D14" s="8" t="s">
        <v>43</v>
      </c>
      <c r="E14" s="44" t="s">
        <v>66</v>
      </c>
      <c r="F14" s="47">
        <v>6.81</v>
      </c>
      <c r="G14" s="55">
        <v>250</v>
      </c>
      <c r="H14" s="7">
        <f t="shared" si="1"/>
        <v>1702.5</v>
      </c>
      <c r="I14" s="63">
        <v>0</v>
      </c>
      <c r="J14" s="12">
        <f t="shared" si="2"/>
        <v>0</v>
      </c>
      <c r="K14" s="12">
        <f t="shared" si="3"/>
        <v>0</v>
      </c>
      <c r="L14" s="64">
        <v>0</v>
      </c>
      <c r="M14" s="14">
        <f t="shared" si="4"/>
        <v>0</v>
      </c>
      <c r="N14" s="30" t="str">
        <f t="shared" si="5"/>
        <v/>
      </c>
      <c r="O14" s="30" t="str">
        <f t="shared" si="6"/>
        <v/>
      </c>
      <c r="P14" s="30" t="str">
        <f t="shared" si="7"/>
        <v/>
      </c>
      <c r="Q14" s="30" t="str">
        <f t="shared" si="8"/>
        <v/>
      </c>
      <c r="R14" s="30" t="str">
        <f t="shared" si="9"/>
        <v/>
      </c>
      <c r="S14" s="30" t="str">
        <f t="shared" si="10"/>
        <v/>
      </c>
      <c r="T14" s="30" t="str">
        <f t="shared" si="11"/>
        <v/>
      </c>
      <c r="U14" s="30" t="str">
        <f t="shared" si="12"/>
        <v/>
      </c>
      <c r="V14" s="30" t="str">
        <f t="shared" si="13"/>
        <v/>
      </c>
      <c r="W14" s="30" t="str">
        <f t="shared" si="14"/>
        <v/>
      </c>
      <c r="X14" s="30" t="str">
        <f t="shared" si="15"/>
        <v/>
      </c>
    </row>
    <row r="15" spans="1:25" ht="21" customHeight="1" x14ac:dyDescent="0.25">
      <c r="A15" s="37" t="s">
        <v>21</v>
      </c>
      <c r="B15" s="42"/>
      <c r="C15" s="39" t="s">
        <v>18</v>
      </c>
      <c r="D15" s="8" t="s">
        <v>25</v>
      </c>
      <c r="E15" s="44" t="s">
        <v>17</v>
      </c>
      <c r="F15" s="47">
        <v>8.35</v>
      </c>
      <c r="G15" s="55">
        <v>250</v>
      </c>
      <c r="H15" s="7">
        <f t="shared" si="1"/>
        <v>2087.5</v>
      </c>
      <c r="I15" s="63">
        <v>0</v>
      </c>
      <c r="J15" s="12">
        <f t="shared" si="2"/>
        <v>0</v>
      </c>
      <c r="K15" s="12">
        <f t="shared" si="3"/>
        <v>0</v>
      </c>
      <c r="L15" s="64">
        <v>0</v>
      </c>
      <c r="M15" s="14">
        <f t="shared" si="4"/>
        <v>0</v>
      </c>
      <c r="N15" s="30" t="str">
        <f t="shared" si="5"/>
        <v/>
      </c>
      <c r="O15" s="30" t="str">
        <f t="shared" si="6"/>
        <v/>
      </c>
      <c r="P15" s="30" t="str">
        <f t="shared" si="7"/>
        <v/>
      </c>
      <c r="Q15" s="30" t="str">
        <f t="shared" si="8"/>
        <v/>
      </c>
      <c r="R15" s="30" t="str">
        <f t="shared" si="9"/>
        <v/>
      </c>
      <c r="S15" s="30" t="str">
        <f t="shared" si="10"/>
        <v/>
      </c>
      <c r="T15" s="30" t="str">
        <f t="shared" si="11"/>
        <v/>
      </c>
      <c r="U15" s="30" t="str">
        <f t="shared" si="12"/>
        <v/>
      </c>
      <c r="V15" s="30" t="str">
        <f t="shared" si="13"/>
        <v/>
      </c>
      <c r="W15" s="30" t="str">
        <f t="shared" si="14"/>
        <v/>
      </c>
      <c r="X15" s="30" t="str">
        <f t="shared" si="15"/>
        <v/>
      </c>
    </row>
    <row r="16" spans="1:25" ht="21" customHeight="1" x14ac:dyDescent="0.25">
      <c r="A16" s="37" t="s">
        <v>21</v>
      </c>
      <c r="B16" s="42"/>
      <c r="C16" s="39" t="s">
        <v>19</v>
      </c>
      <c r="D16" s="8" t="s">
        <v>25</v>
      </c>
      <c r="E16" s="44" t="s">
        <v>17</v>
      </c>
      <c r="F16" s="47">
        <v>6.68</v>
      </c>
      <c r="G16" s="55">
        <v>250</v>
      </c>
      <c r="H16" s="7">
        <f t="shared" si="1"/>
        <v>1670</v>
      </c>
      <c r="I16" s="63">
        <v>0</v>
      </c>
      <c r="J16" s="12">
        <f t="shared" si="2"/>
        <v>0</v>
      </c>
      <c r="K16" s="12">
        <f t="shared" si="3"/>
        <v>0</v>
      </c>
      <c r="L16" s="64">
        <v>0</v>
      </c>
      <c r="M16" s="14">
        <f t="shared" si="4"/>
        <v>0</v>
      </c>
      <c r="N16" s="30" t="str">
        <f t="shared" si="5"/>
        <v/>
      </c>
      <c r="O16" s="30" t="str">
        <f t="shared" si="6"/>
        <v/>
      </c>
      <c r="P16" s="30" t="str">
        <f t="shared" si="7"/>
        <v/>
      </c>
      <c r="Q16" s="30" t="str">
        <f t="shared" si="8"/>
        <v/>
      </c>
      <c r="R16" s="30" t="str">
        <f t="shared" si="9"/>
        <v/>
      </c>
      <c r="S16" s="30" t="str">
        <f t="shared" si="10"/>
        <v/>
      </c>
      <c r="T16" s="30" t="str">
        <f t="shared" si="11"/>
        <v/>
      </c>
      <c r="U16" s="30" t="str">
        <f t="shared" si="12"/>
        <v/>
      </c>
      <c r="V16" s="30" t="str">
        <f t="shared" si="13"/>
        <v/>
      </c>
      <c r="W16" s="30" t="str">
        <f t="shared" si="14"/>
        <v/>
      </c>
      <c r="X16" s="30" t="str">
        <f t="shared" si="15"/>
        <v/>
      </c>
    </row>
    <row r="17" spans="1:24" ht="21" customHeight="1" x14ac:dyDescent="0.25">
      <c r="A17" s="37" t="s">
        <v>21</v>
      </c>
      <c r="B17" s="51"/>
      <c r="C17" s="39" t="s">
        <v>22</v>
      </c>
      <c r="D17" s="8" t="s">
        <v>24</v>
      </c>
      <c r="E17" s="44" t="s">
        <v>17</v>
      </c>
      <c r="F17" s="47">
        <v>71</v>
      </c>
      <c r="G17" s="55">
        <v>250</v>
      </c>
      <c r="H17" s="7">
        <f t="shared" si="1"/>
        <v>17750</v>
      </c>
      <c r="I17" s="63">
        <v>0</v>
      </c>
      <c r="J17" s="12">
        <f t="shared" si="2"/>
        <v>0</v>
      </c>
      <c r="K17" s="12">
        <f t="shared" si="3"/>
        <v>0</v>
      </c>
      <c r="L17" s="64">
        <v>0</v>
      </c>
      <c r="M17" s="14">
        <f t="shared" si="4"/>
        <v>0</v>
      </c>
      <c r="N17" s="30" t="str">
        <f t="shared" si="5"/>
        <v/>
      </c>
      <c r="O17" s="30" t="str">
        <f t="shared" si="6"/>
        <v/>
      </c>
      <c r="P17" s="30" t="str">
        <f t="shared" si="7"/>
        <v/>
      </c>
      <c r="Q17" s="30" t="str">
        <f t="shared" si="8"/>
        <v/>
      </c>
      <c r="R17" s="30" t="str">
        <f t="shared" si="9"/>
        <v/>
      </c>
      <c r="S17" s="30" t="str">
        <f t="shared" si="10"/>
        <v/>
      </c>
      <c r="T17" s="30" t="str">
        <f t="shared" si="11"/>
        <v/>
      </c>
      <c r="U17" s="30" t="str">
        <f t="shared" si="12"/>
        <v/>
      </c>
      <c r="V17" s="30" t="str">
        <f t="shared" si="13"/>
        <v/>
      </c>
      <c r="W17" s="30" t="str">
        <f t="shared" si="14"/>
        <v/>
      </c>
      <c r="X17" s="30" t="str">
        <f t="shared" si="15"/>
        <v/>
      </c>
    </row>
    <row r="18" spans="1:24" ht="21" customHeight="1" x14ac:dyDescent="0.25">
      <c r="A18" s="37" t="s">
        <v>21</v>
      </c>
      <c r="B18" s="51"/>
      <c r="C18" s="39" t="s">
        <v>54</v>
      </c>
      <c r="D18" s="8" t="s">
        <v>155</v>
      </c>
      <c r="E18" s="44" t="s">
        <v>17</v>
      </c>
      <c r="F18" s="47">
        <v>14.38</v>
      </c>
      <c r="G18" s="55">
        <v>250</v>
      </c>
      <c r="H18" s="7">
        <f t="shared" si="1"/>
        <v>3595</v>
      </c>
      <c r="I18" s="63">
        <v>0</v>
      </c>
      <c r="J18" s="12">
        <f t="shared" si="2"/>
        <v>0</v>
      </c>
      <c r="K18" s="12">
        <f t="shared" si="3"/>
        <v>0</v>
      </c>
      <c r="L18" s="64">
        <v>0</v>
      </c>
      <c r="M18" s="14">
        <f t="shared" si="4"/>
        <v>0</v>
      </c>
      <c r="N18" s="30" t="str">
        <f t="shared" si="5"/>
        <v/>
      </c>
      <c r="O18" s="30" t="str">
        <f t="shared" si="6"/>
        <v/>
      </c>
      <c r="P18" s="30" t="str">
        <f t="shared" si="7"/>
        <v/>
      </c>
      <c r="Q18" s="30" t="str">
        <f t="shared" si="8"/>
        <v/>
      </c>
      <c r="R18" s="30" t="str">
        <f t="shared" si="9"/>
        <v/>
      </c>
      <c r="S18" s="30" t="str">
        <f t="shared" si="10"/>
        <v/>
      </c>
      <c r="T18" s="30" t="str">
        <f t="shared" si="11"/>
        <v/>
      </c>
      <c r="U18" s="30" t="str">
        <f t="shared" si="12"/>
        <v/>
      </c>
      <c r="V18" s="30" t="str">
        <f t="shared" si="13"/>
        <v/>
      </c>
      <c r="W18" s="30" t="str">
        <f t="shared" si="14"/>
        <v/>
      </c>
      <c r="X18" s="30" t="str">
        <f t="shared" si="15"/>
        <v/>
      </c>
    </row>
    <row r="19" spans="1:24" ht="21" customHeight="1" x14ac:dyDescent="0.25">
      <c r="A19" s="37" t="s">
        <v>21</v>
      </c>
      <c r="B19" s="51"/>
      <c r="C19" s="39" t="s">
        <v>54</v>
      </c>
      <c r="D19" s="8" t="s">
        <v>155</v>
      </c>
      <c r="E19" s="44" t="s">
        <v>17</v>
      </c>
      <c r="F19" s="47">
        <v>66.91</v>
      </c>
      <c r="G19" s="55">
        <v>250</v>
      </c>
      <c r="H19" s="7">
        <f t="shared" si="1"/>
        <v>16727.5</v>
      </c>
      <c r="I19" s="63">
        <v>0</v>
      </c>
      <c r="J19" s="12">
        <f t="shared" si="2"/>
        <v>0</v>
      </c>
      <c r="K19" s="12">
        <f t="shared" si="3"/>
        <v>0</v>
      </c>
      <c r="L19" s="64">
        <v>0</v>
      </c>
      <c r="M19" s="14">
        <f t="shared" si="4"/>
        <v>0</v>
      </c>
      <c r="N19" s="30" t="str">
        <f t="shared" si="5"/>
        <v/>
      </c>
      <c r="O19" s="30" t="str">
        <f t="shared" si="6"/>
        <v/>
      </c>
      <c r="P19" s="30" t="str">
        <f t="shared" si="7"/>
        <v/>
      </c>
      <c r="Q19" s="30" t="str">
        <f t="shared" si="8"/>
        <v/>
      </c>
      <c r="R19" s="30" t="str">
        <f t="shared" si="9"/>
        <v/>
      </c>
      <c r="S19" s="30" t="str">
        <f t="shared" si="10"/>
        <v/>
      </c>
      <c r="T19" s="30" t="str">
        <f t="shared" si="11"/>
        <v/>
      </c>
      <c r="U19" s="30" t="str">
        <f t="shared" si="12"/>
        <v/>
      </c>
      <c r="V19" s="30" t="str">
        <f t="shared" si="13"/>
        <v/>
      </c>
      <c r="W19" s="30" t="str">
        <f t="shared" si="14"/>
        <v/>
      </c>
      <c r="X19" s="30" t="str">
        <f t="shared" si="15"/>
        <v/>
      </c>
    </row>
    <row r="20" spans="1:24" ht="21" customHeight="1" x14ac:dyDescent="0.25">
      <c r="A20" s="37" t="s">
        <v>21</v>
      </c>
      <c r="B20" s="51"/>
      <c r="C20" s="39" t="s">
        <v>160</v>
      </c>
      <c r="D20" s="8" t="s">
        <v>112</v>
      </c>
      <c r="E20" s="44" t="s">
        <v>66</v>
      </c>
      <c r="F20" s="47">
        <v>6.98</v>
      </c>
      <c r="G20" s="55">
        <v>50</v>
      </c>
      <c r="H20" s="7">
        <f t="shared" si="1"/>
        <v>349</v>
      </c>
      <c r="I20" s="63">
        <v>0</v>
      </c>
      <c r="J20" s="12">
        <f t="shared" si="2"/>
        <v>0</v>
      </c>
      <c r="K20" s="12">
        <f t="shared" si="3"/>
        <v>0</v>
      </c>
      <c r="L20" s="64">
        <v>0</v>
      </c>
      <c r="M20" s="14">
        <f t="shared" si="4"/>
        <v>0</v>
      </c>
      <c r="N20" s="30" t="str">
        <f t="shared" si="5"/>
        <v/>
      </c>
      <c r="O20" s="30" t="str">
        <f t="shared" si="6"/>
        <v/>
      </c>
      <c r="P20" s="30">
        <f t="shared" si="7"/>
        <v>349</v>
      </c>
      <c r="Q20" s="30" t="str">
        <f t="shared" si="8"/>
        <v/>
      </c>
      <c r="R20" s="30" t="str">
        <f t="shared" si="9"/>
        <v/>
      </c>
      <c r="S20" s="30" t="str">
        <f t="shared" si="10"/>
        <v/>
      </c>
      <c r="T20" s="30" t="str">
        <f t="shared" si="11"/>
        <v/>
      </c>
      <c r="U20" s="30" t="str">
        <f t="shared" si="12"/>
        <v/>
      </c>
      <c r="V20" s="30" t="str">
        <f t="shared" si="13"/>
        <v/>
      </c>
      <c r="W20" s="30" t="str">
        <f t="shared" si="14"/>
        <v/>
      </c>
      <c r="X20" s="30" t="str">
        <f t="shared" si="15"/>
        <v/>
      </c>
    </row>
    <row r="21" spans="1:24" ht="21" customHeight="1" x14ac:dyDescent="0.25">
      <c r="A21" s="37" t="s">
        <v>21</v>
      </c>
      <c r="B21" s="51">
        <v>6</v>
      </c>
      <c r="C21" s="39" t="s">
        <v>48</v>
      </c>
      <c r="D21" s="8" t="s">
        <v>159</v>
      </c>
      <c r="E21" s="44" t="s">
        <v>66</v>
      </c>
      <c r="F21" s="47">
        <v>77.06</v>
      </c>
      <c r="G21" s="55">
        <v>250</v>
      </c>
      <c r="H21" s="7">
        <f t="shared" si="1"/>
        <v>19265</v>
      </c>
      <c r="I21" s="63">
        <v>0</v>
      </c>
      <c r="J21" s="12">
        <f t="shared" si="2"/>
        <v>0</v>
      </c>
      <c r="K21" s="12">
        <f t="shared" si="3"/>
        <v>0</v>
      </c>
      <c r="L21" s="64">
        <v>0</v>
      </c>
      <c r="M21" s="14">
        <f t="shared" si="4"/>
        <v>0</v>
      </c>
      <c r="N21" s="30" t="str">
        <f t="shared" si="5"/>
        <v/>
      </c>
      <c r="O21" s="30" t="str">
        <f t="shared" si="6"/>
        <v/>
      </c>
      <c r="P21" s="30" t="str">
        <f t="shared" si="7"/>
        <v/>
      </c>
      <c r="Q21" s="30" t="str">
        <f t="shared" si="8"/>
        <v/>
      </c>
      <c r="R21" s="30" t="str">
        <f t="shared" si="9"/>
        <v/>
      </c>
      <c r="S21" s="30" t="str">
        <f t="shared" si="10"/>
        <v/>
      </c>
      <c r="T21" s="30">
        <f t="shared" si="11"/>
        <v>19265</v>
      </c>
      <c r="U21" s="30" t="str">
        <f t="shared" si="12"/>
        <v/>
      </c>
      <c r="V21" s="30" t="str">
        <f t="shared" si="13"/>
        <v/>
      </c>
      <c r="W21" s="30" t="str">
        <f t="shared" si="14"/>
        <v/>
      </c>
      <c r="X21" s="30" t="str">
        <f t="shared" si="15"/>
        <v/>
      </c>
    </row>
    <row r="22" spans="1:24" ht="21" customHeight="1" x14ac:dyDescent="0.25">
      <c r="A22" s="37" t="s">
        <v>21</v>
      </c>
      <c r="B22" s="51">
        <v>5</v>
      </c>
      <c r="C22" s="39" t="s">
        <v>55</v>
      </c>
      <c r="D22" s="8" t="s">
        <v>159</v>
      </c>
      <c r="E22" s="44" t="s">
        <v>66</v>
      </c>
      <c r="F22" s="47">
        <v>92.34</v>
      </c>
      <c r="G22" s="55">
        <v>250</v>
      </c>
      <c r="H22" s="7">
        <f t="shared" si="1"/>
        <v>23085</v>
      </c>
      <c r="I22" s="63">
        <v>0</v>
      </c>
      <c r="J22" s="12">
        <f t="shared" si="2"/>
        <v>0</v>
      </c>
      <c r="K22" s="12">
        <f t="shared" si="3"/>
        <v>0</v>
      </c>
      <c r="L22" s="64">
        <v>0</v>
      </c>
      <c r="M22" s="14">
        <f t="shared" si="4"/>
        <v>0</v>
      </c>
      <c r="N22" s="30" t="str">
        <f t="shared" si="5"/>
        <v/>
      </c>
      <c r="O22" s="30" t="str">
        <f t="shared" si="6"/>
        <v/>
      </c>
      <c r="P22" s="30" t="str">
        <f t="shared" si="7"/>
        <v/>
      </c>
      <c r="Q22" s="30" t="str">
        <f t="shared" si="8"/>
        <v/>
      </c>
      <c r="R22" s="30" t="str">
        <f t="shared" si="9"/>
        <v/>
      </c>
      <c r="S22" s="30" t="str">
        <f t="shared" si="10"/>
        <v/>
      </c>
      <c r="T22" s="30">
        <f t="shared" si="11"/>
        <v>23085</v>
      </c>
      <c r="U22" s="30" t="str">
        <f t="shared" si="12"/>
        <v/>
      </c>
      <c r="V22" s="30" t="str">
        <f t="shared" si="13"/>
        <v/>
      </c>
      <c r="W22" s="30" t="str">
        <f t="shared" si="14"/>
        <v/>
      </c>
      <c r="X22" s="30" t="str">
        <f t="shared" si="15"/>
        <v/>
      </c>
    </row>
    <row r="23" spans="1:24" ht="21" customHeight="1" x14ac:dyDescent="0.25">
      <c r="A23" s="37" t="s">
        <v>21</v>
      </c>
      <c r="B23" s="51" t="s">
        <v>56</v>
      </c>
      <c r="C23" s="39" t="s">
        <v>55</v>
      </c>
      <c r="D23" s="8" t="s">
        <v>159</v>
      </c>
      <c r="E23" s="44" t="s">
        <v>20</v>
      </c>
      <c r="F23" s="47">
        <v>55.29</v>
      </c>
      <c r="G23" s="55">
        <v>250</v>
      </c>
      <c r="H23" s="52">
        <f t="shared" si="1"/>
        <v>13822.5</v>
      </c>
      <c r="I23" s="63">
        <v>0</v>
      </c>
      <c r="J23" s="12">
        <f t="shared" si="2"/>
        <v>0</v>
      </c>
      <c r="K23" s="12">
        <f t="shared" si="3"/>
        <v>0</v>
      </c>
      <c r="L23" s="64">
        <v>0</v>
      </c>
      <c r="M23" s="14">
        <f t="shared" si="4"/>
        <v>0</v>
      </c>
      <c r="N23" s="30" t="str">
        <f t="shared" si="5"/>
        <v/>
      </c>
      <c r="O23" s="30" t="str">
        <f t="shared" si="6"/>
        <v/>
      </c>
      <c r="P23" s="30" t="str">
        <f t="shared" si="7"/>
        <v/>
      </c>
      <c r="Q23" s="30" t="str">
        <f t="shared" si="8"/>
        <v/>
      </c>
      <c r="R23" s="30" t="str">
        <f t="shared" si="9"/>
        <v/>
      </c>
      <c r="S23" s="30" t="str">
        <f t="shared" si="10"/>
        <v/>
      </c>
      <c r="T23" s="30">
        <f t="shared" si="11"/>
        <v>13822.5</v>
      </c>
      <c r="U23" s="30" t="str">
        <f t="shared" si="12"/>
        <v/>
      </c>
      <c r="V23" s="30" t="str">
        <f t="shared" si="13"/>
        <v/>
      </c>
      <c r="W23" s="30" t="str">
        <f t="shared" si="14"/>
        <v/>
      </c>
      <c r="X23" s="30" t="str">
        <f t="shared" si="15"/>
        <v/>
      </c>
    </row>
    <row r="24" spans="1:24" ht="21" customHeight="1" x14ac:dyDescent="0.25">
      <c r="A24" s="37" t="s">
        <v>21</v>
      </c>
      <c r="B24" s="51" t="s">
        <v>30</v>
      </c>
      <c r="C24" s="39" t="s">
        <v>48</v>
      </c>
      <c r="D24" s="8" t="s">
        <v>159</v>
      </c>
      <c r="E24" s="44" t="s">
        <v>20</v>
      </c>
      <c r="F24" s="47">
        <v>77.06</v>
      </c>
      <c r="G24" s="55">
        <v>250</v>
      </c>
      <c r="H24" s="7">
        <f t="shared" si="1"/>
        <v>19265</v>
      </c>
      <c r="I24" s="63">
        <v>0</v>
      </c>
      <c r="J24" s="12">
        <f t="shared" si="2"/>
        <v>0</v>
      </c>
      <c r="K24" s="12">
        <f t="shared" si="3"/>
        <v>0</v>
      </c>
      <c r="L24" s="64">
        <v>0</v>
      </c>
      <c r="M24" s="14">
        <f t="shared" si="4"/>
        <v>0</v>
      </c>
      <c r="N24" s="30" t="str">
        <f t="shared" si="5"/>
        <v/>
      </c>
      <c r="O24" s="30" t="str">
        <f t="shared" si="6"/>
        <v/>
      </c>
      <c r="P24" s="30" t="str">
        <f t="shared" si="7"/>
        <v/>
      </c>
      <c r="Q24" s="30" t="str">
        <f t="shared" si="8"/>
        <v/>
      </c>
      <c r="R24" s="30" t="str">
        <f t="shared" si="9"/>
        <v/>
      </c>
      <c r="S24" s="30" t="str">
        <f t="shared" si="10"/>
        <v/>
      </c>
      <c r="T24" s="30">
        <f t="shared" si="11"/>
        <v>19265</v>
      </c>
      <c r="U24" s="30" t="str">
        <f t="shared" si="12"/>
        <v/>
      </c>
      <c r="V24" s="30" t="str">
        <f t="shared" si="13"/>
        <v/>
      </c>
      <c r="W24" s="30" t="str">
        <f t="shared" si="14"/>
        <v/>
      </c>
      <c r="X24" s="30" t="str">
        <f t="shared" si="15"/>
        <v/>
      </c>
    </row>
    <row r="25" spans="1:24" ht="21" customHeight="1" x14ac:dyDescent="0.25">
      <c r="A25" s="37" t="s">
        <v>21</v>
      </c>
      <c r="B25" s="51" t="s">
        <v>31</v>
      </c>
      <c r="C25" s="39" t="s">
        <v>48</v>
      </c>
      <c r="D25" s="8" t="s">
        <v>159</v>
      </c>
      <c r="E25" s="44" t="s">
        <v>20</v>
      </c>
      <c r="F25" s="47">
        <v>77.06</v>
      </c>
      <c r="G25" s="55">
        <v>250</v>
      </c>
      <c r="H25" s="7">
        <f t="shared" si="1"/>
        <v>19265</v>
      </c>
      <c r="I25" s="63">
        <v>0</v>
      </c>
      <c r="J25" s="12">
        <f t="shared" si="2"/>
        <v>0</v>
      </c>
      <c r="K25" s="12">
        <f t="shared" si="3"/>
        <v>0</v>
      </c>
      <c r="L25" s="64">
        <v>0</v>
      </c>
      <c r="M25" s="14">
        <f t="shared" si="4"/>
        <v>0</v>
      </c>
      <c r="N25" s="30" t="str">
        <f t="shared" si="5"/>
        <v/>
      </c>
      <c r="O25" s="30" t="str">
        <f t="shared" si="6"/>
        <v/>
      </c>
      <c r="P25" s="30" t="str">
        <f t="shared" si="7"/>
        <v/>
      </c>
      <c r="Q25" s="30" t="str">
        <f t="shared" si="8"/>
        <v/>
      </c>
      <c r="R25" s="30" t="str">
        <f t="shared" si="9"/>
        <v/>
      </c>
      <c r="S25" s="30" t="str">
        <f t="shared" si="10"/>
        <v/>
      </c>
      <c r="T25" s="30">
        <f t="shared" si="11"/>
        <v>19265</v>
      </c>
      <c r="U25" s="30" t="str">
        <f t="shared" si="12"/>
        <v/>
      </c>
      <c r="V25" s="30" t="str">
        <f t="shared" si="13"/>
        <v/>
      </c>
      <c r="W25" s="30" t="str">
        <f t="shared" si="14"/>
        <v/>
      </c>
      <c r="X25" s="30" t="str">
        <f t="shared" si="15"/>
        <v/>
      </c>
    </row>
    <row r="26" spans="1:24" ht="21" customHeight="1" x14ac:dyDescent="0.25">
      <c r="A26" s="37" t="s">
        <v>21</v>
      </c>
      <c r="B26" s="51" t="s">
        <v>32</v>
      </c>
      <c r="C26" s="39" t="s">
        <v>55</v>
      </c>
      <c r="D26" s="8" t="s">
        <v>159</v>
      </c>
      <c r="E26" s="44" t="s">
        <v>66</v>
      </c>
      <c r="F26" s="47">
        <v>77.06</v>
      </c>
      <c r="G26" s="55">
        <v>250</v>
      </c>
      <c r="H26" s="7">
        <f t="shared" si="1"/>
        <v>19265</v>
      </c>
      <c r="I26" s="63">
        <v>0</v>
      </c>
      <c r="J26" s="12">
        <f t="shared" si="2"/>
        <v>0</v>
      </c>
      <c r="K26" s="12">
        <f t="shared" si="3"/>
        <v>0</v>
      </c>
      <c r="L26" s="64">
        <v>0</v>
      </c>
      <c r="M26" s="14">
        <f t="shared" si="4"/>
        <v>0</v>
      </c>
      <c r="N26" s="30" t="str">
        <f t="shared" si="5"/>
        <v/>
      </c>
      <c r="O26" s="30" t="str">
        <f t="shared" si="6"/>
        <v/>
      </c>
      <c r="P26" s="30" t="str">
        <f t="shared" si="7"/>
        <v/>
      </c>
      <c r="Q26" s="30" t="str">
        <f t="shared" si="8"/>
        <v/>
      </c>
      <c r="R26" s="30" t="str">
        <f t="shared" si="9"/>
        <v/>
      </c>
      <c r="S26" s="30" t="str">
        <f t="shared" si="10"/>
        <v/>
      </c>
      <c r="T26" s="30">
        <f t="shared" si="11"/>
        <v>19265</v>
      </c>
      <c r="U26" s="30" t="str">
        <f t="shared" si="12"/>
        <v/>
      </c>
      <c r="V26" s="30" t="str">
        <f t="shared" si="13"/>
        <v/>
      </c>
      <c r="W26" s="30" t="str">
        <f t="shared" si="14"/>
        <v/>
      </c>
      <c r="X26" s="30" t="str">
        <f t="shared" si="15"/>
        <v/>
      </c>
    </row>
    <row r="27" spans="1:24" ht="21" customHeight="1" x14ac:dyDescent="0.25">
      <c r="A27" s="37" t="s">
        <v>21</v>
      </c>
      <c r="B27" s="51"/>
      <c r="C27" s="39" t="s">
        <v>57</v>
      </c>
      <c r="D27" s="8" t="s">
        <v>24</v>
      </c>
      <c r="E27" s="44" t="s">
        <v>17</v>
      </c>
      <c r="F27" s="47">
        <v>406.68</v>
      </c>
      <c r="G27" s="55">
        <v>250</v>
      </c>
      <c r="H27" s="7">
        <f t="shared" si="1"/>
        <v>101670</v>
      </c>
      <c r="I27" s="63">
        <v>0</v>
      </c>
      <c r="J27" s="12">
        <f t="shared" si="2"/>
        <v>0</v>
      </c>
      <c r="K27" s="12">
        <f t="shared" si="3"/>
        <v>0</v>
      </c>
      <c r="L27" s="64">
        <v>0</v>
      </c>
      <c r="M27" s="14">
        <f t="shared" si="4"/>
        <v>0</v>
      </c>
      <c r="N27" s="30" t="str">
        <f t="shared" si="5"/>
        <v/>
      </c>
      <c r="O27" s="30" t="str">
        <f t="shared" si="6"/>
        <v/>
      </c>
      <c r="P27" s="30" t="str">
        <f t="shared" si="7"/>
        <v/>
      </c>
      <c r="Q27" s="30" t="str">
        <f t="shared" si="8"/>
        <v/>
      </c>
      <c r="R27" s="30" t="str">
        <f t="shared" si="9"/>
        <v/>
      </c>
      <c r="S27" s="30" t="str">
        <f t="shared" si="10"/>
        <v/>
      </c>
      <c r="T27" s="30" t="str">
        <f t="shared" si="11"/>
        <v/>
      </c>
      <c r="U27" s="30" t="str">
        <f t="shared" si="12"/>
        <v/>
      </c>
      <c r="V27" s="30" t="str">
        <f t="shared" si="13"/>
        <v/>
      </c>
      <c r="W27" s="30" t="str">
        <f t="shared" si="14"/>
        <v/>
      </c>
      <c r="X27" s="30" t="str">
        <f t="shared" si="15"/>
        <v/>
      </c>
    </row>
    <row r="28" spans="1:24" ht="21" customHeight="1" x14ac:dyDescent="0.25">
      <c r="A28" s="37" t="s">
        <v>21</v>
      </c>
      <c r="B28" s="51"/>
      <c r="C28" s="39" t="s">
        <v>58</v>
      </c>
      <c r="D28" s="8" t="s">
        <v>43</v>
      </c>
      <c r="E28" s="44" t="s">
        <v>17</v>
      </c>
      <c r="F28" s="47">
        <v>147.05000000000001</v>
      </c>
      <c r="G28" s="55">
        <v>250</v>
      </c>
      <c r="H28" s="7">
        <f t="shared" si="1"/>
        <v>36762.5</v>
      </c>
      <c r="I28" s="63">
        <v>0</v>
      </c>
      <c r="J28" s="12">
        <f t="shared" si="2"/>
        <v>0</v>
      </c>
      <c r="K28" s="12">
        <f t="shared" si="3"/>
        <v>0</v>
      </c>
      <c r="L28" s="64">
        <v>0</v>
      </c>
      <c r="M28" s="14">
        <f t="shared" si="4"/>
        <v>0</v>
      </c>
      <c r="N28" s="30" t="str">
        <f t="shared" si="5"/>
        <v/>
      </c>
      <c r="O28" s="30" t="str">
        <f t="shared" si="6"/>
        <v/>
      </c>
      <c r="P28" s="30" t="str">
        <f t="shared" si="7"/>
        <v/>
      </c>
      <c r="Q28" s="30" t="str">
        <f t="shared" si="8"/>
        <v/>
      </c>
      <c r="R28" s="30" t="str">
        <f t="shared" si="9"/>
        <v/>
      </c>
      <c r="S28" s="30" t="str">
        <f t="shared" si="10"/>
        <v/>
      </c>
      <c r="T28" s="30" t="str">
        <f t="shared" si="11"/>
        <v/>
      </c>
      <c r="U28" s="30" t="str">
        <f t="shared" si="12"/>
        <v/>
      </c>
      <c r="V28" s="30" t="str">
        <f t="shared" si="13"/>
        <v/>
      </c>
      <c r="W28" s="30" t="str">
        <f t="shared" si="14"/>
        <v/>
      </c>
      <c r="X28" s="30" t="str">
        <f t="shared" si="15"/>
        <v/>
      </c>
    </row>
    <row r="29" spans="1:24" ht="21" customHeight="1" x14ac:dyDescent="0.25">
      <c r="A29" s="37" t="s">
        <v>21</v>
      </c>
      <c r="B29" s="53"/>
      <c r="C29" s="48" t="s">
        <v>18</v>
      </c>
      <c r="D29" s="8" t="s">
        <v>25</v>
      </c>
      <c r="E29" s="45" t="s">
        <v>17</v>
      </c>
      <c r="F29" s="54">
        <v>22.88</v>
      </c>
      <c r="G29" s="55">
        <v>250</v>
      </c>
      <c r="H29" s="7">
        <f t="shared" si="1"/>
        <v>5720</v>
      </c>
      <c r="I29" s="63">
        <v>0</v>
      </c>
      <c r="J29" s="12">
        <f t="shared" si="2"/>
        <v>0</v>
      </c>
      <c r="K29" s="12">
        <f t="shared" si="3"/>
        <v>0</v>
      </c>
      <c r="L29" s="64">
        <v>0</v>
      </c>
      <c r="M29" s="14">
        <f t="shared" si="4"/>
        <v>0</v>
      </c>
      <c r="N29" s="30" t="str">
        <f t="shared" si="5"/>
        <v/>
      </c>
      <c r="O29" s="30" t="str">
        <f t="shared" si="6"/>
        <v/>
      </c>
      <c r="P29" s="30" t="str">
        <f t="shared" si="7"/>
        <v/>
      </c>
      <c r="Q29" s="30" t="str">
        <f t="shared" si="8"/>
        <v/>
      </c>
      <c r="R29" s="30" t="str">
        <f t="shared" si="9"/>
        <v/>
      </c>
      <c r="S29" s="30" t="str">
        <f t="shared" si="10"/>
        <v/>
      </c>
      <c r="T29" s="30" t="str">
        <f t="shared" si="11"/>
        <v/>
      </c>
      <c r="U29" s="30" t="str">
        <f t="shared" si="12"/>
        <v/>
      </c>
      <c r="V29" s="30" t="str">
        <f t="shared" si="13"/>
        <v/>
      </c>
      <c r="W29" s="30" t="str">
        <f t="shared" si="14"/>
        <v/>
      </c>
      <c r="X29" s="30" t="str">
        <f t="shared" si="15"/>
        <v/>
      </c>
    </row>
    <row r="30" spans="1:24" ht="21" customHeight="1" x14ac:dyDescent="0.25">
      <c r="A30" s="37" t="s">
        <v>21</v>
      </c>
      <c r="B30" s="42"/>
      <c r="C30" s="39" t="s">
        <v>19</v>
      </c>
      <c r="D30" s="8" t="s">
        <v>25</v>
      </c>
      <c r="E30" s="44" t="s">
        <v>17</v>
      </c>
      <c r="F30" s="47">
        <v>18.88</v>
      </c>
      <c r="G30" s="55">
        <v>250</v>
      </c>
      <c r="H30" s="7">
        <f t="shared" si="1"/>
        <v>4720</v>
      </c>
      <c r="I30" s="63">
        <v>0</v>
      </c>
      <c r="J30" s="12">
        <f t="shared" si="2"/>
        <v>0</v>
      </c>
      <c r="K30" s="12">
        <f t="shared" si="3"/>
        <v>0</v>
      </c>
      <c r="L30" s="64">
        <v>0</v>
      </c>
      <c r="M30" s="14">
        <f t="shared" si="4"/>
        <v>0</v>
      </c>
      <c r="N30" s="30" t="str">
        <f t="shared" si="5"/>
        <v/>
      </c>
      <c r="O30" s="30" t="str">
        <f t="shared" si="6"/>
        <v/>
      </c>
      <c r="P30" s="30" t="str">
        <f t="shared" si="7"/>
        <v/>
      </c>
      <c r="Q30" s="30" t="str">
        <f t="shared" si="8"/>
        <v/>
      </c>
      <c r="R30" s="30" t="str">
        <f t="shared" si="9"/>
        <v/>
      </c>
      <c r="S30" s="30" t="str">
        <f t="shared" si="10"/>
        <v/>
      </c>
      <c r="T30" s="30" t="str">
        <f t="shared" si="11"/>
        <v/>
      </c>
      <c r="U30" s="30" t="str">
        <f t="shared" si="12"/>
        <v/>
      </c>
      <c r="V30" s="30" t="str">
        <f t="shared" si="13"/>
        <v/>
      </c>
      <c r="W30" s="30" t="str">
        <f t="shared" si="14"/>
        <v/>
      </c>
      <c r="X30" s="30" t="str">
        <f t="shared" si="15"/>
        <v/>
      </c>
    </row>
    <row r="31" spans="1:24" ht="21" customHeight="1" x14ac:dyDescent="0.25">
      <c r="A31" s="37" t="s">
        <v>21</v>
      </c>
      <c r="B31" s="42"/>
      <c r="C31" s="39" t="s">
        <v>22</v>
      </c>
      <c r="D31" s="8" t="s">
        <v>24</v>
      </c>
      <c r="E31" s="44" t="s">
        <v>17</v>
      </c>
      <c r="F31" s="47">
        <v>100.11</v>
      </c>
      <c r="G31" s="55">
        <v>250</v>
      </c>
      <c r="H31" s="7">
        <f t="shared" si="1"/>
        <v>25027.5</v>
      </c>
      <c r="I31" s="63">
        <v>0</v>
      </c>
      <c r="J31" s="12">
        <f t="shared" si="2"/>
        <v>0</v>
      </c>
      <c r="K31" s="12">
        <f t="shared" si="3"/>
        <v>0</v>
      </c>
      <c r="L31" s="64">
        <v>0</v>
      </c>
      <c r="M31" s="14">
        <f t="shared" si="4"/>
        <v>0</v>
      </c>
      <c r="N31" s="30" t="str">
        <f t="shared" si="5"/>
        <v/>
      </c>
      <c r="O31" s="30" t="str">
        <f t="shared" si="6"/>
        <v/>
      </c>
      <c r="P31" s="30" t="str">
        <f t="shared" si="7"/>
        <v/>
      </c>
      <c r="Q31" s="30" t="str">
        <f t="shared" si="8"/>
        <v/>
      </c>
      <c r="R31" s="30" t="str">
        <f t="shared" si="9"/>
        <v/>
      </c>
      <c r="S31" s="30" t="str">
        <f t="shared" si="10"/>
        <v/>
      </c>
      <c r="T31" s="30" t="str">
        <f t="shared" si="11"/>
        <v/>
      </c>
      <c r="U31" s="30" t="str">
        <f t="shared" si="12"/>
        <v/>
      </c>
      <c r="V31" s="30" t="str">
        <f t="shared" si="13"/>
        <v/>
      </c>
      <c r="W31" s="30" t="str">
        <f t="shared" si="14"/>
        <v/>
      </c>
      <c r="X31" s="30" t="str">
        <f t="shared" si="15"/>
        <v/>
      </c>
    </row>
    <row r="32" spans="1:24" ht="21" customHeight="1" x14ac:dyDescent="0.25">
      <c r="A32" s="37" t="s">
        <v>21</v>
      </c>
      <c r="B32" s="51" t="s">
        <v>161</v>
      </c>
      <c r="C32" s="39" t="s">
        <v>23</v>
      </c>
      <c r="D32" s="8" t="s">
        <v>157</v>
      </c>
      <c r="E32" s="44" t="s">
        <v>20</v>
      </c>
      <c r="F32" s="47">
        <v>15.38</v>
      </c>
      <c r="G32" s="55">
        <v>100</v>
      </c>
      <c r="H32" s="7">
        <f t="shared" si="1"/>
        <v>1538</v>
      </c>
      <c r="I32" s="63">
        <v>0</v>
      </c>
      <c r="J32" s="12">
        <f t="shared" si="2"/>
        <v>0</v>
      </c>
      <c r="K32" s="12">
        <f t="shared" si="3"/>
        <v>0</v>
      </c>
      <c r="L32" s="64">
        <v>0</v>
      </c>
      <c r="M32" s="14">
        <f t="shared" si="4"/>
        <v>0</v>
      </c>
      <c r="N32" s="30" t="str">
        <f t="shared" si="5"/>
        <v/>
      </c>
      <c r="O32" s="30" t="str">
        <f t="shared" si="6"/>
        <v/>
      </c>
      <c r="P32" s="30" t="str">
        <f t="shared" si="7"/>
        <v/>
      </c>
      <c r="Q32" s="30" t="str">
        <f t="shared" si="8"/>
        <v/>
      </c>
      <c r="R32" s="30" t="str">
        <f t="shared" si="9"/>
        <v/>
      </c>
      <c r="S32" s="30" t="str">
        <f t="shared" si="10"/>
        <v/>
      </c>
      <c r="T32" s="30" t="str">
        <f t="shared" si="11"/>
        <v/>
      </c>
      <c r="U32" s="30" t="str">
        <f t="shared" si="12"/>
        <v/>
      </c>
      <c r="V32" s="30" t="str">
        <f t="shared" si="13"/>
        <v/>
      </c>
      <c r="W32" s="30" t="str">
        <f t="shared" si="14"/>
        <v/>
      </c>
      <c r="X32" s="30" t="str">
        <f t="shared" si="15"/>
        <v/>
      </c>
    </row>
    <row r="33" spans="1:24" ht="21" customHeight="1" x14ac:dyDescent="0.25">
      <c r="A33" s="37" t="s">
        <v>21</v>
      </c>
      <c r="B33" s="51" t="s">
        <v>162</v>
      </c>
      <c r="C33" s="39" t="s">
        <v>23</v>
      </c>
      <c r="D33" s="8" t="s">
        <v>157</v>
      </c>
      <c r="E33" s="44" t="s">
        <v>20</v>
      </c>
      <c r="F33" s="47">
        <v>18.48</v>
      </c>
      <c r="G33" s="55">
        <v>100</v>
      </c>
      <c r="H33" s="7">
        <f t="shared" si="1"/>
        <v>1848</v>
      </c>
      <c r="I33" s="63">
        <v>0</v>
      </c>
      <c r="J33" s="12">
        <f t="shared" si="2"/>
        <v>0</v>
      </c>
      <c r="K33" s="12">
        <f t="shared" si="3"/>
        <v>0</v>
      </c>
      <c r="L33" s="64">
        <v>0</v>
      </c>
      <c r="M33" s="14">
        <f t="shared" si="4"/>
        <v>0</v>
      </c>
    </row>
    <row r="34" spans="1:24" ht="21" customHeight="1" x14ac:dyDescent="0.25">
      <c r="A34" s="37" t="s">
        <v>21</v>
      </c>
      <c r="B34" s="51" t="s">
        <v>28</v>
      </c>
      <c r="C34" s="39" t="s">
        <v>23</v>
      </c>
      <c r="D34" s="8" t="s">
        <v>157</v>
      </c>
      <c r="E34" s="44" t="s">
        <v>20</v>
      </c>
      <c r="F34" s="47">
        <v>15.89</v>
      </c>
      <c r="G34" s="55">
        <v>100</v>
      </c>
      <c r="H34" s="7">
        <f t="shared" si="1"/>
        <v>1589</v>
      </c>
      <c r="I34" s="63">
        <v>0</v>
      </c>
      <c r="J34" s="12">
        <f t="shared" si="2"/>
        <v>0</v>
      </c>
      <c r="K34" s="12">
        <f t="shared" si="3"/>
        <v>0</v>
      </c>
      <c r="L34" s="64">
        <v>0</v>
      </c>
      <c r="M34" s="14">
        <f t="shared" si="4"/>
        <v>0</v>
      </c>
    </row>
    <row r="35" spans="1:24" ht="21" customHeight="1" x14ac:dyDescent="0.25">
      <c r="A35" s="37" t="s">
        <v>21</v>
      </c>
      <c r="B35" s="51" t="s">
        <v>77</v>
      </c>
      <c r="C35" s="39" t="s">
        <v>23</v>
      </c>
      <c r="D35" s="8" t="s">
        <v>157</v>
      </c>
      <c r="E35" s="44" t="s">
        <v>20</v>
      </c>
      <c r="F35" s="47">
        <v>22.18</v>
      </c>
      <c r="G35" s="55">
        <v>100</v>
      </c>
      <c r="H35" s="7">
        <f t="shared" si="1"/>
        <v>2218</v>
      </c>
      <c r="I35" s="63">
        <v>0</v>
      </c>
      <c r="J35" s="12">
        <f t="shared" si="2"/>
        <v>0</v>
      </c>
      <c r="K35" s="12">
        <f t="shared" si="3"/>
        <v>0</v>
      </c>
      <c r="L35" s="64">
        <v>0</v>
      </c>
      <c r="M35" s="14">
        <f t="shared" si="4"/>
        <v>0</v>
      </c>
    </row>
    <row r="36" spans="1:24" ht="21" customHeight="1" x14ac:dyDescent="0.25">
      <c r="A36" s="37" t="s">
        <v>21</v>
      </c>
      <c r="B36" s="51" t="s">
        <v>78</v>
      </c>
      <c r="C36" s="39" t="s">
        <v>23</v>
      </c>
      <c r="D36" s="8" t="s">
        <v>157</v>
      </c>
      <c r="E36" s="44" t="s">
        <v>20</v>
      </c>
      <c r="F36" s="47">
        <v>31.59</v>
      </c>
      <c r="G36" s="55">
        <v>100</v>
      </c>
      <c r="H36" s="7">
        <f t="shared" si="1"/>
        <v>3159</v>
      </c>
      <c r="I36" s="63">
        <v>0</v>
      </c>
      <c r="J36" s="12">
        <f t="shared" si="2"/>
        <v>0</v>
      </c>
      <c r="K36" s="12">
        <f t="shared" si="3"/>
        <v>0</v>
      </c>
      <c r="L36" s="64">
        <v>0</v>
      </c>
      <c r="M36" s="14">
        <f t="shared" si="4"/>
        <v>0</v>
      </c>
    </row>
    <row r="37" spans="1:24" ht="21" customHeight="1" x14ac:dyDescent="0.25">
      <c r="A37" s="37" t="s">
        <v>21</v>
      </c>
      <c r="B37" s="42">
        <v>10</v>
      </c>
      <c r="C37" s="39" t="s">
        <v>59</v>
      </c>
      <c r="D37" s="8" t="s">
        <v>41</v>
      </c>
      <c r="E37" s="44" t="s">
        <v>171</v>
      </c>
      <c r="F37" s="47">
        <v>68.62</v>
      </c>
      <c r="G37" s="55">
        <v>100</v>
      </c>
      <c r="H37" s="7">
        <f t="shared" si="1"/>
        <v>6862</v>
      </c>
      <c r="I37" s="63">
        <v>0</v>
      </c>
      <c r="J37" s="12">
        <f t="shared" si="2"/>
        <v>0</v>
      </c>
      <c r="K37" s="12">
        <f t="shared" si="3"/>
        <v>0</v>
      </c>
      <c r="L37" s="64">
        <v>0</v>
      </c>
      <c r="M37" s="14">
        <f t="shared" si="4"/>
        <v>0</v>
      </c>
      <c r="N37" s="30" t="str">
        <f t="shared" si="5"/>
        <v/>
      </c>
      <c r="O37" s="30" t="str">
        <f t="shared" si="6"/>
        <v/>
      </c>
      <c r="P37" s="30" t="str">
        <f t="shared" si="7"/>
        <v/>
      </c>
      <c r="Q37" s="30" t="str">
        <f t="shared" si="8"/>
        <v/>
      </c>
      <c r="R37" s="30" t="str">
        <f t="shared" si="9"/>
        <v/>
      </c>
      <c r="S37" s="30" t="str">
        <f t="shared" si="10"/>
        <v/>
      </c>
      <c r="T37" s="30" t="str">
        <f t="shared" si="11"/>
        <v/>
      </c>
      <c r="U37" s="30" t="str">
        <f t="shared" si="12"/>
        <v/>
      </c>
      <c r="V37" s="30" t="str">
        <f t="shared" si="13"/>
        <v/>
      </c>
      <c r="W37" s="30" t="str">
        <f t="shared" si="14"/>
        <v/>
      </c>
      <c r="X37" s="30" t="str">
        <f t="shared" si="15"/>
        <v/>
      </c>
    </row>
    <row r="38" spans="1:24" ht="21" customHeight="1" x14ac:dyDescent="0.25">
      <c r="A38" s="37" t="s">
        <v>21</v>
      </c>
      <c r="B38" s="42">
        <v>1</v>
      </c>
      <c r="C38" s="39" t="s">
        <v>50</v>
      </c>
      <c r="D38" s="8" t="s">
        <v>156</v>
      </c>
      <c r="E38" s="44" t="s">
        <v>66</v>
      </c>
      <c r="F38" s="47">
        <v>24.58</v>
      </c>
      <c r="G38" s="55">
        <v>12</v>
      </c>
      <c r="H38" s="7">
        <f t="shared" si="1"/>
        <v>294.95999999999998</v>
      </c>
      <c r="I38" s="63">
        <v>0</v>
      </c>
      <c r="J38" s="12">
        <f t="shared" si="2"/>
        <v>0</v>
      </c>
      <c r="K38" s="12">
        <f t="shared" si="3"/>
        <v>0</v>
      </c>
      <c r="L38" s="64">
        <v>0</v>
      </c>
      <c r="M38" s="14">
        <f t="shared" si="4"/>
        <v>0</v>
      </c>
      <c r="N38" s="30" t="str">
        <f t="shared" si="5"/>
        <v/>
      </c>
      <c r="O38" s="30" t="str">
        <f t="shared" si="6"/>
        <v/>
      </c>
      <c r="P38" s="30" t="str">
        <f t="shared" si="7"/>
        <v/>
      </c>
      <c r="Q38" s="30" t="str">
        <f t="shared" si="8"/>
        <v/>
      </c>
      <c r="R38" s="30" t="str">
        <f t="shared" si="9"/>
        <v/>
      </c>
      <c r="S38" s="30" t="str">
        <f t="shared" si="10"/>
        <v/>
      </c>
      <c r="T38" s="30" t="str">
        <f t="shared" si="11"/>
        <v/>
      </c>
      <c r="U38" s="30" t="str">
        <f t="shared" si="12"/>
        <v/>
      </c>
      <c r="V38" s="30" t="str">
        <f t="shared" si="13"/>
        <v/>
      </c>
      <c r="W38" s="30" t="str">
        <f t="shared" si="14"/>
        <v/>
      </c>
      <c r="X38" s="30" t="str">
        <f t="shared" si="15"/>
        <v/>
      </c>
    </row>
    <row r="39" spans="1:24" ht="21" customHeight="1" x14ac:dyDescent="0.25">
      <c r="A39" s="37" t="s">
        <v>21</v>
      </c>
      <c r="B39" s="42">
        <v>16</v>
      </c>
      <c r="C39" s="39" t="s">
        <v>60</v>
      </c>
      <c r="D39" s="8" t="s">
        <v>41</v>
      </c>
      <c r="E39" s="44" t="s">
        <v>20</v>
      </c>
      <c r="F39" s="47">
        <v>64.48</v>
      </c>
      <c r="G39" s="55">
        <v>250</v>
      </c>
      <c r="H39" s="7">
        <f t="shared" si="1"/>
        <v>16120.000000000002</v>
      </c>
      <c r="I39" s="63">
        <v>0</v>
      </c>
      <c r="J39" s="12">
        <f t="shared" si="2"/>
        <v>0</v>
      </c>
      <c r="K39" s="12">
        <f t="shared" si="3"/>
        <v>0</v>
      </c>
      <c r="L39" s="64">
        <v>0</v>
      </c>
      <c r="M39" s="14">
        <f t="shared" si="4"/>
        <v>0</v>
      </c>
      <c r="N39" s="30" t="str">
        <f t="shared" si="5"/>
        <v/>
      </c>
      <c r="O39" s="30" t="str">
        <f t="shared" si="6"/>
        <v/>
      </c>
      <c r="P39" s="30" t="str">
        <f t="shared" si="7"/>
        <v/>
      </c>
      <c r="Q39" s="30" t="str">
        <f t="shared" si="8"/>
        <v/>
      </c>
      <c r="R39" s="30" t="str">
        <f t="shared" si="9"/>
        <v/>
      </c>
      <c r="S39" s="30" t="str">
        <f t="shared" si="10"/>
        <v/>
      </c>
      <c r="T39" s="30" t="str">
        <f t="shared" si="11"/>
        <v/>
      </c>
      <c r="U39" s="30" t="str">
        <f t="shared" si="12"/>
        <v/>
      </c>
      <c r="V39" s="30" t="str">
        <f t="shared" si="13"/>
        <v/>
      </c>
      <c r="W39" s="30" t="str">
        <f t="shared" si="14"/>
        <v/>
      </c>
      <c r="X39" s="30" t="str">
        <f t="shared" si="15"/>
        <v/>
      </c>
    </row>
    <row r="40" spans="1:24" ht="21" customHeight="1" x14ac:dyDescent="0.25">
      <c r="A40" s="37" t="s">
        <v>21</v>
      </c>
      <c r="B40" s="42">
        <v>24</v>
      </c>
      <c r="C40" s="39" t="s">
        <v>61</v>
      </c>
      <c r="D40" s="8" t="s">
        <v>112</v>
      </c>
      <c r="E40" s="44" t="s">
        <v>16</v>
      </c>
      <c r="F40" s="47">
        <v>132.78</v>
      </c>
      <c r="G40" s="55">
        <v>51</v>
      </c>
      <c r="H40" s="7">
        <f t="shared" si="1"/>
        <v>6771.78</v>
      </c>
      <c r="I40" s="63">
        <v>0</v>
      </c>
      <c r="J40" s="12">
        <f t="shared" si="2"/>
        <v>0</v>
      </c>
      <c r="K40" s="12">
        <f t="shared" si="3"/>
        <v>0</v>
      </c>
      <c r="L40" s="64">
        <v>0</v>
      </c>
      <c r="M40" s="14">
        <f t="shared" si="4"/>
        <v>0</v>
      </c>
      <c r="N40" s="30" t="str">
        <f t="shared" si="5"/>
        <v/>
      </c>
      <c r="O40" s="30" t="str">
        <f t="shared" si="6"/>
        <v/>
      </c>
      <c r="P40" s="30">
        <f t="shared" si="7"/>
        <v>6771.78</v>
      </c>
      <c r="Q40" s="30" t="str">
        <f t="shared" si="8"/>
        <v/>
      </c>
      <c r="R40" s="30" t="str">
        <f t="shared" si="9"/>
        <v/>
      </c>
      <c r="S40" s="30" t="str">
        <f t="shared" si="10"/>
        <v/>
      </c>
      <c r="T40" s="30" t="str">
        <f t="shared" si="11"/>
        <v/>
      </c>
      <c r="U40" s="30" t="str">
        <f t="shared" si="12"/>
        <v/>
      </c>
      <c r="V40" s="30" t="str">
        <f t="shared" si="13"/>
        <v/>
      </c>
      <c r="W40" s="30" t="str">
        <f t="shared" si="14"/>
        <v/>
      </c>
      <c r="X40" s="30" t="str">
        <f t="shared" si="15"/>
        <v/>
      </c>
    </row>
    <row r="41" spans="1:24" ht="21" customHeight="1" x14ac:dyDescent="0.25">
      <c r="A41" s="37" t="s">
        <v>21</v>
      </c>
      <c r="B41" s="42" t="s">
        <v>62</v>
      </c>
      <c r="C41" s="39" t="s">
        <v>163</v>
      </c>
      <c r="D41" s="8" t="s">
        <v>156</v>
      </c>
      <c r="E41" s="44" t="s">
        <v>16</v>
      </c>
      <c r="F41" s="47">
        <v>55.24</v>
      </c>
      <c r="G41" s="55" t="s">
        <v>153</v>
      </c>
      <c r="H41" s="52"/>
      <c r="I41" s="49"/>
      <c r="J41" s="55"/>
      <c r="K41" s="55"/>
      <c r="L41" s="50"/>
      <c r="M41" s="67"/>
      <c r="N41" s="30" t="str">
        <f t="shared" si="5"/>
        <v/>
      </c>
      <c r="O41" s="30" t="str">
        <f t="shared" si="6"/>
        <v/>
      </c>
      <c r="P41" s="30" t="str">
        <f t="shared" si="7"/>
        <v/>
      </c>
      <c r="Q41" s="30" t="str">
        <f t="shared" si="8"/>
        <v/>
      </c>
      <c r="R41" s="30" t="str">
        <f t="shared" si="9"/>
        <v/>
      </c>
      <c r="S41" s="30" t="str">
        <f t="shared" si="10"/>
        <v/>
      </c>
      <c r="T41" s="30" t="str">
        <f t="shared" si="11"/>
        <v/>
      </c>
      <c r="U41" s="30" t="str">
        <f t="shared" si="12"/>
        <v/>
      </c>
      <c r="V41" s="30" t="str">
        <f t="shared" si="13"/>
        <v/>
      </c>
      <c r="W41" s="30" t="str">
        <f t="shared" si="14"/>
        <v/>
      </c>
      <c r="X41" s="30" t="str">
        <f t="shared" si="15"/>
        <v/>
      </c>
    </row>
    <row r="42" spans="1:24" ht="21" customHeight="1" x14ac:dyDescent="0.25">
      <c r="A42" s="37" t="s">
        <v>21</v>
      </c>
      <c r="B42" s="42"/>
      <c r="C42" s="39" t="s">
        <v>64</v>
      </c>
      <c r="D42" s="8" t="s">
        <v>112</v>
      </c>
      <c r="E42" s="44" t="s">
        <v>171</v>
      </c>
      <c r="F42" s="47">
        <v>238.92</v>
      </c>
      <c r="G42" s="55">
        <v>250</v>
      </c>
      <c r="H42" s="7">
        <f t="shared" si="1"/>
        <v>59730</v>
      </c>
      <c r="I42" s="63">
        <v>0</v>
      </c>
      <c r="J42" s="12">
        <f t="shared" si="2"/>
        <v>0</v>
      </c>
      <c r="K42" s="12">
        <f t="shared" si="3"/>
        <v>0</v>
      </c>
      <c r="L42" s="64">
        <v>0</v>
      </c>
      <c r="M42" s="14">
        <f t="shared" si="4"/>
        <v>0</v>
      </c>
      <c r="N42" s="30" t="str">
        <f t="shared" si="5"/>
        <v/>
      </c>
      <c r="O42" s="30" t="str">
        <f t="shared" si="6"/>
        <v/>
      </c>
      <c r="P42" s="30">
        <f t="shared" si="7"/>
        <v>59730</v>
      </c>
      <c r="Q42" s="30" t="str">
        <f t="shared" si="8"/>
        <v/>
      </c>
      <c r="R42" s="30" t="str">
        <f t="shared" si="9"/>
        <v/>
      </c>
      <c r="S42" s="30" t="str">
        <f t="shared" si="10"/>
        <v/>
      </c>
      <c r="T42" s="30" t="str">
        <f t="shared" si="11"/>
        <v/>
      </c>
      <c r="U42" s="30" t="str">
        <f t="shared" si="12"/>
        <v/>
      </c>
      <c r="V42" s="30" t="str">
        <f t="shared" si="13"/>
        <v/>
      </c>
      <c r="W42" s="30" t="str">
        <f t="shared" si="14"/>
        <v/>
      </c>
      <c r="X42" s="30" t="str">
        <f t="shared" si="15"/>
        <v/>
      </c>
    </row>
    <row r="43" spans="1:24" ht="21" customHeight="1" x14ac:dyDescent="0.25">
      <c r="A43" s="37" t="s">
        <v>26</v>
      </c>
      <c r="B43" s="51" t="s">
        <v>81</v>
      </c>
      <c r="C43" s="39" t="s">
        <v>164</v>
      </c>
      <c r="D43" s="8" t="s">
        <v>159</v>
      </c>
      <c r="E43" s="44" t="s">
        <v>66</v>
      </c>
      <c r="F43" s="47">
        <v>84.46</v>
      </c>
      <c r="G43" s="55">
        <v>200</v>
      </c>
      <c r="H43" s="7">
        <f t="shared" si="1"/>
        <v>16892</v>
      </c>
      <c r="I43" s="63">
        <v>0</v>
      </c>
      <c r="J43" s="12">
        <f t="shared" si="2"/>
        <v>0</v>
      </c>
      <c r="K43" s="12">
        <f t="shared" si="3"/>
        <v>0</v>
      </c>
      <c r="L43" s="64">
        <v>0</v>
      </c>
      <c r="M43" s="14">
        <f t="shared" si="4"/>
        <v>0</v>
      </c>
      <c r="N43" s="30" t="str">
        <f t="shared" si="5"/>
        <v/>
      </c>
      <c r="O43" s="30" t="str">
        <f t="shared" si="6"/>
        <v/>
      </c>
      <c r="P43" s="30" t="str">
        <f t="shared" si="7"/>
        <v/>
      </c>
      <c r="Q43" s="30" t="str">
        <f t="shared" si="8"/>
        <v/>
      </c>
      <c r="R43" s="30" t="str">
        <f t="shared" si="9"/>
        <v/>
      </c>
      <c r="S43" s="30" t="str">
        <f t="shared" si="10"/>
        <v/>
      </c>
      <c r="T43" s="30">
        <f t="shared" si="11"/>
        <v>16892</v>
      </c>
      <c r="U43" s="30" t="str">
        <f t="shared" si="12"/>
        <v/>
      </c>
      <c r="V43" s="30" t="str">
        <f t="shared" si="13"/>
        <v/>
      </c>
      <c r="W43" s="30" t="str">
        <f t="shared" si="14"/>
        <v/>
      </c>
      <c r="X43" s="30" t="str">
        <f t="shared" si="15"/>
        <v/>
      </c>
    </row>
    <row r="44" spans="1:24" ht="21" customHeight="1" x14ac:dyDescent="0.25">
      <c r="A44" s="37"/>
      <c r="B44" s="51" t="s">
        <v>133</v>
      </c>
      <c r="C44" s="39" t="s">
        <v>164</v>
      </c>
      <c r="D44" s="8" t="s">
        <v>159</v>
      </c>
      <c r="E44" s="44" t="s">
        <v>66</v>
      </c>
      <c r="F44" s="47">
        <v>84.46</v>
      </c>
      <c r="G44" s="55">
        <v>200</v>
      </c>
      <c r="H44" s="7">
        <f t="shared" si="1"/>
        <v>16892</v>
      </c>
      <c r="I44" s="63">
        <v>0</v>
      </c>
      <c r="J44" s="12">
        <f t="shared" si="2"/>
        <v>0</v>
      </c>
      <c r="K44" s="12">
        <f t="shared" si="3"/>
        <v>0</v>
      </c>
      <c r="L44" s="64">
        <v>0</v>
      </c>
      <c r="M44" s="14">
        <f t="shared" si="4"/>
        <v>0</v>
      </c>
    </row>
    <row r="45" spans="1:24" ht="21" customHeight="1" x14ac:dyDescent="0.25">
      <c r="A45" s="37"/>
      <c r="B45" s="51" t="s">
        <v>135</v>
      </c>
      <c r="C45" s="39" t="s">
        <v>164</v>
      </c>
      <c r="D45" s="8" t="s">
        <v>159</v>
      </c>
      <c r="E45" s="44" t="s">
        <v>66</v>
      </c>
      <c r="F45" s="47">
        <v>110.11</v>
      </c>
      <c r="G45" s="55">
        <v>200</v>
      </c>
      <c r="H45" s="7">
        <f t="shared" si="1"/>
        <v>22022</v>
      </c>
      <c r="I45" s="63">
        <v>0</v>
      </c>
      <c r="J45" s="12">
        <f t="shared" si="2"/>
        <v>0</v>
      </c>
      <c r="K45" s="12">
        <f t="shared" si="3"/>
        <v>0</v>
      </c>
      <c r="L45" s="64">
        <v>0</v>
      </c>
      <c r="M45" s="14">
        <f t="shared" si="4"/>
        <v>0</v>
      </c>
    </row>
    <row r="46" spans="1:24" ht="21" customHeight="1" x14ac:dyDescent="0.25">
      <c r="A46" s="37"/>
      <c r="B46" s="51" t="s">
        <v>136</v>
      </c>
      <c r="C46" s="39" t="s">
        <v>164</v>
      </c>
      <c r="D46" s="8" t="s">
        <v>159</v>
      </c>
      <c r="E46" s="44" t="s">
        <v>66</v>
      </c>
      <c r="F46" s="47">
        <v>84.46</v>
      </c>
      <c r="G46" s="55">
        <v>200</v>
      </c>
      <c r="H46" s="7">
        <f t="shared" si="1"/>
        <v>16892</v>
      </c>
      <c r="I46" s="63">
        <v>0</v>
      </c>
      <c r="J46" s="12">
        <f t="shared" si="2"/>
        <v>0</v>
      </c>
      <c r="K46" s="12">
        <f t="shared" si="3"/>
        <v>0</v>
      </c>
      <c r="L46" s="64">
        <v>0</v>
      </c>
      <c r="M46" s="14">
        <f t="shared" si="4"/>
        <v>0</v>
      </c>
    </row>
    <row r="47" spans="1:24" ht="21" customHeight="1" x14ac:dyDescent="0.25">
      <c r="A47" s="37" t="s">
        <v>26</v>
      </c>
      <c r="B47" s="42"/>
      <c r="C47" s="39" t="s">
        <v>19</v>
      </c>
      <c r="D47" s="8" t="s">
        <v>25</v>
      </c>
      <c r="E47" s="44" t="s">
        <v>17</v>
      </c>
      <c r="F47" s="47">
        <v>10.32</v>
      </c>
      <c r="G47" s="55">
        <v>250</v>
      </c>
      <c r="H47" s="7">
        <f t="shared" si="1"/>
        <v>2580</v>
      </c>
      <c r="I47" s="63">
        <v>0</v>
      </c>
      <c r="J47" s="12">
        <f t="shared" si="2"/>
        <v>0</v>
      </c>
      <c r="K47" s="12">
        <f t="shared" si="3"/>
        <v>0</v>
      </c>
      <c r="L47" s="64">
        <v>0</v>
      </c>
      <c r="M47" s="14">
        <f t="shared" si="4"/>
        <v>0</v>
      </c>
      <c r="N47" s="30" t="str">
        <f t="shared" si="5"/>
        <v/>
      </c>
      <c r="O47" s="30" t="str">
        <f t="shared" si="6"/>
        <v/>
      </c>
      <c r="P47" s="30" t="str">
        <f t="shared" si="7"/>
        <v/>
      </c>
      <c r="Q47" s="30" t="str">
        <f t="shared" si="8"/>
        <v/>
      </c>
      <c r="R47" s="30" t="str">
        <f t="shared" si="9"/>
        <v/>
      </c>
      <c r="S47" s="30" t="str">
        <f t="shared" si="10"/>
        <v/>
      </c>
      <c r="T47" s="30" t="str">
        <f t="shared" si="11"/>
        <v/>
      </c>
      <c r="U47" s="30" t="str">
        <f t="shared" si="12"/>
        <v/>
      </c>
      <c r="V47" s="30" t="str">
        <f t="shared" si="13"/>
        <v/>
      </c>
      <c r="W47" s="30" t="str">
        <f t="shared" si="14"/>
        <v/>
      </c>
      <c r="X47" s="30" t="str">
        <f t="shared" si="15"/>
        <v/>
      </c>
    </row>
    <row r="48" spans="1:24" ht="21" customHeight="1" x14ac:dyDescent="0.25">
      <c r="A48" s="37" t="s">
        <v>26</v>
      </c>
      <c r="B48" s="42"/>
      <c r="C48" s="39" t="s">
        <v>18</v>
      </c>
      <c r="D48" s="8" t="s">
        <v>25</v>
      </c>
      <c r="E48" s="44" t="s">
        <v>17</v>
      </c>
      <c r="F48" s="47">
        <v>7.56</v>
      </c>
      <c r="G48" s="55">
        <v>250</v>
      </c>
      <c r="H48" s="7">
        <f t="shared" si="1"/>
        <v>1890</v>
      </c>
      <c r="I48" s="63">
        <v>0</v>
      </c>
      <c r="J48" s="12">
        <f t="shared" si="2"/>
        <v>0</v>
      </c>
      <c r="K48" s="12">
        <f t="shared" si="3"/>
        <v>0</v>
      </c>
      <c r="L48" s="64">
        <v>0</v>
      </c>
      <c r="M48" s="14">
        <f t="shared" si="4"/>
        <v>0</v>
      </c>
      <c r="N48" s="30" t="str">
        <f t="shared" si="5"/>
        <v/>
      </c>
      <c r="O48" s="30" t="str">
        <f t="shared" si="6"/>
        <v/>
      </c>
      <c r="P48" s="30" t="str">
        <f t="shared" si="7"/>
        <v/>
      </c>
      <c r="Q48" s="30" t="str">
        <f t="shared" si="8"/>
        <v/>
      </c>
      <c r="R48" s="30" t="str">
        <f t="shared" si="9"/>
        <v/>
      </c>
      <c r="S48" s="30" t="str">
        <f t="shared" si="10"/>
        <v/>
      </c>
      <c r="T48" s="30" t="str">
        <f t="shared" si="11"/>
        <v/>
      </c>
      <c r="U48" s="30" t="str">
        <f t="shared" si="12"/>
        <v/>
      </c>
      <c r="V48" s="30" t="str">
        <f t="shared" si="13"/>
        <v/>
      </c>
      <c r="W48" s="30" t="str">
        <f t="shared" si="14"/>
        <v/>
      </c>
      <c r="X48" s="30" t="str">
        <f t="shared" si="15"/>
        <v/>
      </c>
    </row>
    <row r="49" spans="1:24" ht="21" customHeight="1" x14ac:dyDescent="0.25">
      <c r="A49" s="37" t="s">
        <v>26</v>
      </c>
      <c r="B49" s="42"/>
      <c r="C49" s="39" t="s">
        <v>22</v>
      </c>
      <c r="D49" s="8" t="s">
        <v>24</v>
      </c>
      <c r="E49" s="44" t="s">
        <v>17</v>
      </c>
      <c r="F49" s="47">
        <v>88.09</v>
      </c>
      <c r="G49" s="55">
        <v>250</v>
      </c>
      <c r="H49" s="7">
        <f t="shared" si="1"/>
        <v>22022.5</v>
      </c>
      <c r="I49" s="63">
        <v>0</v>
      </c>
      <c r="J49" s="12">
        <f t="shared" si="2"/>
        <v>0</v>
      </c>
      <c r="K49" s="12">
        <f t="shared" si="3"/>
        <v>0</v>
      </c>
      <c r="L49" s="64">
        <v>0</v>
      </c>
      <c r="M49" s="14">
        <f t="shared" si="4"/>
        <v>0</v>
      </c>
      <c r="N49" s="30" t="str">
        <f t="shared" si="5"/>
        <v/>
      </c>
      <c r="O49" s="30" t="str">
        <f t="shared" si="6"/>
        <v/>
      </c>
      <c r="P49" s="30" t="str">
        <f t="shared" si="7"/>
        <v/>
      </c>
      <c r="Q49" s="30" t="str">
        <f t="shared" si="8"/>
        <v/>
      </c>
      <c r="R49" s="30" t="str">
        <f t="shared" si="9"/>
        <v/>
      </c>
      <c r="S49" s="30" t="str">
        <f t="shared" si="10"/>
        <v/>
      </c>
      <c r="T49" s="30" t="str">
        <f t="shared" si="11"/>
        <v/>
      </c>
      <c r="U49" s="30" t="str">
        <f t="shared" si="12"/>
        <v/>
      </c>
      <c r="V49" s="30" t="str">
        <f t="shared" si="13"/>
        <v/>
      </c>
      <c r="W49" s="30" t="str">
        <f t="shared" si="14"/>
        <v/>
      </c>
      <c r="X49" s="30" t="str">
        <f t="shared" si="15"/>
        <v/>
      </c>
    </row>
    <row r="50" spans="1:24" ht="21" customHeight="1" x14ac:dyDescent="0.25">
      <c r="A50" s="37" t="s">
        <v>26</v>
      </c>
      <c r="B50" s="42">
        <v>103</v>
      </c>
      <c r="C50" s="39" t="s">
        <v>65</v>
      </c>
      <c r="D50" s="8" t="s">
        <v>112</v>
      </c>
      <c r="E50" s="44" t="s">
        <v>20</v>
      </c>
      <c r="F50" s="47">
        <v>30.85</v>
      </c>
      <c r="G50" s="55">
        <v>125</v>
      </c>
      <c r="H50" s="7">
        <f t="shared" si="1"/>
        <v>3856.25</v>
      </c>
      <c r="I50" s="63">
        <v>0</v>
      </c>
      <c r="J50" s="12">
        <f t="shared" si="2"/>
        <v>0</v>
      </c>
      <c r="K50" s="12">
        <f t="shared" si="3"/>
        <v>0</v>
      </c>
      <c r="L50" s="64">
        <v>0</v>
      </c>
      <c r="M50" s="14">
        <f t="shared" si="4"/>
        <v>0</v>
      </c>
      <c r="N50" s="30" t="str">
        <f t="shared" si="5"/>
        <v/>
      </c>
      <c r="O50" s="30" t="str">
        <f t="shared" si="6"/>
        <v/>
      </c>
      <c r="P50" s="30">
        <f t="shared" si="7"/>
        <v>3856.25</v>
      </c>
      <c r="Q50" s="30" t="str">
        <f t="shared" si="8"/>
        <v/>
      </c>
      <c r="R50" s="30" t="str">
        <f t="shared" si="9"/>
        <v/>
      </c>
      <c r="S50" s="30" t="str">
        <f t="shared" si="10"/>
        <v/>
      </c>
      <c r="T50" s="30" t="str">
        <f t="shared" si="11"/>
        <v/>
      </c>
      <c r="U50" s="30" t="str">
        <f t="shared" si="12"/>
        <v/>
      </c>
      <c r="V50" s="30" t="str">
        <f t="shared" si="13"/>
        <v/>
      </c>
      <c r="W50" s="30" t="str">
        <f t="shared" si="14"/>
        <v/>
      </c>
      <c r="X50" s="30" t="str">
        <f t="shared" si="15"/>
        <v/>
      </c>
    </row>
    <row r="51" spans="1:24" ht="21" customHeight="1" x14ac:dyDescent="0.25">
      <c r="A51" s="1"/>
      <c r="B51" s="2"/>
      <c r="C51" s="3"/>
      <c r="D51" s="4"/>
      <c r="E51" s="4"/>
      <c r="F51" s="12"/>
      <c r="G51" s="7"/>
      <c r="H51" s="7"/>
      <c r="I51" s="49"/>
      <c r="J51" s="12"/>
      <c r="K51" s="12"/>
      <c r="L51" s="50"/>
      <c r="M51" s="15"/>
    </row>
    <row r="52" spans="1:24" ht="21" customHeight="1" x14ac:dyDescent="0.25">
      <c r="A52" s="16"/>
      <c r="B52" s="16"/>
      <c r="C52" s="16"/>
      <c r="D52" s="17"/>
      <c r="E52" s="18"/>
      <c r="F52" s="19">
        <f>SUM(F2:F51)</f>
        <v>2882.6100000000006</v>
      </c>
      <c r="G52" s="11"/>
      <c r="H52" s="19"/>
      <c r="I52" s="20"/>
      <c r="J52" s="19">
        <f>SUM(J2:J51)</f>
        <v>0</v>
      </c>
      <c r="K52" s="21"/>
      <c r="L52" s="11"/>
      <c r="M52" s="22">
        <f>SUM(M2:M51)</f>
        <v>0</v>
      </c>
    </row>
    <row r="53" spans="1:24" s="31" customFormat="1" ht="21.9" customHeight="1" x14ac:dyDescent="0.25">
      <c r="A53" s="35"/>
      <c r="B53" s="35"/>
      <c r="C53" s="35"/>
      <c r="D53" s="36"/>
      <c r="E53" s="35"/>
      <c r="F53" s="32"/>
      <c r="G53" s="35"/>
      <c r="H53" s="32"/>
      <c r="I53" s="36"/>
      <c r="J53" s="32"/>
      <c r="K53" s="33"/>
      <c r="L53" s="35"/>
      <c r="M53" s="34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1:24" s="31" customFormat="1" ht="21.9" customHeight="1" x14ac:dyDescent="0.25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</row>
    <row r="55" spans="1:24" s="31" customFormat="1" ht="21.9" customHeight="1" x14ac:dyDescent="0.2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</row>
    <row r="56" spans="1:24" s="31" customFormat="1" ht="21.9" customHeight="1" x14ac:dyDescent="0.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1:24" s="31" customFormat="1" ht="21.9" customHeight="1" x14ac:dyDescent="0.25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</row>
    <row r="58" spans="1:24" s="31" customFormat="1" ht="21.9" customHeight="1" x14ac:dyDescent="0.2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</row>
    <row r="59" spans="1:24" s="31" customFormat="1" ht="21.9" customHeight="1" x14ac:dyDescent="0.2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</row>
    <row r="60" spans="1:24" s="31" customFormat="1" ht="21.9" customHeight="1" x14ac:dyDescent="0.2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</row>
    <row r="61" spans="1:24" s="31" customFormat="1" ht="21.9" customHeight="1" x14ac:dyDescent="0.2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</row>
    <row r="62" spans="1:24" s="31" customFormat="1" ht="21.9" customHeight="1" x14ac:dyDescent="0.2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</row>
    <row r="63" spans="1:24" s="31" customFormat="1" ht="21.9" customHeight="1" x14ac:dyDescent="0.25">
      <c r="A63" s="35"/>
      <c r="B63" s="35"/>
      <c r="C63" s="35"/>
      <c r="D63" s="36"/>
      <c r="E63" s="35"/>
      <c r="F63" s="32"/>
      <c r="G63" s="35"/>
      <c r="H63" s="32"/>
      <c r="I63" s="36"/>
      <c r="J63" s="32"/>
      <c r="K63" s="33"/>
      <c r="L63" s="35"/>
      <c r="M63" s="34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</row>
    <row r="64" spans="1:24" s="31" customFormat="1" ht="21.9" customHeight="1" x14ac:dyDescent="0.25">
      <c r="A64" s="35"/>
      <c r="B64" s="35"/>
      <c r="C64" s="35"/>
      <c r="D64" s="36"/>
      <c r="E64" s="35"/>
      <c r="F64" s="32"/>
      <c r="G64" s="35"/>
      <c r="H64" s="32"/>
      <c r="I64" s="36"/>
      <c r="J64" s="32"/>
      <c r="K64" s="33"/>
      <c r="L64" s="35"/>
      <c r="M64" s="34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</row>
    <row r="65" spans="1:24" s="31" customFormat="1" ht="21.9" customHeight="1" x14ac:dyDescent="0.25">
      <c r="A65" s="35"/>
      <c r="B65" s="35"/>
      <c r="C65" s="35"/>
      <c r="D65" s="36"/>
      <c r="E65" s="35"/>
      <c r="F65" s="32"/>
      <c r="G65" s="35"/>
      <c r="H65" s="32"/>
      <c r="I65" s="36"/>
      <c r="J65" s="32"/>
      <c r="K65" s="33"/>
      <c r="L65" s="35"/>
      <c r="M65" s="34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</row>
  </sheetData>
  <sheetProtection algorithmName="SHA-512" hashValue="XWXZ+pHFOEy8BfiYgaHMUDGOpj0XTVTxmO5TBaPbm8LZmdhiwp+rt64CDGPrYdAogOHP8M9aH54cfLVYt7wCnw==" saltValue="fvNVo9yk/miFMHK7vQW8mQ==" spinCount="100000" sheet="1" objects="1" scenarios="1"/>
  <mergeCells count="9">
    <mergeCell ref="A60:M60"/>
    <mergeCell ref="A61:M61"/>
    <mergeCell ref="A62:M62"/>
    <mergeCell ref="A54:M54"/>
    <mergeCell ref="A55:M55"/>
    <mergeCell ref="A56:M56"/>
    <mergeCell ref="A57:M57"/>
    <mergeCell ref="A58:M58"/>
    <mergeCell ref="A59:M59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138"/>
  <sheetViews>
    <sheetView workbookViewId="0">
      <pane ySplit="1" topLeftCell="A124" activePane="bottomLeft" state="frozen"/>
      <selection activeCell="B2" sqref="B2"/>
      <selection pane="bottomLeft" activeCell="Q131" sqref="Q131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73"/>
    <col min="25" max="16384" width="11" style="13"/>
  </cols>
  <sheetData>
    <row r="1" spans="1:25" ht="30.6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  <c r="N1" s="74">
        <f t="shared" ref="N1:X1" si="0">SUM(N2:N222)</f>
        <v>0</v>
      </c>
      <c r="O1" s="74">
        <f t="shared" si="0"/>
        <v>0</v>
      </c>
      <c r="P1" s="74">
        <f t="shared" si="0"/>
        <v>0</v>
      </c>
      <c r="Q1" s="74">
        <f t="shared" si="0"/>
        <v>0</v>
      </c>
      <c r="R1" s="74">
        <f t="shared" si="0"/>
        <v>0</v>
      </c>
      <c r="S1" s="74">
        <f t="shared" si="0"/>
        <v>0</v>
      </c>
      <c r="T1" s="74">
        <f t="shared" si="0"/>
        <v>0</v>
      </c>
      <c r="U1" s="74">
        <f t="shared" si="0"/>
        <v>7476.25</v>
      </c>
      <c r="V1" s="74">
        <f t="shared" si="0"/>
        <v>0</v>
      </c>
      <c r="W1" s="74">
        <f t="shared" si="0"/>
        <v>0</v>
      </c>
      <c r="X1" s="74">
        <f t="shared" si="0"/>
        <v>0</v>
      </c>
      <c r="Y1" s="75"/>
    </row>
    <row r="2" spans="1:25" ht="21" customHeight="1" x14ac:dyDescent="0.25">
      <c r="A2" s="37" t="s">
        <v>21</v>
      </c>
      <c r="B2" s="76"/>
      <c r="C2" s="40" t="s">
        <v>67</v>
      </c>
      <c r="D2" s="8" t="s">
        <v>24</v>
      </c>
      <c r="E2" s="77" t="s">
        <v>17</v>
      </c>
      <c r="F2" s="38">
        <v>26.25</v>
      </c>
      <c r="G2" s="55">
        <v>50</v>
      </c>
      <c r="H2" s="7">
        <f t="shared" ref="H2:H126" si="1">F2*G2</f>
        <v>1312.5</v>
      </c>
      <c r="I2" s="63">
        <v>0</v>
      </c>
      <c r="J2" s="12">
        <f t="shared" ref="J2:J127" si="2">IF((I2&lt;&gt;0),ROUND((H2/I2),2),0)</f>
        <v>0</v>
      </c>
      <c r="K2" s="12">
        <f t="shared" ref="K2:K126" si="3">IF((G2&lt;&gt;0),ROUND((J2/G2),2),0)</f>
        <v>0</v>
      </c>
      <c r="L2" s="64">
        <v>0</v>
      </c>
      <c r="M2" s="14">
        <f t="shared" ref="M2:M126" si="4">ROUND((J2*L2),2)</f>
        <v>0</v>
      </c>
      <c r="N2" s="73" t="str">
        <f>IF(($D2="D"),$F2*$G2,"")</f>
        <v/>
      </c>
      <c r="O2" s="73" t="str">
        <f>IF(($D2="E"),$F2*$G2,"")</f>
        <v/>
      </c>
      <c r="P2" s="73" t="str">
        <f>IF(($D2="F"),$F2*$G2,"")</f>
        <v/>
      </c>
      <c r="Q2" s="73" t="str">
        <f>IF(($D2="G"),$F2*$G2,"")</f>
        <v/>
      </c>
      <c r="R2" s="73" t="str">
        <f>IF(($D2="H"),$F2*$G2,"")</f>
        <v/>
      </c>
      <c r="S2" s="73" t="str">
        <f>IF(($D2="I"),$F2*$G2,"")</f>
        <v/>
      </c>
      <c r="T2" s="73" t="str">
        <f>IF(($D2="K"),$F2*$G2,"")</f>
        <v/>
      </c>
      <c r="U2" s="73" t="str">
        <f>IF(($D2="U"),$F2*$G2,"")</f>
        <v/>
      </c>
      <c r="V2" s="73" t="str">
        <f>IF(($D2="SPH"),$F2*$G2,"")</f>
        <v/>
      </c>
      <c r="W2" s="73" t="str">
        <f>IF(($D2="TH"),$F2*$G2,"")</f>
        <v/>
      </c>
      <c r="X2" s="73" t="str">
        <f>IF(($D2="Z"),$F2*$G2,"")</f>
        <v/>
      </c>
    </row>
    <row r="3" spans="1:25" ht="21" customHeight="1" x14ac:dyDescent="0.25">
      <c r="A3" s="37" t="s">
        <v>21</v>
      </c>
      <c r="B3" s="76"/>
      <c r="C3" s="39" t="s">
        <v>68</v>
      </c>
      <c r="D3" s="8" t="s">
        <v>24</v>
      </c>
      <c r="E3" s="78" t="s">
        <v>17</v>
      </c>
      <c r="F3" s="38">
        <v>257.92</v>
      </c>
      <c r="G3" s="55">
        <v>250</v>
      </c>
      <c r="H3" s="7">
        <f t="shared" si="1"/>
        <v>64480.000000000007</v>
      </c>
      <c r="I3" s="63">
        <v>0</v>
      </c>
      <c r="J3" s="12">
        <f t="shared" si="2"/>
        <v>0</v>
      </c>
      <c r="K3" s="12">
        <f t="shared" si="3"/>
        <v>0</v>
      </c>
      <c r="L3" s="64">
        <v>0</v>
      </c>
      <c r="M3" s="14">
        <f t="shared" si="4"/>
        <v>0</v>
      </c>
      <c r="N3" s="73" t="str">
        <f t="shared" ref="N3:N91" si="5">IF(($D3="D"),$F3*$G3,"")</f>
        <v/>
      </c>
      <c r="O3" s="73" t="str">
        <f t="shared" ref="O3:O126" si="6">IF(($D3="E"),$F3*$G3,"")</f>
        <v/>
      </c>
      <c r="P3" s="73" t="str">
        <f t="shared" ref="P3:P112" si="7">IF(($D3="F"),$F3*$G3,"")</f>
        <v/>
      </c>
      <c r="Q3" s="73" t="str">
        <f t="shared" ref="Q3:Q126" si="8">IF(($D3="G"),$F3*$G3,"")</f>
        <v/>
      </c>
      <c r="R3" s="73" t="str">
        <f t="shared" ref="R3:R126" si="9">IF(($D3="H"),$F3*$G3,"")</f>
        <v/>
      </c>
      <c r="S3" s="73" t="str">
        <f t="shared" ref="S3:S126" si="10">IF(($D3="I"),$F3*$G3,"")</f>
        <v/>
      </c>
      <c r="T3" s="73" t="str">
        <f t="shared" ref="T3:T126" si="11">IF(($D3="K"),$F3*$G3,"")</f>
        <v/>
      </c>
      <c r="U3" s="73" t="str">
        <f t="shared" ref="U3:U126" si="12">IF(($D3="U"),$F3*$G3,"")</f>
        <v/>
      </c>
      <c r="V3" s="73" t="str">
        <f t="shared" ref="V3:V126" si="13">IF(($D3="SPH"),$F3*$G3,"")</f>
        <v/>
      </c>
      <c r="W3" s="73" t="str">
        <f t="shared" ref="W3:W126" si="14">IF(($D3="TH"),$F3*$G3,"")</f>
        <v/>
      </c>
      <c r="X3" s="73" t="str">
        <f t="shared" ref="X3:X126" si="15">IF(($D3="Z"),$F3*$G3,"")</f>
        <v/>
      </c>
    </row>
    <row r="4" spans="1:25" ht="21" customHeight="1" x14ac:dyDescent="0.25">
      <c r="A4" s="37" t="s">
        <v>21</v>
      </c>
      <c r="B4" s="76"/>
      <c r="C4" s="39" t="s">
        <v>22</v>
      </c>
      <c r="D4" s="8" t="s">
        <v>24</v>
      </c>
      <c r="E4" s="78" t="s">
        <v>17</v>
      </c>
      <c r="F4" s="38">
        <v>22.52</v>
      </c>
      <c r="G4" s="55">
        <v>250</v>
      </c>
      <c r="H4" s="7">
        <f t="shared" si="1"/>
        <v>5630</v>
      </c>
      <c r="I4" s="63">
        <v>0</v>
      </c>
      <c r="J4" s="12">
        <f t="shared" si="2"/>
        <v>0</v>
      </c>
      <c r="K4" s="12">
        <f t="shared" si="3"/>
        <v>0</v>
      </c>
      <c r="L4" s="64">
        <v>0</v>
      </c>
      <c r="M4" s="14">
        <f t="shared" si="4"/>
        <v>0</v>
      </c>
      <c r="N4" s="73" t="str">
        <f t="shared" si="5"/>
        <v/>
      </c>
      <c r="O4" s="73" t="str">
        <f t="shared" si="6"/>
        <v/>
      </c>
      <c r="P4" s="73" t="str">
        <f t="shared" si="7"/>
        <v/>
      </c>
      <c r="Q4" s="73" t="str">
        <f t="shared" si="8"/>
        <v/>
      </c>
      <c r="R4" s="73" t="str">
        <f t="shared" si="9"/>
        <v/>
      </c>
      <c r="S4" s="73" t="str">
        <f t="shared" si="10"/>
        <v/>
      </c>
      <c r="T4" s="73" t="str">
        <f t="shared" si="11"/>
        <v/>
      </c>
      <c r="U4" s="73" t="str">
        <f t="shared" si="12"/>
        <v/>
      </c>
      <c r="V4" s="73" t="str">
        <f t="shared" si="13"/>
        <v/>
      </c>
      <c r="W4" s="73" t="str">
        <f t="shared" si="14"/>
        <v/>
      </c>
      <c r="X4" s="73" t="str">
        <f t="shared" si="15"/>
        <v/>
      </c>
    </row>
    <row r="5" spans="1:25" ht="21" customHeight="1" x14ac:dyDescent="0.25">
      <c r="A5" s="37" t="s">
        <v>21</v>
      </c>
      <c r="B5" s="76"/>
      <c r="C5" s="39" t="s">
        <v>23</v>
      </c>
      <c r="D5" s="8" t="s">
        <v>157</v>
      </c>
      <c r="E5" s="78" t="s">
        <v>20</v>
      </c>
      <c r="F5" s="38">
        <v>18.55</v>
      </c>
      <c r="G5" s="55">
        <v>50</v>
      </c>
      <c r="H5" s="7">
        <f t="shared" si="1"/>
        <v>927.5</v>
      </c>
      <c r="I5" s="63">
        <v>0</v>
      </c>
      <c r="J5" s="12">
        <f t="shared" si="2"/>
        <v>0</v>
      </c>
      <c r="K5" s="12">
        <f t="shared" si="3"/>
        <v>0</v>
      </c>
      <c r="L5" s="64">
        <v>0</v>
      </c>
      <c r="M5" s="14">
        <f t="shared" si="4"/>
        <v>0</v>
      </c>
      <c r="N5" s="73" t="str">
        <f t="shared" si="5"/>
        <v/>
      </c>
      <c r="O5" s="73" t="str">
        <f t="shared" si="6"/>
        <v/>
      </c>
      <c r="P5" s="73" t="str">
        <f t="shared" si="7"/>
        <v/>
      </c>
      <c r="Q5" s="73" t="str">
        <f t="shared" si="8"/>
        <v/>
      </c>
      <c r="R5" s="73" t="str">
        <f t="shared" si="9"/>
        <v/>
      </c>
      <c r="S5" s="73" t="str">
        <f t="shared" si="10"/>
        <v/>
      </c>
      <c r="T5" s="73" t="str">
        <f t="shared" si="11"/>
        <v/>
      </c>
      <c r="U5" s="73" t="str">
        <f t="shared" si="12"/>
        <v/>
      </c>
      <c r="V5" s="73" t="str">
        <f t="shared" si="13"/>
        <v/>
      </c>
      <c r="W5" s="73" t="str">
        <f t="shared" si="14"/>
        <v/>
      </c>
      <c r="X5" s="73" t="str">
        <f t="shared" si="15"/>
        <v/>
      </c>
    </row>
    <row r="6" spans="1:25" ht="21" customHeight="1" x14ac:dyDescent="0.25">
      <c r="A6" s="37" t="s">
        <v>21</v>
      </c>
      <c r="B6" s="76" t="s">
        <v>30</v>
      </c>
      <c r="C6" s="39" t="s">
        <v>69</v>
      </c>
      <c r="D6" s="8" t="s">
        <v>154</v>
      </c>
      <c r="E6" s="78" t="s">
        <v>20</v>
      </c>
      <c r="F6" s="38">
        <v>18.55</v>
      </c>
      <c r="G6" s="55">
        <v>50</v>
      </c>
      <c r="H6" s="7">
        <f t="shared" si="1"/>
        <v>927.5</v>
      </c>
      <c r="I6" s="63">
        <v>0</v>
      </c>
      <c r="J6" s="12">
        <f t="shared" si="2"/>
        <v>0</v>
      </c>
      <c r="K6" s="12">
        <f t="shared" si="3"/>
        <v>0</v>
      </c>
      <c r="L6" s="64">
        <v>0</v>
      </c>
      <c r="M6" s="14">
        <f t="shared" si="4"/>
        <v>0</v>
      </c>
      <c r="N6" s="73" t="str">
        <f t="shared" si="5"/>
        <v/>
      </c>
      <c r="O6" s="73" t="str">
        <f t="shared" si="6"/>
        <v/>
      </c>
      <c r="P6" s="73" t="str">
        <f t="shared" si="7"/>
        <v/>
      </c>
      <c r="Q6" s="73" t="str">
        <f t="shared" si="8"/>
        <v/>
      </c>
      <c r="R6" s="73" t="str">
        <f t="shared" si="9"/>
        <v/>
      </c>
      <c r="S6" s="73" t="str">
        <f t="shared" si="10"/>
        <v/>
      </c>
      <c r="T6" s="73" t="str">
        <f t="shared" si="11"/>
        <v/>
      </c>
      <c r="U6" s="73" t="str">
        <f t="shared" si="12"/>
        <v/>
      </c>
      <c r="V6" s="73" t="str">
        <f t="shared" si="13"/>
        <v/>
      </c>
      <c r="W6" s="73" t="str">
        <f t="shared" si="14"/>
        <v/>
      </c>
      <c r="X6" s="73" t="str">
        <f t="shared" si="15"/>
        <v/>
      </c>
    </row>
    <row r="7" spans="1:25" ht="21" customHeight="1" x14ac:dyDescent="0.25">
      <c r="A7" s="37" t="s">
        <v>21</v>
      </c>
      <c r="B7" s="76" t="s">
        <v>30</v>
      </c>
      <c r="C7" s="39" t="s">
        <v>184</v>
      </c>
      <c r="D7" s="8" t="s">
        <v>25</v>
      </c>
      <c r="E7" s="78" t="s">
        <v>184</v>
      </c>
      <c r="F7" s="38">
        <v>2.92</v>
      </c>
      <c r="G7" s="55">
        <v>150</v>
      </c>
      <c r="H7" s="7">
        <f t="shared" si="1"/>
        <v>438</v>
      </c>
      <c r="I7" s="63">
        <v>0</v>
      </c>
      <c r="J7" s="12">
        <f t="shared" si="2"/>
        <v>0</v>
      </c>
      <c r="K7" s="12">
        <f t="shared" si="3"/>
        <v>0</v>
      </c>
      <c r="L7" s="64">
        <v>0</v>
      </c>
      <c r="M7" s="14">
        <f t="shared" si="4"/>
        <v>0</v>
      </c>
      <c r="N7" s="73" t="str">
        <f t="shared" si="5"/>
        <v/>
      </c>
      <c r="O7" s="73" t="str">
        <f t="shared" si="6"/>
        <v/>
      </c>
      <c r="P7" s="73" t="str">
        <f t="shared" si="7"/>
        <v/>
      </c>
      <c r="Q7" s="73" t="str">
        <f t="shared" si="8"/>
        <v/>
      </c>
      <c r="R7" s="73" t="str">
        <f t="shared" si="9"/>
        <v/>
      </c>
      <c r="S7" s="73" t="str">
        <f t="shared" si="10"/>
        <v/>
      </c>
      <c r="T7" s="73" t="str">
        <f t="shared" si="11"/>
        <v/>
      </c>
      <c r="U7" s="73" t="str">
        <f t="shared" si="12"/>
        <v/>
      </c>
      <c r="V7" s="73" t="str">
        <f t="shared" si="13"/>
        <v/>
      </c>
      <c r="W7" s="73" t="str">
        <f t="shared" si="14"/>
        <v/>
      </c>
      <c r="X7" s="73" t="str">
        <f t="shared" si="15"/>
        <v/>
      </c>
    </row>
    <row r="8" spans="1:25" ht="21" customHeight="1" x14ac:dyDescent="0.25">
      <c r="A8" s="37" t="s">
        <v>21</v>
      </c>
      <c r="B8" s="76" t="s">
        <v>31</v>
      </c>
      <c r="C8" s="39" t="s">
        <v>69</v>
      </c>
      <c r="D8" s="8" t="s">
        <v>154</v>
      </c>
      <c r="E8" s="78" t="s">
        <v>20</v>
      </c>
      <c r="F8" s="38">
        <v>18.55</v>
      </c>
      <c r="G8" s="55">
        <v>50</v>
      </c>
      <c r="H8" s="7">
        <f t="shared" si="1"/>
        <v>927.5</v>
      </c>
      <c r="I8" s="63">
        <v>0</v>
      </c>
      <c r="J8" s="12">
        <f t="shared" si="2"/>
        <v>0</v>
      </c>
      <c r="K8" s="12">
        <f t="shared" si="3"/>
        <v>0</v>
      </c>
      <c r="L8" s="64">
        <v>0</v>
      </c>
      <c r="M8" s="14">
        <f t="shared" si="4"/>
        <v>0</v>
      </c>
      <c r="N8" s="73" t="str">
        <f t="shared" si="5"/>
        <v/>
      </c>
      <c r="O8" s="73" t="str">
        <f t="shared" si="6"/>
        <v/>
      </c>
      <c r="P8" s="73" t="str">
        <f t="shared" si="7"/>
        <v/>
      </c>
      <c r="Q8" s="73" t="str">
        <f t="shared" si="8"/>
        <v/>
      </c>
      <c r="R8" s="73" t="str">
        <f t="shared" si="9"/>
        <v/>
      </c>
      <c r="S8" s="73" t="str">
        <f t="shared" si="10"/>
        <v/>
      </c>
      <c r="T8" s="73" t="str">
        <f t="shared" si="11"/>
        <v/>
      </c>
      <c r="U8" s="73" t="str">
        <f t="shared" si="12"/>
        <v/>
      </c>
      <c r="V8" s="73" t="str">
        <f t="shared" si="13"/>
        <v/>
      </c>
      <c r="W8" s="73" t="str">
        <f t="shared" si="14"/>
        <v/>
      </c>
      <c r="X8" s="73" t="str">
        <f t="shared" si="15"/>
        <v/>
      </c>
    </row>
    <row r="9" spans="1:25" ht="21" customHeight="1" x14ac:dyDescent="0.25">
      <c r="A9" s="37" t="s">
        <v>21</v>
      </c>
      <c r="B9" s="76" t="s">
        <v>31</v>
      </c>
      <c r="C9" s="39" t="s">
        <v>184</v>
      </c>
      <c r="D9" s="8" t="s">
        <v>25</v>
      </c>
      <c r="E9" s="78" t="s">
        <v>17</v>
      </c>
      <c r="F9" s="38">
        <v>2.92</v>
      </c>
      <c r="G9" s="55">
        <v>150</v>
      </c>
      <c r="H9" s="7">
        <f t="shared" si="1"/>
        <v>438</v>
      </c>
      <c r="I9" s="63">
        <v>0</v>
      </c>
      <c r="J9" s="12">
        <f t="shared" si="2"/>
        <v>0</v>
      </c>
      <c r="K9" s="12">
        <f t="shared" si="3"/>
        <v>0</v>
      </c>
      <c r="L9" s="64">
        <v>0</v>
      </c>
      <c r="M9" s="14">
        <f t="shared" si="4"/>
        <v>0</v>
      </c>
    </row>
    <row r="10" spans="1:25" ht="21" customHeight="1" x14ac:dyDescent="0.25">
      <c r="A10" s="37" t="s">
        <v>21</v>
      </c>
      <c r="B10" s="76" t="s">
        <v>32</v>
      </c>
      <c r="C10" s="39" t="s">
        <v>69</v>
      </c>
      <c r="D10" s="8" t="s">
        <v>154</v>
      </c>
      <c r="E10" s="78" t="s">
        <v>20</v>
      </c>
      <c r="F10" s="38">
        <v>18.55</v>
      </c>
      <c r="G10" s="55">
        <v>50</v>
      </c>
      <c r="H10" s="7">
        <f t="shared" si="1"/>
        <v>927.5</v>
      </c>
      <c r="I10" s="63">
        <v>0</v>
      </c>
      <c r="J10" s="12">
        <f t="shared" si="2"/>
        <v>0</v>
      </c>
      <c r="K10" s="12">
        <f t="shared" si="3"/>
        <v>0</v>
      </c>
      <c r="L10" s="64">
        <v>0</v>
      </c>
      <c r="M10" s="14">
        <f t="shared" si="4"/>
        <v>0</v>
      </c>
    </row>
    <row r="11" spans="1:25" ht="21" customHeight="1" x14ac:dyDescent="0.25">
      <c r="A11" s="37" t="s">
        <v>21</v>
      </c>
      <c r="B11" s="76" t="s">
        <v>32</v>
      </c>
      <c r="C11" s="39" t="s">
        <v>184</v>
      </c>
      <c r="D11" s="8" t="s">
        <v>25</v>
      </c>
      <c r="E11" s="78" t="s">
        <v>17</v>
      </c>
      <c r="F11" s="38">
        <v>2.92</v>
      </c>
      <c r="G11" s="55">
        <v>150</v>
      </c>
      <c r="H11" s="7">
        <f t="shared" si="1"/>
        <v>438</v>
      </c>
      <c r="I11" s="63">
        <v>0</v>
      </c>
      <c r="J11" s="12">
        <f t="shared" si="2"/>
        <v>0</v>
      </c>
      <c r="K11" s="12">
        <f t="shared" si="3"/>
        <v>0</v>
      </c>
      <c r="L11" s="64">
        <v>0</v>
      </c>
      <c r="M11" s="14">
        <f t="shared" si="4"/>
        <v>0</v>
      </c>
    </row>
    <row r="12" spans="1:25" ht="21" customHeight="1" x14ac:dyDescent="0.25">
      <c r="A12" s="37" t="s">
        <v>21</v>
      </c>
      <c r="B12" s="76" t="s">
        <v>33</v>
      </c>
      <c r="C12" s="39" t="s">
        <v>69</v>
      </c>
      <c r="D12" s="8" t="s">
        <v>154</v>
      </c>
      <c r="E12" s="78" t="s">
        <v>20</v>
      </c>
      <c r="F12" s="38">
        <v>18.55</v>
      </c>
      <c r="G12" s="55">
        <v>50</v>
      </c>
      <c r="H12" s="7">
        <f t="shared" si="1"/>
        <v>927.5</v>
      </c>
      <c r="I12" s="63">
        <v>0</v>
      </c>
      <c r="J12" s="12">
        <f t="shared" si="2"/>
        <v>0</v>
      </c>
      <c r="K12" s="12">
        <f t="shared" si="3"/>
        <v>0</v>
      </c>
      <c r="L12" s="64">
        <v>0</v>
      </c>
      <c r="M12" s="14">
        <f t="shared" si="4"/>
        <v>0</v>
      </c>
    </row>
    <row r="13" spans="1:25" ht="21" customHeight="1" x14ac:dyDescent="0.25">
      <c r="A13" s="37" t="s">
        <v>21</v>
      </c>
      <c r="B13" s="76" t="s">
        <v>33</v>
      </c>
      <c r="C13" s="39" t="s">
        <v>184</v>
      </c>
      <c r="D13" s="8" t="s">
        <v>25</v>
      </c>
      <c r="E13" s="78" t="s">
        <v>17</v>
      </c>
      <c r="F13" s="38">
        <v>2.92</v>
      </c>
      <c r="G13" s="55">
        <v>150</v>
      </c>
      <c r="H13" s="7">
        <f t="shared" si="1"/>
        <v>438</v>
      </c>
      <c r="I13" s="63">
        <v>0</v>
      </c>
      <c r="J13" s="12">
        <f t="shared" si="2"/>
        <v>0</v>
      </c>
      <c r="K13" s="12">
        <f t="shared" si="3"/>
        <v>0</v>
      </c>
      <c r="L13" s="64">
        <v>0</v>
      </c>
      <c r="M13" s="14">
        <f t="shared" si="4"/>
        <v>0</v>
      </c>
    </row>
    <row r="14" spans="1:25" ht="21" customHeight="1" x14ac:dyDescent="0.25">
      <c r="A14" s="37" t="s">
        <v>21</v>
      </c>
      <c r="B14" s="76" t="s">
        <v>34</v>
      </c>
      <c r="C14" s="39" t="s">
        <v>69</v>
      </c>
      <c r="D14" s="8" t="s">
        <v>154</v>
      </c>
      <c r="E14" s="78" t="s">
        <v>20</v>
      </c>
      <c r="F14" s="38">
        <v>18.55</v>
      </c>
      <c r="G14" s="55">
        <v>50</v>
      </c>
      <c r="H14" s="7">
        <f t="shared" si="1"/>
        <v>927.5</v>
      </c>
      <c r="I14" s="63">
        <v>0</v>
      </c>
      <c r="J14" s="12">
        <f t="shared" si="2"/>
        <v>0</v>
      </c>
      <c r="K14" s="12">
        <f t="shared" si="3"/>
        <v>0</v>
      </c>
      <c r="L14" s="64">
        <v>0</v>
      </c>
      <c r="M14" s="14">
        <f t="shared" si="4"/>
        <v>0</v>
      </c>
    </row>
    <row r="15" spans="1:25" ht="21" customHeight="1" x14ac:dyDescent="0.25">
      <c r="A15" s="37" t="s">
        <v>21</v>
      </c>
      <c r="B15" s="76" t="s">
        <v>34</v>
      </c>
      <c r="C15" s="39" t="s">
        <v>184</v>
      </c>
      <c r="D15" s="8" t="s">
        <v>25</v>
      </c>
      <c r="E15" s="78" t="s">
        <v>17</v>
      </c>
      <c r="F15" s="38">
        <v>2.92</v>
      </c>
      <c r="G15" s="55">
        <v>150</v>
      </c>
      <c r="H15" s="7">
        <f t="shared" si="1"/>
        <v>438</v>
      </c>
      <c r="I15" s="63">
        <v>0</v>
      </c>
      <c r="J15" s="12">
        <f t="shared" si="2"/>
        <v>0</v>
      </c>
      <c r="K15" s="12">
        <f t="shared" si="3"/>
        <v>0</v>
      </c>
      <c r="L15" s="64">
        <v>0</v>
      </c>
      <c r="M15" s="14">
        <f t="shared" si="4"/>
        <v>0</v>
      </c>
    </row>
    <row r="16" spans="1:25" ht="21" customHeight="1" x14ac:dyDescent="0.25">
      <c r="A16" s="37" t="s">
        <v>21</v>
      </c>
      <c r="B16" s="76" t="s">
        <v>35</v>
      </c>
      <c r="C16" s="39" t="s">
        <v>69</v>
      </c>
      <c r="D16" s="8" t="s">
        <v>154</v>
      </c>
      <c r="E16" s="78" t="s">
        <v>20</v>
      </c>
      <c r="F16" s="38">
        <v>18.55</v>
      </c>
      <c r="G16" s="55">
        <v>50</v>
      </c>
      <c r="H16" s="7">
        <f t="shared" si="1"/>
        <v>927.5</v>
      </c>
      <c r="I16" s="63">
        <v>0</v>
      </c>
      <c r="J16" s="12">
        <f t="shared" si="2"/>
        <v>0</v>
      </c>
      <c r="K16" s="12">
        <f t="shared" si="3"/>
        <v>0</v>
      </c>
      <c r="L16" s="64">
        <v>0</v>
      </c>
      <c r="M16" s="14">
        <f t="shared" si="4"/>
        <v>0</v>
      </c>
    </row>
    <row r="17" spans="1:13" ht="21" customHeight="1" x14ac:dyDescent="0.25">
      <c r="A17" s="37" t="s">
        <v>21</v>
      </c>
      <c r="B17" s="76" t="s">
        <v>35</v>
      </c>
      <c r="C17" s="39" t="s">
        <v>184</v>
      </c>
      <c r="D17" s="8" t="s">
        <v>25</v>
      </c>
      <c r="E17" s="78" t="s">
        <v>17</v>
      </c>
      <c r="F17" s="38">
        <v>2.92</v>
      </c>
      <c r="G17" s="55">
        <v>150</v>
      </c>
      <c r="H17" s="7">
        <f t="shared" si="1"/>
        <v>438</v>
      </c>
      <c r="I17" s="63">
        <v>0</v>
      </c>
      <c r="J17" s="12">
        <f t="shared" si="2"/>
        <v>0</v>
      </c>
      <c r="K17" s="12">
        <f t="shared" si="3"/>
        <v>0</v>
      </c>
      <c r="L17" s="64">
        <v>0</v>
      </c>
      <c r="M17" s="14">
        <f t="shared" si="4"/>
        <v>0</v>
      </c>
    </row>
    <row r="18" spans="1:13" ht="21" customHeight="1" x14ac:dyDescent="0.25">
      <c r="A18" s="37" t="s">
        <v>21</v>
      </c>
      <c r="B18" s="76" t="s">
        <v>36</v>
      </c>
      <c r="C18" s="39" t="s">
        <v>69</v>
      </c>
      <c r="D18" s="8" t="s">
        <v>154</v>
      </c>
      <c r="E18" s="78" t="s">
        <v>20</v>
      </c>
      <c r="F18" s="38">
        <v>18.55</v>
      </c>
      <c r="G18" s="55">
        <v>50</v>
      </c>
      <c r="H18" s="7">
        <f t="shared" si="1"/>
        <v>927.5</v>
      </c>
      <c r="I18" s="63">
        <v>0</v>
      </c>
      <c r="J18" s="12">
        <f t="shared" si="2"/>
        <v>0</v>
      </c>
      <c r="K18" s="12">
        <f t="shared" si="3"/>
        <v>0</v>
      </c>
      <c r="L18" s="64">
        <v>0</v>
      </c>
      <c r="M18" s="14">
        <f t="shared" si="4"/>
        <v>0</v>
      </c>
    </row>
    <row r="19" spans="1:13" ht="21" customHeight="1" x14ac:dyDescent="0.25">
      <c r="A19" s="37" t="s">
        <v>21</v>
      </c>
      <c r="B19" s="76" t="s">
        <v>36</v>
      </c>
      <c r="C19" s="39" t="s">
        <v>184</v>
      </c>
      <c r="D19" s="8" t="s">
        <v>25</v>
      </c>
      <c r="E19" s="78" t="s">
        <v>17</v>
      </c>
      <c r="F19" s="38">
        <v>2.92</v>
      </c>
      <c r="G19" s="55">
        <v>150</v>
      </c>
      <c r="H19" s="7">
        <f t="shared" si="1"/>
        <v>438</v>
      </c>
      <c r="I19" s="63">
        <v>0</v>
      </c>
      <c r="J19" s="12">
        <f t="shared" si="2"/>
        <v>0</v>
      </c>
      <c r="K19" s="12">
        <f t="shared" si="3"/>
        <v>0</v>
      </c>
      <c r="L19" s="64">
        <v>0</v>
      </c>
      <c r="M19" s="14">
        <f t="shared" si="4"/>
        <v>0</v>
      </c>
    </row>
    <row r="20" spans="1:13" ht="21" customHeight="1" x14ac:dyDescent="0.25">
      <c r="A20" s="37" t="s">
        <v>21</v>
      </c>
      <c r="B20" s="76" t="s">
        <v>37</v>
      </c>
      <c r="C20" s="39" t="s">
        <v>69</v>
      </c>
      <c r="D20" s="8" t="s">
        <v>154</v>
      </c>
      <c r="E20" s="78" t="s">
        <v>20</v>
      </c>
      <c r="F20" s="38">
        <v>18.55</v>
      </c>
      <c r="G20" s="55">
        <v>50</v>
      </c>
      <c r="H20" s="7">
        <f t="shared" si="1"/>
        <v>927.5</v>
      </c>
      <c r="I20" s="63">
        <v>0</v>
      </c>
      <c r="J20" s="12">
        <f t="shared" si="2"/>
        <v>0</v>
      </c>
      <c r="K20" s="12">
        <f t="shared" si="3"/>
        <v>0</v>
      </c>
      <c r="L20" s="64">
        <v>0</v>
      </c>
      <c r="M20" s="14">
        <f t="shared" si="4"/>
        <v>0</v>
      </c>
    </row>
    <row r="21" spans="1:13" ht="21" customHeight="1" x14ac:dyDescent="0.25">
      <c r="A21" s="37" t="s">
        <v>21</v>
      </c>
      <c r="B21" s="76" t="s">
        <v>37</v>
      </c>
      <c r="C21" s="39" t="s">
        <v>184</v>
      </c>
      <c r="D21" s="8" t="s">
        <v>25</v>
      </c>
      <c r="E21" s="78" t="s">
        <v>17</v>
      </c>
      <c r="F21" s="38">
        <v>2.92</v>
      </c>
      <c r="G21" s="55">
        <v>150</v>
      </c>
      <c r="H21" s="7">
        <f t="shared" si="1"/>
        <v>438</v>
      </c>
      <c r="I21" s="63">
        <v>0</v>
      </c>
      <c r="J21" s="12">
        <f t="shared" si="2"/>
        <v>0</v>
      </c>
      <c r="K21" s="12">
        <f t="shared" si="3"/>
        <v>0</v>
      </c>
      <c r="L21" s="64">
        <v>0</v>
      </c>
      <c r="M21" s="14">
        <f t="shared" si="4"/>
        <v>0</v>
      </c>
    </row>
    <row r="22" spans="1:13" ht="21" customHeight="1" x14ac:dyDescent="0.25">
      <c r="A22" s="37" t="s">
        <v>21</v>
      </c>
      <c r="B22" s="76" t="s">
        <v>38</v>
      </c>
      <c r="C22" s="39" t="s">
        <v>69</v>
      </c>
      <c r="D22" s="8" t="s">
        <v>154</v>
      </c>
      <c r="E22" s="78" t="s">
        <v>20</v>
      </c>
      <c r="F22" s="38">
        <v>18.55</v>
      </c>
      <c r="G22" s="55">
        <v>50</v>
      </c>
      <c r="H22" s="7">
        <f t="shared" si="1"/>
        <v>927.5</v>
      </c>
      <c r="I22" s="63">
        <v>0</v>
      </c>
      <c r="J22" s="12">
        <f t="shared" si="2"/>
        <v>0</v>
      </c>
      <c r="K22" s="12">
        <f t="shared" si="3"/>
        <v>0</v>
      </c>
      <c r="L22" s="64">
        <v>0</v>
      </c>
      <c r="M22" s="14">
        <f t="shared" si="4"/>
        <v>0</v>
      </c>
    </row>
    <row r="23" spans="1:13" ht="21" customHeight="1" x14ac:dyDescent="0.25">
      <c r="A23" s="37" t="s">
        <v>21</v>
      </c>
      <c r="B23" s="76" t="s">
        <v>38</v>
      </c>
      <c r="C23" s="39" t="s">
        <v>184</v>
      </c>
      <c r="D23" s="8" t="s">
        <v>25</v>
      </c>
      <c r="E23" s="78" t="s">
        <v>17</v>
      </c>
      <c r="F23" s="38">
        <v>2.92</v>
      </c>
      <c r="G23" s="55">
        <v>150</v>
      </c>
      <c r="H23" s="7">
        <f t="shared" si="1"/>
        <v>438</v>
      </c>
      <c r="I23" s="63">
        <v>0</v>
      </c>
      <c r="J23" s="12">
        <f t="shared" si="2"/>
        <v>0</v>
      </c>
      <c r="K23" s="12">
        <f t="shared" si="3"/>
        <v>0</v>
      </c>
      <c r="L23" s="64">
        <v>0</v>
      </c>
      <c r="M23" s="14">
        <f t="shared" si="4"/>
        <v>0</v>
      </c>
    </row>
    <row r="24" spans="1:13" ht="21" customHeight="1" x14ac:dyDescent="0.25">
      <c r="A24" s="37" t="s">
        <v>21</v>
      </c>
      <c r="B24" s="76" t="s">
        <v>161</v>
      </c>
      <c r="C24" s="39" t="s">
        <v>69</v>
      </c>
      <c r="D24" s="8" t="s">
        <v>154</v>
      </c>
      <c r="E24" s="78" t="s">
        <v>20</v>
      </c>
      <c r="F24" s="38">
        <v>18.55</v>
      </c>
      <c r="G24" s="55">
        <v>50</v>
      </c>
      <c r="H24" s="7">
        <f t="shared" si="1"/>
        <v>927.5</v>
      </c>
      <c r="I24" s="63">
        <v>0</v>
      </c>
      <c r="J24" s="12">
        <f t="shared" si="2"/>
        <v>0</v>
      </c>
      <c r="K24" s="12">
        <f t="shared" si="3"/>
        <v>0</v>
      </c>
      <c r="L24" s="64">
        <v>0</v>
      </c>
      <c r="M24" s="14">
        <f t="shared" si="4"/>
        <v>0</v>
      </c>
    </row>
    <row r="25" spans="1:13" ht="21" customHeight="1" x14ac:dyDescent="0.25">
      <c r="A25" s="37" t="s">
        <v>21</v>
      </c>
      <c r="B25" s="76" t="s">
        <v>161</v>
      </c>
      <c r="C25" s="39" t="s">
        <v>184</v>
      </c>
      <c r="D25" s="8" t="s">
        <v>25</v>
      </c>
      <c r="E25" s="78" t="s">
        <v>17</v>
      </c>
      <c r="F25" s="38">
        <v>2.92</v>
      </c>
      <c r="G25" s="55">
        <v>150</v>
      </c>
      <c r="H25" s="7">
        <f t="shared" si="1"/>
        <v>438</v>
      </c>
      <c r="I25" s="63">
        <v>0</v>
      </c>
      <c r="J25" s="12">
        <f t="shared" si="2"/>
        <v>0</v>
      </c>
      <c r="K25" s="12">
        <f t="shared" si="3"/>
        <v>0</v>
      </c>
      <c r="L25" s="64">
        <v>0</v>
      </c>
      <c r="M25" s="14">
        <f t="shared" si="4"/>
        <v>0</v>
      </c>
    </row>
    <row r="26" spans="1:13" ht="21" customHeight="1" x14ac:dyDescent="0.25">
      <c r="A26" s="37" t="s">
        <v>21</v>
      </c>
      <c r="B26" s="76" t="s">
        <v>39</v>
      </c>
      <c r="C26" s="39" t="s">
        <v>69</v>
      </c>
      <c r="D26" s="8" t="s">
        <v>154</v>
      </c>
      <c r="E26" s="78" t="s">
        <v>20</v>
      </c>
      <c r="F26" s="38">
        <v>18.55</v>
      </c>
      <c r="G26" s="55">
        <v>50</v>
      </c>
      <c r="H26" s="7">
        <f t="shared" si="1"/>
        <v>927.5</v>
      </c>
      <c r="I26" s="63">
        <v>0</v>
      </c>
      <c r="J26" s="12">
        <f t="shared" si="2"/>
        <v>0</v>
      </c>
      <c r="K26" s="12">
        <f t="shared" si="3"/>
        <v>0</v>
      </c>
      <c r="L26" s="64">
        <v>0</v>
      </c>
      <c r="M26" s="14">
        <f t="shared" si="4"/>
        <v>0</v>
      </c>
    </row>
    <row r="27" spans="1:13" ht="21" customHeight="1" x14ac:dyDescent="0.25">
      <c r="A27" s="37" t="s">
        <v>21</v>
      </c>
      <c r="B27" s="76" t="s">
        <v>39</v>
      </c>
      <c r="C27" s="39" t="s">
        <v>184</v>
      </c>
      <c r="D27" s="8" t="s">
        <v>25</v>
      </c>
      <c r="E27" s="78" t="s">
        <v>17</v>
      </c>
      <c r="F27" s="38">
        <v>2.92</v>
      </c>
      <c r="G27" s="55">
        <v>150</v>
      </c>
      <c r="H27" s="7">
        <f t="shared" si="1"/>
        <v>438</v>
      </c>
      <c r="I27" s="63">
        <v>0</v>
      </c>
      <c r="J27" s="12">
        <f t="shared" si="2"/>
        <v>0</v>
      </c>
      <c r="K27" s="12">
        <f t="shared" si="3"/>
        <v>0</v>
      </c>
      <c r="L27" s="64">
        <v>0</v>
      </c>
      <c r="M27" s="14">
        <f t="shared" si="4"/>
        <v>0</v>
      </c>
    </row>
    <row r="28" spans="1:13" ht="21" customHeight="1" x14ac:dyDescent="0.25">
      <c r="A28" s="37" t="s">
        <v>21</v>
      </c>
      <c r="B28" s="76" t="s">
        <v>182</v>
      </c>
      <c r="C28" s="39" t="s">
        <v>69</v>
      </c>
      <c r="D28" s="8" t="s">
        <v>154</v>
      </c>
      <c r="E28" s="78" t="s">
        <v>20</v>
      </c>
      <c r="F28" s="38">
        <v>18.55</v>
      </c>
      <c r="G28" s="55">
        <v>50</v>
      </c>
      <c r="H28" s="7">
        <f t="shared" si="1"/>
        <v>927.5</v>
      </c>
      <c r="I28" s="63">
        <v>0</v>
      </c>
      <c r="J28" s="12">
        <f t="shared" si="2"/>
        <v>0</v>
      </c>
      <c r="K28" s="12">
        <f t="shared" si="3"/>
        <v>0</v>
      </c>
      <c r="L28" s="64">
        <v>0</v>
      </c>
      <c r="M28" s="14">
        <f t="shared" si="4"/>
        <v>0</v>
      </c>
    </row>
    <row r="29" spans="1:13" ht="21" customHeight="1" x14ac:dyDescent="0.25">
      <c r="A29" s="37" t="s">
        <v>21</v>
      </c>
      <c r="B29" s="76" t="s">
        <v>182</v>
      </c>
      <c r="C29" s="39" t="s">
        <v>184</v>
      </c>
      <c r="D29" s="8" t="s">
        <v>25</v>
      </c>
      <c r="E29" s="78" t="s">
        <v>17</v>
      </c>
      <c r="F29" s="38">
        <v>2.92</v>
      </c>
      <c r="G29" s="55">
        <v>150</v>
      </c>
      <c r="H29" s="7">
        <f t="shared" si="1"/>
        <v>438</v>
      </c>
      <c r="I29" s="63">
        <v>0</v>
      </c>
      <c r="J29" s="12">
        <f t="shared" si="2"/>
        <v>0</v>
      </c>
      <c r="K29" s="12">
        <f t="shared" si="3"/>
        <v>0</v>
      </c>
      <c r="L29" s="64">
        <v>0</v>
      </c>
      <c r="M29" s="14">
        <f t="shared" si="4"/>
        <v>0</v>
      </c>
    </row>
    <row r="30" spans="1:13" ht="21" customHeight="1" x14ac:dyDescent="0.25">
      <c r="A30" s="37" t="s">
        <v>21</v>
      </c>
      <c r="B30" s="76" t="s">
        <v>183</v>
      </c>
      <c r="C30" s="39" t="s">
        <v>69</v>
      </c>
      <c r="D30" s="8" t="s">
        <v>154</v>
      </c>
      <c r="E30" s="78" t="s">
        <v>20</v>
      </c>
      <c r="F30" s="38">
        <v>18.55</v>
      </c>
      <c r="G30" s="55">
        <v>50</v>
      </c>
      <c r="H30" s="7">
        <f t="shared" si="1"/>
        <v>927.5</v>
      </c>
      <c r="I30" s="63">
        <v>0</v>
      </c>
      <c r="J30" s="12">
        <f t="shared" si="2"/>
        <v>0</v>
      </c>
      <c r="K30" s="12">
        <f t="shared" si="3"/>
        <v>0</v>
      </c>
      <c r="L30" s="64">
        <v>0</v>
      </c>
      <c r="M30" s="14">
        <f t="shared" si="4"/>
        <v>0</v>
      </c>
    </row>
    <row r="31" spans="1:13" ht="21" customHeight="1" x14ac:dyDescent="0.25">
      <c r="A31" s="37" t="s">
        <v>21</v>
      </c>
      <c r="B31" s="76" t="s">
        <v>162</v>
      </c>
      <c r="C31" s="39" t="s">
        <v>184</v>
      </c>
      <c r="D31" s="8" t="s">
        <v>25</v>
      </c>
      <c r="E31" s="78" t="s">
        <v>17</v>
      </c>
      <c r="F31" s="38">
        <v>2.92</v>
      </c>
      <c r="G31" s="55">
        <v>150</v>
      </c>
      <c r="H31" s="7">
        <f t="shared" si="1"/>
        <v>438</v>
      </c>
      <c r="I31" s="63">
        <v>0</v>
      </c>
      <c r="J31" s="12">
        <f t="shared" si="2"/>
        <v>0</v>
      </c>
      <c r="K31" s="12">
        <f t="shared" si="3"/>
        <v>0</v>
      </c>
      <c r="L31" s="64">
        <v>0</v>
      </c>
      <c r="M31" s="14">
        <f t="shared" si="4"/>
        <v>0</v>
      </c>
    </row>
    <row r="32" spans="1:13" ht="21" customHeight="1" x14ac:dyDescent="0.25">
      <c r="A32" s="37" t="s">
        <v>21</v>
      </c>
      <c r="B32" s="76" t="s">
        <v>162</v>
      </c>
      <c r="C32" s="39" t="s">
        <v>69</v>
      </c>
      <c r="D32" s="8" t="s">
        <v>154</v>
      </c>
      <c r="E32" s="78" t="s">
        <v>20</v>
      </c>
      <c r="F32" s="38">
        <v>18.55</v>
      </c>
      <c r="G32" s="55">
        <v>50</v>
      </c>
      <c r="H32" s="7">
        <f t="shared" si="1"/>
        <v>927.5</v>
      </c>
      <c r="I32" s="63">
        <v>0</v>
      </c>
      <c r="J32" s="12">
        <f t="shared" si="2"/>
        <v>0</v>
      </c>
      <c r="K32" s="12">
        <f t="shared" si="3"/>
        <v>0</v>
      </c>
      <c r="L32" s="64">
        <v>0</v>
      </c>
      <c r="M32" s="14">
        <f t="shared" si="4"/>
        <v>0</v>
      </c>
    </row>
    <row r="33" spans="1:24" ht="21" customHeight="1" x14ac:dyDescent="0.25">
      <c r="A33" s="37" t="s">
        <v>21</v>
      </c>
      <c r="B33" s="76" t="s">
        <v>96</v>
      </c>
      <c r="C33" s="39" t="s">
        <v>184</v>
      </c>
      <c r="D33" s="8" t="s">
        <v>25</v>
      </c>
      <c r="E33" s="78" t="s">
        <v>17</v>
      </c>
      <c r="F33" s="38">
        <v>2.92</v>
      </c>
      <c r="G33" s="55">
        <v>150</v>
      </c>
      <c r="H33" s="7">
        <f t="shared" si="1"/>
        <v>438</v>
      </c>
      <c r="I33" s="63">
        <v>0</v>
      </c>
      <c r="J33" s="12">
        <f t="shared" si="2"/>
        <v>0</v>
      </c>
      <c r="K33" s="12">
        <f t="shared" si="3"/>
        <v>0</v>
      </c>
      <c r="L33" s="64">
        <v>0</v>
      </c>
      <c r="M33" s="14">
        <f t="shared" si="4"/>
        <v>0</v>
      </c>
    </row>
    <row r="34" spans="1:24" ht="21" customHeight="1" x14ac:dyDescent="0.25">
      <c r="A34" s="37" t="s">
        <v>21</v>
      </c>
      <c r="B34" s="76" t="s">
        <v>96</v>
      </c>
      <c r="C34" s="39" t="s">
        <v>69</v>
      </c>
      <c r="D34" s="8" t="s">
        <v>154</v>
      </c>
      <c r="E34" s="78" t="s">
        <v>20</v>
      </c>
      <c r="F34" s="38">
        <v>18.55</v>
      </c>
      <c r="G34" s="55">
        <v>50</v>
      </c>
      <c r="H34" s="7">
        <f t="shared" si="1"/>
        <v>927.5</v>
      </c>
      <c r="I34" s="63">
        <v>0</v>
      </c>
      <c r="J34" s="12">
        <f t="shared" si="2"/>
        <v>0</v>
      </c>
      <c r="K34" s="12">
        <f t="shared" si="3"/>
        <v>0</v>
      </c>
      <c r="L34" s="64">
        <v>0</v>
      </c>
      <c r="M34" s="14">
        <f t="shared" si="4"/>
        <v>0</v>
      </c>
    </row>
    <row r="35" spans="1:24" ht="21" customHeight="1" x14ac:dyDescent="0.25">
      <c r="A35" s="37" t="s">
        <v>21</v>
      </c>
      <c r="B35" s="76" t="s">
        <v>40</v>
      </c>
      <c r="C35" s="39" t="s">
        <v>184</v>
      </c>
      <c r="D35" s="8" t="s">
        <v>25</v>
      </c>
      <c r="E35" s="78" t="s">
        <v>17</v>
      </c>
      <c r="F35" s="38">
        <v>2.92</v>
      </c>
      <c r="G35" s="55">
        <v>150</v>
      </c>
      <c r="H35" s="7">
        <f t="shared" si="1"/>
        <v>438</v>
      </c>
      <c r="I35" s="63">
        <v>0</v>
      </c>
      <c r="J35" s="12">
        <f t="shared" si="2"/>
        <v>0</v>
      </c>
      <c r="K35" s="12">
        <f t="shared" si="3"/>
        <v>0</v>
      </c>
      <c r="L35" s="64">
        <v>0</v>
      </c>
      <c r="M35" s="14">
        <f t="shared" si="4"/>
        <v>0</v>
      </c>
    </row>
    <row r="36" spans="1:24" ht="21" customHeight="1" x14ac:dyDescent="0.25">
      <c r="A36" s="37" t="s">
        <v>21</v>
      </c>
      <c r="B36" s="76" t="s">
        <v>40</v>
      </c>
      <c r="C36" s="39" t="s">
        <v>69</v>
      </c>
      <c r="D36" s="8" t="s">
        <v>154</v>
      </c>
      <c r="E36" s="78" t="s">
        <v>20</v>
      </c>
      <c r="F36" s="38">
        <v>18.55</v>
      </c>
      <c r="G36" s="55">
        <v>50</v>
      </c>
      <c r="H36" s="7">
        <f t="shared" si="1"/>
        <v>927.5</v>
      </c>
      <c r="I36" s="63">
        <v>0</v>
      </c>
      <c r="J36" s="12">
        <f t="shared" si="2"/>
        <v>0</v>
      </c>
      <c r="K36" s="12">
        <f t="shared" si="3"/>
        <v>0</v>
      </c>
      <c r="L36" s="64">
        <v>0</v>
      </c>
      <c r="M36" s="14">
        <f t="shared" si="4"/>
        <v>0</v>
      </c>
    </row>
    <row r="37" spans="1:24" ht="21" customHeight="1" x14ac:dyDescent="0.25">
      <c r="A37" s="37" t="s">
        <v>21</v>
      </c>
      <c r="B37" s="76" t="s">
        <v>40</v>
      </c>
      <c r="C37" s="39" t="s">
        <v>184</v>
      </c>
      <c r="D37" s="8" t="s">
        <v>25</v>
      </c>
      <c r="E37" s="78" t="s">
        <v>17</v>
      </c>
      <c r="F37" s="38">
        <v>2.92</v>
      </c>
      <c r="G37" s="55">
        <v>150</v>
      </c>
      <c r="H37" s="7">
        <f t="shared" si="1"/>
        <v>438</v>
      </c>
      <c r="I37" s="63">
        <v>0</v>
      </c>
      <c r="J37" s="12">
        <f t="shared" si="2"/>
        <v>0</v>
      </c>
      <c r="K37" s="12">
        <f t="shared" si="3"/>
        <v>0</v>
      </c>
      <c r="L37" s="64">
        <v>0</v>
      </c>
      <c r="M37" s="14">
        <f t="shared" si="4"/>
        <v>0</v>
      </c>
    </row>
    <row r="38" spans="1:24" ht="21" customHeight="1" x14ac:dyDescent="0.25">
      <c r="A38" s="37" t="s">
        <v>21</v>
      </c>
      <c r="B38" s="76" t="s">
        <v>97</v>
      </c>
      <c r="C38" s="39" t="s">
        <v>69</v>
      </c>
      <c r="D38" s="8" t="s">
        <v>154</v>
      </c>
      <c r="E38" s="78" t="s">
        <v>20</v>
      </c>
      <c r="F38" s="38">
        <v>18.55</v>
      </c>
      <c r="G38" s="55">
        <v>50</v>
      </c>
      <c r="H38" s="7">
        <f t="shared" si="1"/>
        <v>927.5</v>
      </c>
      <c r="I38" s="63">
        <v>0</v>
      </c>
      <c r="J38" s="12">
        <f t="shared" si="2"/>
        <v>0</v>
      </c>
      <c r="K38" s="12">
        <f t="shared" si="3"/>
        <v>0</v>
      </c>
      <c r="L38" s="64">
        <v>0</v>
      </c>
      <c r="M38" s="14">
        <f t="shared" si="4"/>
        <v>0</v>
      </c>
    </row>
    <row r="39" spans="1:24" ht="21" customHeight="1" x14ac:dyDescent="0.25">
      <c r="A39" s="37" t="s">
        <v>21</v>
      </c>
      <c r="B39" s="76" t="s">
        <v>97</v>
      </c>
      <c r="C39" s="39" t="s">
        <v>184</v>
      </c>
      <c r="D39" s="8" t="s">
        <v>25</v>
      </c>
      <c r="E39" s="78" t="s">
        <v>17</v>
      </c>
      <c r="F39" s="38">
        <v>2.92</v>
      </c>
      <c r="G39" s="55">
        <v>150</v>
      </c>
      <c r="H39" s="7">
        <f t="shared" si="1"/>
        <v>438</v>
      </c>
      <c r="I39" s="63">
        <v>0</v>
      </c>
      <c r="J39" s="12">
        <f t="shared" si="2"/>
        <v>0</v>
      </c>
      <c r="K39" s="12">
        <f t="shared" si="3"/>
        <v>0</v>
      </c>
      <c r="L39" s="64">
        <v>0</v>
      </c>
      <c r="M39" s="14">
        <f t="shared" si="4"/>
        <v>0</v>
      </c>
    </row>
    <row r="40" spans="1:24" ht="21" customHeight="1" x14ac:dyDescent="0.25">
      <c r="A40" s="37" t="s">
        <v>21</v>
      </c>
      <c r="B40" s="37"/>
      <c r="C40" s="39" t="s">
        <v>70</v>
      </c>
      <c r="D40" s="8" t="s">
        <v>43</v>
      </c>
      <c r="E40" s="78" t="s">
        <v>17</v>
      </c>
      <c r="F40" s="38">
        <v>38.31</v>
      </c>
      <c r="G40" s="55">
        <v>250</v>
      </c>
      <c r="H40" s="7">
        <f t="shared" si="1"/>
        <v>9577.5</v>
      </c>
      <c r="I40" s="63">
        <v>0</v>
      </c>
      <c r="J40" s="12">
        <f t="shared" si="2"/>
        <v>0</v>
      </c>
      <c r="K40" s="12">
        <f t="shared" si="3"/>
        <v>0</v>
      </c>
      <c r="L40" s="64">
        <v>0</v>
      </c>
      <c r="M40" s="14">
        <f t="shared" si="4"/>
        <v>0</v>
      </c>
      <c r="N40" s="73" t="str">
        <f t="shared" si="5"/>
        <v/>
      </c>
      <c r="O40" s="73" t="str">
        <f t="shared" si="6"/>
        <v/>
      </c>
      <c r="P40" s="73" t="str">
        <f t="shared" si="7"/>
        <v/>
      </c>
      <c r="Q40" s="73" t="str">
        <f t="shared" si="8"/>
        <v/>
      </c>
      <c r="R40" s="73" t="str">
        <f t="shared" si="9"/>
        <v/>
      </c>
      <c r="S40" s="73" t="str">
        <f t="shared" si="10"/>
        <v/>
      </c>
      <c r="T40" s="73" t="str">
        <f t="shared" si="11"/>
        <v/>
      </c>
      <c r="U40" s="73" t="str">
        <f t="shared" si="12"/>
        <v/>
      </c>
      <c r="V40" s="73" t="str">
        <f t="shared" si="13"/>
        <v/>
      </c>
      <c r="W40" s="73" t="str">
        <f t="shared" si="14"/>
        <v/>
      </c>
      <c r="X40" s="73" t="str">
        <f t="shared" si="15"/>
        <v/>
      </c>
    </row>
    <row r="41" spans="1:24" ht="21" customHeight="1" x14ac:dyDescent="0.25">
      <c r="A41" s="37" t="s">
        <v>21</v>
      </c>
      <c r="B41" s="37"/>
      <c r="C41" s="39" t="s">
        <v>54</v>
      </c>
      <c r="D41" s="8" t="s">
        <v>155</v>
      </c>
      <c r="E41" s="78" t="s">
        <v>17</v>
      </c>
      <c r="F41" s="38">
        <v>17.91</v>
      </c>
      <c r="G41" s="55">
        <v>250</v>
      </c>
      <c r="H41" s="7">
        <f t="shared" si="1"/>
        <v>4477.5</v>
      </c>
      <c r="I41" s="63">
        <v>0</v>
      </c>
      <c r="J41" s="12">
        <f t="shared" si="2"/>
        <v>0</v>
      </c>
      <c r="K41" s="12">
        <f t="shared" si="3"/>
        <v>0</v>
      </c>
      <c r="L41" s="64">
        <v>0</v>
      </c>
      <c r="M41" s="14">
        <f t="shared" si="4"/>
        <v>0</v>
      </c>
      <c r="N41" s="73" t="str">
        <f t="shared" si="5"/>
        <v/>
      </c>
      <c r="O41" s="73" t="str">
        <f t="shared" si="6"/>
        <v/>
      </c>
      <c r="P41" s="73" t="str">
        <f t="shared" si="7"/>
        <v/>
      </c>
      <c r="Q41" s="73" t="str">
        <f t="shared" si="8"/>
        <v/>
      </c>
      <c r="R41" s="73" t="str">
        <f t="shared" si="9"/>
        <v/>
      </c>
      <c r="S41" s="73" t="str">
        <f t="shared" si="10"/>
        <v/>
      </c>
      <c r="T41" s="73" t="str">
        <f t="shared" si="11"/>
        <v/>
      </c>
      <c r="U41" s="73" t="str">
        <f t="shared" si="12"/>
        <v/>
      </c>
      <c r="V41" s="73" t="str">
        <f t="shared" si="13"/>
        <v/>
      </c>
      <c r="W41" s="73" t="str">
        <f t="shared" si="14"/>
        <v/>
      </c>
      <c r="X41" s="73" t="str">
        <f t="shared" si="15"/>
        <v/>
      </c>
    </row>
    <row r="42" spans="1:24" ht="21" customHeight="1" x14ac:dyDescent="0.25">
      <c r="A42" s="37" t="s">
        <v>21</v>
      </c>
      <c r="B42" s="37"/>
      <c r="C42" s="39" t="s">
        <v>22</v>
      </c>
      <c r="D42" s="8" t="s">
        <v>24</v>
      </c>
      <c r="E42" s="79" t="s">
        <v>20</v>
      </c>
      <c r="F42" s="46">
        <v>39.58</v>
      </c>
      <c r="G42" s="55">
        <v>250</v>
      </c>
      <c r="H42" s="7">
        <f t="shared" si="1"/>
        <v>9895</v>
      </c>
      <c r="I42" s="63">
        <v>0</v>
      </c>
      <c r="J42" s="12">
        <f t="shared" si="2"/>
        <v>0</v>
      </c>
      <c r="K42" s="12">
        <f t="shared" si="3"/>
        <v>0</v>
      </c>
      <c r="L42" s="64">
        <v>0</v>
      </c>
      <c r="M42" s="14">
        <f t="shared" si="4"/>
        <v>0</v>
      </c>
      <c r="N42" s="73" t="str">
        <f t="shared" si="5"/>
        <v/>
      </c>
      <c r="O42" s="73" t="str">
        <f t="shared" si="6"/>
        <v/>
      </c>
      <c r="P42" s="73" t="str">
        <f t="shared" si="7"/>
        <v/>
      </c>
      <c r="Q42" s="73" t="str">
        <f t="shared" si="8"/>
        <v/>
      </c>
      <c r="R42" s="73" t="str">
        <f t="shared" si="9"/>
        <v/>
      </c>
      <c r="S42" s="73" t="str">
        <f t="shared" si="10"/>
        <v/>
      </c>
      <c r="T42" s="73" t="str">
        <f t="shared" si="11"/>
        <v/>
      </c>
      <c r="U42" s="73" t="str">
        <f t="shared" si="12"/>
        <v/>
      </c>
      <c r="V42" s="73" t="str">
        <f t="shared" si="13"/>
        <v/>
      </c>
      <c r="W42" s="73" t="str">
        <f t="shared" si="14"/>
        <v/>
      </c>
      <c r="X42" s="73" t="str">
        <f t="shared" si="15"/>
        <v/>
      </c>
    </row>
    <row r="43" spans="1:24" ht="21" customHeight="1" x14ac:dyDescent="0.25">
      <c r="A43" s="37" t="s">
        <v>21</v>
      </c>
      <c r="B43" s="37">
        <v>1</v>
      </c>
      <c r="C43" s="39" t="s">
        <v>71</v>
      </c>
      <c r="D43" s="8" t="s">
        <v>156</v>
      </c>
      <c r="E43" s="78" t="s">
        <v>66</v>
      </c>
      <c r="F43" s="38">
        <v>18.55</v>
      </c>
      <c r="G43" s="55" t="s">
        <v>153</v>
      </c>
      <c r="H43" s="52"/>
      <c r="I43" s="49"/>
      <c r="J43" s="55"/>
      <c r="K43" s="55"/>
      <c r="L43" s="50"/>
      <c r="M43" s="67"/>
      <c r="N43" s="73" t="str">
        <f t="shared" si="5"/>
        <v/>
      </c>
      <c r="O43" s="73" t="str">
        <f t="shared" si="6"/>
        <v/>
      </c>
      <c r="P43" s="73" t="str">
        <f t="shared" si="7"/>
        <v/>
      </c>
      <c r="Q43" s="73" t="str">
        <f t="shared" si="8"/>
        <v/>
      </c>
      <c r="R43" s="73" t="str">
        <f t="shared" si="9"/>
        <v/>
      </c>
      <c r="S43" s="73" t="str">
        <f t="shared" si="10"/>
        <v/>
      </c>
      <c r="T43" s="73" t="str">
        <f t="shared" si="11"/>
        <v/>
      </c>
      <c r="U43" s="73" t="str">
        <f t="shared" si="12"/>
        <v/>
      </c>
      <c r="V43" s="73" t="str">
        <f t="shared" si="13"/>
        <v/>
      </c>
      <c r="W43" s="73" t="str">
        <f t="shared" si="14"/>
        <v/>
      </c>
      <c r="X43" s="73" t="str">
        <f t="shared" si="15"/>
        <v/>
      </c>
    </row>
    <row r="44" spans="1:24" ht="21" customHeight="1" x14ac:dyDescent="0.25">
      <c r="A44" s="37" t="s">
        <v>21</v>
      </c>
      <c r="B44" s="37"/>
      <c r="C44" s="39" t="s">
        <v>72</v>
      </c>
      <c r="D44" s="8" t="s">
        <v>24</v>
      </c>
      <c r="E44" s="78" t="s">
        <v>17</v>
      </c>
      <c r="F44" s="38">
        <v>28.84</v>
      </c>
      <c r="G44" s="55">
        <v>250</v>
      </c>
      <c r="H44" s="7">
        <f t="shared" si="1"/>
        <v>7210</v>
      </c>
      <c r="I44" s="63">
        <v>0</v>
      </c>
      <c r="J44" s="12">
        <f t="shared" si="2"/>
        <v>0</v>
      </c>
      <c r="K44" s="12">
        <f t="shared" si="3"/>
        <v>0</v>
      </c>
      <c r="L44" s="64">
        <v>0</v>
      </c>
      <c r="M44" s="14">
        <f t="shared" si="4"/>
        <v>0</v>
      </c>
      <c r="N44" s="73" t="str">
        <f t="shared" si="5"/>
        <v/>
      </c>
      <c r="O44" s="73" t="str">
        <f t="shared" si="6"/>
        <v/>
      </c>
      <c r="P44" s="73" t="str">
        <f t="shared" si="7"/>
        <v/>
      </c>
      <c r="Q44" s="73" t="str">
        <f t="shared" si="8"/>
        <v/>
      </c>
      <c r="R44" s="73" t="str">
        <f t="shared" si="9"/>
        <v/>
      </c>
      <c r="S44" s="73" t="str">
        <f t="shared" si="10"/>
        <v/>
      </c>
      <c r="T44" s="73" t="str">
        <f t="shared" si="11"/>
        <v/>
      </c>
      <c r="U44" s="73" t="str">
        <f t="shared" si="12"/>
        <v/>
      </c>
      <c r="V44" s="73" t="str">
        <f t="shared" si="13"/>
        <v/>
      </c>
      <c r="W44" s="73" t="str">
        <f t="shared" si="14"/>
        <v/>
      </c>
      <c r="X44" s="73" t="str">
        <f t="shared" si="15"/>
        <v/>
      </c>
    </row>
    <row r="45" spans="1:24" ht="21" customHeight="1" x14ac:dyDescent="0.25">
      <c r="A45" s="37" t="s">
        <v>21</v>
      </c>
      <c r="B45" s="37" t="s">
        <v>73</v>
      </c>
      <c r="C45" s="39" t="s">
        <v>158</v>
      </c>
      <c r="D45" s="8" t="s">
        <v>156</v>
      </c>
      <c r="E45" s="78" t="s">
        <v>20</v>
      </c>
      <c r="F45" s="38">
        <v>7.58</v>
      </c>
      <c r="G45" s="55">
        <v>12</v>
      </c>
      <c r="H45" s="7">
        <f t="shared" si="1"/>
        <v>90.960000000000008</v>
      </c>
      <c r="I45" s="63">
        <v>0</v>
      </c>
      <c r="J45" s="12">
        <f t="shared" si="2"/>
        <v>0</v>
      </c>
      <c r="K45" s="12">
        <f t="shared" si="3"/>
        <v>0</v>
      </c>
      <c r="L45" s="64">
        <v>0</v>
      </c>
      <c r="M45" s="14">
        <f t="shared" si="4"/>
        <v>0</v>
      </c>
      <c r="N45" s="73" t="str">
        <f t="shared" si="5"/>
        <v/>
      </c>
      <c r="O45" s="73" t="str">
        <f t="shared" si="6"/>
        <v/>
      </c>
      <c r="P45" s="73" t="str">
        <f t="shared" si="7"/>
        <v/>
      </c>
      <c r="Q45" s="73" t="str">
        <f t="shared" si="8"/>
        <v/>
      </c>
      <c r="R45" s="73" t="str">
        <f t="shared" si="9"/>
        <v/>
      </c>
      <c r="S45" s="73" t="str">
        <f t="shared" si="10"/>
        <v/>
      </c>
      <c r="T45" s="73" t="str">
        <f t="shared" si="11"/>
        <v/>
      </c>
      <c r="U45" s="73" t="str">
        <f t="shared" si="12"/>
        <v/>
      </c>
      <c r="V45" s="73" t="str">
        <f t="shared" si="13"/>
        <v/>
      </c>
      <c r="W45" s="73" t="str">
        <f t="shared" si="14"/>
        <v/>
      </c>
      <c r="X45" s="73" t="str">
        <f t="shared" si="15"/>
        <v/>
      </c>
    </row>
    <row r="46" spans="1:24" ht="21" customHeight="1" x14ac:dyDescent="0.25">
      <c r="A46" s="37" t="s">
        <v>21</v>
      </c>
      <c r="B46" s="37"/>
      <c r="C46" s="39" t="s">
        <v>75</v>
      </c>
      <c r="D46" s="8" t="s">
        <v>25</v>
      </c>
      <c r="E46" s="78" t="s">
        <v>17</v>
      </c>
      <c r="F46" s="47">
        <v>5.62</v>
      </c>
      <c r="G46" s="55">
        <v>250</v>
      </c>
      <c r="H46" s="7">
        <f t="shared" si="1"/>
        <v>1405</v>
      </c>
      <c r="I46" s="63">
        <v>0</v>
      </c>
      <c r="J46" s="12">
        <f t="shared" si="2"/>
        <v>0</v>
      </c>
      <c r="K46" s="12">
        <f t="shared" si="3"/>
        <v>0</v>
      </c>
      <c r="L46" s="64">
        <v>0</v>
      </c>
      <c r="M46" s="14">
        <f t="shared" si="4"/>
        <v>0</v>
      </c>
      <c r="N46" s="73" t="str">
        <f t="shared" si="5"/>
        <v/>
      </c>
      <c r="O46" s="73" t="str">
        <f t="shared" si="6"/>
        <v/>
      </c>
      <c r="P46" s="73" t="str">
        <f t="shared" si="7"/>
        <v/>
      </c>
      <c r="Q46" s="73" t="str">
        <f t="shared" si="8"/>
        <v/>
      </c>
      <c r="R46" s="73" t="str">
        <f t="shared" si="9"/>
        <v/>
      </c>
      <c r="S46" s="73" t="str">
        <f t="shared" si="10"/>
        <v/>
      </c>
      <c r="T46" s="73" t="str">
        <f t="shared" si="11"/>
        <v/>
      </c>
      <c r="U46" s="73" t="str">
        <f t="shared" si="12"/>
        <v/>
      </c>
      <c r="V46" s="73" t="str">
        <f t="shared" si="13"/>
        <v/>
      </c>
      <c r="W46" s="73" t="str">
        <f t="shared" si="14"/>
        <v/>
      </c>
      <c r="X46" s="73" t="str">
        <f t="shared" si="15"/>
        <v/>
      </c>
    </row>
    <row r="47" spans="1:24" ht="21" customHeight="1" x14ac:dyDescent="0.25">
      <c r="A47" s="37" t="s">
        <v>21</v>
      </c>
      <c r="B47" s="37" t="s">
        <v>28</v>
      </c>
      <c r="C47" s="39" t="s">
        <v>76</v>
      </c>
      <c r="D47" s="8" t="s">
        <v>113</v>
      </c>
      <c r="E47" s="78" t="s">
        <v>20</v>
      </c>
      <c r="F47" s="47">
        <v>16.149999999999999</v>
      </c>
      <c r="G47" s="55">
        <v>125</v>
      </c>
      <c r="H47" s="7">
        <f t="shared" si="1"/>
        <v>2018.7499999999998</v>
      </c>
      <c r="I47" s="63">
        <v>0</v>
      </c>
      <c r="J47" s="12">
        <f t="shared" si="2"/>
        <v>0</v>
      </c>
      <c r="K47" s="12">
        <f t="shared" si="3"/>
        <v>0</v>
      </c>
      <c r="L47" s="64">
        <v>0</v>
      </c>
      <c r="M47" s="14">
        <f t="shared" si="4"/>
        <v>0</v>
      </c>
      <c r="N47" s="73" t="str">
        <f t="shared" si="5"/>
        <v/>
      </c>
      <c r="O47" s="73" t="str">
        <f t="shared" si="6"/>
        <v/>
      </c>
      <c r="P47" s="73" t="str">
        <f t="shared" si="7"/>
        <v/>
      </c>
      <c r="Q47" s="73" t="str">
        <f t="shared" si="8"/>
        <v/>
      </c>
      <c r="R47" s="73" t="str">
        <f t="shared" si="9"/>
        <v/>
      </c>
      <c r="S47" s="73" t="str">
        <f t="shared" si="10"/>
        <v/>
      </c>
      <c r="T47" s="73" t="str">
        <f t="shared" si="11"/>
        <v/>
      </c>
      <c r="U47" s="73">
        <f>IF(($D47="U"),$F47*$G47,"")</f>
        <v>2018.7499999999998</v>
      </c>
      <c r="V47" s="73" t="str">
        <f t="shared" si="13"/>
        <v/>
      </c>
      <c r="W47" s="73" t="str">
        <f t="shared" si="14"/>
        <v/>
      </c>
      <c r="X47" s="73" t="str">
        <f t="shared" si="15"/>
        <v/>
      </c>
    </row>
    <row r="48" spans="1:24" ht="21" customHeight="1" x14ac:dyDescent="0.25">
      <c r="A48" s="37" t="s">
        <v>21</v>
      </c>
      <c r="B48" s="37" t="s">
        <v>77</v>
      </c>
      <c r="C48" s="39" t="s">
        <v>23</v>
      </c>
      <c r="D48" s="8" t="s">
        <v>157</v>
      </c>
      <c r="E48" s="78" t="s">
        <v>20</v>
      </c>
      <c r="F48" s="47">
        <v>29.7</v>
      </c>
      <c r="G48" s="55">
        <v>50</v>
      </c>
      <c r="H48" s="7">
        <f t="shared" si="1"/>
        <v>1485</v>
      </c>
      <c r="I48" s="63">
        <v>0</v>
      </c>
      <c r="J48" s="12">
        <f t="shared" si="2"/>
        <v>0</v>
      </c>
      <c r="K48" s="12">
        <f t="shared" si="3"/>
        <v>0</v>
      </c>
      <c r="L48" s="64">
        <v>0</v>
      </c>
      <c r="M48" s="14">
        <f t="shared" si="4"/>
        <v>0</v>
      </c>
      <c r="N48" s="73" t="str">
        <f t="shared" si="5"/>
        <v/>
      </c>
      <c r="O48" s="73" t="str">
        <f t="shared" si="6"/>
        <v/>
      </c>
      <c r="P48" s="73" t="str">
        <f t="shared" si="7"/>
        <v/>
      </c>
      <c r="Q48" s="73" t="str">
        <f t="shared" si="8"/>
        <v/>
      </c>
      <c r="R48" s="73" t="str">
        <f t="shared" si="9"/>
        <v/>
      </c>
      <c r="S48" s="73" t="str">
        <f t="shared" si="10"/>
        <v/>
      </c>
      <c r="T48" s="73" t="str">
        <f t="shared" si="11"/>
        <v/>
      </c>
      <c r="U48" s="73" t="str">
        <f t="shared" si="12"/>
        <v/>
      </c>
      <c r="V48" s="73" t="str">
        <f t="shared" si="13"/>
        <v/>
      </c>
      <c r="W48" s="73" t="str">
        <f t="shared" si="14"/>
        <v/>
      </c>
      <c r="X48" s="73" t="str">
        <f t="shared" si="15"/>
        <v/>
      </c>
    </row>
    <row r="49" spans="1:24" ht="21" customHeight="1" x14ac:dyDescent="0.25">
      <c r="A49" s="37" t="s">
        <v>21</v>
      </c>
      <c r="B49" s="80" t="s">
        <v>78</v>
      </c>
      <c r="C49" s="39" t="s">
        <v>53</v>
      </c>
      <c r="D49" s="8" t="s">
        <v>43</v>
      </c>
      <c r="E49" s="78" t="s">
        <v>17</v>
      </c>
      <c r="F49" s="47">
        <v>6</v>
      </c>
      <c r="G49" s="55">
        <v>250</v>
      </c>
      <c r="H49" s="7">
        <f t="shared" si="1"/>
        <v>1500</v>
      </c>
      <c r="I49" s="63">
        <v>0</v>
      </c>
      <c r="J49" s="12">
        <f t="shared" si="2"/>
        <v>0</v>
      </c>
      <c r="K49" s="12">
        <f t="shared" si="3"/>
        <v>0</v>
      </c>
      <c r="L49" s="64">
        <v>0</v>
      </c>
      <c r="M49" s="14">
        <f t="shared" si="4"/>
        <v>0</v>
      </c>
      <c r="N49" s="73" t="str">
        <f t="shared" si="5"/>
        <v/>
      </c>
      <c r="O49" s="73" t="str">
        <f t="shared" si="6"/>
        <v/>
      </c>
      <c r="P49" s="73" t="str">
        <f t="shared" si="7"/>
        <v/>
      </c>
      <c r="Q49" s="73" t="str">
        <f t="shared" si="8"/>
        <v/>
      </c>
      <c r="R49" s="73" t="str">
        <f t="shared" si="9"/>
        <v/>
      </c>
      <c r="S49" s="73" t="str">
        <f t="shared" si="10"/>
        <v/>
      </c>
      <c r="T49" s="73" t="str">
        <f t="shared" si="11"/>
        <v/>
      </c>
      <c r="U49" s="73" t="str">
        <f t="shared" si="12"/>
        <v/>
      </c>
      <c r="V49" s="73" t="str">
        <f t="shared" si="13"/>
        <v/>
      </c>
      <c r="W49" s="73" t="str">
        <f t="shared" si="14"/>
        <v/>
      </c>
      <c r="X49" s="73" t="str">
        <f t="shared" si="15"/>
        <v/>
      </c>
    </row>
    <row r="50" spans="1:24" ht="21" customHeight="1" x14ac:dyDescent="0.25">
      <c r="A50" s="37" t="s">
        <v>21</v>
      </c>
      <c r="B50" s="80" t="s">
        <v>79</v>
      </c>
      <c r="C50" s="39" t="s">
        <v>158</v>
      </c>
      <c r="D50" s="8" t="s">
        <v>156</v>
      </c>
      <c r="E50" s="78" t="s">
        <v>17</v>
      </c>
      <c r="F50" s="47">
        <v>11.9</v>
      </c>
      <c r="G50" s="55">
        <v>12</v>
      </c>
      <c r="H50" s="7">
        <f t="shared" si="1"/>
        <v>142.80000000000001</v>
      </c>
      <c r="I50" s="63">
        <v>0</v>
      </c>
      <c r="J50" s="12">
        <f t="shared" si="2"/>
        <v>0</v>
      </c>
      <c r="K50" s="12">
        <f t="shared" si="3"/>
        <v>0</v>
      </c>
      <c r="L50" s="64">
        <v>0</v>
      </c>
      <c r="M50" s="14">
        <f t="shared" si="4"/>
        <v>0</v>
      </c>
      <c r="N50" s="73" t="str">
        <f t="shared" si="5"/>
        <v/>
      </c>
      <c r="O50" s="73" t="str">
        <f t="shared" si="6"/>
        <v/>
      </c>
      <c r="P50" s="73" t="str">
        <f t="shared" si="7"/>
        <v/>
      </c>
      <c r="Q50" s="73" t="str">
        <f t="shared" si="8"/>
        <v/>
      </c>
      <c r="R50" s="73" t="str">
        <f t="shared" si="9"/>
        <v/>
      </c>
      <c r="S50" s="73" t="str">
        <f t="shared" si="10"/>
        <v/>
      </c>
      <c r="T50" s="73" t="str">
        <f t="shared" si="11"/>
        <v/>
      </c>
      <c r="U50" s="73" t="str">
        <f t="shared" si="12"/>
        <v/>
      </c>
      <c r="V50" s="73" t="str">
        <f t="shared" si="13"/>
        <v/>
      </c>
      <c r="W50" s="73" t="str">
        <f t="shared" si="14"/>
        <v/>
      </c>
      <c r="X50" s="73" t="str">
        <f t="shared" si="15"/>
        <v/>
      </c>
    </row>
    <row r="51" spans="1:24" ht="21" customHeight="1" x14ac:dyDescent="0.25">
      <c r="A51" s="37" t="s">
        <v>26</v>
      </c>
      <c r="B51" s="80"/>
      <c r="C51" s="39" t="s">
        <v>54</v>
      </c>
      <c r="D51" s="8" t="s">
        <v>155</v>
      </c>
      <c r="E51" s="78" t="s">
        <v>17</v>
      </c>
      <c r="F51" s="47">
        <v>28.8</v>
      </c>
      <c r="G51" s="55">
        <v>250</v>
      </c>
      <c r="H51" s="7">
        <f t="shared" si="1"/>
        <v>7200</v>
      </c>
      <c r="I51" s="63">
        <v>0</v>
      </c>
      <c r="J51" s="12">
        <f t="shared" si="2"/>
        <v>0</v>
      </c>
      <c r="K51" s="12">
        <f t="shared" si="3"/>
        <v>0</v>
      </c>
      <c r="L51" s="64">
        <v>0</v>
      </c>
      <c r="M51" s="14">
        <f t="shared" si="4"/>
        <v>0</v>
      </c>
      <c r="N51" s="73" t="str">
        <f t="shared" si="5"/>
        <v/>
      </c>
      <c r="O51" s="73" t="str">
        <f t="shared" si="6"/>
        <v/>
      </c>
      <c r="P51" s="73" t="str">
        <f t="shared" si="7"/>
        <v/>
      </c>
      <c r="Q51" s="73" t="str">
        <f t="shared" si="8"/>
        <v/>
      </c>
      <c r="R51" s="73" t="str">
        <f t="shared" si="9"/>
        <v/>
      </c>
      <c r="S51" s="73" t="str">
        <f t="shared" si="10"/>
        <v/>
      </c>
      <c r="T51" s="73" t="str">
        <f t="shared" si="11"/>
        <v/>
      </c>
      <c r="U51" s="73" t="str">
        <f t="shared" si="12"/>
        <v/>
      </c>
      <c r="V51" s="73" t="str">
        <f t="shared" si="13"/>
        <v/>
      </c>
      <c r="W51" s="73" t="str">
        <f t="shared" si="14"/>
        <v/>
      </c>
      <c r="X51" s="73" t="str">
        <f t="shared" si="15"/>
        <v/>
      </c>
    </row>
    <row r="52" spans="1:24" ht="21" customHeight="1" x14ac:dyDescent="0.25">
      <c r="A52" s="37" t="s">
        <v>26</v>
      </c>
      <c r="B52" s="80"/>
      <c r="C52" s="39" t="s">
        <v>80</v>
      </c>
      <c r="D52" s="8" t="s">
        <v>24</v>
      </c>
      <c r="E52" s="78" t="s">
        <v>17</v>
      </c>
      <c r="F52" s="47">
        <v>134.16999999999999</v>
      </c>
      <c r="G52" s="55">
        <v>250</v>
      </c>
      <c r="H52" s="7">
        <f t="shared" si="1"/>
        <v>33542.5</v>
      </c>
      <c r="I52" s="63">
        <v>0</v>
      </c>
      <c r="J52" s="12">
        <f t="shared" si="2"/>
        <v>0</v>
      </c>
      <c r="K52" s="12">
        <f t="shared" si="3"/>
        <v>0</v>
      </c>
      <c r="L52" s="64">
        <v>0</v>
      </c>
      <c r="M52" s="14">
        <f t="shared" si="4"/>
        <v>0</v>
      </c>
      <c r="N52" s="73" t="str">
        <f t="shared" si="5"/>
        <v/>
      </c>
      <c r="O52" s="73" t="str">
        <f t="shared" si="6"/>
        <v/>
      </c>
      <c r="P52" s="73" t="str">
        <f t="shared" si="7"/>
        <v/>
      </c>
      <c r="Q52" s="73" t="str">
        <f t="shared" si="8"/>
        <v/>
      </c>
      <c r="R52" s="73" t="str">
        <f t="shared" si="9"/>
        <v/>
      </c>
      <c r="S52" s="73" t="str">
        <f t="shared" si="10"/>
        <v/>
      </c>
      <c r="T52" s="73" t="str">
        <f t="shared" si="11"/>
        <v/>
      </c>
      <c r="U52" s="73" t="str">
        <f t="shared" si="12"/>
        <v/>
      </c>
      <c r="V52" s="73" t="str">
        <f t="shared" si="13"/>
        <v/>
      </c>
      <c r="W52" s="73" t="str">
        <f t="shared" si="14"/>
        <v/>
      </c>
      <c r="X52" s="73" t="str">
        <f t="shared" si="15"/>
        <v/>
      </c>
    </row>
    <row r="53" spans="1:24" ht="21" customHeight="1" x14ac:dyDescent="0.25">
      <c r="A53" s="37" t="s">
        <v>26</v>
      </c>
      <c r="B53" s="80"/>
      <c r="C53" s="39" t="s">
        <v>22</v>
      </c>
      <c r="D53" s="8" t="s">
        <v>24</v>
      </c>
      <c r="E53" s="78" t="s">
        <v>20</v>
      </c>
      <c r="F53" s="47">
        <v>22.91</v>
      </c>
      <c r="G53" s="55">
        <v>250</v>
      </c>
      <c r="H53" s="7">
        <f t="shared" si="1"/>
        <v>5727.5</v>
      </c>
      <c r="I53" s="63">
        <v>0</v>
      </c>
      <c r="J53" s="12">
        <f t="shared" si="2"/>
        <v>0</v>
      </c>
      <c r="K53" s="12">
        <f t="shared" si="3"/>
        <v>0</v>
      </c>
      <c r="L53" s="64">
        <v>0</v>
      </c>
      <c r="M53" s="14">
        <f t="shared" si="4"/>
        <v>0</v>
      </c>
      <c r="N53" s="73" t="str">
        <f t="shared" si="5"/>
        <v/>
      </c>
      <c r="O53" s="73" t="str">
        <f t="shared" si="6"/>
        <v/>
      </c>
      <c r="P53" s="73" t="str">
        <f t="shared" si="7"/>
        <v/>
      </c>
      <c r="Q53" s="73" t="str">
        <f t="shared" si="8"/>
        <v/>
      </c>
      <c r="R53" s="73" t="str">
        <f t="shared" si="9"/>
        <v/>
      </c>
      <c r="S53" s="73" t="str">
        <f t="shared" si="10"/>
        <v/>
      </c>
      <c r="T53" s="73" t="str">
        <f t="shared" si="11"/>
        <v/>
      </c>
      <c r="U53" s="73" t="str">
        <f t="shared" si="12"/>
        <v/>
      </c>
      <c r="V53" s="73" t="str">
        <f t="shared" si="13"/>
        <v/>
      </c>
      <c r="W53" s="73" t="str">
        <f t="shared" si="14"/>
        <v/>
      </c>
      <c r="X53" s="73" t="str">
        <f t="shared" si="15"/>
        <v/>
      </c>
    </row>
    <row r="54" spans="1:24" ht="21" customHeight="1" x14ac:dyDescent="0.25">
      <c r="A54" s="37" t="s">
        <v>26</v>
      </c>
      <c r="B54" s="80"/>
      <c r="C54" s="39" t="s">
        <v>22</v>
      </c>
      <c r="D54" s="8" t="s">
        <v>24</v>
      </c>
      <c r="E54" s="78" t="s">
        <v>20</v>
      </c>
      <c r="F54" s="47">
        <v>39.93</v>
      </c>
      <c r="G54" s="55">
        <v>250</v>
      </c>
      <c r="H54" s="52">
        <f t="shared" si="1"/>
        <v>9982.5</v>
      </c>
      <c r="I54" s="63">
        <v>0</v>
      </c>
      <c r="J54" s="12">
        <f t="shared" si="2"/>
        <v>0</v>
      </c>
      <c r="K54" s="12">
        <f t="shared" si="3"/>
        <v>0</v>
      </c>
      <c r="L54" s="64">
        <v>0</v>
      </c>
      <c r="M54" s="14">
        <f t="shared" si="4"/>
        <v>0</v>
      </c>
      <c r="N54" s="73" t="str">
        <f t="shared" si="5"/>
        <v/>
      </c>
      <c r="O54" s="73" t="str">
        <f t="shared" si="6"/>
        <v/>
      </c>
      <c r="P54" s="73" t="str">
        <f t="shared" si="7"/>
        <v/>
      </c>
      <c r="Q54" s="73" t="str">
        <f t="shared" si="8"/>
        <v/>
      </c>
      <c r="R54" s="73" t="str">
        <f t="shared" si="9"/>
        <v/>
      </c>
      <c r="S54" s="73" t="str">
        <f t="shared" si="10"/>
        <v/>
      </c>
      <c r="T54" s="73" t="str">
        <f t="shared" si="11"/>
        <v/>
      </c>
      <c r="U54" s="73" t="str">
        <f t="shared" si="12"/>
        <v/>
      </c>
      <c r="V54" s="73" t="str">
        <f t="shared" si="13"/>
        <v/>
      </c>
      <c r="W54" s="73" t="str">
        <f t="shared" si="14"/>
        <v/>
      </c>
      <c r="X54" s="73" t="str">
        <f t="shared" si="15"/>
        <v/>
      </c>
    </row>
    <row r="55" spans="1:24" ht="21" customHeight="1" x14ac:dyDescent="0.25">
      <c r="A55" s="37" t="s">
        <v>26</v>
      </c>
      <c r="B55" s="80" t="s">
        <v>81</v>
      </c>
      <c r="C55" s="39" t="s">
        <v>82</v>
      </c>
      <c r="D55" s="8" t="s">
        <v>156</v>
      </c>
      <c r="E55" s="78" t="s">
        <v>66</v>
      </c>
      <c r="F55" s="47">
        <v>18.55</v>
      </c>
      <c r="G55" s="55" t="s">
        <v>153</v>
      </c>
      <c r="H55" s="52"/>
      <c r="I55" s="49"/>
      <c r="J55" s="55"/>
      <c r="K55" s="55"/>
      <c r="L55" s="50"/>
      <c r="M55" s="67"/>
      <c r="N55" s="73" t="str">
        <f t="shared" si="5"/>
        <v/>
      </c>
      <c r="O55" s="73" t="str">
        <f t="shared" si="6"/>
        <v/>
      </c>
      <c r="P55" s="73" t="str">
        <f t="shared" si="7"/>
        <v/>
      </c>
      <c r="Q55" s="73" t="str">
        <f t="shared" si="8"/>
        <v/>
      </c>
      <c r="R55" s="73" t="str">
        <f t="shared" si="9"/>
        <v/>
      </c>
      <c r="S55" s="73" t="str">
        <f t="shared" si="10"/>
        <v/>
      </c>
      <c r="T55" s="73" t="str">
        <f t="shared" si="11"/>
        <v/>
      </c>
      <c r="U55" s="73" t="str">
        <f t="shared" si="12"/>
        <v/>
      </c>
      <c r="V55" s="73" t="str">
        <f t="shared" si="13"/>
        <v/>
      </c>
      <c r="W55" s="73" t="str">
        <f t="shared" si="14"/>
        <v/>
      </c>
      <c r="X55" s="73" t="str">
        <f t="shared" si="15"/>
        <v/>
      </c>
    </row>
    <row r="56" spans="1:24" ht="21" customHeight="1" x14ac:dyDescent="0.25">
      <c r="A56" s="37" t="s">
        <v>26</v>
      </c>
      <c r="B56" s="80" t="s">
        <v>133</v>
      </c>
      <c r="C56" s="39" t="s">
        <v>69</v>
      </c>
      <c r="D56" s="8" t="s">
        <v>154</v>
      </c>
      <c r="E56" s="78" t="s">
        <v>20</v>
      </c>
      <c r="F56" s="47">
        <v>18.55</v>
      </c>
      <c r="G56" s="55">
        <v>50</v>
      </c>
      <c r="H56" s="7">
        <f t="shared" si="1"/>
        <v>927.5</v>
      </c>
      <c r="I56" s="63">
        <v>0</v>
      </c>
      <c r="J56" s="12">
        <f t="shared" si="2"/>
        <v>0</v>
      </c>
      <c r="K56" s="12">
        <f t="shared" si="3"/>
        <v>0</v>
      </c>
      <c r="L56" s="64">
        <v>0</v>
      </c>
      <c r="M56" s="14">
        <f t="shared" si="4"/>
        <v>0</v>
      </c>
      <c r="O56" s="73" t="str">
        <f t="shared" si="6"/>
        <v/>
      </c>
      <c r="P56" s="73" t="str">
        <f t="shared" si="7"/>
        <v/>
      </c>
      <c r="Q56" s="73" t="str">
        <f t="shared" si="8"/>
        <v/>
      </c>
      <c r="R56" s="73" t="str">
        <f t="shared" si="9"/>
        <v/>
      </c>
      <c r="S56" s="73" t="str">
        <f t="shared" si="10"/>
        <v/>
      </c>
      <c r="T56" s="73" t="str">
        <f t="shared" si="11"/>
        <v/>
      </c>
      <c r="U56" s="73" t="str">
        <f t="shared" si="12"/>
        <v/>
      </c>
      <c r="V56" s="73" t="str">
        <f t="shared" si="13"/>
        <v/>
      </c>
      <c r="W56" s="73" t="str">
        <f t="shared" si="14"/>
        <v/>
      </c>
      <c r="X56" s="73" t="str">
        <f t="shared" si="15"/>
        <v/>
      </c>
    </row>
    <row r="57" spans="1:24" ht="21" customHeight="1" x14ac:dyDescent="0.25">
      <c r="A57" s="37" t="s">
        <v>26</v>
      </c>
      <c r="B57" s="80" t="s">
        <v>133</v>
      </c>
      <c r="C57" s="39" t="s">
        <v>184</v>
      </c>
      <c r="D57" s="8" t="s">
        <v>25</v>
      </c>
      <c r="E57" s="78" t="s">
        <v>17</v>
      </c>
      <c r="F57" s="47">
        <v>2.92</v>
      </c>
      <c r="G57" s="55">
        <v>150</v>
      </c>
      <c r="H57" s="7">
        <f t="shared" si="1"/>
        <v>438</v>
      </c>
      <c r="I57" s="63">
        <v>0</v>
      </c>
      <c r="J57" s="12">
        <f t="shared" si="2"/>
        <v>0</v>
      </c>
      <c r="K57" s="12">
        <f t="shared" si="3"/>
        <v>0</v>
      </c>
      <c r="L57" s="64">
        <v>0</v>
      </c>
      <c r="M57" s="14">
        <f t="shared" si="4"/>
        <v>0</v>
      </c>
      <c r="O57" s="73" t="str">
        <f t="shared" si="6"/>
        <v/>
      </c>
      <c r="P57" s="73" t="str">
        <f t="shared" si="7"/>
        <v/>
      </c>
      <c r="Q57" s="73" t="str">
        <f t="shared" si="8"/>
        <v/>
      </c>
      <c r="R57" s="73" t="str">
        <f t="shared" si="9"/>
        <v/>
      </c>
      <c r="S57" s="73" t="str">
        <f t="shared" si="10"/>
        <v/>
      </c>
      <c r="T57" s="73" t="str">
        <f t="shared" si="11"/>
        <v/>
      </c>
      <c r="U57" s="73" t="str">
        <f t="shared" si="12"/>
        <v/>
      </c>
      <c r="V57" s="73" t="str">
        <f t="shared" si="13"/>
        <v/>
      </c>
      <c r="W57" s="73" t="str">
        <f t="shared" si="14"/>
        <v/>
      </c>
      <c r="X57" s="73" t="str">
        <f t="shared" si="15"/>
        <v/>
      </c>
    </row>
    <row r="58" spans="1:24" ht="21" customHeight="1" x14ac:dyDescent="0.25">
      <c r="A58" s="37" t="s">
        <v>26</v>
      </c>
      <c r="B58" s="80" t="s">
        <v>134</v>
      </c>
      <c r="C58" s="39" t="s">
        <v>69</v>
      </c>
      <c r="D58" s="8" t="s">
        <v>154</v>
      </c>
      <c r="E58" s="78" t="s">
        <v>20</v>
      </c>
      <c r="F58" s="47">
        <v>18.55</v>
      </c>
      <c r="G58" s="55">
        <v>50</v>
      </c>
      <c r="H58" s="7">
        <f t="shared" si="1"/>
        <v>927.5</v>
      </c>
      <c r="I58" s="63">
        <v>0</v>
      </c>
      <c r="J58" s="12">
        <f t="shared" si="2"/>
        <v>0</v>
      </c>
      <c r="K58" s="12">
        <f t="shared" si="3"/>
        <v>0</v>
      </c>
      <c r="L58" s="64">
        <v>0</v>
      </c>
      <c r="M58" s="14">
        <f t="shared" si="4"/>
        <v>0</v>
      </c>
    </row>
    <row r="59" spans="1:24" ht="21" customHeight="1" x14ac:dyDescent="0.25">
      <c r="A59" s="37" t="s">
        <v>26</v>
      </c>
      <c r="B59" s="80" t="s">
        <v>134</v>
      </c>
      <c r="C59" s="39" t="s">
        <v>184</v>
      </c>
      <c r="D59" s="8" t="s">
        <v>25</v>
      </c>
      <c r="E59" s="78" t="s">
        <v>17</v>
      </c>
      <c r="F59" s="47">
        <v>2.92</v>
      </c>
      <c r="G59" s="55">
        <v>150</v>
      </c>
      <c r="H59" s="7">
        <f t="shared" si="1"/>
        <v>438</v>
      </c>
      <c r="I59" s="63">
        <v>0</v>
      </c>
      <c r="J59" s="12">
        <f t="shared" si="2"/>
        <v>0</v>
      </c>
      <c r="K59" s="12">
        <f t="shared" si="3"/>
        <v>0</v>
      </c>
      <c r="L59" s="64">
        <v>0</v>
      </c>
      <c r="M59" s="14">
        <f t="shared" si="4"/>
        <v>0</v>
      </c>
    </row>
    <row r="60" spans="1:24" ht="21" customHeight="1" x14ac:dyDescent="0.25">
      <c r="A60" s="37" t="s">
        <v>26</v>
      </c>
      <c r="B60" s="80" t="s">
        <v>135</v>
      </c>
      <c r="C60" s="39" t="s">
        <v>69</v>
      </c>
      <c r="D60" s="8" t="s">
        <v>154</v>
      </c>
      <c r="E60" s="78" t="s">
        <v>20</v>
      </c>
      <c r="F60" s="47">
        <v>18.55</v>
      </c>
      <c r="G60" s="55">
        <v>50</v>
      </c>
      <c r="H60" s="7">
        <f t="shared" si="1"/>
        <v>927.5</v>
      </c>
      <c r="I60" s="63">
        <v>0</v>
      </c>
      <c r="J60" s="12">
        <f t="shared" si="2"/>
        <v>0</v>
      </c>
      <c r="K60" s="12">
        <f t="shared" si="3"/>
        <v>0</v>
      </c>
      <c r="L60" s="64">
        <v>0</v>
      </c>
      <c r="M60" s="14">
        <f t="shared" si="4"/>
        <v>0</v>
      </c>
    </row>
    <row r="61" spans="1:24" ht="21" customHeight="1" x14ac:dyDescent="0.25">
      <c r="A61" s="37" t="s">
        <v>26</v>
      </c>
      <c r="B61" s="80" t="s">
        <v>135</v>
      </c>
      <c r="C61" s="39" t="s">
        <v>184</v>
      </c>
      <c r="D61" s="8" t="s">
        <v>25</v>
      </c>
      <c r="E61" s="78" t="s">
        <v>17</v>
      </c>
      <c r="F61" s="47">
        <v>2.92</v>
      </c>
      <c r="G61" s="55">
        <v>150</v>
      </c>
      <c r="H61" s="7">
        <f t="shared" si="1"/>
        <v>438</v>
      </c>
      <c r="I61" s="63">
        <v>0</v>
      </c>
      <c r="J61" s="12">
        <f t="shared" si="2"/>
        <v>0</v>
      </c>
      <c r="K61" s="12">
        <f t="shared" si="3"/>
        <v>0</v>
      </c>
      <c r="L61" s="64">
        <v>0</v>
      </c>
      <c r="M61" s="14">
        <f t="shared" si="4"/>
        <v>0</v>
      </c>
    </row>
    <row r="62" spans="1:24" ht="21" customHeight="1" x14ac:dyDescent="0.25">
      <c r="A62" s="37" t="s">
        <v>26</v>
      </c>
      <c r="B62" s="80" t="s">
        <v>136</v>
      </c>
      <c r="C62" s="39" t="s">
        <v>69</v>
      </c>
      <c r="D62" s="8" t="s">
        <v>154</v>
      </c>
      <c r="E62" s="78" t="s">
        <v>20</v>
      </c>
      <c r="F62" s="47">
        <v>18.55</v>
      </c>
      <c r="G62" s="55">
        <v>50</v>
      </c>
      <c r="H62" s="7">
        <f t="shared" si="1"/>
        <v>927.5</v>
      </c>
      <c r="I62" s="63">
        <v>0</v>
      </c>
      <c r="J62" s="12">
        <f t="shared" si="2"/>
        <v>0</v>
      </c>
      <c r="K62" s="12">
        <f t="shared" si="3"/>
        <v>0</v>
      </c>
      <c r="L62" s="64">
        <v>0</v>
      </c>
      <c r="M62" s="14">
        <f t="shared" si="4"/>
        <v>0</v>
      </c>
    </row>
    <row r="63" spans="1:24" ht="21" customHeight="1" x14ac:dyDescent="0.25">
      <c r="A63" s="37" t="s">
        <v>26</v>
      </c>
      <c r="B63" s="80" t="s">
        <v>136</v>
      </c>
      <c r="C63" s="39" t="s">
        <v>184</v>
      </c>
      <c r="D63" s="8" t="s">
        <v>25</v>
      </c>
      <c r="E63" s="78" t="s">
        <v>17</v>
      </c>
      <c r="F63" s="47">
        <v>2.92</v>
      </c>
      <c r="G63" s="55">
        <v>150</v>
      </c>
      <c r="H63" s="7">
        <f t="shared" si="1"/>
        <v>438</v>
      </c>
      <c r="I63" s="63">
        <v>0</v>
      </c>
      <c r="J63" s="12">
        <f t="shared" si="2"/>
        <v>0</v>
      </c>
      <c r="K63" s="12">
        <f t="shared" si="3"/>
        <v>0</v>
      </c>
      <c r="L63" s="64">
        <v>0</v>
      </c>
      <c r="M63" s="14">
        <f t="shared" si="4"/>
        <v>0</v>
      </c>
    </row>
    <row r="64" spans="1:24" ht="21" customHeight="1" x14ac:dyDescent="0.25">
      <c r="A64" s="37" t="s">
        <v>26</v>
      </c>
      <c r="B64" s="80" t="s">
        <v>137</v>
      </c>
      <c r="C64" s="39" t="s">
        <v>69</v>
      </c>
      <c r="D64" s="8" t="s">
        <v>154</v>
      </c>
      <c r="E64" s="78" t="s">
        <v>20</v>
      </c>
      <c r="F64" s="47">
        <v>18.55</v>
      </c>
      <c r="G64" s="55">
        <v>50</v>
      </c>
      <c r="H64" s="7">
        <f t="shared" si="1"/>
        <v>927.5</v>
      </c>
      <c r="I64" s="63">
        <v>0</v>
      </c>
      <c r="J64" s="12">
        <f t="shared" si="2"/>
        <v>0</v>
      </c>
      <c r="K64" s="12">
        <f t="shared" si="3"/>
        <v>0</v>
      </c>
      <c r="L64" s="64">
        <v>0</v>
      </c>
      <c r="M64" s="14">
        <f t="shared" si="4"/>
        <v>0</v>
      </c>
    </row>
    <row r="65" spans="1:24" ht="21" customHeight="1" x14ac:dyDescent="0.25">
      <c r="A65" s="37" t="s">
        <v>26</v>
      </c>
      <c r="B65" s="80" t="s">
        <v>137</v>
      </c>
      <c r="C65" s="39" t="s">
        <v>184</v>
      </c>
      <c r="D65" s="8" t="s">
        <v>25</v>
      </c>
      <c r="E65" s="78" t="s">
        <v>17</v>
      </c>
      <c r="F65" s="47">
        <v>2.92</v>
      </c>
      <c r="G65" s="55">
        <v>150</v>
      </c>
      <c r="H65" s="7">
        <f t="shared" si="1"/>
        <v>438</v>
      </c>
      <c r="I65" s="63">
        <v>0</v>
      </c>
      <c r="J65" s="12">
        <f t="shared" si="2"/>
        <v>0</v>
      </c>
      <c r="K65" s="12">
        <f t="shared" si="3"/>
        <v>0</v>
      </c>
      <c r="L65" s="64">
        <v>0</v>
      </c>
      <c r="M65" s="14">
        <f t="shared" si="4"/>
        <v>0</v>
      </c>
    </row>
    <row r="66" spans="1:24" ht="21" customHeight="1" x14ac:dyDescent="0.25">
      <c r="A66" s="37" t="s">
        <v>26</v>
      </c>
      <c r="B66" s="80" t="s">
        <v>138</v>
      </c>
      <c r="C66" s="39" t="s">
        <v>69</v>
      </c>
      <c r="D66" s="8" t="s">
        <v>154</v>
      </c>
      <c r="E66" s="78" t="s">
        <v>20</v>
      </c>
      <c r="F66" s="47">
        <v>18.55</v>
      </c>
      <c r="G66" s="55">
        <v>50</v>
      </c>
      <c r="H66" s="7">
        <f t="shared" si="1"/>
        <v>927.5</v>
      </c>
      <c r="I66" s="63">
        <v>0</v>
      </c>
      <c r="J66" s="12">
        <f t="shared" si="2"/>
        <v>0</v>
      </c>
      <c r="K66" s="12">
        <f t="shared" si="3"/>
        <v>0</v>
      </c>
      <c r="L66" s="64">
        <v>0</v>
      </c>
      <c r="M66" s="14">
        <f t="shared" si="4"/>
        <v>0</v>
      </c>
    </row>
    <row r="67" spans="1:24" ht="21" customHeight="1" x14ac:dyDescent="0.25">
      <c r="A67" s="37" t="s">
        <v>26</v>
      </c>
      <c r="B67" s="80" t="s">
        <v>138</v>
      </c>
      <c r="C67" s="39" t="s">
        <v>184</v>
      </c>
      <c r="D67" s="8" t="s">
        <v>25</v>
      </c>
      <c r="E67" s="78" t="s">
        <v>17</v>
      </c>
      <c r="F67" s="47">
        <v>2.92</v>
      </c>
      <c r="G67" s="55">
        <v>150</v>
      </c>
      <c r="H67" s="7">
        <f t="shared" si="1"/>
        <v>438</v>
      </c>
      <c r="I67" s="63">
        <v>0</v>
      </c>
      <c r="J67" s="12">
        <f t="shared" si="2"/>
        <v>0</v>
      </c>
      <c r="K67" s="12">
        <f t="shared" si="3"/>
        <v>0</v>
      </c>
      <c r="L67" s="64">
        <v>0</v>
      </c>
      <c r="M67" s="14">
        <f t="shared" si="4"/>
        <v>0</v>
      </c>
    </row>
    <row r="68" spans="1:24" ht="21" customHeight="1" x14ac:dyDescent="0.25">
      <c r="A68" s="37" t="s">
        <v>26</v>
      </c>
      <c r="B68" s="80" t="s">
        <v>139</v>
      </c>
      <c r="C68" s="39" t="s">
        <v>69</v>
      </c>
      <c r="D68" s="8" t="s">
        <v>154</v>
      </c>
      <c r="E68" s="78" t="s">
        <v>20</v>
      </c>
      <c r="F68" s="47">
        <v>18.55</v>
      </c>
      <c r="G68" s="55">
        <v>50</v>
      </c>
      <c r="H68" s="7">
        <f t="shared" si="1"/>
        <v>927.5</v>
      </c>
      <c r="I68" s="63">
        <v>0</v>
      </c>
      <c r="J68" s="12">
        <f t="shared" si="2"/>
        <v>0</v>
      </c>
      <c r="K68" s="12">
        <f t="shared" si="3"/>
        <v>0</v>
      </c>
      <c r="L68" s="64">
        <v>0</v>
      </c>
      <c r="M68" s="14">
        <f t="shared" si="4"/>
        <v>0</v>
      </c>
    </row>
    <row r="69" spans="1:24" ht="21" customHeight="1" x14ac:dyDescent="0.25">
      <c r="A69" s="37" t="s">
        <v>26</v>
      </c>
      <c r="B69" s="80" t="s">
        <v>139</v>
      </c>
      <c r="C69" s="39" t="s">
        <v>184</v>
      </c>
      <c r="D69" s="8" t="s">
        <v>25</v>
      </c>
      <c r="E69" s="78" t="s">
        <v>17</v>
      </c>
      <c r="F69" s="47">
        <v>2.92</v>
      </c>
      <c r="G69" s="55">
        <v>150</v>
      </c>
      <c r="H69" s="7">
        <f t="shared" si="1"/>
        <v>438</v>
      </c>
      <c r="I69" s="63">
        <v>0</v>
      </c>
      <c r="J69" s="12">
        <f t="shared" si="2"/>
        <v>0</v>
      </c>
      <c r="K69" s="12">
        <f t="shared" si="3"/>
        <v>0</v>
      </c>
      <c r="L69" s="64">
        <v>0</v>
      </c>
      <c r="M69" s="14">
        <f t="shared" si="4"/>
        <v>0</v>
      </c>
    </row>
    <row r="70" spans="1:24" ht="21" customHeight="1" x14ac:dyDescent="0.25">
      <c r="A70" s="37" t="s">
        <v>26</v>
      </c>
      <c r="B70" s="80" t="s">
        <v>140</v>
      </c>
      <c r="C70" s="39" t="s">
        <v>69</v>
      </c>
      <c r="D70" s="8" t="s">
        <v>154</v>
      </c>
      <c r="E70" s="78" t="s">
        <v>20</v>
      </c>
      <c r="F70" s="47">
        <v>18.55</v>
      </c>
      <c r="G70" s="55">
        <v>50</v>
      </c>
      <c r="H70" s="7">
        <f t="shared" si="1"/>
        <v>927.5</v>
      </c>
      <c r="I70" s="63">
        <v>0</v>
      </c>
      <c r="J70" s="12">
        <f t="shared" si="2"/>
        <v>0</v>
      </c>
      <c r="K70" s="12">
        <f t="shared" si="3"/>
        <v>0</v>
      </c>
      <c r="L70" s="64">
        <v>0</v>
      </c>
      <c r="M70" s="14">
        <f t="shared" si="4"/>
        <v>0</v>
      </c>
    </row>
    <row r="71" spans="1:24" ht="21" customHeight="1" x14ac:dyDescent="0.25">
      <c r="A71" s="37" t="s">
        <v>26</v>
      </c>
      <c r="B71" s="80" t="s">
        <v>140</v>
      </c>
      <c r="C71" s="39" t="s">
        <v>184</v>
      </c>
      <c r="D71" s="8" t="s">
        <v>25</v>
      </c>
      <c r="E71" s="78" t="s">
        <v>17</v>
      </c>
      <c r="F71" s="47">
        <v>2.92</v>
      </c>
      <c r="G71" s="55">
        <v>150</v>
      </c>
      <c r="H71" s="7">
        <f t="shared" si="1"/>
        <v>438</v>
      </c>
      <c r="I71" s="63">
        <v>0</v>
      </c>
      <c r="J71" s="12">
        <f t="shared" si="2"/>
        <v>0</v>
      </c>
      <c r="K71" s="12">
        <f t="shared" si="3"/>
        <v>0</v>
      </c>
      <c r="L71" s="64">
        <v>0</v>
      </c>
      <c r="M71" s="14">
        <f t="shared" si="4"/>
        <v>0</v>
      </c>
    </row>
    <row r="72" spans="1:24" ht="21" customHeight="1" x14ac:dyDescent="0.25">
      <c r="A72" s="37" t="s">
        <v>26</v>
      </c>
      <c r="B72" s="80" t="s">
        <v>141</v>
      </c>
      <c r="C72" s="39" t="s">
        <v>69</v>
      </c>
      <c r="D72" s="8" t="s">
        <v>154</v>
      </c>
      <c r="E72" s="78" t="s">
        <v>20</v>
      </c>
      <c r="F72" s="47">
        <v>18.55</v>
      </c>
      <c r="G72" s="55">
        <v>50</v>
      </c>
      <c r="H72" s="7">
        <f t="shared" si="1"/>
        <v>927.5</v>
      </c>
      <c r="I72" s="63">
        <v>0</v>
      </c>
      <c r="J72" s="12">
        <f t="shared" si="2"/>
        <v>0</v>
      </c>
      <c r="K72" s="12">
        <f t="shared" si="3"/>
        <v>0</v>
      </c>
      <c r="L72" s="64">
        <v>0</v>
      </c>
      <c r="M72" s="14">
        <f t="shared" si="4"/>
        <v>0</v>
      </c>
    </row>
    <row r="73" spans="1:24" ht="21" customHeight="1" x14ac:dyDescent="0.25">
      <c r="A73" s="37" t="s">
        <v>26</v>
      </c>
      <c r="B73" s="80" t="s">
        <v>141</v>
      </c>
      <c r="C73" s="39" t="s">
        <v>184</v>
      </c>
      <c r="D73" s="8" t="s">
        <v>25</v>
      </c>
      <c r="E73" s="78" t="s">
        <v>17</v>
      </c>
      <c r="F73" s="47">
        <v>2.92</v>
      </c>
      <c r="G73" s="55">
        <v>150</v>
      </c>
      <c r="H73" s="7">
        <f t="shared" si="1"/>
        <v>438</v>
      </c>
      <c r="I73" s="63">
        <v>0</v>
      </c>
      <c r="J73" s="12">
        <f t="shared" si="2"/>
        <v>0</v>
      </c>
      <c r="K73" s="12">
        <f t="shared" si="3"/>
        <v>0</v>
      </c>
      <c r="L73" s="64">
        <v>0</v>
      </c>
      <c r="M73" s="14">
        <f t="shared" si="4"/>
        <v>0</v>
      </c>
    </row>
    <row r="74" spans="1:24" ht="21" customHeight="1" x14ac:dyDescent="0.25">
      <c r="A74" s="37" t="s">
        <v>26</v>
      </c>
      <c r="B74" s="80" t="s">
        <v>142</v>
      </c>
      <c r="C74" s="39" t="s">
        <v>69</v>
      </c>
      <c r="D74" s="8" t="s">
        <v>154</v>
      </c>
      <c r="E74" s="78" t="s">
        <v>20</v>
      </c>
      <c r="F74" s="47">
        <v>18.55</v>
      </c>
      <c r="G74" s="55">
        <v>50</v>
      </c>
      <c r="H74" s="7">
        <f t="shared" si="1"/>
        <v>927.5</v>
      </c>
      <c r="I74" s="63">
        <v>0</v>
      </c>
      <c r="J74" s="12">
        <f t="shared" si="2"/>
        <v>0</v>
      </c>
      <c r="K74" s="12">
        <f t="shared" si="3"/>
        <v>0</v>
      </c>
      <c r="L74" s="64">
        <v>0</v>
      </c>
      <c r="M74" s="14">
        <f t="shared" si="4"/>
        <v>0</v>
      </c>
    </row>
    <row r="75" spans="1:24" ht="21" customHeight="1" x14ac:dyDescent="0.25">
      <c r="A75" s="37" t="s">
        <v>26</v>
      </c>
      <c r="B75" s="80" t="s">
        <v>142</v>
      </c>
      <c r="C75" s="39" t="s">
        <v>184</v>
      </c>
      <c r="D75" s="8" t="s">
        <v>25</v>
      </c>
      <c r="E75" s="78" t="s">
        <v>17</v>
      </c>
      <c r="F75" s="47">
        <v>2.92</v>
      </c>
      <c r="G75" s="55">
        <v>150</v>
      </c>
      <c r="H75" s="7">
        <f t="shared" si="1"/>
        <v>438</v>
      </c>
      <c r="I75" s="63">
        <v>0</v>
      </c>
      <c r="J75" s="12">
        <f t="shared" si="2"/>
        <v>0</v>
      </c>
      <c r="K75" s="12">
        <f t="shared" si="3"/>
        <v>0</v>
      </c>
      <c r="L75" s="64">
        <v>0</v>
      </c>
      <c r="M75" s="14">
        <f t="shared" si="4"/>
        <v>0</v>
      </c>
    </row>
    <row r="76" spans="1:24" ht="21" customHeight="1" x14ac:dyDescent="0.25">
      <c r="A76" s="37" t="s">
        <v>26</v>
      </c>
      <c r="B76" s="80" t="s">
        <v>143</v>
      </c>
      <c r="C76" s="39" t="s">
        <v>69</v>
      </c>
      <c r="D76" s="8" t="s">
        <v>154</v>
      </c>
      <c r="E76" s="78" t="s">
        <v>20</v>
      </c>
      <c r="F76" s="47">
        <v>18.55</v>
      </c>
      <c r="G76" s="55">
        <v>50</v>
      </c>
      <c r="H76" s="7">
        <f t="shared" si="1"/>
        <v>927.5</v>
      </c>
      <c r="I76" s="63">
        <v>0</v>
      </c>
      <c r="J76" s="12">
        <f t="shared" si="2"/>
        <v>0</v>
      </c>
      <c r="K76" s="12">
        <f t="shared" si="3"/>
        <v>0</v>
      </c>
      <c r="L76" s="64">
        <v>0</v>
      </c>
      <c r="M76" s="14">
        <f t="shared" si="4"/>
        <v>0</v>
      </c>
    </row>
    <row r="77" spans="1:24" ht="21" customHeight="1" x14ac:dyDescent="0.25">
      <c r="A77" s="37" t="s">
        <v>26</v>
      </c>
      <c r="B77" s="80" t="s">
        <v>143</v>
      </c>
      <c r="C77" s="39" t="s">
        <v>184</v>
      </c>
      <c r="D77" s="8" t="s">
        <v>25</v>
      </c>
      <c r="E77" s="78" t="s">
        <v>17</v>
      </c>
      <c r="F77" s="47">
        <v>2.92</v>
      </c>
      <c r="G77" s="55">
        <v>150</v>
      </c>
      <c r="H77" s="7">
        <f t="shared" si="1"/>
        <v>438</v>
      </c>
      <c r="I77" s="63">
        <v>0</v>
      </c>
      <c r="J77" s="12">
        <f t="shared" si="2"/>
        <v>0</v>
      </c>
      <c r="K77" s="12">
        <f t="shared" si="3"/>
        <v>0</v>
      </c>
      <c r="L77" s="64">
        <v>0</v>
      </c>
      <c r="M77" s="14">
        <f t="shared" si="4"/>
        <v>0</v>
      </c>
    </row>
    <row r="78" spans="1:24" ht="21" customHeight="1" x14ac:dyDescent="0.25">
      <c r="A78" s="37" t="s">
        <v>26</v>
      </c>
      <c r="B78" s="80" t="s">
        <v>144</v>
      </c>
      <c r="C78" s="39" t="s">
        <v>69</v>
      </c>
      <c r="D78" s="8" t="s">
        <v>154</v>
      </c>
      <c r="E78" s="78" t="s">
        <v>20</v>
      </c>
      <c r="F78" s="47">
        <v>18.55</v>
      </c>
      <c r="G78" s="55">
        <v>50</v>
      </c>
      <c r="H78" s="7">
        <f t="shared" si="1"/>
        <v>927.5</v>
      </c>
      <c r="I78" s="63">
        <v>0</v>
      </c>
      <c r="J78" s="12">
        <f t="shared" si="2"/>
        <v>0</v>
      </c>
      <c r="K78" s="12">
        <f t="shared" si="3"/>
        <v>0</v>
      </c>
      <c r="L78" s="64">
        <v>0</v>
      </c>
      <c r="M78" s="14">
        <f t="shared" si="4"/>
        <v>0</v>
      </c>
    </row>
    <row r="79" spans="1:24" ht="21" customHeight="1" x14ac:dyDescent="0.25">
      <c r="A79" s="37" t="s">
        <v>26</v>
      </c>
      <c r="B79" s="80" t="s">
        <v>144</v>
      </c>
      <c r="C79" s="39" t="s">
        <v>184</v>
      </c>
      <c r="D79" s="8" t="s">
        <v>25</v>
      </c>
      <c r="E79" s="78" t="s">
        <v>17</v>
      </c>
      <c r="F79" s="47">
        <v>2.92</v>
      </c>
      <c r="G79" s="55">
        <v>150</v>
      </c>
      <c r="H79" s="7">
        <f t="shared" si="1"/>
        <v>438</v>
      </c>
      <c r="I79" s="63">
        <v>0</v>
      </c>
      <c r="J79" s="12">
        <f t="shared" si="2"/>
        <v>0</v>
      </c>
      <c r="K79" s="12">
        <f t="shared" si="3"/>
        <v>0</v>
      </c>
      <c r="L79" s="64">
        <v>0</v>
      </c>
      <c r="M79" s="14">
        <f t="shared" si="4"/>
        <v>0</v>
      </c>
    </row>
    <row r="80" spans="1:24" ht="21" customHeight="1" x14ac:dyDescent="0.25">
      <c r="A80" s="37" t="s">
        <v>42</v>
      </c>
      <c r="B80" s="80" t="s">
        <v>83</v>
      </c>
      <c r="C80" s="39" t="s">
        <v>84</v>
      </c>
      <c r="D80" s="8" t="s">
        <v>112</v>
      </c>
      <c r="E80" s="78" t="s">
        <v>17</v>
      </c>
      <c r="F80" s="47">
        <v>30.12</v>
      </c>
      <c r="G80" s="55">
        <v>50</v>
      </c>
      <c r="H80" s="7">
        <f t="shared" si="1"/>
        <v>1506</v>
      </c>
      <c r="I80" s="63">
        <v>0</v>
      </c>
      <c r="J80" s="12">
        <f t="shared" si="2"/>
        <v>0</v>
      </c>
      <c r="K80" s="12">
        <f t="shared" si="3"/>
        <v>0</v>
      </c>
      <c r="L80" s="64">
        <v>0</v>
      </c>
      <c r="M80" s="14">
        <f t="shared" si="4"/>
        <v>0</v>
      </c>
      <c r="N80" s="73" t="str">
        <f t="shared" si="5"/>
        <v/>
      </c>
      <c r="O80" s="73" t="str">
        <f t="shared" si="6"/>
        <v/>
      </c>
      <c r="Q80" s="73" t="str">
        <f t="shared" si="8"/>
        <v/>
      </c>
      <c r="R80" s="73" t="str">
        <f t="shared" si="9"/>
        <v/>
      </c>
      <c r="S80" s="73" t="str">
        <f t="shared" si="10"/>
        <v/>
      </c>
      <c r="T80" s="73" t="str">
        <f t="shared" si="11"/>
        <v/>
      </c>
      <c r="U80" s="73" t="str">
        <f t="shared" si="12"/>
        <v/>
      </c>
      <c r="V80" s="73" t="str">
        <f t="shared" si="13"/>
        <v/>
      </c>
      <c r="W80" s="73" t="str">
        <f t="shared" si="14"/>
        <v/>
      </c>
      <c r="X80" s="73" t="str">
        <f t="shared" si="15"/>
        <v/>
      </c>
    </row>
    <row r="81" spans="1:24" ht="21" customHeight="1" x14ac:dyDescent="0.25">
      <c r="A81" s="37" t="s">
        <v>42</v>
      </c>
      <c r="B81" s="80"/>
      <c r="C81" s="39" t="s">
        <v>22</v>
      </c>
      <c r="D81" s="8" t="s">
        <v>24</v>
      </c>
      <c r="E81" s="78" t="s">
        <v>17</v>
      </c>
      <c r="F81" s="47">
        <v>27.28</v>
      </c>
      <c r="G81" s="55">
        <v>250</v>
      </c>
      <c r="H81" s="7">
        <f t="shared" si="1"/>
        <v>6820</v>
      </c>
      <c r="I81" s="63">
        <v>0</v>
      </c>
      <c r="J81" s="12">
        <f t="shared" si="2"/>
        <v>0</v>
      </c>
      <c r="K81" s="12">
        <f t="shared" si="3"/>
        <v>0</v>
      </c>
      <c r="L81" s="64">
        <v>0</v>
      </c>
      <c r="M81" s="14">
        <f t="shared" si="4"/>
        <v>0</v>
      </c>
      <c r="N81" s="73" t="str">
        <f t="shared" si="5"/>
        <v/>
      </c>
      <c r="O81" s="73" t="str">
        <f t="shared" si="6"/>
        <v/>
      </c>
      <c r="Q81" s="73" t="str">
        <f t="shared" si="8"/>
        <v/>
      </c>
      <c r="R81" s="73" t="str">
        <f t="shared" si="9"/>
        <v/>
      </c>
      <c r="S81" s="73" t="str">
        <f t="shared" si="10"/>
        <v/>
      </c>
      <c r="T81" s="73" t="str">
        <f t="shared" si="11"/>
        <v/>
      </c>
      <c r="U81" s="73" t="str">
        <f t="shared" si="12"/>
        <v/>
      </c>
      <c r="V81" s="73" t="str">
        <f t="shared" si="13"/>
        <v/>
      </c>
      <c r="W81" s="73" t="str">
        <f t="shared" si="14"/>
        <v/>
      </c>
      <c r="X81" s="73" t="str">
        <f t="shared" si="15"/>
        <v/>
      </c>
    </row>
    <row r="82" spans="1:24" ht="21" customHeight="1" x14ac:dyDescent="0.25">
      <c r="A82" s="37" t="s">
        <v>42</v>
      </c>
      <c r="B82" s="81"/>
      <c r="C82" s="48" t="s">
        <v>18</v>
      </c>
      <c r="D82" s="8" t="s">
        <v>25</v>
      </c>
      <c r="E82" s="79" t="s">
        <v>17</v>
      </c>
      <c r="F82" s="54">
        <v>9.4</v>
      </c>
      <c r="G82" s="55">
        <v>250</v>
      </c>
      <c r="H82" s="7">
        <f t="shared" si="1"/>
        <v>2350</v>
      </c>
      <c r="I82" s="63">
        <v>0</v>
      </c>
      <c r="J82" s="12">
        <f t="shared" si="2"/>
        <v>0</v>
      </c>
      <c r="K82" s="12">
        <f t="shared" si="3"/>
        <v>0</v>
      </c>
      <c r="L82" s="64">
        <v>0</v>
      </c>
      <c r="M82" s="14">
        <f t="shared" si="4"/>
        <v>0</v>
      </c>
      <c r="N82" s="73" t="str">
        <f t="shared" si="5"/>
        <v/>
      </c>
      <c r="O82" s="73" t="str">
        <f t="shared" si="6"/>
        <v/>
      </c>
      <c r="Q82" s="73" t="str">
        <f t="shared" si="8"/>
        <v/>
      </c>
      <c r="R82" s="73" t="str">
        <f t="shared" si="9"/>
        <v/>
      </c>
      <c r="S82" s="73" t="str">
        <f t="shared" si="10"/>
        <v/>
      </c>
      <c r="T82" s="73" t="str">
        <f t="shared" si="11"/>
        <v/>
      </c>
      <c r="U82" s="73" t="str">
        <f t="shared" si="12"/>
        <v/>
      </c>
      <c r="V82" s="73" t="str">
        <f t="shared" si="13"/>
        <v/>
      </c>
      <c r="W82" s="73" t="str">
        <f t="shared" si="14"/>
        <v/>
      </c>
      <c r="X82" s="73" t="str">
        <f t="shared" si="15"/>
        <v/>
      </c>
    </row>
    <row r="83" spans="1:24" ht="21" customHeight="1" x14ac:dyDescent="0.25">
      <c r="A83" s="37" t="s">
        <v>42</v>
      </c>
      <c r="B83" s="37"/>
      <c r="C83" s="39" t="s">
        <v>19</v>
      </c>
      <c r="D83" s="8" t="s">
        <v>25</v>
      </c>
      <c r="E83" s="78" t="s">
        <v>17</v>
      </c>
      <c r="F83" s="47">
        <v>8.06</v>
      </c>
      <c r="G83" s="55">
        <v>250</v>
      </c>
      <c r="H83" s="7">
        <f t="shared" si="1"/>
        <v>2015.0000000000002</v>
      </c>
      <c r="I83" s="63">
        <v>0</v>
      </c>
      <c r="J83" s="12">
        <f t="shared" si="2"/>
        <v>0</v>
      </c>
      <c r="K83" s="12">
        <f t="shared" si="3"/>
        <v>0</v>
      </c>
      <c r="L83" s="64">
        <v>0</v>
      </c>
      <c r="M83" s="14">
        <f t="shared" si="4"/>
        <v>0</v>
      </c>
      <c r="N83" s="73" t="str">
        <f t="shared" si="5"/>
        <v/>
      </c>
      <c r="O83" s="73" t="str">
        <f t="shared" si="6"/>
        <v/>
      </c>
      <c r="Q83" s="73" t="str">
        <f t="shared" si="8"/>
        <v/>
      </c>
      <c r="R83" s="73" t="str">
        <f t="shared" si="9"/>
        <v/>
      </c>
      <c r="S83" s="73" t="str">
        <f t="shared" si="10"/>
        <v/>
      </c>
      <c r="T83" s="73" t="str">
        <f t="shared" si="11"/>
        <v/>
      </c>
      <c r="U83" s="73" t="str">
        <f t="shared" si="12"/>
        <v/>
      </c>
      <c r="V83" s="73" t="str">
        <f t="shared" si="13"/>
        <v/>
      </c>
      <c r="W83" s="73" t="str">
        <f t="shared" si="14"/>
        <v/>
      </c>
      <c r="X83" s="73" t="str">
        <f t="shared" si="15"/>
        <v/>
      </c>
    </row>
    <row r="84" spans="1:24" ht="21" customHeight="1" x14ac:dyDescent="0.25">
      <c r="A84" s="37" t="s">
        <v>42</v>
      </c>
      <c r="B84" s="37" t="s">
        <v>85</v>
      </c>
      <c r="C84" s="39" t="s">
        <v>86</v>
      </c>
      <c r="D84" s="8" t="s">
        <v>112</v>
      </c>
      <c r="E84" s="78" t="s">
        <v>20</v>
      </c>
      <c r="F84" s="47">
        <v>54.52</v>
      </c>
      <c r="G84" s="55">
        <v>50</v>
      </c>
      <c r="H84" s="7">
        <f t="shared" si="1"/>
        <v>2726</v>
      </c>
      <c r="I84" s="63">
        <v>0</v>
      </c>
      <c r="J84" s="12">
        <f t="shared" si="2"/>
        <v>0</v>
      </c>
      <c r="K84" s="12">
        <f t="shared" si="3"/>
        <v>0</v>
      </c>
      <c r="L84" s="64">
        <v>0</v>
      </c>
      <c r="M84" s="14">
        <f t="shared" si="4"/>
        <v>0</v>
      </c>
      <c r="N84" s="73" t="str">
        <f t="shared" si="5"/>
        <v/>
      </c>
      <c r="O84" s="73" t="str">
        <f t="shared" si="6"/>
        <v/>
      </c>
      <c r="Q84" s="73" t="str">
        <f t="shared" si="8"/>
        <v/>
      </c>
      <c r="R84" s="73" t="str">
        <f t="shared" si="9"/>
        <v/>
      </c>
      <c r="S84" s="73" t="str">
        <f t="shared" si="10"/>
        <v/>
      </c>
      <c r="T84" s="73" t="str">
        <f t="shared" si="11"/>
        <v/>
      </c>
      <c r="U84" s="73" t="str">
        <f t="shared" si="12"/>
        <v/>
      </c>
      <c r="V84" s="73" t="str">
        <f t="shared" si="13"/>
        <v/>
      </c>
      <c r="W84" s="73" t="str">
        <f t="shared" si="14"/>
        <v/>
      </c>
      <c r="X84" s="73" t="str">
        <f t="shared" si="15"/>
        <v/>
      </c>
    </row>
    <row r="85" spans="1:24" ht="21" customHeight="1" x14ac:dyDescent="0.25">
      <c r="A85" s="37" t="s">
        <v>42</v>
      </c>
      <c r="B85" s="37"/>
      <c r="C85" s="39" t="s">
        <v>54</v>
      </c>
      <c r="D85" s="8" t="s">
        <v>155</v>
      </c>
      <c r="E85" s="78" t="s">
        <v>17</v>
      </c>
      <c r="F85" s="47">
        <v>17.91</v>
      </c>
      <c r="G85" s="55">
        <v>250</v>
      </c>
      <c r="H85" s="7">
        <f t="shared" si="1"/>
        <v>4477.5</v>
      </c>
      <c r="I85" s="63">
        <v>0</v>
      </c>
      <c r="J85" s="12">
        <f t="shared" si="2"/>
        <v>0</v>
      </c>
      <c r="K85" s="12">
        <f t="shared" si="3"/>
        <v>0</v>
      </c>
      <c r="L85" s="64">
        <v>0</v>
      </c>
      <c r="M85" s="14">
        <f t="shared" si="4"/>
        <v>0</v>
      </c>
      <c r="N85" s="73" t="str">
        <f t="shared" si="5"/>
        <v/>
      </c>
      <c r="O85" s="73" t="str">
        <f t="shared" si="6"/>
        <v/>
      </c>
      <c r="Q85" s="73" t="str">
        <f t="shared" si="8"/>
        <v/>
      </c>
      <c r="R85" s="73" t="str">
        <f t="shared" si="9"/>
        <v/>
      </c>
      <c r="S85" s="73" t="str">
        <f t="shared" si="10"/>
        <v/>
      </c>
      <c r="T85" s="73" t="str">
        <f t="shared" si="11"/>
        <v/>
      </c>
      <c r="U85" s="73" t="str">
        <f t="shared" si="12"/>
        <v/>
      </c>
      <c r="V85" s="73" t="str">
        <f t="shared" si="13"/>
        <v/>
      </c>
      <c r="W85" s="73" t="str">
        <f t="shared" si="14"/>
        <v/>
      </c>
      <c r="X85" s="73" t="str">
        <f t="shared" si="15"/>
        <v/>
      </c>
    </row>
    <row r="86" spans="1:24" ht="21" customHeight="1" x14ac:dyDescent="0.25">
      <c r="A86" s="37" t="s">
        <v>42</v>
      </c>
      <c r="B86" s="37"/>
      <c r="C86" s="39" t="s">
        <v>22</v>
      </c>
      <c r="D86" s="8" t="s">
        <v>24</v>
      </c>
      <c r="E86" s="78" t="s">
        <v>17</v>
      </c>
      <c r="F86" s="47">
        <v>27.99</v>
      </c>
      <c r="G86" s="55">
        <v>250</v>
      </c>
      <c r="H86" s="7">
        <f t="shared" si="1"/>
        <v>6997.5</v>
      </c>
      <c r="I86" s="63">
        <v>0</v>
      </c>
      <c r="J86" s="12">
        <f t="shared" si="2"/>
        <v>0</v>
      </c>
      <c r="K86" s="12">
        <f t="shared" si="3"/>
        <v>0</v>
      </c>
      <c r="L86" s="64">
        <v>0</v>
      </c>
      <c r="M86" s="14">
        <f t="shared" si="4"/>
        <v>0</v>
      </c>
      <c r="N86" s="73" t="str">
        <f t="shared" si="5"/>
        <v/>
      </c>
      <c r="O86" s="73" t="str">
        <f t="shared" si="6"/>
        <v/>
      </c>
      <c r="P86" s="73" t="str">
        <f t="shared" si="7"/>
        <v/>
      </c>
      <c r="Q86" s="73" t="str">
        <f t="shared" si="8"/>
        <v/>
      </c>
      <c r="R86" s="73" t="str">
        <f t="shared" si="9"/>
        <v/>
      </c>
      <c r="S86" s="73" t="str">
        <f t="shared" si="10"/>
        <v/>
      </c>
      <c r="T86" s="73" t="str">
        <f t="shared" si="11"/>
        <v/>
      </c>
      <c r="U86" s="73" t="str">
        <f t="shared" si="12"/>
        <v/>
      </c>
      <c r="V86" s="73" t="str">
        <f t="shared" si="13"/>
        <v/>
      </c>
      <c r="W86" s="73" t="str">
        <f t="shared" si="14"/>
        <v/>
      </c>
      <c r="X86" s="73" t="str">
        <f t="shared" si="15"/>
        <v/>
      </c>
    </row>
    <row r="87" spans="1:24" ht="21" customHeight="1" x14ac:dyDescent="0.25">
      <c r="A87" s="37" t="s">
        <v>42</v>
      </c>
      <c r="B87" s="37" t="s">
        <v>87</v>
      </c>
      <c r="C87" s="39" t="s">
        <v>76</v>
      </c>
      <c r="D87" s="8" t="s">
        <v>113</v>
      </c>
      <c r="E87" s="78" t="s">
        <v>66</v>
      </c>
      <c r="F87" s="47">
        <v>43.66</v>
      </c>
      <c r="G87" s="55">
        <v>125</v>
      </c>
      <c r="H87" s="7">
        <f t="shared" si="1"/>
        <v>5457.5</v>
      </c>
      <c r="I87" s="63">
        <v>0</v>
      </c>
      <c r="J87" s="12">
        <f t="shared" si="2"/>
        <v>0</v>
      </c>
      <c r="K87" s="12">
        <f t="shared" si="3"/>
        <v>0</v>
      </c>
      <c r="L87" s="64">
        <v>0</v>
      </c>
      <c r="M87" s="14">
        <f t="shared" si="4"/>
        <v>0</v>
      </c>
      <c r="N87" s="73" t="str">
        <f t="shared" si="5"/>
        <v/>
      </c>
      <c r="O87" s="73" t="str">
        <f t="shared" si="6"/>
        <v/>
      </c>
      <c r="P87" s="73" t="str">
        <f t="shared" si="7"/>
        <v/>
      </c>
      <c r="Q87" s="73" t="str">
        <f t="shared" si="8"/>
        <v/>
      </c>
      <c r="R87" s="73" t="str">
        <f t="shared" si="9"/>
        <v/>
      </c>
      <c r="S87" s="73" t="str">
        <f t="shared" si="10"/>
        <v/>
      </c>
      <c r="T87" s="73" t="str">
        <f t="shared" si="11"/>
        <v/>
      </c>
      <c r="U87" s="73">
        <f t="shared" si="12"/>
        <v>5457.5</v>
      </c>
      <c r="V87" s="73" t="str">
        <f t="shared" si="13"/>
        <v/>
      </c>
      <c r="W87" s="73" t="str">
        <f t="shared" si="14"/>
        <v/>
      </c>
      <c r="X87" s="73" t="str">
        <f t="shared" si="15"/>
        <v/>
      </c>
    </row>
    <row r="88" spans="1:24" ht="21" customHeight="1" x14ac:dyDescent="0.25">
      <c r="A88" s="37" t="s">
        <v>42</v>
      </c>
      <c r="B88" s="37"/>
      <c r="C88" s="39" t="s">
        <v>49</v>
      </c>
      <c r="D88" s="8" t="s">
        <v>155</v>
      </c>
      <c r="E88" s="78" t="s">
        <v>16</v>
      </c>
      <c r="F88" s="47">
        <v>13.44</v>
      </c>
      <c r="G88" s="55">
        <v>50</v>
      </c>
      <c r="H88" s="7">
        <f t="shared" si="1"/>
        <v>672</v>
      </c>
      <c r="I88" s="63">
        <v>0</v>
      </c>
      <c r="J88" s="12">
        <f t="shared" si="2"/>
        <v>0</v>
      </c>
      <c r="K88" s="12">
        <f t="shared" si="3"/>
        <v>0</v>
      </c>
      <c r="L88" s="64">
        <v>0</v>
      </c>
      <c r="M88" s="14">
        <f t="shared" si="4"/>
        <v>0</v>
      </c>
      <c r="N88" s="73" t="str">
        <f t="shared" si="5"/>
        <v/>
      </c>
      <c r="O88" s="73" t="str">
        <f t="shared" si="6"/>
        <v/>
      </c>
      <c r="P88" s="73" t="str">
        <f t="shared" si="7"/>
        <v/>
      </c>
      <c r="Q88" s="73" t="str">
        <f t="shared" si="8"/>
        <v/>
      </c>
      <c r="R88" s="73" t="str">
        <f t="shared" si="9"/>
        <v/>
      </c>
      <c r="S88" s="73" t="str">
        <f t="shared" si="10"/>
        <v/>
      </c>
      <c r="T88" s="73" t="str">
        <f t="shared" si="11"/>
        <v/>
      </c>
      <c r="U88" s="73" t="str">
        <f t="shared" si="12"/>
        <v/>
      </c>
      <c r="V88" s="73" t="str">
        <f t="shared" si="13"/>
        <v/>
      </c>
      <c r="W88" s="73" t="str">
        <f t="shared" si="14"/>
        <v/>
      </c>
      <c r="X88" s="73" t="str">
        <f t="shared" si="15"/>
        <v/>
      </c>
    </row>
    <row r="89" spans="1:24" ht="21" customHeight="1" x14ac:dyDescent="0.25">
      <c r="A89" s="37" t="s">
        <v>42</v>
      </c>
      <c r="B89" s="37" t="s">
        <v>88</v>
      </c>
      <c r="C89" s="39" t="s">
        <v>158</v>
      </c>
      <c r="D89" s="8" t="s">
        <v>156</v>
      </c>
      <c r="E89" s="78" t="s">
        <v>16</v>
      </c>
      <c r="F89" s="47">
        <v>23.85</v>
      </c>
      <c r="G89" s="55">
        <v>12</v>
      </c>
      <c r="H89" s="7">
        <f t="shared" si="1"/>
        <v>286.20000000000005</v>
      </c>
      <c r="I89" s="63">
        <v>0</v>
      </c>
      <c r="J89" s="12">
        <f t="shared" si="2"/>
        <v>0</v>
      </c>
      <c r="K89" s="12">
        <f t="shared" si="3"/>
        <v>0</v>
      </c>
      <c r="L89" s="64">
        <v>0</v>
      </c>
      <c r="M89" s="14">
        <f t="shared" si="4"/>
        <v>0</v>
      </c>
      <c r="N89" s="73" t="str">
        <f t="shared" si="5"/>
        <v/>
      </c>
      <c r="O89" s="73" t="str">
        <f t="shared" si="6"/>
        <v/>
      </c>
      <c r="P89" s="73" t="str">
        <f t="shared" si="7"/>
        <v/>
      </c>
      <c r="Q89" s="73" t="str">
        <f t="shared" si="8"/>
        <v/>
      </c>
      <c r="R89" s="73" t="str">
        <f t="shared" si="9"/>
        <v/>
      </c>
      <c r="S89" s="73" t="str">
        <f t="shared" si="10"/>
        <v/>
      </c>
      <c r="T89" s="73" t="str">
        <f t="shared" si="11"/>
        <v/>
      </c>
      <c r="U89" s="73" t="str">
        <f t="shared" si="12"/>
        <v/>
      </c>
      <c r="V89" s="73" t="str">
        <f t="shared" si="13"/>
        <v/>
      </c>
      <c r="W89" s="73" t="str">
        <f t="shared" si="14"/>
        <v/>
      </c>
      <c r="X89" s="73" t="str">
        <f t="shared" si="15"/>
        <v/>
      </c>
    </row>
    <row r="90" spans="1:24" ht="21" customHeight="1" x14ac:dyDescent="0.25">
      <c r="A90" s="37" t="s">
        <v>42</v>
      </c>
      <c r="B90" s="37" t="s">
        <v>89</v>
      </c>
      <c r="C90" s="39" t="s">
        <v>50</v>
      </c>
      <c r="D90" s="8" t="s">
        <v>156</v>
      </c>
      <c r="E90" s="78" t="s">
        <v>16</v>
      </c>
      <c r="F90" s="47">
        <v>30.1</v>
      </c>
      <c r="G90" s="55">
        <v>12</v>
      </c>
      <c r="H90" s="7">
        <f t="shared" si="1"/>
        <v>361.20000000000005</v>
      </c>
      <c r="I90" s="63">
        <v>0</v>
      </c>
      <c r="J90" s="12">
        <f t="shared" si="2"/>
        <v>0</v>
      </c>
      <c r="K90" s="12">
        <f t="shared" si="3"/>
        <v>0</v>
      </c>
      <c r="L90" s="64">
        <v>0</v>
      </c>
      <c r="M90" s="14">
        <f t="shared" si="4"/>
        <v>0</v>
      </c>
      <c r="N90" s="73" t="str">
        <f t="shared" si="5"/>
        <v/>
      </c>
      <c r="O90" s="73" t="str">
        <f t="shared" si="6"/>
        <v/>
      </c>
      <c r="P90" s="73" t="str">
        <f t="shared" si="7"/>
        <v/>
      </c>
      <c r="Q90" s="73" t="str">
        <f t="shared" si="8"/>
        <v/>
      </c>
      <c r="R90" s="73" t="str">
        <f t="shared" si="9"/>
        <v/>
      </c>
      <c r="S90" s="73" t="str">
        <f t="shared" si="10"/>
        <v/>
      </c>
      <c r="T90" s="73" t="str">
        <f t="shared" si="11"/>
        <v/>
      </c>
      <c r="U90" s="73" t="str">
        <f t="shared" si="12"/>
        <v/>
      </c>
      <c r="V90" s="73" t="str">
        <f t="shared" si="13"/>
        <v/>
      </c>
      <c r="W90" s="73" t="str">
        <f t="shared" si="14"/>
        <v/>
      </c>
      <c r="X90" s="73" t="str">
        <f t="shared" si="15"/>
        <v/>
      </c>
    </row>
    <row r="91" spans="1:24" ht="21" customHeight="1" x14ac:dyDescent="0.25">
      <c r="A91" s="37" t="s">
        <v>42</v>
      </c>
      <c r="B91" s="37" t="s">
        <v>90</v>
      </c>
      <c r="C91" s="39" t="s">
        <v>74</v>
      </c>
      <c r="D91" s="8" t="s">
        <v>156</v>
      </c>
      <c r="E91" s="78" t="s">
        <v>16</v>
      </c>
      <c r="F91" s="47">
        <v>9.2899999999999991</v>
      </c>
      <c r="G91" s="55">
        <v>12</v>
      </c>
      <c r="H91" s="7">
        <f t="shared" si="1"/>
        <v>111.47999999999999</v>
      </c>
      <c r="I91" s="63">
        <v>0</v>
      </c>
      <c r="J91" s="12">
        <f t="shared" si="2"/>
        <v>0</v>
      </c>
      <c r="K91" s="12">
        <f t="shared" si="3"/>
        <v>0</v>
      </c>
      <c r="L91" s="64">
        <v>0</v>
      </c>
      <c r="M91" s="14">
        <f t="shared" si="4"/>
        <v>0</v>
      </c>
      <c r="N91" s="73" t="str">
        <f t="shared" si="5"/>
        <v/>
      </c>
      <c r="O91" s="73" t="str">
        <f t="shared" si="6"/>
        <v/>
      </c>
      <c r="P91" s="73" t="str">
        <f t="shared" si="7"/>
        <v/>
      </c>
      <c r="Q91" s="73" t="str">
        <f t="shared" si="8"/>
        <v/>
      </c>
      <c r="R91" s="73" t="str">
        <f t="shared" si="9"/>
        <v/>
      </c>
      <c r="S91" s="73" t="str">
        <f t="shared" si="10"/>
        <v/>
      </c>
      <c r="T91" s="73" t="str">
        <f t="shared" si="11"/>
        <v/>
      </c>
      <c r="U91" s="73" t="str">
        <f t="shared" si="12"/>
        <v/>
      </c>
      <c r="V91" s="73" t="str">
        <f t="shared" si="13"/>
        <v/>
      </c>
      <c r="W91" s="73" t="str">
        <f t="shared" si="14"/>
        <v/>
      </c>
      <c r="X91" s="73" t="str">
        <f t="shared" si="15"/>
        <v/>
      </c>
    </row>
    <row r="92" spans="1:24" ht="21" customHeight="1" x14ac:dyDescent="0.25">
      <c r="A92" s="37" t="s">
        <v>42</v>
      </c>
      <c r="B92" s="37" t="s">
        <v>91</v>
      </c>
      <c r="C92" s="39" t="s">
        <v>92</v>
      </c>
      <c r="D92" s="8" t="s">
        <v>25</v>
      </c>
      <c r="E92" s="78" t="s">
        <v>16</v>
      </c>
      <c r="F92" s="47">
        <v>16.78</v>
      </c>
      <c r="G92" s="55">
        <v>250</v>
      </c>
      <c r="H92" s="7">
        <f t="shared" si="1"/>
        <v>4195</v>
      </c>
      <c r="I92" s="63">
        <v>0</v>
      </c>
      <c r="J92" s="12">
        <f t="shared" si="2"/>
        <v>0</v>
      </c>
      <c r="K92" s="12">
        <f t="shared" si="3"/>
        <v>0</v>
      </c>
      <c r="L92" s="64">
        <v>0</v>
      </c>
      <c r="M92" s="14">
        <f t="shared" si="4"/>
        <v>0</v>
      </c>
      <c r="O92" s="73" t="str">
        <f t="shared" si="6"/>
        <v/>
      </c>
      <c r="P92" s="73" t="str">
        <f t="shared" si="7"/>
        <v/>
      </c>
      <c r="Q92" s="73" t="str">
        <f t="shared" si="8"/>
        <v/>
      </c>
      <c r="R92" s="73" t="str">
        <f t="shared" si="9"/>
        <v/>
      </c>
      <c r="S92" s="73" t="str">
        <f t="shared" si="10"/>
        <v/>
      </c>
      <c r="T92" s="73" t="str">
        <f t="shared" si="11"/>
        <v/>
      </c>
      <c r="U92" s="73" t="str">
        <f t="shared" si="12"/>
        <v/>
      </c>
      <c r="V92" s="73" t="str">
        <f t="shared" si="13"/>
        <v/>
      </c>
      <c r="W92" s="73" t="str">
        <f t="shared" si="14"/>
        <v/>
      </c>
      <c r="X92" s="73" t="str">
        <f t="shared" si="15"/>
        <v/>
      </c>
    </row>
    <row r="93" spans="1:24" ht="21" customHeight="1" x14ac:dyDescent="0.25">
      <c r="A93" s="37" t="s">
        <v>21</v>
      </c>
      <c r="B93" s="37" t="s">
        <v>185</v>
      </c>
      <c r="C93" s="39" t="s">
        <v>69</v>
      </c>
      <c r="D93" s="8" t="s">
        <v>154</v>
      </c>
      <c r="E93" s="78" t="s">
        <v>20</v>
      </c>
      <c r="F93" s="47">
        <v>18.37</v>
      </c>
      <c r="G93" s="55">
        <v>50</v>
      </c>
      <c r="H93" s="7">
        <f t="shared" si="1"/>
        <v>918.5</v>
      </c>
      <c r="I93" s="63">
        <v>0</v>
      </c>
      <c r="J93" s="12">
        <f t="shared" si="2"/>
        <v>0</v>
      </c>
      <c r="K93" s="12">
        <f t="shared" si="3"/>
        <v>0</v>
      </c>
      <c r="L93" s="64">
        <v>0</v>
      </c>
      <c r="M93" s="14">
        <f t="shared" si="4"/>
        <v>0</v>
      </c>
      <c r="O93" s="73" t="str">
        <f t="shared" si="6"/>
        <v/>
      </c>
      <c r="P93" s="73" t="str">
        <f t="shared" si="7"/>
        <v/>
      </c>
      <c r="Q93" s="73" t="str">
        <f t="shared" si="8"/>
        <v/>
      </c>
      <c r="R93" s="73" t="str">
        <f t="shared" si="9"/>
        <v/>
      </c>
      <c r="S93" s="73" t="str">
        <f t="shared" si="10"/>
        <v/>
      </c>
      <c r="T93" s="73" t="str">
        <f t="shared" si="11"/>
        <v/>
      </c>
      <c r="U93" s="73" t="str">
        <f t="shared" si="12"/>
        <v/>
      </c>
      <c r="V93" s="73" t="str">
        <f t="shared" si="13"/>
        <v/>
      </c>
      <c r="W93" s="73" t="str">
        <f t="shared" si="14"/>
        <v/>
      </c>
      <c r="X93" s="73" t="str">
        <f t="shared" si="15"/>
        <v/>
      </c>
    </row>
    <row r="94" spans="1:24" ht="21" customHeight="1" x14ac:dyDescent="0.25">
      <c r="A94" s="37"/>
      <c r="B94" s="37" t="s">
        <v>185</v>
      </c>
      <c r="C94" s="39" t="s">
        <v>184</v>
      </c>
      <c r="D94" s="8" t="s">
        <v>25</v>
      </c>
      <c r="E94" s="78" t="s">
        <v>17</v>
      </c>
      <c r="F94" s="47">
        <v>3.88</v>
      </c>
      <c r="G94" s="55">
        <v>150</v>
      </c>
      <c r="H94" s="7">
        <f t="shared" si="1"/>
        <v>582</v>
      </c>
      <c r="I94" s="63">
        <v>0</v>
      </c>
      <c r="J94" s="12">
        <f t="shared" si="2"/>
        <v>0</v>
      </c>
      <c r="K94" s="12">
        <f t="shared" si="3"/>
        <v>0</v>
      </c>
      <c r="L94" s="64">
        <v>0</v>
      </c>
      <c r="M94" s="14">
        <f t="shared" si="4"/>
        <v>0</v>
      </c>
      <c r="O94" s="73" t="str">
        <f t="shared" si="6"/>
        <v/>
      </c>
      <c r="P94" s="73" t="str">
        <f t="shared" si="7"/>
        <v/>
      </c>
      <c r="Q94" s="73" t="str">
        <f t="shared" si="8"/>
        <v/>
      </c>
      <c r="R94" s="73" t="str">
        <f t="shared" si="9"/>
        <v/>
      </c>
      <c r="S94" s="73" t="str">
        <f t="shared" si="10"/>
        <v/>
      </c>
      <c r="T94" s="73" t="str">
        <f t="shared" si="11"/>
        <v/>
      </c>
      <c r="U94" s="73" t="str">
        <f t="shared" si="12"/>
        <v/>
      </c>
      <c r="V94" s="73" t="str">
        <f t="shared" si="13"/>
        <v/>
      </c>
      <c r="W94" s="73" t="str">
        <f t="shared" si="14"/>
        <v/>
      </c>
      <c r="X94" s="73" t="str">
        <f t="shared" si="15"/>
        <v/>
      </c>
    </row>
    <row r="95" spans="1:24" ht="21" customHeight="1" x14ac:dyDescent="0.25">
      <c r="A95" s="37"/>
      <c r="B95" s="37" t="s">
        <v>186</v>
      </c>
      <c r="C95" s="39" t="s">
        <v>69</v>
      </c>
      <c r="D95" s="8" t="s">
        <v>154</v>
      </c>
      <c r="E95" s="78" t="s">
        <v>20</v>
      </c>
      <c r="F95" s="47">
        <v>18.37</v>
      </c>
      <c r="G95" s="55">
        <v>50</v>
      </c>
      <c r="H95" s="7">
        <f t="shared" si="1"/>
        <v>918.5</v>
      </c>
      <c r="I95" s="63">
        <v>0</v>
      </c>
      <c r="J95" s="12">
        <f t="shared" si="2"/>
        <v>0</v>
      </c>
      <c r="K95" s="12">
        <f t="shared" si="3"/>
        <v>0</v>
      </c>
      <c r="L95" s="64">
        <v>0</v>
      </c>
      <c r="M95" s="14">
        <f t="shared" si="4"/>
        <v>0</v>
      </c>
    </row>
    <row r="96" spans="1:24" ht="21" customHeight="1" x14ac:dyDescent="0.25">
      <c r="A96" s="37"/>
      <c r="B96" s="37" t="s">
        <v>186</v>
      </c>
      <c r="C96" s="39" t="s">
        <v>184</v>
      </c>
      <c r="D96" s="8" t="s">
        <v>25</v>
      </c>
      <c r="E96" s="78" t="s">
        <v>17</v>
      </c>
      <c r="F96" s="47">
        <v>3.88</v>
      </c>
      <c r="G96" s="55">
        <v>150</v>
      </c>
      <c r="H96" s="7">
        <f t="shared" si="1"/>
        <v>582</v>
      </c>
      <c r="I96" s="63">
        <v>0</v>
      </c>
      <c r="J96" s="12">
        <f t="shared" si="2"/>
        <v>0</v>
      </c>
      <c r="K96" s="12">
        <f t="shared" si="3"/>
        <v>0</v>
      </c>
      <c r="L96" s="64">
        <v>0</v>
      </c>
      <c r="M96" s="14">
        <f t="shared" si="4"/>
        <v>0</v>
      </c>
    </row>
    <row r="97" spans="1:24" ht="21" customHeight="1" x14ac:dyDescent="0.25">
      <c r="A97" s="37"/>
      <c r="B97" s="37" t="s">
        <v>187</v>
      </c>
      <c r="C97" s="39" t="s">
        <v>69</v>
      </c>
      <c r="D97" s="8" t="s">
        <v>154</v>
      </c>
      <c r="E97" s="78" t="s">
        <v>20</v>
      </c>
      <c r="F97" s="47">
        <v>18.37</v>
      </c>
      <c r="G97" s="55">
        <v>50</v>
      </c>
      <c r="H97" s="7">
        <f t="shared" si="1"/>
        <v>918.5</v>
      </c>
      <c r="I97" s="63">
        <v>0</v>
      </c>
      <c r="J97" s="12">
        <f t="shared" si="2"/>
        <v>0</v>
      </c>
      <c r="K97" s="12">
        <f t="shared" si="3"/>
        <v>0</v>
      </c>
      <c r="L97" s="64">
        <v>0</v>
      </c>
      <c r="M97" s="14">
        <f t="shared" si="4"/>
        <v>0</v>
      </c>
    </row>
    <row r="98" spans="1:24" ht="21" customHeight="1" x14ac:dyDescent="0.25">
      <c r="A98" s="37"/>
      <c r="B98" s="37" t="s">
        <v>187</v>
      </c>
      <c r="C98" s="39" t="s">
        <v>184</v>
      </c>
      <c r="D98" s="8" t="s">
        <v>25</v>
      </c>
      <c r="E98" s="78" t="s">
        <v>17</v>
      </c>
      <c r="F98" s="47">
        <v>3.88</v>
      </c>
      <c r="G98" s="55">
        <v>150</v>
      </c>
      <c r="H98" s="7">
        <f t="shared" si="1"/>
        <v>582</v>
      </c>
      <c r="I98" s="63">
        <v>0</v>
      </c>
      <c r="J98" s="12">
        <f t="shared" si="2"/>
        <v>0</v>
      </c>
      <c r="K98" s="12">
        <f t="shared" si="3"/>
        <v>0</v>
      </c>
      <c r="L98" s="64">
        <v>0</v>
      </c>
      <c r="M98" s="14">
        <f t="shared" si="4"/>
        <v>0</v>
      </c>
    </row>
    <row r="99" spans="1:24" ht="21" customHeight="1" x14ac:dyDescent="0.25">
      <c r="A99" s="37"/>
      <c r="B99" s="37" t="s">
        <v>188</v>
      </c>
      <c r="C99" s="39" t="s">
        <v>69</v>
      </c>
      <c r="D99" s="8" t="s">
        <v>154</v>
      </c>
      <c r="E99" s="78" t="s">
        <v>20</v>
      </c>
      <c r="F99" s="47">
        <v>18.37</v>
      </c>
      <c r="G99" s="55">
        <v>50</v>
      </c>
      <c r="H99" s="7">
        <f t="shared" si="1"/>
        <v>918.5</v>
      </c>
      <c r="I99" s="63">
        <v>0</v>
      </c>
      <c r="J99" s="12">
        <f t="shared" si="2"/>
        <v>0</v>
      </c>
      <c r="K99" s="12">
        <f t="shared" si="3"/>
        <v>0</v>
      </c>
      <c r="L99" s="64">
        <v>0</v>
      </c>
      <c r="M99" s="14">
        <f t="shared" si="4"/>
        <v>0</v>
      </c>
    </row>
    <row r="100" spans="1:24" ht="21" customHeight="1" x14ac:dyDescent="0.25">
      <c r="A100" s="37"/>
      <c r="B100" s="37" t="s">
        <v>188</v>
      </c>
      <c r="C100" s="39" t="s">
        <v>184</v>
      </c>
      <c r="D100" s="8" t="s">
        <v>25</v>
      </c>
      <c r="E100" s="78" t="s">
        <v>17</v>
      </c>
      <c r="F100" s="47">
        <v>3.88</v>
      </c>
      <c r="G100" s="55">
        <v>150</v>
      </c>
      <c r="H100" s="7">
        <f t="shared" si="1"/>
        <v>582</v>
      </c>
      <c r="I100" s="63">
        <v>0</v>
      </c>
      <c r="J100" s="12">
        <f t="shared" si="2"/>
        <v>0</v>
      </c>
      <c r="K100" s="12">
        <f t="shared" si="3"/>
        <v>0</v>
      </c>
      <c r="L100" s="64">
        <v>0</v>
      </c>
      <c r="M100" s="14">
        <f t="shared" si="4"/>
        <v>0</v>
      </c>
    </row>
    <row r="101" spans="1:24" ht="21" customHeight="1" x14ac:dyDescent="0.25">
      <c r="A101" s="37"/>
      <c r="B101" s="37" t="s">
        <v>189</v>
      </c>
      <c r="C101" s="39" t="s">
        <v>69</v>
      </c>
      <c r="D101" s="8" t="s">
        <v>154</v>
      </c>
      <c r="E101" s="78" t="s">
        <v>20</v>
      </c>
      <c r="F101" s="47">
        <v>18.37</v>
      </c>
      <c r="G101" s="55">
        <v>50</v>
      </c>
      <c r="H101" s="7">
        <f t="shared" si="1"/>
        <v>918.5</v>
      </c>
      <c r="I101" s="63">
        <v>0</v>
      </c>
      <c r="J101" s="12">
        <f t="shared" si="2"/>
        <v>0</v>
      </c>
      <c r="K101" s="12">
        <f t="shared" si="3"/>
        <v>0</v>
      </c>
      <c r="L101" s="64">
        <v>0</v>
      </c>
      <c r="M101" s="14">
        <f t="shared" si="4"/>
        <v>0</v>
      </c>
    </row>
    <row r="102" spans="1:24" ht="21" customHeight="1" x14ac:dyDescent="0.25">
      <c r="A102" s="37"/>
      <c r="B102" s="37" t="s">
        <v>189</v>
      </c>
      <c r="C102" s="39" t="s">
        <v>184</v>
      </c>
      <c r="D102" s="8" t="s">
        <v>25</v>
      </c>
      <c r="E102" s="78" t="s">
        <v>17</v>
      </c>
      <c r="F102" s="47">
        <v>3.88</v>
      </c>
      <c r="G102" s="55">
        <v>150</v>
      </c>
      <c r="H102" s="7">
        <f t="shared" si="1"/>
        <v>582</v>
      </c>
      <c r="I102" s="63">
        <v>0</v>
      </c>
      <c r="J102" s="12">
        <f t="shared" si="2"/>
        <v>0</v>
      </c>
      <c r="K102" s="12">
        <f t="shared" si="3"/>
        <v>0</v>
      </c>
      <c r="L102" s="64">
        <v>0</v>
      </c>
      <c r="M102" s="14">
        <f t="shared" si="4"/>
        <v>0</v>
      </c>
    </row>
    <row r="103" spans="1:24" ht="21" customHeight="1" x14ac:dyDescent="0.25">
      <c r="A103" s="37"/>
      <c r="B103" s="37" t="s">
        <v>190</v>
      </c>
      <c r="C103" s="39" t="s">
        <v>69</v>
      </c>
      <c r="D103" s="8" t="s">
        <v>154</v>
      </c>
      <c r="E103" s="78" t="s">
        <v>20</v>
      </c>
      <c r="F103" s="47">
        <v>18.37</v>
      </c>
      <c r="G103" s="55">
        <v>50</v>
      </c>
      <c r="H103" s="7">
        <f t="shared" si="1"/>
        <v>918.5</v>
      </c>
      <c r="I103" s="63">
        <v>0</v>
      </c>
      <c r="J103" s="12">
        <f t="shared" si="2"/>
        <v>0</v>
      </c>
      <c r="K103" s="12">
        <f t="shared" si="3"/>
        <v>0</v>
      </c>
      <c r="L103" s="64">
        <v>0</v>
      </c>
      <c r="M103" s="14">
        <f t="shared" si="4"/>
        <v>0</v>
      </c>
    </row>
    <row r="104" spans="1:24" ht="21" customHeight="1" x14ac:dyDescent="0.25">
      <c r="A104" s="37"/>
      <c r="B104" s="37" t="s">
        <v>190</v>
      </c>
      <c r="C104" s="39" t="s">
        <v>184</v>
      </c>
      <c r="D104" s="8" t="s">
        <v>25</v>
      </c>
      <c r="E104" s="78" t="s">
        <v>17</v>
      </c>
      <c r="F104" s="47">
        <v>3.88</v>
      </c>
      <c r="G104" s="55">
        <v>150</v>
      </c>
      <c r="H104" s="7">
        <f t="shared" si="1"/>
        <v>582</v>
      </c>
      <c r="I104" s="63">
        <v>0</v>
      </c>
      <c r="J104" s="12">
        <f t="shared" si="2"/>
        <v>0</v>
      </c>
      <c r="K104" s="12">
        <f t="shared" si="3"/>
        <v>0</v>
      </c>
      <c r="L104" s="64">
        <v>0</v>
      </c>
      <c r="M104" s="14">
        <f t="shared" si="4"/>
        <v>0</v>
      </c>
    </row>
    <row r="105" spans="1:24" ht="21" customHeight="1" x14ac:dyDescent="0.25">
      <c r="A105" s="37"/>
      <c r="B105" s="37" t="s">
        <v>191</v>
      </c>
      <c r="C105" s="39" t="s">
        <v>69</v>
      </c>
      <c r="D105" s="8" t="s">
        <v>154</v>
      </c>
      <c r="E105" s="78" t="s">
        <v>20</v>
      </c>
      <c r="F105" s="47">
        <v>18.37</v>
      </c>
      <c r="G105" s="55">
        <v>50</v>
      </c>
      <c r="H105" s="7">
        <f t="shared" si="1"/>
        <v>918.5</v>
      </c>
      <c r="I105" s="63">
        <v>0</v>
      </c>
      <c r="J105" s="12">
        <f t="shared" si="2"/>
        <v>0</v>
      </c>
      <c r="K105" s="12">
        <f t="shared" si="3"/>
        <v>0</v>
      </c>
      <c r="L105" s="64">
        <v>0</v>
      </c>
      <c r="M105" s="14">
        <f t="shared" si="4"/>
        <v>0</v>
      </c>
    </row>
    <row r="106" spans="1:24" ht="21" customHeight="1" x14ac:dyDescent="0.25">
      <c r="A106" s="37"/>
      <c r="B106" s="37" t="s">
        <v>191</v>
      </c>
      <c r="C106" s="39" t="s">
        <v>184</v>
      </c>
      <c r="D106" s="8" t="s">
        <v>25</v>
      </c>
      <c r="E106" s="78" t="s">
        <v>17</v>
      </c>
      <c r="F106" s="47">
        <v>3.88</v>
      </c>
      <c r="G106" s="55">
        <v>150</v>
      </c>
      <c r="H106" s="7">
        <f t="shared" si="1"/>
        <v>582</v>
      </c>
      <c r="I106" s="63">
        <v>0</v>
      </c>
      <c r="J106" s="12">
        <f t="shared" si="2"/>
        <v>0</v>
      </c>
      <c r="K106" s="12">
        <f t="shared" si="3"/>
        <v>0</v>
      </c>
      <c r="L106" s="64">
        <v>0</v>
      </c>
      <c r="M106" s="14">
        <f t="shared" si="4"/>
        <v>0</v>
      </c>
    </row>
    <row r="107" spans="1:24" ht="21" customHeight="1" x14ac:dyDescent="0.25">
      <c r="A107" s="37"/>
      <c r="B107" s="37" t="s">
        <v>192</v>
      </c>
      <c r="C107" s="39" t="s">
        <v>69</v>
      </c>
      <c r="D107" s="8" t="s">
        <v>154</v>
      </c>
      <c r="E107" s="78" t="s">
        <v>20</v>
      </c>
      <c r="F107" s="47">
        <v>18.37</v>
      </c>
      <c r="G107" s="55">
        <v>50</v>
      </c>
      <c r="H107" s="7">
        <f t="shared" si="1"/>
        <v>918.5</v>
      </c>
      <c r="I107" s="63">
        <v>0</v>
      </c>
      <c r="J107" s="12">
        <f t="shared" si="2"/>
        <v>0</v>
      </c>
      <c r="K107" s="12">
        <f t="shared" si="3"/>
        <v>0</v>
      </c>
      <c r="L107" s="64">
        <v>0</v>
      </c>
      <c r="M107" s="14">
        <f t="shared" si="4"/>
        <v>0</v>
      </c>
    </row>
    <row r="108" spans="1:24" ht="21" customHeight="1" x14ac:dyDescent="0.25">
      <c r="A108" s="37"/>
      <c r="B108" s="37" t="s">
        <v>192</v>
      </c>
      <c r="C108" s="39" t="s">
        <v>184</v>
      </c>
      <c r="D108" s="8" t="s">
        <v>25</v>
      </c>
      <c r="E108" s="78" t="s">
        <v>17</v>
      </c>
      <c r="F108" s="47">
        <v>3.88</v>
      </c>
      <c r="G108" s="55">
        <v>150</v>
      </c>
      <c r="H108" s="7">
        <f t="shared" si="1"/>
        <v>582</v>
      </c>
      <c r="I108" s="63">
        <v>0</v>
      </c>
      <c r="J108" s="12">
        <f t="shared" si="2"/>
        <v>0</v>
      </c>
      <c r="K108" s="12">
        <f t="shared" si="3"/>
        <v>0</v>
      </c>
      <c r="L108" s="64">
        <v>0</v>
      </c>
      <c r="M108" s="14">
        <f t="shared" si="4"/>
        <v>0</v>
      </c>
    </row>
    <row r="109" spans="1:24" ht="21" customHeight="1" x14ac:dyDescent="0.25">
      <c r="A109" s="37" t="s">
        <v>21</v>
      </c>
      <c r="B109" s="37"/>
      <c r="C109" s="39" t="s">
        <v>22</v>
      </c>
      <c r="D109" s="8" t="s">
        <v>24</v>
      </c>
      <c r="E109" s="78" t="s">
        <v>20</v>
      </c>
      <c r="F109" s="47">
        <v>26.01</v>
      </c>
      <c r="G109" s="55">
        <v>250</v>
      </c>
      <c r="H109" s="7">
        <f t="shared" si="1"/>
        <v>6502.5</v>
      </c>
      <c r="I109" s="63">
        <v>0</v>
      </c>
      <c r="J109" s="12">
        <f t="shared" si="2"/>
        <v>0</v>
      </c>
      <c r="K109" s="12">
        <f t="shared" si="3"/>
        <v>0</v>
      </c>
      <c r="L109" s="64">
        <v>0</v>
      </c>
      <c r="M109" s="14">
        <f t="shared" si="4"/>
        <v>0</v>
      </c>
      <c r="O109" s="73" t="str">
        <f t="shared" si="6"/>
        <v/>
      </c>
      <c r="P109" s="73" t="str">
        <f t="shared" si="7"/>
        <v/>
      </c>
      <c r="Q109" s="73" t="str">
        <f t="shared" si="8"/>
        <v/>
      </c>
      <c r="R109" s="73" t="str">
        <f t="shared" si="9"/>
        <v/>
      </c>
      <c r="S109" s="73" t="str">
        <f t="shared" si="10"/>
        <v/>
      </c>
      <c r="T109" s="73" t="str">
        <f t="shared" si="11"/>
        <v/>
      </c>
      <c r="U109" s="73" t="str">
        <f t="shared" si="12"/>
        <v/>
      </c>
      <c r="V109" s="73" t="str">
        <f t="shared" si="13"/>
        <v/>
      </c>
      <c r="W109" s="73" t="str">
        <f t="shared" si="14"/>
        <v/>
      </c>
      <c r="X109" s="73" t="str">
        <f t="shared" si="15"/>
        <v/>
      </c>
    </row>
    <row r="110" spans="1:24" ht="21" customHeight="1" x14ac:dyDescent="0.25">
      <c r="A110" s="37" t="s">
        <v>26</v>
      </c>
      <c r="B110" s="37" t="s">
        <v>193</v>
      </c>
      <c r="C110" s="39" t="s">
        <v>69</v>
      </c>
      <c r="D110" s="8" t="s">
        <v>154</v>
      </c>
      <c r="E110" s="78" t="s">
        <v>20</v>
      </c>
      <c r="F110" s="47">
        <v>18.37</v>
      </c>
      <c r="G110" s="55">
        <v>50</v>
      </c>
      <c r="H110" s="7">
        <f t="shared" si="1"/>
        <v>918.5</v>
      </c>
      <c r="I110" s="63">
        <v>0</v>
      </c>
      <c r="J110" s="12">
        <f t="shared" si="2"/>
        <v>0</v>
      </c>
      <c r="K110" s="12">
        <f t="shared" si="3"/>
        <v>0</v>
      </c>
      <c r="L110" s="64">
        <v>0</v>
      </c>
      <c r="M110" s="14">
        <f t="shared" si="4"/>
        <v>0</v>
      </c>
      <c r="O110" s="73" t="str">
        <f t="shared" si="6"/>
        <v/>
      </c>
      <c r="P110" s="73" t="str">
        <f t="shared" si="7"/>
        <v/>
      </c>
      <c r="Q110" s="73" t="str">
        <f t="shared" si="8"/>
        <v/>
      </c>
      <c r="R110" s="73" t="str">
        <f t="shared" si="9"/>
        <v/>
      </c>
      <c r="S110" s="73" t="str">
        <f t="shared" si="10"/>
        <v/>
      </c>
      <c r="T110" s="73" t="str">
        <f t="shared" si="11"/>
        <v/>
      </c>
      <c r="U110" s="73" t="str">
        <f t="shared" si="12"/>
        <v/>
      </c>
      <c r="V110" s="73" t="str">
        <f t="shared" si="13"/>
        <v/>
      </c>
      <c r="W110" s="73" t="str">
        <f t="shared" si="14"/>
        <v/>
      </c>
      <c r="X110" s="73" t="str">
        <f t="shared" si="15"/>
        <v/>
      </c>
    </row>
    <row r="111" spans="1:24" ht="21" customHeight="1" x14ac:dyDescent="0.25">
      <c r="A111" s="37"/>
      <c r="B111" s="37" t="s">
        <v>193</v>
      </c>
      <c r="C111" s="39" t="s">
        <v>184</v>
      </c>
      <c r="D111" s="8" t="s">
        <v>25</v>
      </c>
      <c r="E111" s="78" t="s">
        <v>17</v>
      </c>
      <c r="F111" s="47">
        <v>3.88</v>
      </c>
      <c r="G111" s="55">
        <v>150</v>
      </c>
      <c r="H111" s="7">
        <f t="shared" si="1"/>
        <v>582</v>
      </c>
      <c r="I111" s="63">
        <v>0</v>
      </c>
      <c r="J111" s="12">
        <f t="shared" si="2"/>
        <v>0</v>
      </c>
      <c r="K111" s="12">
        <f t="shared" si="3"/>
        <v>0</v>
      </c>
      <c r="L111" s="64">
        <v>0</v>
      </c>
      <c r="M111" s="14">
        <f t="shared" si="4"/>
        <v>0</v>
      </c>
      <c r="O111" s="73" t="str">
        <f t="shared" si="6"/>
        <v/>
      </c>
      <c r="P111" s="73" t="str">
        <f t="shared" si="7"/>
        <v/>
      </c>
      <c r="Q111" s="73" t="str">
        <f t="shared" si="8"/>
        <v/>
      </c>
      <c r="R111" s="73" t="str">
        <f t="shared" si="9"/>
        <v/>
      </c>
      <c r="S111" s="73" t="str">
        <f t="shared" si="10"/>
        <v/>
      </c>
      <c r="T111" s="73" t="str">
        <f t="shared" si="11"/>
        <v/>
      </c>
      <c r="U111" s="73" t="str">
        <f t="shared" si="12"/>
        <v/>
      </c>
      <c r="V111" s="73" t="str">
        <f t="shared" si="13"/>
        <v/>
      </c>
      <c r="W111" s="73" t="str">
        <f t="shared" si="14"/>
        <v/>
      </c>
      <c r="X111" s="73" t="str">
        <f t="shared" si="15"/>
        <v/>
      </c>
    </row>
    <row r="112" spans="1:24" ht="21" customHeight="1" x14ac:dyDescent="0.25">
      <c r="A112" s="37"/>
      <c r="B112" s="37" t="s">
        <v>194</v>
      </c>
      <c r="C112" s="39" t="s">
        <v>69</v>
      </c>
      <c r="D112" s="8" t="s">
        <v>154</v>
      </c>
      <c r="E112" s="78" t="s">
        <v>20</v>
      </c>
      <c r="F112" s="47">
        <v>18.37</v>
      </c>
      <c r="G112" s="55">
        <v>50</v>
      </c>
      <c r="H112" s="7">
        <f t="shared" si="1"/>
        <v>918.5</v>
      </c>
      <c r="I112" s="63">
        <v>0</v>
      </c>
      <c r="J112" s="12">
        <f t="shared" si="2"/>
        <v>0</v>
      </c>
      <c r="K112" s="12">
        <f t="shared" si="3"/>
        <v>0</v>
      </c>
      <c r="L112" s="64">
        <v>0</v>
      </c>
      <c r="M112" s="14">
        <f t="shared" si="4"/>
        <v>0</v>
      </c>
      <c r="O112" s="73" t="str">
        <f t="shared" si="6"/>
        <v/>
      </c>
      <c r="P112" s="73" t="str">
        <f t="shared" si="7"/>
        <v/>
      </c>
      <c r="Q112" s="73" t="str">
        <f t="shared" si="8"/>
        <v/>
      </c>
      <c r="R112" s="73" t="str">
        <f t="shared" si="9"/>
        <v/>
      </c>
      <c r="S112" s="73" t="str">
        <f t="shared" si="10"/>
        <v/>
      </c>
      <c r="T112" s="73" t="str">
        <f t="shared" si="11"/>
        <v/>
      </c>
      <c r="U112" s="73" t="str">
        <f t="shared" si="12"/>
        <v/>
      </c>
      <c r="V112" s="73" t="str">
        <f t="shared" si="13"/>
        <v/>
      </c>
      <c r="W112" s="73" t="str">
        <f t="shared" si="14"/>
        <v/>
      </c>
      <c r="X112" s="73" t="str">
        <f t="shared" si="15"/>
        <v/>
      </c>
    </row>
    <row r="113" spans="1:24" ht="21" customHeight="1" x14ac:dyDescent="0.25">
      <c r="A113" s="37"/>
      <c r="B113" s="37" t="s">
        <v>194</v>
      </c>
      <c r="C113" s="39" t="s">
        <v>184</v>
      </c>
      <c r="D113" s="8" t="s">
        <v>25</v>
      </c>
      <c r="E113" s="78" t="s">
        <v>17</v>
      </c>
      <c r="F113" s="47">
        <v>3.88</v>
      </c>
      <c r="G113" s="55">
        <v>150</v>
      </c>
      <c r="H113" s="7">
        <f t="shared" si="1"/>
        <v>582</v>
      </c>
      <c r="I113" s="63">
        <v>0</v>
      </c>
      <c r="J113" s="12">
        <f t="shared" si="2"/>
        <v>0</v>
      </c>
      <c r="K113" s="12">
        <f t="shared" si="3"/>
        <v>0</v>
      </c>
      <c r="L113" s="64">
        <v>0</v>
      </c>
      <c r="M113" s="14">
        <f t="shared" si="4"/>
        <v>0</v>
      </c>
    </row>
    <row r="114" spans="1:24" ht="21" customHeight="1" x14ac:dyDescent="0.25">
      <c r="A114" s="37"/>
      <c r="B114" s="37" t="s">
        <v>195</v>
      </c>
      <c r="C114" s="39" t="s">
        <v>69</v>
      </c>
      <c r="D114" s="8" t="s">
        <v>154</v>
      </c>
      <c r="E114" s="78" t="s">
        <v>20</v>
      </c>
      <c r="F114" s="47">
        <v>18.37</v>
      </c>
      <c r="G114" s="55">
        <v>50</v>
      </c>
      <c r="H114" s="7">
        <f t="shared" si="1"/>
        <v>918.5</v>
      </c>
      <c r="I114" s="63">
        <v>0</v>
      </c>
      <c r="J114" s="12">
        <f t="shared" si="2"/>
        <v>0</v>
      </c>
      <c r="K114" s="12">
        <f t="shared" si="3"/>
        <v>0</v>
      </c>
      <c r="L114" s="64">
        <v>0</v>
      </c>
      <c r="M114" s="14">
        <f t="shared" si="4"/>
        <v>0</v>
      </c>
    </row>
    <row r="115" spans="1:24" ht="21" customHeight="1" x14ac:dyDescent="0.25">
      <c r="A115" s="37"/>
      <c r="B115" s="37" t="s">
        <v>195</v>
      </c>
      <c r="C115" s="39" t="s">
        <v>184</v>
      </c>
      <c r="D115" s="8" t="s">
        <v>25</v>
      </c>
      <c r="E115" s="78" t="s">
        <v>17</v>
      </c>
      <c r="F115" s="47">
        <v>3.88</v>
      </c>
      <c r="G115" s="55">
        <v>150</v>
      </c>
      <c r="H115" s="7">
        <f t="shared" si="1"/>
        <v>582</v>
      </c>
      <c r="I115" s="63">
        <v>0</v>
      </c>
      <c r="J115" s="12">
        <f t="shared" si="2"/>
        <v>0</v>
      </c>
      <c r="K115" s="12">
        <f t="shared" si="3"/>
        <v>0</v>
      </c>
      <c r="L115" s="64">
        <v>0</v>
      </c>
      <c r="M115" s="14">
        <f t="shared" si="4"/>
        <v>0</v>
      </c>
    </row>
    <row r="116" spans="1:24" ht="21" customHeight="1" x14ac:dyDescent="0.25">
      <c r="A116" s="37"/>
      <c r="B116" s="37" t="s">
        <v>196</v>
      </c>
      <c r="C116" s="39" t="s">
        <v>69</v>
      </c>
      <c r="D116" s="8" t="s">
        <v>154</v>
      </c>
      <c r="E116" s="78" t="s">
        <v>20</v>
      </c>
      <c r="F116" s="47">
        <v>18.37</v>
      </c>
      <c r="G116" s="55">
        <v>50</v>
      </c>
      <c r="H116" s="7">
        <f t="shared" si="1"/>
        <v>918.5</v>
      </c>
      <c r="I116" s="63">
        <v>0</v>
      </c>
      <c r="J116" s="12">
        <f t="shared" si="2"/>
        <v>0</v>
      </c>
      <c r="K116" s="12">
        <f t="shared" si="3"/>
        <v>0</v>
      </c>
      <c r="L116" s="64">
        <v>0</v>
      </c>
      <c r="M116" s="14">
        <f t="shared" si="4"/>
        <v>0</v>
      </c>
    </row>
    <row r="117" spans="1:24" ht="21" customHeight="1" x14ac:dyDescent="0.25">
      <c r="A117" s="37"/>
      <c r="B117" s="37" t="s">
        <v>196</v>
      </c>
      <c r="C117" s="39" t="s">
        <v>184</v>
      </c>
      <c r="D117" s="8" t="s">
        <v>25</v>
      </c>
      <c r="E117" s="78" t="s">
        <v>17</v>
      </c>
      <c r="F117" s="47">
        <v>3.88</v>
      </c>
      <c r="G117" s="55">
        <v>150</v>
      </c>
      <c r="H117" s="7">
        <f t="shared" si="1"/>
        <v>582</v>
      </c>
      <c r="I117" s="63">
        <v>0</v>
      </c>
      <c r="J117" s="12">
        <f t="shared" si="2"/>
        <v>0</v>
      </c>
      <c r="K117" s="12">
        <f t="shared" si="3"/>
        <v>0</v>
      </c>
      <c r="L117" s="64">
        <v>0</v>
      </c>
      <c r="M117" s="14">
        <f t="shared" si="4"/>
        <v>0</v>
      </c>
    </row>
    <row r="118" spans="1:24" ht="21" customHeight="1" x14ac:dyDescent="0.25">
      <c r="A118" s="37"/>
      <c r="B118" s="37" t="s">
        <v>197</v>
      </c>
      <c r="C118" s="39" t="s">
        <v>69</v>
      </c>
      <c r="D118" s="8" t="s">
        <v>154</v>
      </c>
      <c r="E118" s="78" t="s">
        <v>20</v>
      </c>
      <c r="F118" s="47">
        <v>18.37</v>
      </c>
      <c r="G118" s="55">
        <v>50</v>
      </c>
      <c r="H118" s="7">
        <f t="shared" si="1"/>
        <v>918.5</v>
      </c>
      <c r="I118" s="63">
        <v>0</v>
      </c>
      <c r="J118" s="12">
        <f t="shared" si="2"/>
        <v>0</v>
      </c>
      <c r="K118" s="12">
        <f t="shared" si="3"/>
        <v>0</v>
      </c>
      <c r="L118" s="64">
        <v>0</v>
      </c>
      <c r="M118" s="14">
        <f t="shared" si="4"/>
        <v>0</v>
      </c>
    </row>
    <row r="119" spans="1:24" ht="21" customHeight="1" x14ac:dyDescent="0.25">
      <c r="A119" s="37"/>
      <c r="B119" s="37" t="s">
        <v>197</v>
      </c>
      <c r="C119" s="39" t="s">
        <v>184</v>
      </c>
      <c r="D119" s="8" t="s">
        <v>25</v>
      </c>
      <c r="E119" s="78" t="s">
        <v>17</v>
      </c>
      <c r="F119" s="47">
        <v>3.88</v>
      </c>
      <c r="G119" s="55">
        <v>150</v>
      </c>
      <c r="H119" s="7">
        <f t="shared" si="1"/>
        <v>582</v>
      </c>
      <c r="I119" s="63">
        <v>0</v>
      </c>
      <c r="J119" s="12">
        <f t="shared" si="2"/>
        <v>0</v>
      </c>
      <c r="K119" s="12">
        <f t="shared" si="3"/>
        <v>0</v>
      </c>
      <c r="L119" s="64">
        <v>0</v>
      </c>
      <c r="M119" s="14">
        <f t="shared" si="4"/>
        <v>0</v>
      </c>
    </row>
    <row r="120" spans="1:24" ht="21" customHeight="1" x14ac:dyDescent="0.25">
      <c r="A120" s="37"/>
      <c r="B120" s="37" t="s">
        <v>198</v>
      </c>
      <c r="C120" s="39" t="s">
        <v>69</v>
      </c>
      <c r="D120" s="8" t="s">
        <v>154</v>
      </c>
      <c r="E120" s="78" t="s">
        <v>20</v>
      </c>
      <c r="F120" s="47">
        <v>18.37</v>
      </c>
      <c r="G120" s="55">
        <v>50</v>
      </c>
      <c r="H120" s="7">
        <f t="shared" si="1"/>
        <v>918.5</v>
      </c>
      <c r="I120" s="63">
        <v>0</v>
      </c>
      <c r="J120" s="12">
        <f t="shared" si="2"/>
        <v>0</v>
      </c>
      <c r="K120" s="12">
        <f t="shared" si="3"/>
        <v>0</v>
      </c>
      <c r="L120" s="64">
        <v>0</v>
      </c>
      <c r="M120" s="14">
        <f t="shared" si="4"/>
        <v>0</v>
      </c>
    </row>
    <row r="121" spans="1:24" ht="21" customHeight="1" x14ac:dyDescent="0.25">
      <c r="A121" s="37"/>
      <c r="B121" s="37" t="s">
        <v>198</v>
      </c>
      <c r="C121" s="39" t="s">
        <v>184</v>
      </c>
      <c r="D121" s="8" t="s">
        <v>25</v>
      </c>
      <c r="E121" s="78" t="s">
        <v>17</v>
      </c>
      <c r="F121" s="47">
        <v>3.88</v>
      </c>
      <c r="G121" s="55">
        <v>150</v>
      </c>
      <c r="H121" s="7">
        <f t="shared" si="1"/>
        <v>582</v>
      </c>
      <c r="I121" s="63">
        <v>0</v>
      </c>
      <c r="J121" s="12">
        <f t="shared" si="2"/>
        <v>0</v>
      </c>
      <c r="K121" s="12">
        <f t="shared" si="3"/>
        <v>0</v>
      </c>
      <c r="L121" s="64">
        <v>0</v>
      </c>
      <c r="M121" s="14">
        <f t="shared" si="4"/>
        <v>0</v>
      </c>
    </row>
    <row r="122" spans="1:24" ht="21" customHeight="1" x14ac:dyDescent="0.25">
      <c r="A122" s="37"/>
      <c r="B122" s="37" t="s">
        <v>199</v>
      </c>
      <c r="C122" s="39" t="s">
        <v>69</v>
      </c>
      <c r="D122" s="8" t="s">
        <v>154</v>
      </c>
      <c r="E122" s="78" t="s">
        <v>20</v>
      </c>
      <c r="F122" s="47">
        <v>18.37</v>
      </c>
      <c r="G122" s="55">
        <v>50</v>
      </c>
      <c r="H122" s="7">
        <f t="shared" si="1"/>
        <v>918.5</v>
      </c>
      <c r="I122" s="63">
        <v>0</v>
      </c>
      <c r="J122" s="12">
        <f t="shared" si="2"/>
        <v>0</v>
      </c>
      <c r="K122" s="12">
        <f t="shared" si="3"/>
        <v>0</v>
      </c>
      <c r="L122" s="64">
        <v>0</v>
      </c>
      <c r="M122" s="14">
        <f t="shared" si="4"/>
        <v>0</v>
      </c>
    </row>
    <row r="123" spans="1:24" ht="21" customHeight="1" x14ac:dyDescent="0.25">
      <c r="A123" s="37"/>
      <c r="B123" s="37" t="s">
        <v>199</v>
      </c>
      <c r="C123" s="39" t="s">
        <v>184</v>
      </c>
      <c r="D123" s="8" t="s">
        <v>25</v>
      </c>
      <c r="E123" s="78" t="s">
        <v>17</v>
      </c>
      <c r="F123" s="47">
        <v>3.88</v>
      </c>
      <c r="G123" s="55">
        <v>150</v>
      </c>
      <c r="H123" s="7">
        <f t="shared" si="1"/>
        <v>582</v>
      </c>
      <c r="I123" s="63">
        <v>0</v>
      </c>
      <c r="J123" s="12">
        <f t="shared" si="2"/>
        <v>0</v>
      </c>
      <c r="K123" s="12">
        <f t="shared" si="3"/>
        <v>0</v>
      </c>
      <c r="L123" s="64">
        <v>0</v>
      </c>
      <c r="M123" s="14">
        <f t="shared" si="4"/>
        <v>0</v>
      </c>
    </row>
    <row r="124" spans="1:24" ht="21" customHeight="1" x14ac:dyDescent="0.25">
      <c r="A124" s="37"/>
      <c r="B124" s="37" t="s">
        <v>200</v>
      </c>
      <c r="C124" s="39" t="s">
        <v>69</v>
      </c>
      <c r="D124" s="8" t="s">
        <v>154</v>
      </c>
      <c r="E124" s="78" t="s">
        <v>20</v>
      </c>
      <c r="F124" s="47">
        <v>18.37</v>
      </c>
      <c r="G124" s="55">
        <v>50</v>
      </c>
      <c r="H124" s="7">
        <f t="shared" si="1"/>
        <v>918.5</v>
      </c>
      <c r="I124" s="63">
        <v>0</v>
      </c>
      <c r="J124" s="12">
        <f t="shared" si="2"/>
        <v>0</v>
      </c>
      <c r="K124" s="12">
        <f t="shared" si="3"/>
        <v>0</v>
      </c>
      <c r="L124" s="64">
        <v>0</v>
      </c>
      <c r="M124" s="14">
        <f t="shared" si="4"/>
        <v>0</v>
      </c>
    </row>
    <row r="125" spans="1:24" ht="21" customHeight="1" x14ac:dyDescent="0.25">
      <c r="A125" s="37"/>
      <c r="B125" s="37" t="s">
        <v>200</v>
      </c>
      <c r="C125" s="39" t="s">
        <v>184</v>
      </c>
      <c r="D125" s="8" t="s">
        <v>25</v>
      </c>
      <c r="E125" s="78" t="s">
        <v>17</v>
      </c>
      <c r="F125" s="47">
        <v>3.88</v>
      </c>
      <c r="G125" s="55">
        <v>150</v>
      </c>
      <c r="H125" s="7">
        <f t="shared" si="1"/>
        <v>582</v>
      </c>
      <c r="I125" s="63">
        <v>0</v>
      </c>
      <c r="J125" s="12">
        <f t="shared" si="2"/>
        <v>0</v>
      </c>
      <c r="K125" s="12">
        <f t="shared" si="3"/>
        <v>0</v>
      </c>
      <c r="L125" s="64">
        <v>0</v>
      </c>
      <c r="M125" s="14">
        <f t="shared" si="4"/>
        <v>0</v>
      </c>
    </row>
    <row r="126" spans="1:24" ht="21" customHeight="1" x14ac:dyDescent="0.25">
      <c r="A126" s="37" t="s">
        <v>26</v>
      </c>
      <c r="B126" s="37"/>
      <c r="C126" s="39" t="s">
        <v>22</v>
      </c>
      <c r="D126" s="8" t="s">
        <v>24</v>
      </c>
      <c r="E126" s="78" t="s">
        <v>20</v>
      </c>
      <c r="F126" s="47">
        <v>26.01</v>
      </c>
      <c r="G126" s="55">
        <v>250</v>
      </c>
      <c r="H126" s="7">
        <f t="shared" si="1"/>
        <v>6502.5</v>
      </c>
      <c r="I126" s="63">
        <v>0</v>
      </c>
      <c r="J126" s="12">
        <f t="shared" si="2"/>
        <v>0</v>
      </c>
      <c r="K126" s="12">
        <f t="shared" si="3"/>
        <v>0</v>
      </c>
      <c r="L126" s="64">
        <v>0</v>
      </c>
      <c r="M126" s="14">
        <f t="shared" si="4"/>
        <v>0</v>
      </c>
      <c r="O126" s="73" t="str">
        <f t="shared" si="6"/>
        <v/>
      </c>
      <c r="Q126" s="73" t="str">
        <f t="shared" si="8"/>
        <v/>
      </c>
      <c r="R126" s="73" t="str">
        <f t="shared" si="9"/>
        <v/>
      </c>
      <c r="S126" s="73" t="str">
        <f t="shared" si="10"/>
        <v/>
      </c>
      <c r="T126" s="73" t="str">
        <f t="shared" si="11"/>
        <v/>
      </c>
      <c r="U126" s="73" t="str">
        <f t="shared" si="12"/>
        <v/>
      </c>
      <c r="V126" s="73" t="str">
        <f t="shared" si="13"/>
        <v/>
      </c>
      <c r="W126" s="73" t="str">
        <f t="shared" si="14"/>
        <v/>
      </c>
      <c r="X126" s="73" t="str">
        <f t="shared" si="15"/>
        <v/>
      </c>
    </row>
    <row r="127" spans="1:24" ht="31.8" customHeight="1" x14ac:dyDescent="0.25">
      <c r="A127" s="37"/>
      <c r="B127" s="37"/>
      <c r="C127" s="91" t="s">
        <v>215</v>
      </c>
      <c r="D127" s="8"/>
      <c r="E127" s="78"/>
      <c r="F127" s="47"/>
      <c r="G127" s="55"/>
      <c r="H127" s="7"/>
      <c r="I127" s="49"/>
      <c r="J127" s="12"/>
      <c r="K127" s="12"/>
      <c r="L127" s="50"/>
      <c r="M127" s="14"/>
    </row>
    <row r="128" spans="1:24" ht="33.6" customHeight="1" x14ac:dyDescent="0.25">
      <c r="A128" s="37" t="s">
        <v>21</v>
      </c>
      <c r="B128" s="80" t="s">
        <v>202</v>
      </c>
      <c r="C128" s="39" t="s">
        <v>201</v>
      </c>
      <c r="D128" s="8" t="s">
        <v>154</v>
      </c>
      <c r="E128" s="78" t="s">
        <v>20</v>
      </c>
      <c r="F128" s="47">
        <v>315.35000000000002</v>
      </c>
      <c r="G128" s="55">
        <v>50</v>
      </c>
      <c r="H128" s="7">
        <f t="shared" ref="H128:H135" si="16">F128*G128</f>
        <v>15767.500000000002</v>
      </c>
      <c r="I128" s="92">
        <v>0</v>
      </c>
      <c r="J128" s="12">
        <f t="shared" ref="J128:J135" si="17">IF((I128&lt;&gt;0),ROUND((H128/I128),2),0)</f>
        <v>0</v>
      </c>
      <c r="K128" s="12">
        <f t="shared" ref="K128:K135" si="18">IF((G128&lt;&gt;0),ROUND((J128/G128),2),0)</f>
        <v>0</v>
      </c>
      <c r="L128" s="64">
        <v>0</v>
      </c>
      <c r="M128" s="14">
        <f t="shared" ref="M128:M135" si="19">ROUND((J128*L128),2)</f>
        <v>0</v>
      </c>
    </row>
    <row r="129" spans="1:24" ht="35.4" customHeight="1" x14ac:dyDescent="0.25">
      <c r="A129" s="37" t="s">
        <v>21</v>
      </c>
      <c r="B129" s="80" t="s">
        <v>202</v>
      </c>
      <c r="C129" s="39" t="s">
        <v>203</v>
      </c>
      <c r="D129" s="8" t="s">
        <v>25</v>
      </c>
      <c r="E129" s="78" t="s">
        <v>17</v>
      </c>
      <c r="F129" s="47">
        <v>49.69100000000001</v>
      </c>
      <c r="G129" s="55">
        <v>50</v>
      </c>
      <c r="H129" s="7">
        <f t="shared" si="16"/>
        <v>2484.5500000000006</v>
      </c>
      <c r="I129" s="92">
        <v>0</v>
      </c>
      <c r="J129" s="12">
        <f t="shared" si="17"/>
        <v>0</v>
      </c>
      <c r="K129" s="12">
        <f t="shared" si="18"/>
        <v>0</v>
      </c>
      <c r="L129" s="64">
        <v>0</v>
      </c>
      <c r="M129" s="14">
        <f t="shared" si="19"/>
        <v>0</v>
      </c>
    </row>
    <row r="130" spans="1:24" ht="30.6" customHeight="1" x14ac:dyDescent="0.25">
      <c r="A130" s="37" t="s">
        <v>26</v>
      </c>
      <c r="B130" s="80" t="s">
        <v>204</v>
      </c>
      <c r="C130" s="39" t="s">
        <v>205</v>
      </c>
      <c r="D130" s="8" t="s">
        <v>154</v>
      </c>
      <c r="E130" s="78" t="s">
        <v>20</v>
      </c>
      <c r="F130" s="47">
        <v>222.60000000000002</v>
      </c>
      <c r="G130" s="55">
        <v>50</v>
      </c>
      <c r="H130" s="7">
        <f t="shared" si="16"/>
        <v>11130.000000000002</v>
      </c>
      <c r="I130" s="92">
        <v>0</v>
      </c>
      <c r="J130" s="12">
        <f t="shared" si="17"/>
        <v>0</v>
      </c>
      <c r="K130" s="12">
        <f t="shared" si="18"/>
        <v>0</v>
      </c>
      <c r="L130" s="64">
        <v>0</v>
      </c>
      <c r="M130" s="14">
        <f t="shared" si="19"/>
        <v>0</v>
      </c>
    </row>
    <row r="131" spans="1:24" ht="31.2" customHeight="1" x14ac:dyDescent="0.25">
      <c r="A131" s="37" t="s">
        <v>26</v>
      </c>
      <c r="B131" s="80" t="s">
        <v>204</v>
      </c>
      <c r="C131" s="39" t="s">
        <v>206</v>
      </c>
      <c r="D131" s="8" t="s">
        <v>25</v>
      </c>
      <c r="E131" s="78" t="s">
        <v>17</v>
      </c>
      <c r="F131" s="47">
        <v>35.076000000000008</v>
      </c>
      <c r="G131" s="55">
        <v>50</v>
      </c>
      <c r="H131" s="7">
        <f t="shared" si="16"/>
        <v>1753.8000000000004</v>
      </c>
      <c r="I131" s="92">
        <v>0</v>
      </c>
      <c r="J131" s="12">
        <f t="shared" si="17"/>
        <v>0</v>
      </c>
      <c r="K131" s="12">
        <f t="shared" si="18"/>
        <v>0</v>
      </c>
      <c r="L131" s="64">
        <v>0</v>
      </c>
      <c r="M131" s="14">
        <f t="shared" si="19"/>
        <v>0</v>
      </c>
    </row>
    <row r="132" spans="1:24" ht="27" customHeight="1" x14ac:dyDescent="0.25">
      <c r="A132" s="37" t="s">
        <v>21</v>
      </c>
      <c r="B132" s="80" t="s">
        <v>207</v>
      </c>
      <c r="C132" s="39" t="s">
        <v>208</v>
      </c>
      <c r="D132" s="8" t="s">
        <v>154</v>
      </c>
      <c r="E132" s="78" t="s">
        <v>20</v>
      </c>
      <c r="F132" s="47">
        <v>146.96</v>
      </c>
      <c r="G132" s="55">
        <v>50</v>
      </c>
      <c r="H132" s="7">
        <f t="shared" si="16"/>
        <v>7348</v>
      </c>
      <c r="I132" s="92">
        <v>0</v>
      </c>
      <c r="J132" s="12">
        <f t="shared" si="17"/>
        <v>0</v>
      </c>
      <c r="K132" s="12">
        <f t="shared" si="18"/>
        <v>0</v>
      </c>
      <c r="L132" s="64">
        <v>0</v>
      </c>
      <c r="M132" s="14">
        <f t="shared" si="19"/>
        <v>0</v>
      </c>
    </row>
    <row r="133" spans="1:24" ht="30" customHeight="1" x14ac:dyDescent="0.25">
      <c r="A133" s="37" t="s">
        <v>21</v>
      </c>
      <c r="B133" s="80" t="s">
        <v>207</v>
      </c>
      <c r="C133" s="39" t="s">
        <v>209</v>
      </c>
      <c r="D133" s="8" t="s">
        <v>25</v>
      </c>
      <c r="E133" s="78" t="s">
        <v>17</v>
      </c>
      <c r="F133" s="47">
        <v>31.04</v>
      </c>
      <c r="G133" s="55">
        <v>50</v>
      </c>
      <c r="H133" s="7">
        <f t="shared" si="16"/>
        <v>1552</v>
      </c>
      <c r="I133" s="92">
        <v>0</v>
      </c>
      <c r="J133" s="12">
        <f t="shared" si="17"/>
        <v>0</v>
      </c>
      <c r="K133" s="12">
        <f t="shared" si="18"/>
        <v>0</v>
      </c>
      <c r="L133" s="64">
        <v>0</v>
      </c>
      <c r="M133" s="14">
        <f t="shared" si="19"/>
        <v>0</v>
      </c>
    </row>
    <row r="134" spans="1:24" ht="32.4" customHeight="1" x14ac:dyDescent="0.25">
      <c r="A134" s="37" t="s">
        <v>26</v>
      </c>
      <c r="B134" s="80" t="s">
        <v>210</v>
      </c>
      <c r="C134" s="39" t="s">
        <v>208</v>
      </c>
      <c r="D134" s="8" t="s">
        <v>154</v>
      </c>
      <c r="E134" s="78" t="s">
        <v>20</v>
      </c>
      <c r="F134" s="47">
        <v>146.9648</v>
      </c>
      <c r="G134" s="55">
        <v>50</v>
      </c>
      <c r="H134" s="7">
        <f t="shared" si="16"/>
        <v>7348.24</v>
      </c>
      <c r="I134" s="92">
        <v>0</v>
      </c>
      <c r="J134" s="12">
        <f t="shared" si="17"/>
        <v>0</v>
      </c>
      <c r="K134" s="12">
        <f t="shared" si="18"/>
        <v>0</v>
      </c>
      <c r="L134" s="64">
        <v>0</v>
      </c>
      <c r="M134" s="14">
        <f t="shared" si="19"/>
        <v>0</v>
      </c>
    </row>
    <row r="135" spans="1:24" ht="26.4" customHeight="1" x14ac:dyDescent="0.25">
      <c r="A135" s="37" t="s">
        <v>26</v>
      </c>
      <c r="B135" s="80" t="s">
        <v>210</v>
      </c>
      <c r="C135" s="39" t="s">
        <v>209</v>
      </c>
      <c r="D135" s="8" t="s">
        <v>25</v>
      </c>
      <c r="E135" s="78" t="s">
        <v>17</v>
      </c>
      <c r="F135" s="47">
        <v>31.0352</v>
      </c>
      <c r="G135" s="55">
        <v>50</v>
      </c>
      <c r="H135" s="7">
        <f t="shared" si="16"/>
        <v>1551.76</v>
      </c>
      <c r="I135" s="92">
        <v>0</v>
      </c>
      <c r="J135" s="12">
        <f t="shared" si="17"/>
        <v>0</v>
      </c>
      <c r="K135" s="12">
        <f t="shared" si="18"/>
        <v>0</v>
      </c>
      <c r="L135" s="64">
        <v>0</v>
      </c>
      <c r="M135" s="14">
        <f t="shared" si="19"/>
        <v>0</v>
      </c>
    </row>
    <row r="136" spans="1:24" ht="21" customHeight="1" x14ac:dyDescent="0.25">
      <c r="A136" s="1"/>
      <c r="B136" s="2"/>
      <c r="C136" s="3"/>
      <c r="D136" s="4"/>
      <c r="E136" s="4"/>
      <c r="F136" s="12"/>
      <c r="G136" s="7"/>
      <c r="H136" s="7"/>
      <c r="I136" s="49"/>
      <c r="J136" s="12"/>
      <c r="K136" s="12"/>
      <c r="L136" s="50"/>
      <c r="M136" s="15"/>
    </row>
    <row r="137" spans="1:24" ht="21" customHeight="1" x14ac:dyDescent="0.25">
      <c r="A137" s="16"/>
      <c r="B137" s="16"/>
      <c r="C137" s="16"/>
      <c r="D137" s="17"/>
      <c r="E137" s="18"/>
      <c r="F137" s="19">
        <f>SUM(F2:F136)</f>
        <v>3111.5069999999996</v>
      </c>
      <c r="G137" s="11"/>
      <c r="H137" s="19"/>
      <c r="I137" s="20"/>
      <c r="J137" s="19">
        <f>SUM(J2:J136)</f>
        <v>0</v>
      </c>
      <c r="K137" s="21"/>
      <c r="L137" s="11"/>
      <c r="M137" s="22">
        <f>SUM(M2:M136)</f>
        <v>0</v>
      </c>
    </row>
    <row r="138" spans="1:24" s="31" customFormat="1" ht="21.9" customHeight="1" x14ac:dyDescent="0.25">
      <c r="A138" s="35"/>
      <c r="B138" s="35"/>
      <c r="C138" s="35"/>
      <c r="D138" s="36"/>
      <c r="E138" s="35"/>
      <c r="F138" s="32"/>
      <c r="G138" s="35"/>
      <c r="H138" s="32"/>
      <c r="I138" s="36"/>
      <c r="J138" s="32"/>
      <c r="K138" s="33"/>
      <c r="L138" s="35"/>
      <c r="M138" s="34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</row>
  </sheetData>
  <sheetProtection algorithmName="SHA-512" hashValue="bDtFaFFAQ90edyhy2hWSw/HENTtk+D8r+3TxWzsIT9LTxwTb8Ce6VGUIQYxPHsyzCnzMYTjuwPC8cl4pFXsKPA==" saltValue="2Jwds3tYhDAzwZpvrqwxcQ==" spinCount="100000" sheet="1" objects="1" scenarios="1"/>
  <autoFilter ref="A1:M126" xr:uid="{00000000-0009-0000-0000-000005000000}"/>
  <phoneticPr fontId="7" type="noConversion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1"/>
  <sheetViews>
    <sheetView workbookViewId="0">
      <pane ySplit="1" topLeftCell="A24" activePane="bottomLeft" state="frozen"/>
      <selection activeCell="B2" sqref="B2"/>
      <selection pane="bottomLeft" activeCell="P38" sqref="P38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16384" width="11" style="13"/>
  </cols>
  <sheetData>
    <row r="1" spans="1:13" ht="37.950000000000003" customHeight="1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</row>
    <row r="2" spans="1:13" ht="19.2" customHeight="1" x14ac:dyDescent="0.25">
      <c r="A2" s="37" t="s">
        <v>21</v>
      </c>
      <c r="B2" s="41"/>
      <c r="C2" s="40" t="s">
        <v>72</v>
      </c>
      <c r="D2" s="8" t="s">
        <v>24</v>
      </c>
      <c r="E2" s="43" t="s">
        <v>98</v>
      </c>
      <c r="F2" s="38">
        <v>5.41</v>
      </c>
      <c r="G2" s="55">
        <v>250</v>
      </c>
      <c r="H2" s="7">
        <f t="shared" ref="H2:H39" si="0">F2*G2</f>
        <v>1352.5</v>
      </c>
      <c r="I2" s="63">
        <v>0</v>
      </c>
      <c r="J2" s="12">
        <f t="shared" ref="J2:J39" si="1">IF((I2&lt;&gt;0),ROUND((H2/I2),2),0)</f>
        <v>0</v>
      </c>
      <c r="K2" s="12">
        <f t="shared" ref="K2:K39" si="2">IF((G2&lt;&gt;0),ROUND((J2/G2),2),0)</f>
        <v>0</v>
      </c>
      <c r="L2" s="64">
        <v>0</v>
      </c>
      <c r="M2" s="14">
        <f t="shared" ref="M2:M39" si="3">ROUND((J2*L2),2)</f>
        <v>0</v>
      </c>
    </row>
    <row r="3" spans="1:13" ht="19.2" customHeight="1" x14ac:dyDescent="0.25">
      <c r="A3" s="37" t="s">
        <v>21</v>
      </c>
      <c r="B3" s="41"/>
      <c r="C3" s="39" t="s">
        <v>57</v>
      </c>
      <c r="D3" s="8" t="s">
        <v>24</v>
      </c>
      <c r="E3" s="44" t="s">
        <v>98</v>
      </c>
      <c r="F3" s="38">
        <v>169.79</v>
      </c>
      <c r="G3" s="55">
        <v>250</v>
      </c>
      <c r="H3" s="7">
        <f t="shared" si="0"/>
        <v>42447.5</v>
      </c>
      <c r="I3" s="63">
        <v>0</v>
      </c>
      <c r="J3" s="12">
        <f t="shared" si="1"/>
        <v>0</v>
      </c>
      <c r="K3" s="12">
        <f t="shared" si="2"/>
        <v>0</v>
      </c>
      <c r="L3" s="64">
        <v>0</v>
      </c>
      <c r="M3" s="14">
        <f t="shared" si="3"/>
        <v>0</v>
      </c>
    </row>
    <row r="4" spans="1:13" ht="19.2" customHeight="1" x14ac:dyDescent="0.25">
      <c r="A4" s="37" t="s">
        <v>21</v>
      </c>
      <c r="B4" s="41"/>
      <c r="C4" s="39" t="s">
        <v>93</v>
      </c>
      <c r="D4" s="8" t="s">
        <v>24</v>
      </c>
      <c r="E4" s="44" t="s">
        <v>98</v>
      </c>
      <c r="F4" s="38">
        <v>19.72</v>
      </c>
      <c r="G4" s="55">
        <v>50</v>
      </c>
      <c r="H4" s="7">
        <f t="shared" si="0"/>
        <v>986</v>
      </c>
      <c r="I4" s="63">
        <v>0</v>
      </c>
      <c r="J4" s="12">
        <f t="shared" si="1"/>
        <v>0</v>
      </c>
      <c r="K4" s="12">
        <f t="shared" si="2"/>
        <v>0</v>
      </c>
      <c r="L4" s="64">
        <v>0</v>
      </c>
      <c r="M4" s="14">
        <f t="shared" si="3"/>
        <v>0</v>
      </c>
    </row>
    <row r="5" spans="1:13" ht="19.2" customHeight="1" x14ac:dyDescent="0.25">
      <c r="A5" s="37" t="s">
        <v>21</v>
      </c>
      <c r="B5" s="76">
        <v>22</v>
      </c>
      <c r="C5" s="39" t="s">
        <v>48</v>
      </c>
      <c r="D5" s="8" t="s">
        <v>159</v>
      </c>
      <c r="E5" s="78" t="s">
        <v>20</v>
      </c>
      <c r="F5" s="38">
        <v>113.62</v>
      </c>
      <c r="G5" s="55">
        <v>200</v>
      </c>
      <c r="H5" s="7">
        <f t="shared" si="0"/>
        <v>22724</v>
      </c>
      <c r="I5" s="63">
        <v>0</v>
      </c>
      <c r="J5" s="12">
        <f t="shared" si="1"/>
        <v>0</v>
      </c>
      <c r="K5" s="12">
        <f t="shared" si="2"/>
        <v>0</v>
      </c>
      <c r="L5" s="64">
        <v>0</v>
      </c>
      <c r="M5" s="14">
        <f t="shared" si="3"/>
        <v>0</v>
      </c>
    </row>
    <row r="6" spans="1:13" ht="19.2" customHeight="1" x14ac:dyDescent="0.25">
      <c r="A6" s="37" t="s">
        <v>21</v>
      </c>
      <c r="B6" s="41" t="s">
        <v>29</v>
      </c>
      <c r="C6" s="39" t="s">
        <v>23</v>
      </c>
      <c r="D6" s="8" t="s">
        <v>157</v>
      </c>
      <c r="E6" s="44" t="s">
        <v>20</v>
      </c>
      <c r="F6" s="38">
        <v>40.75</v>
      </c>
      <c r="G6" s="55">
        <v>50</v>
      </c>
      <c r="H6" s="7">
        <f t="shared" si="0"/>
        <v>2037.5</v>
      </c>
      <c r="I6" s="63">
        <v>0</v>
      </c>
      <c r="J6" s="12">
        <f t="shared" si="1"/>
        <v>0</v>
      </c>
      <c r="K6" s="12">
        <f t="shared" si="2"/>
        <v>0</v>
      </c>
      <c r="L6" s="64">
        <v>0</v>
      </c>
      <c r="M6" s="14">
        <f t="shared" si="3"/>
        <v>0</v>
      </c>
    </row>
    <row r="7" spans="1:13" ht="19.2" customHeight="1" x14ac:dyDescent="0.25">
      <c r="A7" s="37" t="s">
        <v>21</v>
      </c>
      <c r="B7" s="42" t="s">
        <v>30</v>
      </c>
      <c r="C7" s="39" t="s">
        <v>23</v>
      </c>
      <c r="D7" s="8" t="s">
        <v>157</v>
      </c>
      <c r="E7" s="44" t="s">
        <v>20</v>
      </c>
      <c r="F7" s="38">
        <v>17.8</v>
      </c>
      <c r="G7" s="55">
        <v>50</v>
      </c>
      <c r="H7" s="7">
        <f t="shared" si="0"/>
        <v>890</v>
      </c>
      <c r="I7" s="63">
        <v>0</v>
      </c>
      <c r="J7" s="12">
        <f t="shared" si="1"/>
        <v>0</v>
      </c>
      <c r="K7" s="12">
        <f t="shared" si="2"/>
        <v>0</v>
      </c>
      <c r="L7" s="64">
        <v>0</v>
      </c>
      <c r="M7" s="14">
        <f t="shared" si="3"/>
        <v>0</v>
      </c>
    </row>
    <row r="8" spans="1:13" ht="19.2" customHeight="1" x14ac:dyDescent="0.25">
      <c r="A8" s="37" t="s">
        <v>21</v>
      </c>
      <c r="B8" s="42" t="s">
        <v>32</v>
      </c>
      <c r="C8" s="39" t="s">
        <v>23</v>
      </c>
      <c r="D8" s="8" t="s">
        <v>157</v>
      </c>
      <c r="E8" s="44" t="s">
        <v>20</v>
      </c>
      <c r="F8" s="38">
        <v>16.28</v>
      </c>
      <c r="G8" s="55">
        <v>50</v>
      </c>
      <c r="H8" s="7">
        <f t="shared" si="0"/>
        <v>814</v>
      </c>
      <c r="I8" s="63">
        <v>0</v>
      </c>
      <c r="J8" s="12">
        <f t="shared" si="1"/>
        <v>0</v>
      </c>
      <c r="K8" s="12">
        <f t="shared" si="2"/>
        <v>0</v>
      </c>
      <c r="L8" s="64">
        <v>0</v>
      </c>
      <c r="M8" s="14">
        <f t="shared" si="3"/>
        <v>0</v>
      </c>
    </row>
    <row r="9" spans="1:13" ht="19.2" customHeight="1" x14ac:dyDescent="0.25">
      <c r="A9" s="37" t="s">
        <v>21</v>
      </c>
      <c r="B9" s="42" t="s">
        <v>34</v>
      </c>
      <c r="C9" s="39" t="s">
        <v>23</v>
      </c>
      <c r="D9" s="8" t="s">
        <v>157</v>
      </c>
      <c r="E9" s="44" t="s">
        <v>20</v>
      </c>
      <c r="F9" s="38">
        <v>39.9</v>
      </c>
      <c r="G9" s="55">
        <v>50</v>
      </c>
      <c r="H9" s="7">
        <f t="shared" si="0"/>
        <v>1995</v>
      </c>
      <c r="I9" s="63">
        <v>0</v>
      </c>
      <c r="J9" s="12">
        <f t="shared" si="1"/>
        <v>0</v>
      </c>
      <c r="K9" s="12">
        <f t="shared" si="2"/>
        <v>0</v>
      </c>
      <c r="L9" s="64">
        <v>0</v>
      </c>
      <c r="M9" s="14">
        <f t="shared" si="3"/>
        <v>0</v>
      </c>
    </row>
    <row r="10" spans="1:13" ht="19.2" customHeight="1" x14ac:dyDescent="0.25">
      <c r="A10" s="37" t="s">
        <v>21</v>
      </c>
      <c r="B10" s="42" t="s">
        <v>35</v>
      </c>
      <c r="C10" s="39" t="s">
        <v>23</v>
      </c>
      <c r="D10" s="8" t="s">
        <v>157</v>
      </c>
      <c r="E10" s="45" t="s">
        <v>20</v>
      </c>
      <c r="F10" s="46">
        <v>17.38</v>
      </c>
      <c r="G10" s="55">
        <v>50</v>
      </c>
      <c r="H10" s="7">
        <f t="shared" si="0"/>
        <v>869</v>
      </c>
      <c r="I10" s="63">
        <v>0</v>
      </c>
      <c r="J10" s="12">
        <f t="shared" si="1"/>
        <v>0</v>
      </c>
      <c r="K10" s="12">
        <f t="shared" si="2"/>
        <v>0</v>
      </c>
      <c r="L10" s="64">
        <v>0</v>
      </c>
      <c r="M10" s="14">
        <f t="shared" si="3"/>
        <v>0</v>
      </c>
    </row>
    <row r="11" spans="1:13" ht="19.2" customHeight="1" x14ac:dyDescent="0.25">
      <c r="A11" s="37" t="s">
        <v>21</v>
      </c>
      <c r="B11" s="42" t="s">
        <v>36</v>
      </c>
      <c r="C11" s="39" t="s">
        <v>23</v>
      </c>
      <c r="D11" s="8" t="s">
        <v>157</v>
      </c>
      <c r="E11" s="44" t="s">
        <v>20</v>
      </c>
      <c r="F11" s="38">
        <v>11.88</v>
      </c>
      <c r="G11" s="55">
        <v>50</v>
      </c>
      <c r="H11" s="7">
        <f t="shared" si="0"/>
        <v>594</v>
      </c>
      <c r="I11" s="63">
        <v>0</v>
      </c>
      <c r="J11" s="12">
        <f t="shared" si="1"/>
        <v>0</v>
      </c>
      <c r="K11" s="12">
        <f t="shared" si="2"/>
        <v>0</v>
      </c>
      <c r="L11" s="64">
        <v>0</v>
      </c>
      <c r="M11" s="14">
        <f t="shared" si="3"/>
        <v>0</v>
      </c>
    </row>
    <row r="12" spans="1:13" ht="19.2" customHeight="1" x14ac:dyDescent="0.25">
      <c r="A12" s="37" t="s">
        <v>21</v>
      </c>
      <c r="B12" s="42" t="s">
        <v>37</v>
      </c>
      <c r="C12" s="39" t="s">
        <v>53</v>
      </c>
      <c r="D12" s="8" t="s">
        <v>43</v>
      </c>
      <c r="E12" s="44" t="s">
        <v>17</v>
      </c>
      <c r="F12" s="38">
        <v>3.68</v>
      </c>
      <c r="G12" s="55">
        <v>250</v>
      </c>
      <c r="H12" s="7">
        <f t="shared" si="0"/>
        <v>920</v>
      </c>
      <c r="I12" s="63">
        <v>0</v>
      </c>
      <c r="J12" s="12">
        <f t="shared" si="1"/>
        <v>0</v>
      </c>
      <c r="K12" s="12">
        <f t="shared" si="2"/>
        <v>0</v>
      </c>
      <c r="L12" s="64">
        <v>0</v>
      </c>
      <c r="M12" s="14">
        <f t="shared" si="3"/>
        <v>0</v>
      </c>
    </row>
    <row r="13" spans="1:13" ht="19.2" customHeight="1" x14ac:dyDescent="0.25">
      <c r="A13" s="37" t="s">
        <v>21</v>
      </c>
      <c r="B13" s="42" t="s">
        <v>38</v>
      </c>
      <c r="C13" s="39" t="s">
        <v>23</v>
      </c>
      <c r="D13" s="8" t="s">
        <v>157</v>
      </c>
      <c r="E13" s="44" t="s">
        <v>20</v>
      </c>
      <c r="F13" s="38">
        <v>11.88</v>
      </c>
      <c r="G13" s="55">
        <v>50</v>
      </c>
      <c r="H13" s="7">
        <f t="shared" si="0"/>
        <v>594</v>
      </c>
      <c r="I13" s="63">
        <v>0</v>
      </c>
      <c r="J13" s="12">
        <f t="shared" si="1"/>
        <v>0</v>
      </c>
      <c r="K13" s="12">
        <f t="shared" si="2"/>
        <v>0</v>
      </c>
      <c r="L13" s="64">
        <v>0</v>
      </c>
      <c r="M13" s="14">
        <f t="shared" si="3"/>
        <v>0</v>
      </c>
    </row>
    <row r="14" spans="1:13" ht="19.2" customHeight="1" x14ac:dyDescent="0.25">
      <c r="A14" s="37" t="s">
        <v>21</v>
      </c>
      <c r="B14" s="42" t="s">
        <v>39</v>
      </c>
      <c r="C14" s="39" t="s">
        <v>23</v>
      </c>
      <c r="D14" s="8" t="s">
        <v>157</v>
      </c>
      <c r="E14" s="44" t="s">
        <v>20</v>
      </c>
      <c r="F14" s="47">
        <v>38.450000000000003</v>
      </c>
      <c r="G14" s="55">
        <v>50</v>
      </c>
      <c r="H14" s="7">
        <f t="shared" si="0"/>
        <v>1922.5000000000002</v>
      </c>
      <c r="I14" s="63">
        <v>0</v>
      </c>
      <c r="J14" s="12">
        <f t="shared" si="1"/>
        <v>0</v>
      </c>
      <c r="K14" s="12">
        <f t="shared" si="2"/>
        <v>0</v>
      </c>
      <c r="L14" s="64">
        <v>0</v>
      </c>
      <c r="M14" s="14">
        <f t="shared" si="3"/>
        <v>0</v>
      </c>
    </row>
    <row r="15" spans="1:13" ht="19.2" customHeight="1" x14ac:dyDescent="0.25">
      <c r="A15" s="37" t="s">
        <v>21</v>
      </c>
      <c r="B15" s="42"/>
      <c r="C15" s="39" t="s">
        <v>54</v>
      </c>
      <c r="D15" s="8" t="s">
        <v>155</v>
      </c>
      <c r="E15" s="44" t="s">
        <v>98</v>
      </c>
      <c r="F15" s="47">
        <v>20.48</v>
      </c>
      <c r="G15" s="55">
        <v>100</v>
      </c>
      <c r="H15" s="7">
        <f t="shared" si="0"/>
        <v>2048</v>
      </c>
      <c r="I15" s="63">
        <v>0</v>
      </c>
      <c r="J15" s="12">
        <f t="shared" si="1"/>
        <v>0</v>
      </c>
      <c r="K15" s="12">
        <f t="shared" si="2"/>
        <v>0</v>
      </c>
      <c r="L15" s="64">
        <v>0</v>
      </c>
      <c r="M15" s="14">
        <f t="shared" si="3"/>
        <v>0</v>
      </c>
    </row>
    <row r="16" spans="1:13" ht="19.2" customHeight="1" x14ac:dyDescent="0.25">
      <c r="A16" s="37" t="s">
        <v>21</v>
      </c>
      <c r="B16" s="42"/>
      <c r="C16" s="39" t="s">
        <v>22</v>
      </c>
      <c r="D16" s="8" t="s">
        <v>24</v>
      </c>
      <c r="E16" s="44" t="s">
        <v>20</v>
      </c>
      <c r="F16" s="47">
        <v>42.23</v>
      </c>
      <c r="G16" s="55">
        <v>50</v>
      </c>
      <c r="H16" s="7">
        <f t="shared" si="0"/>
        <v>2111.5</v>
      </c>
      <c r="I16" s="63">
        <v>0</v>
      </c>
      <c r="J16" s="12">
        <f t="shared" si="1"/>
        <v>0</v>
      </c>
      <c r="K16" s="12">
        <f t="shared" si="2"/>
        <v>0</v>
      </c>
      <c r="L16" s="64">
        <v>0</v>
      </c>
      <c r="M16" s="14">
        <f t="shared" si="3"/>
        <v>0</v>
      </c>
    </row>
    <row r="17" spans="1:13" ht="19.2" customHeight="1" x14ac:dyDescent="0.25">
      <c r="A17" s="37" t="s">
        <v>21</v>
      </c>
      <c r="B17" s="51"/>
      <c r="C17" s="39" t="s">
        <v>19</v>
      </c>
      <c r="D17" s="8" t="s">
        <v>25</v>
      </c>
      <c r="E17" s="44" t="s">
        <v>17</v>
      </c>
      <c r="F17" s="47">
        <v>8.51</v>
      </c>
      <c r="G17" s="55">
        <v>250</v>
      </c>
      <c r="H17" s="7">
        <f t="shared" si="0"/>
        <v>2127.5</v>
      </c>
      <c r="I17" s="63">
        <v>0</v>
      </c>
      <c r="J17" s="12">
        <f t="shared" si="1"/>
        <v>0</v>
      </c>
      <c r="K17" s="12">
        <f t="shared" si="2"/>
        <v>0</v>
      </c>
      <c r="L17" s="64">
        <v>0</v>
      </c>
      <c r="M17" s="14">
        <f t="shared" si="3"/>
        <v>0</v>
      </c>
    </row>
    <row r="18" spans="1:13" ht="19.2" customHeight="1" x14ac:dyDescent="0.25">
      <c r="A18" s="37" t="s">
        <v>21</v>
      </c>
      <c r="B18" s="51"/>
      <c r="C18" s="39" t="s">
        <v>94</v>
      </c>
      <c r="D18" s="8" t="s">
        <v>25</v>
      </c>
      <c r="E18" s="44" t="s">
        <v>17</v>
      </c>
      <c r="F18" s="47">
        <v>5.79</v>
      </c>
      <c r="G18" s="55">
        <v>250</v>
      </c>
      <c r="H18" s="7">
        <f t="shared" si="0"/>
        <v>1447.5</v>
      </c>
      <c r="I18" s="63">
        <v>0</v>
      </c>
      <c r="J18" s="12">
        <f t="shared" si="1"/>
        <v>0</v>
      </c>
      <c r="K18" s="12">
        <f t="shared" si="2"/>
        <v>0</v>
      </c>
      <c r="L18" s="64">
        <v>0</v>
      </c>
      <c r="M18" s="14">
        <f t="shared" si="3"/>
        <v>0</v>
      </c>
    </row>
    <row r="19" spans="1:13" ht="19.2" customHeight="1" x14ac:dyDescent="0.25">
      <c r="A19" s="37" t="s">
        <v>21</v>
      </c>
      <c r="B19" s="51"/>
      <c r="C19" s="39" t="s">
        <v>18</v>
      </c>
      <c r="D19" s="8" t="s">
        <v>25</v>
      </c>
      <c r="E19" s="44" t="s">
        <v>17</v>
      </c>
      <c r="F19" s="47">
        <v>7.97</v>
      </c>
      <c r="G19" s="55">
        <v>250</v>
      </c>
      <c r="H19" s="7">
        <f t="shared" si="0"/>
        <v>1992.5</v>
      </c>
      <c r="I19" s="63">
        <v>0</v>
      </c>
      <c r="J19" s="12">
        <f t="shared" si="1"/>
        <v>0</v>
      </c>
      <c r="K19" s="12">
        <f t="shared" si="2"/>
        <v>0</v>
      </c>
      <c r="L19" s="64">
        <v>0</v>
      </c>
      <c r="M19" s="14">
        <f t="shared" si="3"/>
        <v>0</v>
      </c>
    </row>
    <row r="20" spans="1:13" ht="19.2" customHeight="1" x14ac:dyDescent="0.25">
      <c r="A20" s="37" t="s">
        <v>21</v>
      </c>
      <c r="B20" s="51"/>
      <c r="C20" s="39" t="s">
        <v>95</v>
      </c>
      <c r="D20" s="8" t="s">
        <v>24</v>
      </c>
      <c r="E20" s="44" t="s">
        <v>167</v>
      </c>
      <c r="F20" s="47">
        <v>2.99</v>
      </c>
      <c r="G20" s="55">
        <v>250</v>
      </c>
      <c r="H20" s="7">
        <f t="shared" si="0"/>
        <v>747.5</v>
      </c>
      <c r="I20" s="63">
        <v>0</v>
      </c>
      <c r="J20" s="12">
        <f t="shared" si="1"/>
        <v>0</v>
      </c>
      <c r="K20" s="12">
        <f t="shared" si="2"/>
        <v>0</v>
      </c>
      <c r="L20" s="64">
        <v>0</v>
      </c>
      <c r="M20" s="14">
        <f t="shared" si="3"/>
        <v>0</v>
      </c>
    </row>
    <row r="21" spans="1:13" ht="19.2" customHeight="1" x14ac:dyDescent="0.25">
      <c r="A21" s="37" t="s">
        <v>21</v>
      </c>
      <c r="B21" s="51" t="s">
        <v>96</v>
      </c>
      <c r="C21" s="39" t="s">
        <v>23</v>
      </c>
      <c r="D21" s="8" t="s">
        <v>157</v>
      </c>
      <c r="E21" s="44" t="s">
        <v>20</v>
      </c>
      <c r="F21" s="47">
        <v>101.03</v>
      </c>
      <c r="G21" s="55">
        <v>50</v>
      </c>
      <c r="H21" s="7">
        <f t="shared" si="0"/>
        <v>5051.5</v>
      </c>
      <c r="I21" s="63">
        <v>0</v>
      </c>
      <c r="J21" s="12">
        <f t="shared" si="1"/>
        <v>0</v>
      </c>
      <c r="K21" s="12">
        <f t="shared" si="2"/>
        <v>0</v>
      </c>
      <c r="L21" s="64">
        <v>0</v>
      </c>
      <c r="M21" s="14">
        <f t="shared" si="3"/>
        <v>0</v>
      </c>
    </row>
    <row r="22" spans="1:13" ht="19.2" customHeight="1" x14ac:dyDescent="0.25">
      <c r="A22" s="37" t="s">
        <v>21</v>
      </c>
      <c r="B22" s="51" t="s">
        <v>40</v>
      </c>
      <c r="C22" s="39" t="s">
        <v>23</v>
      </c>
      <c r="D22" s="8" t="s">
        <v>157</v>
      </c>
      <c r="E22" s="44" t="s">
        <v>20</v>
      </c>
      <c r="F22" s="47">
        <v>11.86</v>
      </c>
      <c r="G22" s="55">
        <v>50</v>
      </c>
      <c r="H22" s="52">
        <f t="shared" si="0"/>
        <v>593</v>
      </c>
      <c r="I22" s="63">
        <v>0</v>
      </c>
      <c r="J22" s="12">
        <f t="shared" si="1"/>
        <v>0</v>
      </c>
      <c r="K22" s="12">
        <f t="shared" si="2"/>
        <v>0</v>
      </c>
      <c r="L22" s="64">
        <v>0</v>
      </c>
      <c r="M22" s="14">
        <f t="shared" si="3"/>
        <v>0</v>
      </c>
    </row>
    <row r="23" spans="1:13" ht="19.2" customHeight="1" x14ac:dyDescent="0.25">
      <c r="A23" s="37" t="s">
        <v>21</v>
      </c>
      <c r="B23" s="51" t="s">
        <v>97</v>
      </c>
      <c r="C23" s="39" t="s">
        <v>23</v>
      </c>
      <c r="D23" s="8" t="s">
        <v>157</v>
      </c>
      <c r="E23" s="44" t="s">
        <v>20</v>
      </c>
      <c r="F23" s="47">
        <v>12.52</v>
      </c>
      <c r="G23" s="55">
        <v>50</v>
      </c>
      <c r="H23" s="7">
        <f t="shared" si="0"/>
        <v>626</v>
      </c>
      <c r="I23" s="63">
        <v>0</v>
      </c>
      <c r="J23" s="12">
        <f t="shared" si="1"/>
        <v>0</v>
      </c>
      <c r="K23" s="12">
        <f t="shared" si="2"/>
        <v>0</v>
      </c>
      <c r="L23" s="64">
        <v>0</v>
      </c>
      <c r="M23" s="14">
        <f t="shared" si="3"/>
        <v>0</v>
      </c>
    </row>
    <row r="24" spans="1:13" ht="19.2" customHeight="1" x14ac:dyDescent="0.25">
      <c r="A24" s="37" t="s">
        <v>21</v>
      </c>
      <c r="B24" s="51" t="s">
        <v>73</v>
      </c>
      <c r="C24" s="39" t="s">
        <v>23</v>
      </c>
      <c r="D24" s="8" t="s">
        <v>157</v>
      </c>
      <c r="E24" s="44" t="s">
        <v>20</v>
      </c>
      <c r="F24" s="47">
        <v>17.600000000000001</v>
      </c>
      <c r="G24" s="55">
        <v>50</v>
      </c>
      <c r="H24" s="7">
        <f t="shared" si="0"/>
        <v>880.00000000000011</v>
      </c>
      <c r="I24" s="63">
        <v>0</v>
      </c>
      <c r="J24" s="12">
        <f t="shared" si="1"/>
        <v>0</v>
      </c>
      <c r="K24" s="12">
        <f t="shared" si="2"/>
        <v>0</v>
      </c>
      <c r="L24" s="64">
        <v>0</v>
      </c>
      <c r="M24" s="14">
        <f t="shared" si="3"/>
        <v>0</v>
      </c>
    </row>
    <row r="25" spans="1:13" ht="19.2" customHeight="1" x14ac:dyDescent="0.25">
      <c r="A25" s="37" t="s">
        <v>21</v>
      </c>
      <c r="B25" s="51" t="s">
        <v>27</v>
      </c>
      <c r="C25" s="39" t="s">
        <v>23</v>
      </c>
      <c r="D25" s="8" t="s">
        <v>157</v>
      </c>
      <c r="E25" s="44" t="s">
        <v>20</v>
      </c>
      <c r="F25" s="47">
        <v>19.27</v>
      </c>
      <c r="G25" s="55">
        <v>50</v>
      </c>
      <c r="H25" s="7">
        <f t="shared" si="0"/>
        <v>963.5</v>
      </c>
      <c r="I25" s="63">
        <v>0</v>
      </c>
      <c r="J25" s="12">
        <f t="shared" si="1"/>
        <v>0</v>
      </c>
      <c r="K25" s="12">
        <f t="shared" si="2"/>
        <v>0</v>
      </c>
      <c r="L25" s="64">
        <v>0</v>
      </c>
      <c r="M25" s="14">
        <f t="shared" si="3"/>
        <v>0</v>
      </c>
    </row>
    <row r="26" spans="1:13" ht="19.2" customHeight="1" x14ac:dyDescent="0.25">
      <c r="A26" s="37" t="s">
        <v>21</v>
      </c>
      <c r="B26" s="51" t="s">
        <v>28</v>
      </c>
      <c r="C26" s="39" t="s">
        <v>23</v>
      </c>
      <c r="D26" s="8" t="s">
        <v>157</v>
      </c>
      <c r="E26" s="44" t="s">
        <v>20</v>
      </c>
      <c r="F26" s="47">
        <v>23.6</v>
      </c>
      <c r="G26" s="55">
        <v>50</v>
      </c>
      <c r="H26" s="7">
        <f t="shared" si="0"/>
        <v>1180</v>
      </c>
      <c r="I26" s="63">
        <v>0</v>
      </c>
      <c r="J26" s="12">
        <f t="shared" si="1"/>
        <v>0</v>
      </c>
      <c r="K26" s="12">
        <f t="shared" si="2"/>
        <v>0</v>
      </c>
      <c r="L26" s="64">
        <v>0</v>
      </c>
      <c r="M26" s="14">
        <f t="shared" si="3"/>
        <v>0</v>
      </c>
    </row>
    <row r="27" spans="1:13" ht="19.2" customHeight="1" x14ac:dyDescent="0.25">
      <c r="A27" s="37" t="s">
        <v>26</v>
      </c>
      <c r="B27" s="51">
        <v>101</v>
      </c>
      <c r="C27" s="39" t="s">
        <v>51</v>
      </c>
      <c r="D27" s="8" t="s">
        <v>157</v>
      </c>
      <c r="E27" s="44" t="s">
        <v>20</v>
      </c>
      <c r="F27" s="47">
        <v>12.06</v>
      </c>
      <c r="G27" s="55">
        <v>4</v>
      </c>
      <c r="H27" s="7">
        <f t="shared" si="0"/>
        <v>48.24</v>
      </c>
      <c r="I27" s="63">
        <v>0</v>
      </c>
      <c r="J27" s="12">
        <f t="shared" si="1"/>
        <v>0</v>
      </c>
      <c r="K27" s="12">
        <f t="shared" si="2"/>
        <v>0</v>
      </c>
      <c r="L27" s="64">
        <v>0</v>
      </c>
      <c r="M27" s="14">
        <f t="shared" si="3"/>
        <v>0</v>
      </c>
    </row>
    <row r="28" spans="1:13" ht="19.2" customHeight="1" x14ac:dyDescent="0.25">
      <c r="A28" s="37" t="s">
        <v>26</v>
      </c>
      <c r="B28" s="53">
        <v>102</v>
      </c>
      <c r="C28" s="48" t="s">
        <v>23</v>
      </c>
      <c r="D28" s="8" t="s">
        <v>157</v>
      </c>
      <c r="E28" s="45" t="s">
        <v>20</v>
      </c>
      <c r="F28" s="54">
        <v>12.06</v>
      </c>
      <c r="G28" s="55">
        <v>50</v>
      </c>
      <c r="H28" s="7">
        <f t="shared" si="0"/>
        <v>603</v>
      </c>
      <c r="I28" s="63">
        <v>0</v>
      </c>
      <c r="J28" s="12">
        <f t="shared" si="1"/>
        <v>0</v>
      </c>
      <c r="K28" s="12">
        <f t="shared" si="2"/>
        <v>0</v>
      </c>
      <c r="L28" s="64">
        <v>0</v>
      </c>
      <c r="M28" s="14">
        <f t="shared" si="3"/>
        <v>0</v>
      </c>
    </row>
    <row r="29" spans="1:13" ht="19.2" customHeight="1" x14ac:dyDescent="0.25">
      <c r="A29" s="37" t="s">
        <v>26</v>
      </c>
      <c r="B29" s="42">
        <v>104</v>
      </c>
      <c r="C29" s="39" t="s">
        <v>23</v>
      </c>
      <c r="D29" s="8" t="s">
        <v>157</v>
      </c>
      <c r="E29" s="44" t="s">
        <v>20</v>
      </c>
      <c r="F29" s="47">
        <v>99.42</v>
      </c>
      <c r="G29" s="55">
        <v>50</v>
      </c>
      <c r="H29" s="7">
        <f t="shared" si="0"/>
        <v>4971</v>
      </c>
      <c r="I29" s="63">
        <v>0</v>
      </c>
      <c r="J29" s="12">
        <f t="shared" si="1"/>
        <v>0</v>
      </c>
      <c r="K29" s="12">
        <f t="shared" si="2"/>
        <v>0</v>
      </c>
      <c r="L29" s="64">
        <v>0</v>
      </c>
      <c r="M29" s="14">
        <f t="shared" si="3"/>
        <v>0</v>
      </c>
    </row>
    <row r="30" spans="1:13" ht="19.2" customHeight="1" x14ac:dyDescent="0.25">
      <c r="A30" s="37" t="s">
        <v>26</v>
      </c>
      <c r="B30" s="42">
        <v>106</v>
      </c>
      <c r="C30" s="39" t="s">
        <v>23</v>
      </c>
      <c r="D30" s="8" t="s">
        <v>157</v>
      </c>
      <c r="E30" s="44" t="s">
        <v>20</v>
      </c>
      <c r="F30" s="47">
        <v>16.96</v>
      </c>
      <c r="G30" s="55">
        <v>50</v>
      </c>
      <c r="H30" s="7">
        <f t="shared" si="0"/>
        <v>848</v>
      </c>
      <c r="I30" s="63">
        <v>0</v>
      </c>
      <c r="J30" s="12">
        <f t="shared" si="1"/>
        <v>0</v>
      </c>
      <c r="K30" s="12">
        <f t="shared" si="2"/>
        <v>0</v>
      </c>
      <c r="L30" s="64">
        <v>0</v>
      </c>
      <c r="M30" s="14">
        <f t="shared" si="3"/>
        <v>0</v>
      </c>
    </row>
    <row r="31" spans="1:13" ht="19.2" customHeight="1" x14ac:dyDescent="0.25">
      <c r="A31" s="37" t="s">
        <v>26</v>
      </c>
      <c r="B31" s="42">
        <v>108</v>
      </c>
      <c r="C31" s="39" t="s">
        <v>23</v>
      </c>
      <c r="D31" s="8" t="s">
        <v>157</v>
      </c>
      <c r="E31" s="44" t="s">
        <v>20</v>
      </c>
      <c r="F31" s="47">
        <v>10.92</v>
      </c>
      <c r="G31" s="55">
        <v>50</v>
      </c>
      <c r="H31" s="7">
        <f t="shared" si="0"/>
        <v>546</v>
      </c>
      <c r="I31" s="63">
        <v>0</v>
      </c>
      <c r="J31" s="12">
        <f t="shared" si="1"/>
        <v>0</v>
      </c>
      <c r="K31" s="12">
        <f t="shared" si="2"/>
        <v>0</v>
      </c>
      <c r="L31" s="64">
        <v>0</v>
      </c>
      <c r="M31" s="14">
        <f t="shared" si="3"/>
        <v>0</v>
      </c>
    </row>
    <row r="32" spans="1:13" ht="19.2" customHeight="1" x14ac:dyDescent="0.25">
      <c r="A32" s="37" t="s">
        <v>26</v>
      </c>
      <c r="B32" s="42"/>
      <c r="C32" s="39" t="s">
        <v>60</v>
      </c>
      <c r="D32" s="8" t="s">
        <v>159</v>
      </c>
      <c r="E32" s="44" t="s">
        <v>20</v>
      </c>
      <c r="F32" s="47">
        <v>99.42</v>
      </c>
      <c r="G32" s="55">
        <v>100</v>
      </c>
      <c r="H32" s="7">
        <f t="shared" si="0"/>
        <v>9942</v>
      </c>
      <c r="I32" s="63">
        <v>0</v>
      </c>
      <c r="J32" s="12">
        <f t="shared" si="1"/>
        <v>0</v>
      </c>
      <c r="K32" s="12">
        <f t="shared" si="2"/>
        <v>0</v>
      </c>
      <c r="L32" s="64">
        <v>0</v>
      </c>
      <c r="M32" s="14">
        <f t="shared" si="3"/>
        <v>0</v>
      </c>
    </row>
    <row r="33" spans="1:13" ht="19.2" customHeight="1" x14ac:dyDescent="0.25">
      <c r="A33" s="37" t="s">
        <v>26</v>
      </c>
      <c r="B33" s="42">
        <v>110</v>
      </c>
      <c r="C33" s="39" t="s">
        <v>23</v>
      </c>
      <c r="D33" s="8" t="s">
        <v>157</v>
      </c>
      <c r="E33" s="44" t="s">
        <v>20</v>
      </c>
      <c r="F33" s="47">
        <v>11.52</v>
      </c>
      <c r="G33" s="55">
        <v>50</v>
      </c>
      <c r="H33" s="7">
        <f t="shared" si="0"/>
        <v>576</v>
      </c>
      <c r="I33" s="63">
        <v>0</v>
      </c>
      <c r="J33" s="12">
        <f t="shared" si="1"/>
        <v>0</v>
      </c>
      <c r="K33" s="12">
        <f t="shared" si="2"/>
        <v>0</v>
      </c>
      <c r="L33" s="64">
        <v>0</v>
      </c>
      <c r="M33" s="14">
        <f t="shared" si="3"/>
        <v>0</v>
      </c>
    </row>
    <row r="34" spans="1:13" ht="19.2" customHeight="1" x14ac:dyDescent="0.25">
      <c r="A34" s="37" t="s">
        <v>26</v>
      </c>
      <c r="B34" s="42">
        <v>112</v>
      </c>
      <c r="C34" s="39" t="s">
        <v>23</v>
      </c>
      <c r="D34" s="8" t="s">
        <v>157</v>
      </c>
      <c r="E34" s="44" t="s">
        <v>20</v>
      </c>
      <c r="F34" s="47">
        <v>33.32</v>
      </c>
      <c r="G34" s="55">
        <v>50</v>
      </c>
      <c r="H34" s="7">
        <f t="shared" si="0"/>
        <v>1666</v>
      </c>
      <c r="I34" s="63">
        <v>0</v>
      </c>
      <c r="J34" s="12">
        <f t="shared" si="1"/>
        <v>0</v>
      </c>
      <c r="K34" s="12">
        <f t="shared" si="2"/>
        <v>0</v>
      </c>
      <c r="L34" s="64">
        <v>0</v>
      </c>
      <c r="M34" s="14">
        <f t="shared" si="3"/>
        <v>0</v>
      </c>
    </row>
    <row r="35" spans="1:13" ht="19.2" customHeight="1" x14ac:dyDescent="0.25">
      <c r="A35" s="37" t="s">
        <v>26</v>
      </c>
      <c r="B35" s="42"/>
      <c r="C35" s="39" t="s">
        <v>53</v>
      </c>
      <c r="D35" s="8" t="s">
        <v>43</v>
      </c>
      <c r="E35" s="44" t="s">
        <v>17</v>
      </c>
      <c r="F35" s="47">
        <v>3.64</v>
      </c>
      <c r="G35" s="55">
        <v>250</v>
      </c>
      <c r="H35" s="7">
        <f t="shared" si="0"/>
        <v>910</v>
      </c>
      <c r="I35" s="63">
        <v>0</v>
      </c>
      <c r="J35" s="12">
        <f t="shared" si="1"/>
        <v>0</v>
      </c>
      <c r="K35" s="12">
        <f t="shared" si="2"/>
        <v>0</v>
      </c>
      <c r="L35" s="64">
        <v>0</v>
      </c>
      <c r="M35" s="14">
        <f t="shared" si="3"/>
        <v>0</v>
      </c>
    </row>
    <row r="36" spans="1:13" ht="19.2" customHeight="1" x14ac:dyDescent="0.25">
      <c r="A36" s="37" t="s">
        <v>26</v>
      </c>
      <c r="B36" s="42"/>
      <c r="C36" s="39" t="s">
        <v>22</v>
      </c>
      <c r="D36" s="8" t="s">
        <v>24</v>
      </c>
      <c r="E36" s="44" t="s">
        <v>17</v>
      </c>
      <c r="F36" s="47">
        <v>3.59</v>
      </c>
      <c r="G36" s="55">
        <v>100</v>
      </c>
      <c r="H36" s="7">
        <f t="shared" si="0"/>
        <v>359</v>
      </c>
      <c r="I36" s="63">
        <v>0</v>
      </c>
      <c r="J36" s="12">
        <f t="shared" si="1"/>
        <v>0</v>
      </c>
      <c r="K36" s="12">
        <f t="shared" si="2"/>
        <v>0</v>
      </c>
      <c r="L36" s="64">
        <v>0</v>
      </c>
      <c r="M36" s="14">
        <f t="shared" si="3"/>
        <v>0</v>
      </c>
    </row>
    <row r="37" spans="1:13" ht="19.2" customHeight="1" x14ac:dyDescent="0.25">
      <c r="A37" s="37" t="s">
        <v>26</v>
      </c>
      <c r="B37" s="42"/>
      <c r="C37" s="39" t="s">
        <v>18</v>
      </c>
      <c r="D37" s="8" t="s">
        <v>25</v>
      </c>
      <c r="E37" s="44" t="s">
        <v>17</v>
      </c>
      <c r="F37" s="47">
        <v>8.27</v>
      </c>
      <c r="G37" s="55">
        <v>250</v>
      </c>
      <c r="H37" s="7">
        <f t="shared" si="0"/>
        <v>2067.5</v>
      </c>
      <c r="I37" s="63">
        <v>0</v>
      </c>
      <c r="J37" s="12">
        <f t="shared" si="1"/>
        <v>0</v>
      </c>
      <c r="K37" s="12">
        <f t="shared" si="2"/>
        <v>0</v>
      </c>
      <c r="L37" s="64">
        <v>0</v>
      </c>
      <c r="M37" s="14">
        <f t="shared" si="3"/>
        <v>0</v>
      </c>
    </row>
    <row r="38" spans="1:13" ht="19.2" customHeight="1" x14ac:dyDescent="0.25">
      <c r="A38" s="37" t="s">
        <v>26</v>
      </c>
      <c r="B38" s="42"/>
      <c r="C38" s="39" t="s">
        <v>19</v>
      </c>
      <c r="D38" s="8" t="s">
        <v>25</v>
      </c>
      <c r="E38" s="44" t="s">
        <v>17</v>
      </c>
      <c r="F38" s="47">
        <v>9.82</v>
      </c>
      <c r="G38" s="55">
        <v>250</v>
      </c>
      <c r="H38" s="7">
        <f t="shared" si="0"/>
        <v>2455</v>
      </c>
      <c r="I38" s="63">
        <v>0</v>
      </c>
      <c r="J38" s="12">
        <f t="shared" si="1"/>
        <v>0</v>
      </c>
      <c r="K38" s="12">
        <f t="shared" si="2"/>
        <v>0</v>
      </c>
      <c r="L38" s="64">
        <v>0</v>
      </c>
      <c r="M38" s="14">
        <f t="shared" si="3"/>
        <v>0</v>
      </c>
    </row>
    <row r="39" spans="1:13" ht="19.2" customHeight="1" x14ac:dyDescent="0.25">
      <c r="A39" s="37" t="s">
        <v>26</v>
      </c>
      <c r="B39" s="42"/>
      <c r="C39" s="39" t="s">
        <v>54</v>
      </c>
      <c r="D39" s="8" t="s">
        <v>155</v>
      </c>
      <c r="E39" s="44" t="s">
        <v>98</v>
      </c>
      <c r="F39" s="47">
        <v>18.940000000000001</v>
      </c>
      <c r="G39" s="55">
        <v>100</v>
      </c>
      <c r="H39" s="7">
        <f t="shared" si="0"/>
        <v>1894.0000000000002</v>
      </c>
      <c r="I39" s="63">
        <v>0</v>
      </c>
      <c r="J39" s="12">
        <f t="shared" si="1"/>
        <v>0</v>
      </c>
      <c r="K39" s="12">
        <f t="shared" si="2"/>
        <v>0</v>
      </c>
      <c r="L39" s="64">
        <v>0</v>
      </c>
      <c r="M39" s="14">
        <f t="shared" si="3"/>
        <v>0</v>
      </c>
    </row>
    <row r="40" spans="1:13" ht="19.2" customHeight="1" x14ac:dyDescent="0.25">
      <c r="A40" s="1"/>
      <c r="B40" s="2"/>
      <c r="C40" s="3"/>
      <c r="D40" s="4"/>
      <c r="E40" s="4"/>
      <c r="F40" s="12"/>
      <c r="G40" s="7"/>
      <c r="H40" s="7"/>
      <c r="I40" s="49"/>
      <c r="J40" s="12"/>
      <c r="K40" s="12"/>
      <c r="L40" s="50"/>
      <c r="M40" s="15"/>
    </row>
    <row r="41" spans="1:13" ht="19.2" customHeight="1" x14ac:dyDescent="0.25">
      <c r="A41" s="16"/>
      <c r="B41" s="16"/>
      <c r="C41" s="16"/>
      <c r="D41" s="17"/>
      <c r="E41" s="18"/>
      <c r="F41" s="19">
        <f>SUM(F2:F40)</f>
        <v>1120.3299999999997</v>
      </c>
      <c r="G41" s="11"/>
      <c r="H41" s="19"/>
      <c r="I41" s="20"/>
      <c r="J41" s="19">
        <f>SUM(J2:J40)</f>
        <v>0</v>
      </c>
      <c r="K41" s="21"/>
      <c r="L41" s="11"/>
      <c r="M41" s="22">
        <f>SUM(M2:M40)</f>
        <v>0</v>
      </c>
    </row>
  </sheetData>
  <sheetProtection algorithmName="SHA-512" hashValue="t8BB4LBMnJ/7DH/07kAIu7Wf5fT2b+WgARYbIrNik9mS7ddprLE5hDt1Kd3po7b0axyb+dri8lx7u0VdR1ckBA==" saltValue="nosNeJB3sOShu80D7S86SQ==" spinCount="100000" sheet="1" objects="1" scenario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Y32"/>
  <sheetViews>
    <sheetView workbookViewId="0">
      <pane ySplit="1" topLeftCell="A2" activePane="bottomLeft" state="frozen"/>
      <selection activeCell="B2" sqref="B2"/>
      <selection pane="bottomLeft" activeCell="O12" sqref="O12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  <c r="N1" s="29">
        <f t="shared" ref="N1:X1" si="0">SUM(N2:N110)</f>
        <v>0</v>
      </c>
      <c r="O1" s="29">
        <f t="shared" si="0"/>
        <v>0</v>
      </c>
      <c r="P1" s="29">
        <f t="shared" si="0"/>
        <v>2418.75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0</v>
      </c>
      <c r="U1" s="29">
        <f t="shared" si="0"/>
        <v>9642.5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19.2" customHeight="1" x14ac:dyDescent="0.25">
      <c r="A2" s="37" t="s">
        <v>21</v>
      </c>
      <c r="B2" s="41"/>
      <c r="C2" s="40" t="s">
        <v>107</v>
      </c>
      <c r="D2" s="8" t="s">
        <v>41</v>
      </c>
      <c r="E2" s="65" t="s">
        <v>17</v>
      </c>
      <c r="F2" s="38">
        <v>25.61</v>
      </c>
      <c r="G2" s="55">
        <v>50</v>
      </c>
      <c r="H2" s="7">
        <f t="shared" ref="H2:H11" si="1">F2*G2</f>
        <v>1280.5</v>
      </c>
      <c r="I2" s="63">
        <v>0</v>
      </c>
      <c r="J2" s="12">
        <f t="shared" ref="J2:J11" si="2">IF((I2&lt;&gt;0),ROUND((H2/I2),2),0)</f>
        <v>0</v>
      </c>
      <c r="K2" s="12">
        <f t="shared" ref="K2:K11" si="3">IF((G2&lt;&gt;0),ROUND((J2/G2),2),0)</f>
        <v>0</v>
      </c>
      <c r="L2" s="64">
        <v>0</v>
      </c>
      <c r="M2" s="14">
        <f t="shared" ref="M2:M11" si="4">ROUND((J2*L2),2)</f>
        <v>0</v>
      </c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19.2" customHeight="1" x14ac:dyDescent="0.25">
      <c r="A3" s="37" t="s">
        <v>21</v>
      </c>
      <c r="B3" s="41"/>
      <c r="C3" s="39" t="s">
        <v>99</v>
      </c>
      <c r="D3" s="8" t="s">
        <v>113</v>
      </c>
      <c r="E3" s="65" t="s">
        <v>17</v>
      </c>
      <c r="F3" s="38">
        <v>20.399999999999999</v>
      </c>
      <c r="G3" s="55">
        <v>250</v>
      </c>
      <c r="H3" s="7">
        <f t="shared" si="1"/>
        <v>5100</v>
      </c>
      <c r="I3" s="63">
        <v>0</v>
      </c>
      <c r="J3" s="12">
        <f t="shared" si="2"/>
        <v>0</v>
      </c>
      <c r="K3" s="12">
        <f t="shared" si="3"/>
        <v>0</v>
      </c>
      <c r="L3" s="64">
        <v>0</v>
      </c>
      <c r="M3" s="14">
        <f t="shared" si="4"/>
        <v>0</v>
      </c>
      <c r="N3" s="30" t="str">
        <f t="shared" ref="N3:N11" si="5">IF(($D3="D"),$F3*$G3,"")</f>
        <v/>
      </c>
      <c r="O3" s="30" t="str">
        <f t="shared" ref="O3:O11" si="6">IF(($D3="E"),$F3*$G3,"")</f>
        <v/>
      </c>
      <c r="P3" s="30" t="str">
        <f t="shared" ref="P3:P11" si="7">IF(($D3="F"),$F3*$G3,"")</f>
        <v/>
      </c>
      <c r="Q3" s="30" t="str">
        <f t="shared" ref="Q3:Q11" si="8">IF(($D3="G"),$F3*$G3,"")</f>
        <v/>
      </c>
      <c r="R3" s="30" t="str">
        <f t="shared" ref="R3:R11" si="9">IF(($D3="H"),$F3*$G3,"")</f>
        <v/>
      </c>
      <c r="S3" s="30" t="str">
        <f t="shared" ref="S3:S11" si="10">IF(($D3="I"),$F3*$G3,"")</f>
        <v/>
      </c>
      <c r="T3" s="30" t="str">
        <f t="shared" ref="T3:T11" si="11">IF(($D3="K"),$F3*$G3,"")</f>
        <v/>
      </c>
      <c r="U3" s="30">
        <f t="shared" ref="U3:U11" si="12">IF(($D3="U"),$F3*$G3,"")</f>
        <v>5100</v>
      </c>
      <c r="V3" s="30" t="str">
        <f t="shared" ref="V3:V11" si="13">IF(($D3="SPH"),$F3*$G3,"")</f>
        <v/>
      </c>
      <c r="W3" s="30" t="str">
        <f t="shared" ref="W3:W11" si="14">IF(($D3="TH"),$F3*$G3,"")</f>
        <v/>
      </c>
      <c r="X3" s="30" t="str">
        <f t="shared" ref="X3:X11" si="15">IF(($D3="Z"),$F3*$G3,"")</f>
        <v/>
      </c>
    </row>
    <row r="4" spans="1:25" ht="19.2" customHeight="1" x14ac:dyDescent="0.25">
      <c r="A4" s="37" t="s">
        <v>21</v>
      </c>
      <c r="B4" s="41"/>
      <c r="C4" s="39" t="s">
        <v>22</v>
      </c>
      <c r="D4" s="8" t="s">
        <v>24</v>
      </c>
      <c r="E4" s="65" t="s">
        <v>17</v>
      </c>
      <c r="F4" s="38">
        <v>26.28</v>
      </c>
      <c r="G4" s="55">
        <v>250</v>
      </c>
      <c r="H4" s="7">
        <f t="shared" si="1"/>
        <v>6570</v>
      </c>
      <c r="I4" s="63">
        <v>0</v>
      </c>
      <c r="J4" s="12">
        <f t="shared" si="2"/>
        <v>0</v>
      </c>
      <c r="K4" s="12">
        <f t="shared" si="3"/>
        <v>0</v>
      </c>
      <c r="L4" s="64">
        <v>0</v>
      </c>
      <c r="M4" s="14">
        <f t="shared" si="4"/>
        <v>0</v>
      </c>
      <c r="N4" s="30" t="str">
        <f t="shared" si="5"/>
        <v/>
      </c>
      <c r="O4" s="30" t="str">
        <f t="shared" si="6"/>
        <v/>
      </c>
      <c r="P4" s="30" t="str">
        <f t="shared" si="7"/>
        <v/>
      </c>
      <c r="Q4" s="30" t="str">
        <f t="shared" si="8"/>
        <v/>
      </c>
      <c r="R4" s="30" t="str">
        <f t="shared" si="9"/>
        <v/>
      </c>
      <c r="S4" s="30" t="str">
        <f t="shared" si="10"/>
        <v/>
      </c>
      <c r="T4" s="30" t="str">
        <f t="shared" si="11"/>
        <v/>
      </c>
      <c r="U4" s="30" t="str">
        <f t="shared" si="12"/>
        <v/>
      </c>
      <c r="V4" s="30" t="str">
        <f t="shared" si="13"/>
        <v/>
      </c>
      <c r="W4" s="30" t="str">
        <f t="shared" si="14"/>
        <v/>
      </c>
      <c r="X4" s="30" t="str">
        <f t="shared" si="15"/>
        <v/>
      </c>
    </row>
    <row r="5" spans="1:25" ht="19.2" customHeight="1" x14ac:dyDescent="0.25">
      <c r="A5" s="37" t="s">
        <v>21</v>
      </c>
      <c r="B5" s="41"/>
      <c r="C5" s="39" t="s">
        <v>100</v>
      </c>
      <c r="D5" s="8" t="s">
        <v>113</v>
      </c>
      <c r="E5" s="65" t="s">
        <v>17</v>
      </c>
      <c r="F5" s="38">
        <v>18.170000000000002</v>
      </c>
      <c r="G5" s="55">
        <v>250</v>
      </c>
      <c r="H5" s="7">
        <f t="shared" si="1"/>
        <v>4542.5</v>
      </c>
      <c r="I5" s="63">
        <v>0</v>
      </c>
      <c r="J5" s="12">
        <f t="shared" si="2"/>
        <v>0</v>
      </c>
      <c r="K5" s="12">
        <f t="shared" si="3"/>
        <v>0</v>
      </c>
      <c r="L5" s="64">
        <v>0</v>
      </c>
      <c r="M5" s="14">
        <f t="shared" si="4"/>
        <v>0</v>
      </c>
      <c r="N5" s="30" t="str">
        <f t="shared" si="5"/>
        <v/>
      </c>
      <c r="O5" s="30" t="str">
        <f t="shared" si="6"/>
        <v/>
      </c>
      <c r="P5" s="30" t="str">
        <f t="shared" si="7"/>
        <v/>
      </c>
      <c r="Q5" s="30" t="str">
        <f t="shared" si="8"/>
        <v/>
      </c>
      <c r="R5" s="30" t="str">
        <f t="shared" si="9"/>
        <v/>
      </c>
      <c r="S5" s="30" t="str">
        <f t="shared" si="10"/>
        <v/>
      </c>
      <c r="T5" s="30" t="str">
        <f t="shared" si="11"/>
        <v/>
      </c>
      <c r="U5" s="30">
        <f t="shared" si="12"/>
        <v>4542.5</v>
      </c>
      <c r="V5" s="30" t="str">
        <f t="shared" si="13"/>
        <v/>
      </c>
      <c r="W5" s="30" t="str">
        <f t="shared" si="14"/>
        <v/>
      </c>
      <c r="X5" s="30" t="str">
        <f t="shared" si="15"/>
        <v/>
      </c>
    </row>
    <row r="6" spans="1:25" ht="19.2" customHeight="1" x14ac:dyDescent="0.25">
      <c r="A6" s="37" t="s">
        <v>21</v>
      </c>
      <c r="B6" s="41"/>
      <c r="C6" s="39" t="s">
        <v>108</v>
      </c>
      <c r="D6" s="8" t="s">
        <v>25</v>
      </c>
      <c r="E6" s="65" t="s">
        <v>17</v>
      </c>
      <c r="F6" s="38">
        <v>7.54</v>
      </c>
      <c r="G6" s="55">
        <v>250</v>
      </c>
      <c r="H6" s="7">
        <f t="shared" si="1"/>
        <v>1885</v>
      </c>
      <c r="I6" s="63">
        <v>0</v>
      </c>
      <c r="J6" s="12">
        <f t="shared" si="2"/>
        <v>0</v>
      </c>
      <c r="K6" s="12">
        <f t="shared" si="3"/>
        <v>0</v>
      </c>
      <c r="L6" s="64">
        <v>0</v>
      </c>
      <c r="M6" s="14">
        <f t="shared" si="4"/>
        <v>0</v>
      </c>
      <c r="N6" s="30" t="str">
        <f t="shared" si="5"/>
        <v/>
      </c>
      <c r="O6" s="30" t="str">
        <f t="shared" si="6"/>
        <v/>
      </c>
      <c r="P6" s="30" t="str">
        <f t="shared" si="7"/>
        <v/>
      </c>
      <c r="Q6" s="30" t="str">
        <f t="shared" si="8"/>
        <v/>
      </c>
      <c r="R6" s="30" t="str">
        <f t="shared" si="9"/>
        <v/>
      </c>
      <c r="S6" s="30" t="str">
        <f t="shared" si="10"/>
        <v/>
      </c>
      <c r="T6" s="30" t="str">
        <f t="shared" si="11"/>
        <v/>
      </c>
      <c r="U6" s="30" t="str">
        <f t="shared" si="12"/>
        <v/>
      </c>
      <c r="V6" s="30" t="str">
        <f t="shared" si="13"/>
        <v/>
      </c>
      <c r="W6" s="30" t="str">
        <f t="shared" si="14"/>
        <v/>
      </c>
      <c r="X6" s="30" t="str">
        <f t="shared" si="15"/>
        <v/>
      </c>
    </row>
    <row r="7" spans="1:25" ht="19.2" customHeight="1" x14ac:dyDescent="0.25">
      <c r="A7" s="37" t="s">
        <v>21</v>
      </c>
      <c r="B7" s="42"/>
      <c r="C7" s="39" t="s">
        <v>19</v>
      </c>
      <c r="D7" s="8" t="s">
        <v>25</v>
      </c>
      <c r="E7" s="65" t="s">
        <v>17</v>
      </c>
      <c r="F7" s="38">
        <v>7.55</v>
      </c>
      <c r="G7" s="55">
        <v>250</v>
      </c>
      <c r="H7" s="7">
        <f t="shared" si="1"/>
        <v>1887.5</v>
      </c>
      <c r="I7" s="63">
        <v>0</v>
      </c>
      <c r="J7" s="12">
        <f t="shared" si="2"/>
        <v>0</v>
      </c>
      <c r="K7" s="12">
        <f t="shared" si="3"/>
        <v>0</v>
      </c>
      <c r="L7" s="64">
        <v>0</v>
      </c>
      <c r="M7" s="14">
        <f t="shared" si="4"/>
        <v>0</v>
      </c>
      <c r="N7" s="30" t="str">
        <f t="shared" si="5"/>
        <v/>
      </c>
      <c r="O7" s="30" t="str">
        <f t="shared" si="6"/>
        <v/>
      </c>
      <c r="P7" s="30" t="str">
        <f t="shared" si="7"/>
        <v/>
      </c>
      <c r="Q7" s="30" t="str">
        <f t="shared" si="8"/>
        <v/>
      </c>
      <c r="R7" s="30" t="str">
        <f t="shared" si="9"/>
        <v/>
      </c>
      <c r="S7" s="30" t="str">
        <f t="shared" si="10"/>
        <v/>
      </c>
      <c r="T7" s="30" t="str">
        <f t="shared" si="11"/>
        <v/>
      </c>
      <c r="U7" s="30" t="str">
        <f t="shared" si="12"/>
        <v/>
      </c>
      <c r="V7" s="30" t="str">
        <f t="shared" si="13"/>
        <v/>
      </c>
      <c r="W7" s="30" t="str">
        <f t="shared" si="14"/>
        <v/>
      </c>
      <c r="X7" s="30" t="str">
        <f t="shared" si="15"/>
        <v/>
      </c>
    </row>
    <row r="8" spans="1:25" ht="19.2" customHeight="1" x14ac:dyDescent="0.25">
      <c r="A8" s="37" t="s">
        <v>21</v>
      </c>
      <c r="B8" s="42"/>
      <c r="C8" s="39" t="s">
        <v>109</v>
      </c>
      <c r="D8" s="8" t="s">
        <v>24</v>
      </c>
      <c r="E8" s="65" t="s">
        <v>17</v>
      </c>
      <c r="F8" s="38">
        <v>14.72</v>
      </c>
      <c r="G8" s="55">
        <v>250</v>
      </c>
      <c r="H8" s="7">
        <f t="shared" si="1"/>
        <v>3680</v>
      </c>
      <c r="I8" s="63">
        <v>0</v>
      </c>
      <c r="J8" s="12">
        <f t="shared" si="2"/>
        <v>0</v>
      </c>
      <c r="K8" s="12">
        <f t="shared" si="3"/>
        <v>0</v>
      </c>
      <c r="L8" s="64">
        <v>0</v>
      </c>
      <c r="M8" s="14">
        <f t="shared" si="4"/>
        <v>0</v>
      </c>
      <c r="N8" s="30" t="str">
        <f t="shared" si="5"/>
        <v/>
      </c>
      <c r="O8" s="30" t="str">
        <f t="shared" si="6"/>
        <v/>
      </c>
      <c r="P8" s="30" t="str">
        <f t="shared" si="7"/>
        <v/>
      </c>
      <c r="Q8" s="30" t="str">
        <f t="shared" si="8"/>
        <v/>
      </c>
      <c r="R8" s="30" t="str">
        <f t="shared" si="9"/>
        <v/>
      </c>
      <c r="S8" s="30" t="str">
        <f t="shared" si="10"/>
        <v/>
      </c>
      <c r="T8" s="30" t="str">
        <f t="shared" si="11"/>
        <v/>
      </c>
      <c r="U8" s="30" t="str">
        <f t="shared" si="12"/>
        <v/>
      </c>
      <c r="V8" s="30" t="str">
        <f t="shared" si="13"/>
        <v/>
      </c>
      <c r="W8" s="30" t="str">
        <f t="shared" si="14"/>
        <v/>
      </c>
      <c r="X8" s="30" t="str">
        <f t="shared" si="15"/>
        <v/>
      </c>
    </row>
    <row r="9" spans="1:25" ht="19.2" customHeight="1" x14ac:dyDescent="0.25">
      <c r="A9" s="37" t="s">
        <v>21</v>
      </c>
      <c r="B9" s="42"/>
      <c r="C9" s="39" t="s">
        <v>110</v>
      </c>
      <c r="D9" s="8" t="s">
        <v>24</v>
      </c>
      <c r="E9" s="65" t="s">
        <v>17</v>
      </c>
      <c r="F9" s="38">
        <v>48.32</v>
      </c>
      <c r="G9" s="55">
        <v>250</v>
      </c>
      <c r="H9" s="7">
        <f t="shared" si="1"/>
        <v>12080</v>
      </c>
      <c r="I9" s="63">
        <v>0</v>
      </c>
      <c r="J9" s="12">
        <f t="shared" si="2"/>
        <v>0</v>
      </c>
      <c r="K9" s="12">
        <f t="shared" si="3"/>
        <v>0</v>
      </c>
      <c r="L9" s="64">
        <v>0</v>
      </c>
      <c r="M9" s="14">
        <f t="shared" si="4"/>
        <v>0</v>
      </c>
      <c r="N9" s="30" t="str">
        <f t="shared" si="5"/>
        <v/>
      </c>
      <c r="O9" s="30" t="str">
        <f t="shared" si="6"/>
        <v/>
      </c>
      <c r="P9" s="30" t="str">
        <f t="shared" si="7"/>
        <v/>
      </c>
      <c r="Q9" s="30" t="str">
        <f t="shared" si="8"/>
        <v/>
      </c>
      <c r="R9" s="30" t="str">
        <f t="shared" si="9"/>
        <v/>
      </c>
      <c r="S9" s="30" t="str">
        <f t="shared" si="10"/>
        <v/>
      </c>
      <c r="T9" s="30" t="str">
        <f t="shared" si="11"/>
        <v/>
      </c>
      <c r="U9" s="30" t="str">
        <f t="shared" si="12"/>
        <v/>
      </c>
      <c r="V9" s="30" t="str">
        <f t="shared" si="13"/>
        <v/>
      </c>
      <c r="W9" s="30" t="str">
        <f t="shared" si="14"/>
        <v/>
      </c>
      <c r="X9" s="30" t="str">
        <f t="shared" si="15"/>
        <v/>
      </c>
    </row>
    <row r="10" spans="1:25" ht="19.2" customHeight="1" x14ac:dyDescent="0.25">
      <c r="A10" s="37" t="s">
        <v>21</v>
      </c>
      <c r="B10" s="42"/>
      <c r="C10" s="39" t="s">
        <v>53</v>
      </c>
      <c r="D10" s="8" t="s">
        <v>43</v>
      </c>
      <c r="E10" s="65" t="s">
        <v>17</v>
      </c>
      <c r="F10" s="46">
        <v>7.54</v>
      </c>
      <c r="G10" s="55">
        <v>250</v>
      </c>
      <c r="H10" s="7">
        <f t="shared" si="1"/>
        <v>1885</v>
      </c>
      <c r="I10" s="63">
        <v>0</v>
      </c>
      <c r="J10" s="12">
        <f t="shared" si="2"/>
        <v>0</v>
      </c>
      <c r="K10" s="12">
        <f t="shared" si="3"/>
        <v>0</v>
      </c>
      <c r="L10" s="64">
        <v>0</v>
      </c>
      <c r="M10" s="14">
        <f t="shared" si="4"/>
        <v>0</v>
      </c>
      <c r="N10" s="30" t="str">
        <f t="shared" si="5"/>
        <v/>
      </c>
      <c r="O10" s="30" t="str">
        <f t="shared" si="6"/>
        <v/>
      </c>
      <c r="P10" s="30" t="str">
        <f t="shared" si="7"/>
        <v/>
      </c>
      <c r="Q10" s="30" t="str">
        <f t="shared" si="8"/>
        <v/>
      </c>
      <c r="R10" s="30" t="str">
        <f t="shared" si="9"/>
        <v/>
      </c>
      <c r="S10" s="30" t="str">
        <f t="shared" si="10"/>
        <v/>
      </c>
      <c r="T10" s="30" t="str">
        <f t="shared" si="11"/>
        <v/>
      </c>
      <c r="U10" s="30" t="str">
        <f t="shared" si="12"/>
        <v/>
      </c>
      <c r="V10" s="30" t="str">
        <f t="shared" si="13"/>
        <v/>
      </c>
      <c r="W10" s="30" t="str">
        <f t="shared" si="14"/>
        <v/>
      </c>
      <c r="X10" s="30" t="str">
        <f t="shared" si="15"/>
        <v/>
      </c>
    </row>
    <row r="11" spans="1:25" ht="19.2" customHeight="1" x14ac:dyDescent="0.25">
      <c r="A11" s="37" t="s">
        <v>21</v>
      </c>
      <c r="B11" s="42"/>
      <c r="C11" s="39" t="s">
        <v>111</v>
      </c>
      <c r="D11" s="8" t="s">
        <v>112</v>
      </c>
      <c r="E11" s="65" t="s">
        <v>17</v>
      </c>
      <c r="F11" s="38">
        <v>19.350000000000001</v>
      </c>
      <c r="G11" s="55">
        <v>125</v>
      </c>
      <c r="H11" s="7">
        <f t="shared" si="1"/>
        <v>2418.75</v>
      </c>
      <c r="I11" s="63">
        <v>0</v>
      </c>
      <c r="J11" s="12">
        <f t="shared" si="2"/>
        <v>0</v>
      </c>
      <c r="K11" s="12">
        <f t="shared" si="3"/>
        <v>0</v>
      </c>
      <c r="L11" s="64">
        <v>0</v>
      </c>
      <c r="M11" s="14">
        <f t="shared" si="4"/>
        <v>0</v>
      </c>
      <c r="N11" s="30" t="str">
        <f t="shared" si="5"/>
        <v/>
      </c>
      <c r="O11" s="30" t="str">
        <f t="shared" si="6"/>
        <v/>
      </c>
      <c r="P11" s="30">
        <f t="shared" si="7"/>
        <v>2418.75</v>
      </c>
      <c r="Q11" s="30" t="str">
        <f t="shared" si="8"/>
        <v/>
      </c>
      <c r="R11" s="30" t="str">
        <f t="shared" si="9"/>
        <v/>
      </c>
      <c r="S11" s="30" t="str">
        <f t="shared" si="10"/>
        <v/>
      </c>
      <c r="T11" s="30" t="str">
        <f t="shared" si="11"/>
        <v/>
      </c>
      <c r="U11" s="30" t="str">
        <f t="shared" si="12"/>
        <v/>
      </c>
      <c r="V11" s="30" t="str">
        <f t="shared" si="13"/>
        <v/>
      </c>
      <c r="W11" s="30" t="str">
        <f t="shared" si="14"/>
        <v/>
      </c>
      <c r="X11" s="30" t="str">
        <f t="shared" si="15"/>
        <v/>
      </c>
    </row>
    <row r="12" spans="1:25" ht="19.2" customHeight="1" x14ac:dyDescent="0.25">
      <c r="A12" s="1"/>
      <c r="B12" s="2"/>
      <c r="C12" s="3"/>
      <c r="D12" s="4"/>
      <c r="E12" s="4"/>
      <c r="F12" s="12"/>
      <c r="G12" s="7"/>
      <c r="H12" s="7"/>
      <c r="I12" s="49"/>
      <c r="J12" s="12"/>
      <c r="K12" s="12"/>
      <c r="L12" s="50"/>
      <c r="M12" s="15"/>
    </row>
    <row r="13" spans="1:25" ht="19.2" customHeight="1" x14ac:dyDescent="0.25">
      <c r="A13" s="16"/>
      <c r="B13" s="16"/>
      <c r="C13" s="16"/>
      <c r="D13" s="17"/>
      <c r="E13" s="18"/>
      <c r="F13" s="19">
        <f>SUM(F2:F12)</f>
        <v>195.48</v>
      </c>
      <c r="G13" s="11"/>
      <c r="H13" s="19"/>
      <c r="I13" s="20"/>
      <c r="J13" s="19">
        <f>SUM(J2:J12)</f>
        <v>0</v>
      </c>
      <c r="K13" s="21"/>
      <c r="L13" s="11"/>
      <c r="M13" s="22">
        <f>SUM(M2:M12)</f>
        <v>0</v>
      </c>
    </row>
    <row r="14" spans="1:25" s="31" customFormat="1" ht="21.9" customHeight="1" x14ac:dyDescent="0.25">
      <c r="A14" s="35"/>
      <c r="B14" s="35"/>
      <c r="C14" s="35"/>
      <c r="D14" s="36"/>
      <c r="E14" s="35"/>
      <c r="F14" s="32"/>
      <c r="G14" s="35"/>
      <c r="H14" s="32"/>
      <c r="I14" s="36"/>
      <c r="J14" s="32"/>
      <c r="K14" s="33"/>
      <c r="L14" s="35"/>
      <c r="M14" s="34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5" s="31" customFormat="1" ht="21.9" customHeight="1" x14ac:dyDescent="0.2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5" s="31" customFormat="1" ht="21.9" customHeight="1" x14ac:dyDescent="0.25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4" s="31" customFormat="1" ht="21.9" customHeight="1" x14ac:dyDescent="0.25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1:24" s="31" customFormat="1" ht="21.9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spans="1:24" s="31" customFormat="1" ht="21.9" customHeight="1" x14ac:dyDescent="0.2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spans="1:24" s="31" customFormat="1" ht="21.9" customHeight="1" x14ac:dyDescent="0.25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</row>
    <row r="21" spans="1:24" s="31" customFormat="1" ht="21.9" customHeight="1" x14ac:dyDescent="0.25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1:24" s="31" customFormat="1" ht="21.9" customHeight="1" x14ac:dyDescent="0.2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1:24" s="31" customFormat="1" ht="21.9" customHeight="1" x14ac:dyDescent="0.25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 s="31" customFormat="1" ht="21.9" customHeight="1" x14ac:dyDescent="0.25">
      <c r="A24" s="35"/>
      <c r="B24" s="35"/>
      <c r="C24" s="35"/>
      <c r="D24" s="36"/>
      <c r="E24" s="35"/>
      <c r="F24" s="32"/>
      <c r="G24" s="35"/>
      <c r="H24" s="32"/>
      <c r="I24" s="36"/>
      <c r="J24" s="32"/>
      <c r="K24" s="33"/>
      <c r="L24" s="35"/>
      <c r="M24" s="34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 s="31" customFormat="1" ht="21.9" customHeight="1" x14ac:dyDescent="0.25">
      <c r="A25" s="35"/>
      <c r="B25" s="35"/>
      <c r="C25" s="35"/>
      <c r="D25" s="36"/>
      <c r="E25" s="35"/>
      <c r="F25" s="32"/>
      <c r="G25" s="35"/>
      <c r="H25" s="32"/>
      <c r="I25" s="36"/>
      <c r="J25" s="32"/>
      <c r="K25" s="33"/>
      <c r="L25" s="35"/>
      <c r="M25" s="34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 s="31" customFormat="1" ht="21.9" customHeight="1" x14ac:dyDescent="0.25">
      <c r="A26" s="35"/>
      <c r="B26" s="35"/>
      <c r="C26" s="35"/>
      <c r="D26" s="36"/>
      <c r="E26" s="35"/>
      <c r="F26" s="32"/>
      <c r="G26" s="35"/>
      <c r="H26" s="32"/>
      <c r="I26" s="36"/>
      <c r="J26" s="32"/>
      <c r="K26" s="33"/>
      <c r="L26" s="35"/>
      <c r="M26" s="34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32" spans="1:24" ht="18" customHeight="1" x14ac:dyDescent="0.25"/>
  </sheetData>
  <sheetProtection algorithmName="SHA-512" hashValue="p6Cjp8uZ+/MtkEurKoXcI07ghj2DkazFn2x4LLu/aNrC0GdMdycHgBL/vVL9IIhXjUxwfXA5yRDY1nTRL5aw5A==" saltValue="1y+KF/iYRdV0yNFYaRAAMQ==" spinCount="100000" sheet="1" objects="1" scenarios="1"/>
  <mergeCells count="9">
    <mergeCell ref="A21:M21"/>
    <mergeCell ref="A22:M22"/>
    <mergeCell ref="A23:M23"/>
    <mergeCell ref="A15:M15"/>
    <mergeCell ref="A16:M16"/>
    <mergeCell ref="A17:M17"/>
    <mergeCell ref="A18:M18"/>
    <mergeCell ref="A19:M19"/>
    <mergeCell ref="A20:M20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Y59"/>
  <sheetViews>
    <sheetView workbookViewId="0">
      <pane ySplit="1" topLeftCell="A15" activePane="bottomLeft" state="frozen"/>
      <selection activeCell="B2" sqref="B2"/>
      <selection pane="bottomLeft" activeCell="F18" sqref="F18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1.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  <c r="N1" s="29">
        <f t="shared" ref="N1:X1" si="0">SUM(N2:N143)</f>
        <v>0</v>
      </c>
      <c r="O1" s="29">
        <f t="shared" si="0"/>
        <v>0</v>
      </c>
      <c r="P1" s="29">
        <f t="shared" si="0"/>
        <v>0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0</v>
      </c>
      <c r="U1" s="29">
        <f t="shared" si="0"/>
        <v>0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21" customHeight="1" x14ac:dyDescent="0.25">
      <c r="A2" s="37" t="s">
        <v>21</v>
      </c>
      <c r="B2" s="41" t="s">
        <v>85</v>
      </c>
      <c r="C2" s="40" t="s">
        <v>114</v>
      </c>
      <c r="D2" s="8" t="s">
        <v>24</v>
      </c>
      <c r="E2" s="65" t="s">
        <v>17</v>
      </c>
      <c r="F2" s="38">
        <v>6.54</v>
      </c>
      <c r="G2" s="55">
        <v>250</v>
      </c>
      <c r="H2" s="7">
        <f t="shared" ref="H2:H44" si="1">F2*G2</f>
        <v>1635</v>
      </c>
      <c r="I2" s="63">
        <v>0</v>
      </c>
      <c r="J2" s="12">
        <f>IF((I2&lt;&gt;0),ROUND((H2/I2),2),0)</f>
        <v>0</v>
      </c>
      <c r="K2" s="12">
        <f t="shared" ref="K2:K44" si="2">IF((G2&lt;&gt;0),ROUND((J2/G2),2),0)</f>
        <v>0</v>
      </c>
      <c r="L2" s="64">
        <v>0</v>
      </c>
      <c r="M2" s="14">
        <f t="shared" ref="M2:M44" si="3">ROUND((J2*L2),2)</f>
        <v>0</v>
      </c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21" customHeight="1" x14ac:dyDescent="0.25">
      <c r="A3" s="37" t="s">
        <v>21</v>
      </c>
      <c r="B3" s="41" t="s">
        <v>119</v>
      </c>
      <c r="C3" s="39" t="s">
        <v>170</v>
      </c>
      <c r="D3" s="8" t="s">
        <v>154</v>
      </c>
      <c r="E3" s="65" t="s">
        <v>20</v>
      </c>
      <c r="F3" s="38">
        <v>9.24</v>
      </c>
      <c r="G3" s="55">
        <v>50</v>
      </c>
      <c r="H3" s="7">
        <f t="shared" si="1"/>
        <v>462</v>
      </c>
      <c r="I3" s="63">
        <v>0</v>
      </c>
      <c r="J3" s="12">
        <f t="shared" ref="J3:J44" si="4">IF((I3&lt;&gt;0),ROUND((H3/I3),2),0)</f>
        <v>0</v>
      </c>
      <c r="K3" s="12">
        <f t="shared" si="2"/>
        <v>0</v>
      </c>
      <c r="L3" s="64">
        <v>0</v>
      </c>
      <c r="M3" s="14">
        <f t="shared" si="3"/>
        <v>0</v>
      </c>
      <c r="N3" s="30" t="str">
        <f t="shared" ref="N3:N44" si="5">IF(($D3="D"),$F3*$G3,"")</f>
        <v/>
      </c>
      <c r="O3" s="30" t="str">
        <f t="shared" ref="O3:O44" si="6">IF(($D3="E"),$F3*$G3,"")</f>
        <v/>
      </c>
      <c r="P3" s="30" t="str">
        <f t="shared" ref="P3:P44" si="7">IF(($D3="F"),$F3*$G3,"")</f>
        <v/>
      </c>
      <c r="Q3" s="30" t="str">
        <f t="shared" ref="Q3:Q44" si="8">IF(($D3="G"),$F3*$G3,"")</f>
        <v/>
      </c>
      <c r="R3" s="30" t="str">
        <f t="shared" ref="R3:R44" si="9">IF(($D3="H"),$F3*$G3,"")</f>
        <v/>
      </c>
      <c r="S3" s="30" t="str">
        <f t="shared" ref="S3:S44" si="10">IF(($D3="I"),$F3*$G3,"")</f>
        <v/>
      </c>
      <c r="T3" s="30" t="str">
        <f t="shared" ref="T3:T44" si="11">IF(($D3="K"),$F3*$G3,"")</f>
        <v/>
      </c>
      <c r="U3" s="30" t="str">
        <f t="shared" ref="U3:U44" si="12">IF(($D3="U"),$F3*$G3,"")</f>
        <v/>
      </c>
      <c r="V3" s="30" t="str">
        <f t="shared" ref="V3:V44" si="13">IF(($D3="SPH"),$F3*$G3,"")</f>
        <v/>
      </c>
      <c r="W3" s="30" t="str">
        <f t="shared" ref="W3:W44" si="14">IF(($D3="TH"),$F3*$G3,"")</f>
        <v/>
      </c>
      <c r="X3" s="30" t="str">
        <f t="shared" ref="X3:X44" si="15">IF(($D3="Z"),$F3*$G3,"")</f>
        <v/>
      </c>
    </row>
    <row r="4" spans="1:25" ht="21" customHeight="1" x14ac:dyDescent="0.25">
      <c r="A4" s="37" t="s">
        <v>21</v>
      </c>
      <c r="B4" s="41" t="s">
        <v>119</v>
      </c>
      <c r="C4" s="39" t="s">
        <v>168</v>
      </c>
      <c r="D4" s="8" t="s">
        <v>154</v>
      </c>
      <c r="E4" s="65" t="s">
        <v>20</v>
      </c>
      <c r="F4" s="38">
        <v>9.24</v>
      </c>
      <c r="G4" s="55">
        <v>50</v>
      </c>
      <c r="H4" s="7">
        <f t="shared" si="1"/>
        <v>462</v>
      </c>
      <c r="I4" s="92">
        <v>0</v>
      </c>
      <c r="J4" s="12">
        <f t="shared" si="4"/>
        <v>0</v>
      </c>
      <c r="K4" s="12">
        <f t="shared" si="2"/>
        <v>0</v>
      </c>
      <c r="L4" s="64">
        <v>0</v>
      </c>
      <c r="M4" s="14">
        <f t="shared" si="3"/>
        <v>0</v>
      </c>
    </row>
    <row r="5" spans="1:25" ht="21" customHeight="1" x14ac:dyDescent="0.25">
      <c r="A5" s="37" t="s">
        <v>21</v>
      </c>
      <c r="B5" s="41" t="s">
        <v>121</v>
      </c>
      <c r="C5" s="39" t="s">
        <v>120</v>
      </c>
      <c r="D5" s="8" t="s">
        <v>154</v>
      </c>
      <c r="E5" s="65" t="s">
        <v>20</v>
      </c>
      <c r="F5" s="38">
        <v>9.24</v>
      </c>
      <c r="G5" s="55">
        <v>50</v>
      </c>
      <c r="H5" s="7">
        <f t="shared" si="1"/>
        <v>462</v>
      </c>
      <c r="I5" s="63">
        <v>0</v>
      </c>
      <c r="J5" s="12">
        <f t="shared" si="4"/>
        <v>0</v>
      </c>
      <c r="K5" s="12">
        <f t="shared" si="2"/>
        <v>0</v>
      </c>
      <c r="L5" s="64">
        <v>0</v>
      </c>
      <c r="M5" s="14">
        <f t="shared" si="3"/>
        <v>0</v>
      </c>
      <c r="N5" s="30" t="str">
        <f t="shared" si="5"/>
        <v/>
      </c>
      <c r="O5" s="30" t="str">
        <f t="shared" si="6"/>
        <v/>
      </c>
      <c r="P5" s="30" t="str">
        <f t="shared" si="7"/>
        <v/>
      </c>
      <c r="Q5" s="30" t="str">
        <f t="shared" si="8"/>
        <v/>
      </c>
      <c r="R5" s="30" t="str">
        <f t="shared" si="9"/>
        <v/>
      </c>
      <c r="S5" s="30" t="str">
        <f t="shared" si="10"/>
        <v/>
      </c>
      <c r="T5" s="30" t="str">
        <f t="shared" si="11"/>
        <v/>
      </c>
      <c r="U5" s="30" t="str">
        <f t="shared" si="12"/>
        <v/>
      </c>
      <c r="V5" s="30" t="str">
        <f t="shared" si="13"/>
        <v/>
      </c>
      <c r="W5" s="30" t="str">
        <f t="shared" si="14"/>
        <v/>
      </c>
      <c r="X5" s="30" t="str">
        <f t="shared" si="15"/>
        <v/>
      </c>
    </row>
    <row r="6" spans="1:25" ht="21" customHeight="1" x14ac:dyDescent="0.25">
      <c r="A6" s="37" t="s">
        <v>21</v>
      </c>
      <c r="B6" s="41" t="s">
        <v>121</v>
      </c>
      <c r="C6" s="39" t="s">
        <v>168</v>
      </c>
      <c r="D6" s="8" t="s">
        <v>154</v>
      </c>
      <c r="E6" s="65" t="s">
        <v>20</v>
      </c>
      <c r="F6" s="38">
        <v>9.24</v>
      </c>
      <c r="G6" s="55">
        <v>50</v>
      </c>
      <c r="H6" s="7">
        <f t="shared" si="1"/>
        <v>462</v>
      </c>
      <c r="I6" s="92">
        <v>0</v>
      </c>
      <c r="J6" s="12">
        <f t="shared" si="4"/>
        <v>0</v>
      </c>
      <c r="K6" s="12">
        <f t="shared" si="2"/>
        <v>0</v>
      </c>
      <c r="L6" s="64">
        <v>0</v>
      </c>
      <c r="M6" s="14">
        <f t="shared" si="3"/>
        <v>0</v>
      </c>
    </row>
    <row r="7" spans="1:25" ht="21" customHeight="1" x14ac:dyDescent="0.25">
      <c r="A7" s="37" t="s">
        <v>21</v>
      </c>
      <c r="B7" s="41" t="s">
        <v>122</v>
      </c>
      <c r="C7" s="39" t="s">
        <v>120</v>
      </c>
      <c r="D7" s="8" t="s">
        <v>154</v>
      </c>
      <c r="E7" s="65" t="s">
        <v>20</v>
      </c>
      <c r="F7" s="38">
        <v>9.14</v>
      </c>
      <c r="G7" s="55">
        <v>50</v>
      </c>
      <c r="H7" s="7">
        <f t="shared" si="1"/>
        <v>457</v>
      </c>
      <c r="I7" s="63">
        <v>0</v>
      </c>
      <c r="J7" s="12">
        <f t="shared" si="4"/>
        <v>0</v>
      </c>
      <c r="K7" s="12">
        <f t="shared" si="2"/>
        <v>0</v>
      </c>
      <c r="L7" s="64">
        <v>0</v>
      </c>
      <c r="M7" s="14">
        <f t="shared" si="3"/>
        <v>0</v>
      </c>
      <c r="N7" s="30" t="str">
        <f t="shared" si="5"/>
        <v/>
      </c>
      <c r="O7" s="30" t="str">
        <f t="shared" si="6"/>
        <v/>
      </c>
      <c r="P7" s="30" t="str">
        <f t="shared" si="7"/>
        <v/>
      </c>
      <c r="Q7" s="30" t="str">
        <f t="shared" si="8"/>
        <v/>
      </c>
      <c r="R7" s="30" t="str">
        <f t="shared" si="9"/>
        <v/>
      </c>
      <c r="S7" s="30" t="str">
        <f t="shared" si="10"/>
        <v/>
      </c>
      <c r="T7" s="30" t="str">
        <f t="shared" si="11"/>
        <v/>
      </c>
      <c r="U7" s="30" t="str">
        <f t="shared" si="12"/>
        <v/>
      </c>
      <c r="V7" s="30" t="str">
        <f t="shared" si="13"/>
        <v/>
      </c>
      <c r="W7" s="30" t="str">
        <f t="shared" si="14"/>
        <v/>
      </c>
      <c r="X7" s="30" t="str">
        <f t="shared" si="15"/>
        <v/>
      </c>
    </row>
    <row r="8" spans="1:25" ht="21" customHeight="1" x14ac:dyDescent="0.25">
      <c r="A8" s="37" t="s">
        <v>21</v>
      </c>
      <c r="B8" s="41" t="s">
        <v>122</v>
      </c>
      <c r="C8" s="39" t="s">
        <v>168</v>
      </c>
      <c r="D8" s="8" t="s">
        <v>154</v>
      </c>
      <c r="E8" s="65" t="s">
        <v>20</v>
      </c>
      <c r="F8" s="38">
        <v>9.14</v>
      </c>
      <c r="G8" s="55">
        <v>50</v>
      </c>
      <c r="H8" s="7">
        <f t="shared" si="1"/>
        <v>457</v>
      </c>
      <c r="I8" s="92">
        <v>0</v>
      </c>
      <c r="J8" s="12">
        <f t="shared" si="4"/>
        <v>0</v>
      </c>
      <c r="K8" s="12">
        <f t="shared" si="2"/>
        <v>0</v>
      </c>
      <c r="L8" s="64">
        <v>0</v>
      </c>
      <c r="M8" s="14">
        <f t="shared" si="3"/>
        <v>0</v>
      </c>
    </row>
    <row r="9" spans="1:25" ht="21" customHeight="1" x14ac:dyDescent="0.25">
      <c r="A9" s="37" t="s">
        <v>21</v>
      </c>
      <c r="B9" s="41" t="s">
        <v>83</v>
      </c>
      <c r="C9" s="39" t="s">
        <v>120</v>
      </c>
      <c r="D9" s="8" t="s">
        <v>154</v>
      </c>
      <c r="E9" s="65" t="s">
        <v>20</v>
      </c>
      <c r="F9" s="38">
        <v>9.14</v>
      </c>
      <c r="G9" s="55">
        <v>50</v>
      </c>
      <c r="H9" s="7">
        <f t="shared" si="1"/>
        <v>457</v>
      </c>
      <c r="I9" s="63">
        <v>0</v>
      </c>
      <c r="J9" s="12">
        <f t="shared" si="4"/>
        <v>0</v>
      </c>
      <c r="K9" s="12">
        <f t="shared" si="2"/>
        <v>0</v>
      </c>
      <c r="L9" s="64">
        <v>0</v>
      </c>
      <c r="M9" s="14">
        <f t="shared" si="3"/>
        <v>0</v>
      </c>
      <c r="N9" s="30" t="str">
        <f t="shared" si="5"/>
        <v/>
      </c>
      <c r="O9" s="30" t="str">
        <f t="shared" si="6"/>
        <v/>
      </c>
      <c r="P9" s="30" t="str">
        <f t="shared" si="7"/>
        <v/>
      </c>
      <c r="Q9" s="30" t="str">
        <f t="shared" si="8"/>
        <v/>
      </c>
      <c r="R9" s="30" t="str">
        <f t="shared" si="9"/>
        <v/>
      </c>
      <c r="S9" s="30" t="str">
        <f t="shared" si="10"/>
        <v/>
      </c>
      <c r="T9" s="30" t="str">
        <f t="shared" si="11"/>
        <v/>
      </c>
      <c r="U9" s="30" t="str">
        <f t="shared" si="12"/>
        <v/>
      </c>
      <c r="V9" s="30" t="str">
        <f t="shared" si="13"/>
        <v/>
      </c>
      <c r="W9" s="30" t="str">
        <f t="shared" si="14"/>
        <v/>
      </c>
      <c r="X9" s="30" t="str">
        <f t="shared" si="15"/>
        <v/>
      </c>
    </row>
    <row r="10" spans="1:25" ht="21" customHeight="1" x14ac:dyDescent="0.25">
      <c r="A10" s="37" t="s">
        <v>21</v>
      </c>
      <c r="B10" s="41" t="s">
        <v>83</v>
      </c>
      <c r="C10" s="39" t="s">
        <v>168</v>
      </c>
      <c r="D10" s="8" t="s">
        <v>154</v>
      </c>
      <c r="E10" s="65" t="s">
        <v>20</v>
      </c>
      <c r="F10" s="38">
        <v>9.14</v>
      </c>
      <c r="G10" s="55">
        <v>50</v>
      </c>
      <c r="H10" s="7">
        <f t="shared" si="1"/>
        <v>457</v>
      </c>
      <c r="I10" s="92">
        <v>0</v>
      </c>
      <c r="J10" s="12">
        <f t="shared" si="4"/>
        <v>0</v>
      </c>
      <c r="K10" s="12">
        <f t="shared" si="2"/>
        <v>0</v>
      </c>
      <c r="L10" s="64">
        <v>0</v>
      </c>
      <c r="M10" s="14">
        <f t="shared" si="3"/>
        <v>0</v>
      </c>
    </row>
    <row r="11" spans="1:25" ht="21" customHeight="1" x14ac:dyDescent="0.25">
      <c r="A11" s="37" t="s">
        <v>21</v>
      </c>
      <c r="B11" s="41" t="s">
        <v>123</v>
      </c>
      <c r="C11" s="39" t="s">
        <v>120</v>
      </c>
      <c r="D11" s="8" t="s">
        <v>154</v>
      </c>
      <c r="E11" s="65" t="s">
        <v>20</v>
      </c>
      <c r="F11" s="38">
        <v>9.24</v>
      </c>
      <c r="G11" s="55">
        <v>50</v>
      </c>
      <c r="H11" s="7">
        <f t="shared" si="1"/>
        <v>462</v>
      </c>
      <c r="I11" s="63">
        <v>0</v>
      </c>
      <c r="J11" s="12">
        <f t="shared" si="4"/>
        <v>0</v>
      </c>
      <c r="K11" s="12">
        <f t="shared" si="2"/>
        <v>0</v>
      </c>
      <c r="L11" s="64">
        <v>0</v>
      </c>
      <c r="M11" s="14">
        <f t="shared" si="3"/>
        <v>0</v>
      </c>
      <c r="N11" s="30" t="str">
        <f t="shared" si="5"/>
        <v/>
      </c>
      <c r="O11" s="30" t="str">
        <f t="shared" si="6"/>
        <v/>
      </c>
      <c r="P11" s="30" t="str">
        <f t="shared" si="7"/>
        <v/>
      </c>
      <c r="Q11" s="30" t="str">
        <f t="shared" si="8"/>
        <v/>
      </c>
      <c r="R11" s="30" t="str">
        <f t="shared" si="9"/>
        <v/>
      </c>
      <c r="S11" s="30" t="str">
        <f t="shared" si="10"/>
        <v/>
      </c>
      <c r="T11" s="30" t="str">
        <f t="shared" si="11"/>
        <v/>
      </c>
      <c r="U11" s="30" t="str">
        <f t="shared" si="12"/>
        <v/>
      </c>
      <c r="V11" s="30" t="str">
        <f t="shared" si="13"/>
        <v/>
      </c>
      <c r="W11" s="30" t="str">
        <f t="shared" si="14"/>
        <v/>
      </c>
      <c r="X11" s="30" t="str">
        <f t="shared" si="15"/>
        <v/>
      </c>
    </row>
    <row r="12" spans="1:25" ht="21" customHeight="1" x14ac:dyDescent="0.25">
      <c r="A12" s="37" t="s">
        <v>21</v>
      </c>
      <c r="B12" s="41" t="s">
        <v>123</v>
      </c>
      <c r="C12" s="39" t="s">
        <v>168</v>
      </c>
      <c r="D12" s="8" t="s">
        <v>154</v>
      </c>
      <c r="E12" s="65" t="s">
        <v>20</v>
      </c>
      <c r="F12" s="38">
        <v>9.24</v>
      </c>
      <c r="G12" s="55">
        <v>50</v>
      </c>
      <c r="H12" s="7">
        <f t="shared" si="1"/>
        <v>462</v>
      </c>
      <c r="I12" s="92">
        <v>0</v>
      </c>
      <c r="J12" s="12">
        <f t="shared" si="4"/>
        <v>0</v>
      </c>
      <c r="K12" s="12">
        <f t="shared" si="2"/>
        <v>0</v>
      </c>
      <c r="L12" s="64">
        <v>0</v>
      </c>
      <c r="M12" s="14">
        <f t="shared" si="3"/>
        <v>0</v>
      </c>
    </row>
    <row r="13" spans="1:25" ht="21" customHeight="1" x14ac:dyDescent="0.25">
      <c r="A13" s="37" t="s">
        <v>21</v>
      </c>
      <c r="B13" s="41" t="s">
        <v>124</v>
      </c>
      <c r="C13" s="39" t="s">
        <v>120</v>
      </c>
      <c r="D13" s="8" t="s">
        <v>154</v>
      </c>
      <c r="E13" s="65" t="s">
        <v>20</v>
      </c>
      <c r="F13" s="38">
        <v>9.24</v>
      </c>
      <c r="G13" s="55">
        <v>50</v>
      </c>
      <c r="H13" s="7">
        <f t="shared" si="1"/>
        <v>462</v>
      </c>
      <c r="I13" s="63">
        <v>0</v>
      </c>
      <c r="J13" s="12">
        <f t="shared" si="4"/>
        <v>0</v>
      </c>
      <c r="K13" s="12">
        <f t="shared" si="2"/>
        <v>0</v>
      </c>
      <c r="L13" s="64">
        <v>0</v>
      </c>
      <c r="M13" s="14">
        <f t="shared" si="3"/>
        <v>0</v>
      </c>
      <c r="N13" s="30" t="str">
        <f t="shared" si="5"/>
        <v/>
      </c>
      <c r="P13" s="30" t="str">
        <f t="shared" si="7"/>
        <v/>
      </c>
      <c r="Q13" s="30" t="str">
        <f t="shared" si="8"/>
        <v/>
      </c>
      <c r="S13" s="30" t="str">
        <f t="shared" si="10"/>
        <v/>
      </c>
      <c r="T13" s="30" t="str">
        <f t="shared" si="11"/>
        <v/>
      </c>
      <c r="U13" s="30" t="str">
        <f t="shared" si="12"/>
        <v/>
      </c>
      <c r="V13" s="30" t="str">
        <f t="shared" si="13"/>
        <v/>
      </c>
      <c r="W13" s="30" t="str">
        <f t="shared" si="14"/>
        <v/>
      </c>
      <c r="X13" s="30" t="str">
        <f t="shared" si="15"/>
        <v/>
      </c>
    </row>
    <row r="14" spans="1:25" ht="21" customHeight="1" x14ac:dyDescent="0.25">
      <c r="A14" s="37" t="s">
        <v>21</v>
      </c>
      <c r="B14" s="41" t="s">
        <v>124</v>
      </c>
      <c r="C14" s="39" t="s">
        <v>168</v>
      </c>
      <c r="D14" s="8" t="s">
        <v>154</v>
      </c>
      <c r="E14" s="65" t="s">
        <v>20</v>
      </c>
      <c r="F14" s="38">
        <v>9.24</v>
      </c>
      <c r="G14" s="55">
        <v>50</v>
      </c>
      <c r="H14" s="7">
        <f t="shared" si="1"/>
        <v>462</v>
      </c>
      <c r="I14" s="92">
        <v>0</v>
      </c>
      <c r="J14" s="12">
        <f t="shared" si="4"/>
        <v>0</v>
      </c>
      <c r="K14" s="12">
        <f t="shared" si="2"/>
        <v>0</v>
      </c>
      <c r="L14" s="64">
        <v>0</v>
      </c>
      <c r="M14" s="14">
        <f t="shared" si="3"/>
        <v>0</v>
      </c>
    </row>
    <row r="15" spans="1:25" ht="21" customHeight="1" x14ac:dyDescent="0.25">
      <c r="A15" s="37" t="s">
        <v>21</v>
      </c>
      <c r="B15" s="41" t="s">
        <v>88</v>
      </c>
      <c r="C15" s="39" t="s">
        <v>120</v>
      </c>
      <c r="D15" s="8" t="s">
        <v>154</v>
      </c>
      <c r="E15" s="65" t="s">
        <v>20</v>
      </c>
      <c r="F15" s="38">
        <v>14.5</v>
      </c>
      <c r="G15" s="55">
        <v>50</v>
      </c>
      <c r="H15" s="7">
        <f t="shared" si="1"/>
        <v>725</v>
      </c>
      <c r="I15" s="63">
        <v>0</v>
      </c>
      <c r="J15" s="12">
        <f t="shared" si="4"/>
        <v>0</v>
      </c>
      <c r="K15" s="12">
        <f t="shared" si="2"/>
        <v>0</v>
      </c>
      <c r="L15" s="64">
        <v>0</v>
      </c>
      <c r="M15" s="14">
        <f t="shared" si="3"/>
        <v>0</v>
      </c>
      <c r="N15" s="30" t="str">
        <f t="shared" si="5"/>
        <v/>
      </c>
      <c r="P15" s="30" t="str">
        <f t="shared" si="7"/>
        <v/>
      </c>
      <c r="Q15" s="30" t="str">
        <f t="shared" si="8"/>
        <v/>
      </c>
      <c r="R15" s="30" t="str">
        <f t="shared" si="9"/>
        <v/>
      </c>
      <c r="S15" s="30" t="str">
        <f t="shared" si="10"/>
        <v/>
      </c>
      <c r="T15" s="30" t="str">
        <f t="shared" si="11"/>
        <v/>
      </c>
      <c r="U15" s="30" t="str">
        <f t="shared" si="12"/>
        <v/>
      </c>
      <c r="V15" s="30" t="str">
        <f t="shared" si="13"/>
        <v/>
      </c>
      <c r="W15" s="30" t="str">
        <f t="shared" si="14"/>
        <v/>
      </c>
      <c r="X15" s="30" t="str">
        <f t="shared" si="15"/>
        <v/>
      </c>
    </row>
    <row r="16" spans="1:25" ht="21" customHeight="1" x14ac:dyDescent="0.25">
      <c r="A16" s="37" t="s">
        <v>21</v>
      </c>
      <c r="B16" s="41" t="s">
        <v>88</v>
      </c>
      <c r="C16" s="39" t="s">
        <v>168</v>
      </c>
      <c r="D16" s="8" t="s">
        <v>154</v>
      </c>
      <c r="E16" s="65" t="s">
        <v>20</v>
      </c>
      <c r="F16" s="38">
        <v>14.5</v>
      </c>
      <c r="G16" s="55">
        <v>50</v>
      </c>
      <c r="H16" s="7">
        <f t="shared" si="1"/>
        <v>725</v>
      </c>
      <c r="I16" s="92">
        <v>0</v>
      </c>
      <c r="J16" s="12">
        <f t="shared" si="4"/>
        <v>0</v>
      </c>
      <c r="K16" s="12">
        <f t="shared" si="2"/>
        <v>0</v>
      </c>
      <c r="L16" s="64">
        <v>0</v>
      </c>
      <c r="M16" s="14">
        <f t="shared" si="3"/>
        <v>0</v>
      </c>
    </row>
    <row r="17" spans="1:24" ht="21" customHeight="1" x14ac:dyDescent="0.25">
      <c r="A17" s="37" t="s">
        <v>21</v>
      </c>
      <c r="B17" s="41" t="s">
        <v>89</v>
      </c>
      <c r="C17" s="39" t="s">
        <v>115</v>
      </c>
      <c r="D17" s="8" t="s">
        <v>25</v>
      </c>
      <c r="E17" s="66" t="s">
        <v>17</v>
      </c>
      <c r="F17" s="46">
        <v>10.68</v>
      </c>
      <c r="G17" s="55">
        <v>250</v>
      </c>
      <c r="H17" s="7">
        <f t="shared" si="1"/>
        <v>2670</v>
      </c>
      <c r="I17" s="63">
        <v>0</v>
      </c>
      <c r="J17" s="12">
        <f t="shared" si="4"/>
        <v>0</v>
      </c>
      <c r="K17" s="12">
        <f t="shared" si="2"/>
        <v>0</v>
      </c>
      <c r="L17" s="64">
        <v>0</v>
      </c>
      <c r="M17" s="14">
        <f t="shared" si="3"/>
        <v>0</v>
      </c>
      <c r="N17" s="30" t="str">
        <f t="shared" si="5"/>
        <v/>
      </c>
      <c r="O17" s="30" t="str">
        <f t="shared" si="6"/>
        <v/>
      </c>
      <c r="P17" s="30" t="str">
        <f t="shared" si="7"/>
        <v/>
      </c>
      <c r="Q17" s="30" t="str">
        <f t="shared" si="8"/>
        <v/>
      </c>
      <c r="R17" s="30" t="str">
        <f t="shared" si="9"/>
        <v/>
      </c>
      <c r="S17" s="30" t="str">
        <f t="shared" si="10"/>
        <v/>
      </c>
      <c r="T17" s="30" t="str">
        <f t="shared" si="11"/>
        <v/>
      </c>
      <c r="U17" s="30" t="str">
        <f t="shared" si="12"/>
        <v/>
      </c>
      <c r="V17" s="30" t="str">
        <f t="shared" si="13"/>
        <v/>
      </c>
      <c r="W17" s="30" t="str">
        <f t="shared" si="14"/>
        <v/>
      </c>
      <c r="X17" s="30" t="str">
        <f t="shared" si="15"/>
        <v/>
      </c>
    </row>
    <row r="18" spans="1:24" ht="21" customHeight="1" x14ac:dyDescent="0.25">
      <c r="A18" s="37" t="s">
        <v>21</v>
      </c>
      <c r="B18" s="41" t="s">
        <v>90</v>
      </c>
      <c r="C18" s="39" t="s">
        <v>116</v>
      </c>
      <c r="D18" s="8" t="s">
        <v>25</v>
      </c>
      <c r="E18" s="66" t="s">
        <v>17</v>
      </c>
      <c r="F18" s="38">
        <v>16.52</v>
      </c>
      <c r="G18" s="55">
        <v>250</v>
      </c>
      <c r="H18" s="7">
        <f t="shared" si="1"/>
        <v>4130</v>
      </c>
      <c r="I18" s="63">
        <v>0</v>
      </c>
      <c r="J18" s="12">
        <f t="shared" si="4"/>
        <v>0</v>
      </c>
      <c r="K18" s="12">
        <f t="shared" si="2"/>
        <v>0</v>
      </c>
      <c r="L18" s="64">
        <v>0</v>
      </c>
      <c r="M18" s="14">
        <f t="shared" si="3"/>
        <v>0</v>
      </c>
      <c r="N18" s="30" t="str">
        <f t="shared" si="5"/>
        <v/>
      </c>
      <c r="O18" s="30" t="str">
        <f t="shared" si="6"/>
        <v/>
      </c>
      <c r="P18" s="30" t="str">
        <f t="shared" si="7"/>
        <v/>
      </c>
      <c r="Q18" s="30" t="str">
        <f t="shared" si="8"/>
        <v/>
      </c>
      <c r="R18" s="30" t="str">
        <f t="shared" si="9"/>
        <v/>
      </c>
      <c r="S18" s="30" t="str">
        <f t="shared" si="10"/>
        <v/>
      </c>
      <c r="T18" s="30" t="str">
        <f t="shared" si="11"/>
        <v/>
      </c>
      <c r="U18" s="30" t="str">
        <f t="shared" si="12"/>
        <v/>
      </c>
      <c r="V18" s="30" t="str">
        <f t="shared" si="13"/>
        <v/>
      </c>
      <c r="W18" s="30" t="str">
        <f t="shared" si="14"/>
        <v/>
      </c>
      <c r="X18" s="30" t="str">
        <f t="shared" si="15"/>
        <v/>
      </c>
    </row>
    <row r="19" spans="1:24" ht="21" customHeight="1" x14ac:dyDescent="0.25">
      <c r="A19" s="37" t="s">
        <v>21</v>
      </c>
      <c r="B19" s="41" t="s">
        <v>91</v>
      </c>
      <c r="C19" s="39" t="s">
        <v>101</v>
      </c>
      <c r="D19" s="8" t="s">
        <v>156</v>
      </c>
      <c r="E19" s="66" t="s">
        <v>17</v>
      </c>
      <c r="F19" s="38">
        <v>5.19</v>
      </c>
      <c r="G19" s="55">
        <v>12</v>
      </c>
      <c r="H19" s="7">
        <f t="shared" si="1"/>
        <v>62.28</v>
      </c>
      <c r="I19" s="63">
        <v>0</v>
      </c>
      <c r="J19" s="12">
        <f t="shared" si="4"/>
        <v>0</v>
      </c>
      <c r="K19" s="12">
        <f t="shared" si="2"/>
        <v>0</v>
      </c>
      <c r="L19" s="64">
        <v>0</v>
      </c>
      <c r="M19" s="14">
        <f t="shared" si="3"/>
        <v>0</v>
      </c>
      <c r="N19" s="30" t="str">
        <f t="shared" si="5"/>
        <v/>
      </c>
      <c r="O19" s="30" t="str">
        <f t="shared" si="6"/>
        <v/>
      </c>
      <c r="P19" s="30" t="str">
        <f t="shared" si="7"/>
        <v/>
      </c>
      <c r="Q19" s="30" t="str">
        <f t="shared" si="8"/>
        <v/>
      </c>
      <c r="R19" s="30" t="str">
        <f t="shared" si="9"/>
        <v/>
      </c>
      <c r="S19" s="30" t="str">
        <f t="shared" si="10"/>
        <v/>
      </c>
      <c r="T19" s="30" t="str">
        <f t="shared" si="11"/>
        <v/>
      </c>
      <c r="U19" s="30" t="str">
        <f t="shared" si="12"/>
        <v/>
      </c>
      <c r="V19" s="30" t="str">
        <f t="shared" si="13"/>
        <v/>
      </c>
      <c r="W19" s="30" t="str">
        <f t="shared" si="14"/>
        <v/>
      </c>
      <c r="X19" s="30" t="str">
        <f t="shared" si="15"/>
        <v/>
      </c>
    </row>
    <row r="20" spans="1:24" ht="21" customHeight="1" x14ac:dyDescent="0.25">
      <c r="A20" s="37" t="s">
        <v>21</v>
      </c>
      <c r="B20" s="41" t="s">
        <v>128</v>
      </c>
      <c r="C20" s="39" t="s">
        <v>19</v>
      </c>
      <c r="D20" s="8" t="s">
        <v>25</v>
      </c>
      <c r="E20" s="66" t="s">
        <v>17</v>
      </c>
      <c r="F20" s="38">
        <v>7.4</v>
      </c>
      <c r="G20" s="55">
        <v>250</v>
      </c>
      <c r="H20" s="7">
        <f t="shared" si="1"/>
        <v>1850</v>
      </c>
      <c r="I20" s="63">
        <v>0</v>
      </c>
      <c r="J20" s="12">
        <f t="shared" si="4"/>
        <v>0</v>
      </c>
      <c r="K20" s="12">
        <f t="shared" si="2"/>
        <v>0</v>
      </c>
      <c r="L20" s="64">
        <v>0</v>
      </c>
      <c r="M20" s="14">
        <f t="shared" si="3"/>
        <v>0</v>
      </c>
      <c r="N20" s="30" t="str">
        <f t="shared" si="5"/>
        <v/>
      </c>
      <c r="O20" s="30" t="str">
        <f t="shared" si="6"/>
        <v/>
      </c>
      <c r="P20" s="30" t="str">
        <f t="shared" si="7"/>
        <v/>
      </c>
      <c r="Q20" s="30" t="str">
        <f t="shared" si="8"/>
        <v/>
      </c>
      <c r="R20" s="30" t="str">
        <f t="shared" si="9"/>
        <v/>
      </c>
      <c r="S20" s="30" t="str">
        <f t="shared" si="10"/>
        <v/>
      </c>
      <c r="T20" s="30" t="str">
        <f t="shared" si="11"/>
        <v/>
      </c>
      <c r="U20" s="30" t="str">
        <f t="shared" si="12"/>
        <v/>
      </c>
      <c r="V20" s="30" t="str">
        <f t="shared" si="13"/>
        <v/>
      </c>
      <c r="W20" s="30" t="str">
        <f t="shared" si="14"/>
        <v/>
      </c>
      <c r="X20" s="30" t="str">
        <f t="shared" si="15"/>
        <v/>
      </c>
    </row>
    <row r="21" spans="1:24" ht="21" customHeight="1" x14ac:dyDescent="0.25">
      <c r="A21" s="37" t="s">
        <v>21</v>
      </c>
      <c r="B21" s="41" t="s">
        <v>129</v>
      </c>
      <c r="C21" s="39" t="s">
        <v>18</v>
      </c>
      <c r="D21" s="8" t="s">
        <v>25</v>
      </c>
      <c r="E21" s="66" t="s">
        <v>17</v>
      </c>
      <c r="F21" s="47">
        <v>7.34</v>
      </c>
      <c r="G21" s="55">
        <v>250</v>
      </c>
      <c r="H21" s="7">
        <f t="shared" si="1"/>
        <v>1835</v>
      </c>
      <c r="I21" s="63">
        <v>0</v>
      </c>
      <c r="J21" s="12">
        <f t="shared" si="4"/>
        <v>0</v>
      </c>
      <c r="K21" s="12">
        <f t="shared" si="2"/>
        <v>0</v>
      </c>
      <c r="L21" s="64">
        <v>0</v>
      </c>
      <c r="M21" s="14">
        <f t="shared" si="3"/>
        <v>0</v>
      </c>
      <c r="N21" s="30" t="str">
        <f t="shared" si="5"/>
        <v/>
      </c>
      <c r="O21" s="30" t="str">
        <f t="shared" si="6"/>
        <v/>
      </c>
      <c r="P21" s="30" t="str">
        <f t="shared" si="7"/>
        <v/>
      </c>
      <c r="Q21" s="30" t="str">
        <f t="shared" si="8"/>
        <v/>
      </c>
      <c r="R21" s="30" t="str">
        <f t="shared" si="9"/>
        <v/>
      </c>
      <c r="S21" s="30" t="str">
        <f t="shared" si="10"/>
        <v/>
      </c>
      <c r="T21" s="30" t="str">
        <f t="shared" si="11"/>
        <v/>
      </c>
      <c r="U21" s="30" t="str">
        <f t="shared" si="12"/>
        <v/>
      </c>
      <c r="V21" s="30" t="str">
        <f t="shared" si="13"/>
        <v/>
      </c>
      <c r="W21" s="30" t="str">
        <f t="shared" si="14"/>
        <v/>
      </c>
      <c r="X21" s="30" t="str">
        <f t="shared" si="15"/>
        <v/>
      </c>
    </row>
    <row r="22" spans="1:24" ht="21" customHeight="1" x14ac:dyDescent="0.25">
      <c r="A22" s="37" t="s">
        <v>21</v>
      </c>
      <c r="B22" s="41" t="s">
        <v>130</v>
      </c>
      <c r="C22" s="39" t="s">
        <v>117</v>
      </c>
      <c r="D22" s="8" t="s">
        <v>155</v>
      </c>
      <c r="E22" s="66" t="s">
        <v>17</v>
      </c>
      <c r="F22" s="47">
        <v>15.56</v>
      </c>
      <c r="G22" s="55">
        <v>250</v>
      </c>
      <c r="H22" s="7">
        <f t="shared" si="1"/>
        <v>3890</v>
      </c>
      <c r="I22" s="63">
        <v>0</v>
      </c>
      <c r="J22" s="12">
        <f t="shared" si="4"/>
        <v>0</v>
      </c>
      <c r="K22" s="12">
        <f t="shared" si="2"/>
        <v>0</v>
      </c>
      <c r="L22" s="64">
        <v>0</v>
      </c>
      <c r="M22" s="14">
        <f t="shared" si="3"/>
        <v>0</v>
      </c>
      <c r="N22" s="30" t="str">
        <f t="shared" si="5"/>
        <v/>
      </c>
      <c r="O22" s="30" t="str">
        <f t="shared" si="6"/>
        <v/>
      </c>
      <c r="P22" s="30" t="str">
        <f t="shared" si="7"/>
        <v/>
      </c>
      <c r="Q22" s="30" t="str">
        <f t="shared" si="8"/>
        <v/>
      </c>
      <c r="R22" s="30" t="str">
        <f t="shared" si="9"/>
        <v/>
      </c>
      <c r="S22" s="30" t="str">
        <f t="shared" si="10"/>
        <v/>
      </c>
      <c r="T22" s="30" t="str">
        <f t="shared" si="11"/>
        <v/>
      </c>
      <c r="U22" s="30" t="str">
        <f t="shared" si="12"/>
        <v/>
      </c>
      <c r="V22" s="30" t="str">
        <f t="shared" si="13"/>
        <v/>
      </c>
      <c r="W22" s="30" t="str">
        <f t="shared" si="14"/>
        <v/>
      </c>
      <c r="X22" s="30" t="str">
        <f t="shared" si="15"/>
        <v/>
      </c>
    </row>
    <row r="23" spans="1:24" ht="21" customHeight="1" x14ac:dyDescent="0.25">
      <c r="A23" s="37" t="s">
        <v>21</v>
      </c>
      <c r="B23" s="41" t="s">
        <v>131</v>
      </c>
      <c r="C23" s="39" t="s">
        <v>118</v>
      </c>
      <c r="D23" s="8" t="s">
        <v>157</v>
      </c>
      <c r="E23" s="66" t="s">
        <v>17</v>
      </c>
      <c r="F23" s="47">
        <v>19.940000000000001</v>
      </c>
      <c r="G23" s="55">
        <v>150</v>
      </c>
      <c r="H23" s="7">
        <f t="shared" si="1"/>
        <v>2991</v>
      </c>
      <c r="I23" s="63">
        <v>0</v>
      </c>
      <c r="J23" s="12">
        <f t="shared" si="4"/>
        <v>0</v>
      </c>
      <c r="K23" s="12">
        <f t="shared" si="2"/>
        <v>0</v>
      </c>
      <c r="L23" s="64">
        <v>0</v>
      </c>
      <c r="M23" s="14">
        <f t="shared" si="3"/>
        <v>0</v>
      </c>
      <c r="N23" s="30" t="str">
        <f t="shared" si="5"/>
        <v/>
      </c>
      <c r="O23" s="30" t="str">
        <f t="shared" si="6"/>
        <v/>
      </c>
      <c r="P23" s="30" t="str">
        <f t="shared" si="7"/>
        <v/>
      </c>
      <c r="Q23" s="30" t="str">
        <f t="shared" si="8"/>
        <v/>
      </c>
      <c r="R23" s="30" t="str">
        <f t="shared" si="9"/>
        <v/>
      </c>
      <c r="S23" s="30" t="str">
        <f t="shared" si="10"/>
        <v/>
      </c>
      <c r="T23" s="30" t="str">
        <f t="shared" si="11"/>
        <v/>
      </c>
      <c r="U23" s="30" t="str">
        <f t="shared" si="12"/>
        <v/>
      </c>
      <c r="V23" s="30" t="str">
        <f t="shared" si="13"/>
        <v/>
      </c>
      <c r="W23" s="30" t="str">
        <f t="shared" si="14"/>
        <v/>
      </c>
      <c r="X23" s="30" t="str">
        <f t="shared" si="15"/>
        <v/>
      </c>
    </row>
    <row r="24" spans="1:24" ht="21" customHeight="1" x14ac:dyDescent="0.25">
      <c r="A24" s="37" t="s">
        <v>21</v>
      </c>
      <c r="B24" s="41" t="s">
        <v>132</v>
      </c>
      <c r="C24" s="39" t="s">
        <v>22</v>
      </c>
      <c r="D24" s="8" t="s">
        <v>24</v>
      </c>
      <c r="E24" s="66" t="s">
        <v>17</v>
      </c>
      <c r="F24" s="47">
        <v>46.6</v>
      </c>
      <c r="G24" s="55">
        <v>250</v>
      </c>
      <c r="H24" s="7">
        <f t="shared" si="1"/>
        <v>11650</v>
      </c>
      <c r="I24" s="63">
        <v>0</v>
      </c>
      <c r="J24" s="12">
        <f t="shared" si="4"/>
        <v>0</v>
      </c>
      <c r="K24" s="12">
        <f t="shared" si="2"/>
        <v>0</v>
      </c>
      <c r="L24" s="64">
        <v>0</v>
      </c>
      <c r="M24" s="14">
        <f t="shared" si="3"/>
        <v>0</v>
      </c>
      <c r="N24" s="30" t="str">
        <f t="shared" si="5"/>
        <v/>
      </c>
      <c r="O24" s="30" t="str">
        <f t="shared" si="6"/>
        <v/>
      </c>
      <c r="P24" s="30" t="str">
        <f t="shared" si="7"/>
        <v/>
      </c>
      <c r="Q24" s="30" t="str">
        <f t="shared" si="8"/>
        <v/>
      </c>
      <c r="R24" s="30" t="str">
        <f t="shared" si="9"/>
        <v/>
      </c>
      <c r="S24" s="30" t="str">
        <f t="shared" si="10"/>
        <v/>
      </c>
      <c r="T24" s="30" t="str">
        <f t="shared" si="11"/>
        <v/>
      </c>
      <c r="U24" s="30" t="str">
        <f t="shared" si="12"/>
        <v/>
      </c>
      <c r="V24" s="30" t="str">
        <f t="shared" si="13"/>
        <v/>
      </c>
      <c r="W24" s="30" t="str">
        <f t="shared" si="14"/>
        <v/>
      </c>
      <c r="X24" s="30" t="str">
        <f t="shared" si="15"/>
        <v/>
      </c>
    </row>
    <row r="25" spans="1:24" ht="21" customHeight="1" x14ac:dyDescent="0.25">
      <c r="A25" s="37" t="s">
        <v>125</v>
      </c>
      <c r="B25" s="51" t="s">
        <v>81</v>
      </c>
      <c r="C25" s="39" t="s">
        <v>117</v>
      </c>
      <c r="D25" s="8" t="s">
        <v>155</v>
      </c>
      <c r="E25" s="66" t="s">
        <v>17</v>
      </c>
      <c r="F25" s="47">
        <v>15.39</v>
      </c>
      <c r="G25" s="55"/>
      <c r="H25" s="52"/>
      <c r="I25" s="49"/>
      <c r="J25" s="55"/>
      <c r="K25" s="55"/>
      <c r="L25" s="50"/>
      <c r="M25" s="67"/>
      <c r="N25" s="30" t="str">
        <f t="shared" si="5"/>
        <v/>
      </c>
      <c r="O25" s="30" t="str">
        <f t="shared" si="6"/>
        <v/>
      </c>
      <c r="P25" s="30" t="str">
        <f t="shared" si="7"/>
        <v/>
      </c>
      <c r="Q25" s="30" t="str">
        <f t="shared" si="8"/>
        <v/>
      </c>
      <c r="R25" s="30" t="str">
        <f t="shared" si="9"/>
        <v/>
      </c>
      <c r="S25" s="30" t="str">
        <f t="shared" si="10"/>
        <v/>
      </c>
      <c r="T25" s="30" t="str">
        <f t="shared" si="11"/>
        <v/>
      </c>
      <c r="U25" s="30" t="str">
        <f t="shared" si="12"/>
        <v/>
      </c>
      <c r="V25" s="30" t="str">
        <f t="shared" si="13"/>
        <v/>
      </c>
      <c r="W25" s="30" t="str">
        <f t="shared" si="14"/>
        <v/>
      </c>
      <c r="X25" s="30" t="str">
        <f t="shared" si="15"/>
        <v/>
      </c>
    </row>
    <row r="26" spans="1:24" ht="21" customHeight="1" x14ac:dyDescent="0.25">
      <c r="A26" s="37" t="s">
        <v>125</v>
      </c>
      <c r="B26" s="51" t="s">
        <v>133</v>
      </c>
      <c r="C26" s="39" t="s">
        <v>118</v>
      </c>
      <c r="D26" s="8" t="s">
        <v>157</v>
      </c>
      <c r="E26" s="66" t="s">
        <v>17</v>
      </c>
      <c r="F26" s="47">
        <v>10.88</v>
      </c>
      <c r="G26" s="55"/>
      <c r="H26" s="52"/>
      <c r="I26" s="49"/>
      <c r="J26" s="55"/>
      <c r="K26" s="55"/>
      <c r="L26" s="50"/>
      <c r="M26" s="67"/>
      <c r="N26" s="30" t="str">
        <f t="shared" si="5"/>
        <v/>
      </c>
      <c r="O26" s="30" t="str">
        <f t="shared" si="6"/>
        <v/>
      </c>
      <c r="P26" s="30" t="str">
        <f t="shared" si="7"/>
        <v/>
      </c>
      <c r="Q26" s="30" t="str">
        <f t="shared" si="8"/>
        <v/>
      </c>
      <c r="R26" s="30" t="str">
        <f t="shared" si="9"/>
        <v/>
      </c>
      <c r="S26" s="30" t="str">
        <f t="shared" si="10"/>
        <v/>
      </c>
      <c r="T26" s="30" t="str">
        <f t="shared" si="11"/>
        <v/>
      </c>
      <c r="U26" s="30" t="str">
        <f t="shared" si="12"/>
        <v/>
      </c>
      <c r="V26" s="30" t="str">
        <f t="shared" si="13"/>
        <v/>
      </c>
      <c r="W26" s="30" t="str">
        <f t="shared" si="14"/>
        <v/>
      </c>
      <c r="X26" s="30" t="str">
        <f t="shared" si="15"/>
        <v/>
      </c>
    </row>
    <row r="27" spans="1:24" ht="21" customHeight="1" x14ac:dyDescent="0.25">
      <c r="A27" s="37" t="s">
        <v>125</v>
      </c>
      <c r="B27" s="51" t="s">
        <v>134</v>
      </c>
      <c r="C27" s="39" t="s">
        <v>120</v>
      </c>
      <c r="D27" s="8" t="s">
        <v>154</v>
      </c>
      <c r="E27" s="66" t="s">
        <v>20</v>
      </c>
      <c r="F27" s="47">
        <v>13.5</v>
      </c>
      <c r="G27" s="55"/>
      <c r="H27" s="52"/>
      <c r="I27" s="49"/>
      <c r="J27" s="55"/>
      <c r="K27" s="55"/>
      <c r="L27" s="50"/>
      <c r="M27" s="67"/>
      <c r="N27" s="30" t="str">
        <f t="shared" si="5"/>
        <v/>
      </c>
      <c r="O27" s="30" t="str">
        <f t="shared" si="6"/>
        <v/>
      </c>
      <c r="P27" s="30" t="str">
        <f t="shared" si="7"/>
        <v/>
      </c>
      <c r="Q27" s="30" t="str">
        <f t="shared" si="8"/>
        <v/>
      </c>
      <c r="R27" s="30" t="str">
        <f t="shared" si="9"/>
        <v/>
      </c>
      <c r="S27" s="30" t="str">
        <f t="shared" si="10"/>
        <v/>
      </c>
      <c r="T27" s="30" t="str">
        <f t="shared" si="11"/>
        <v/>
      </c>
      <c r="U27" s="30" t="str">
        <f t="shared" si="12"/>
        <v/>
      </c>
      <c r="V27" s="30" t="str">
        <f t="shared" si="13"/>
        <v/>
      </c>
      <c r="W27" s="30" t="str">
        <f t="shared" si="14"/>
        <v/>
      </c>
      <c r="X27" s="30" t="str">
        <f t="shared" si="15"/>
        <v/>
      </c>
    </row>
    <row r="28" spans="1:24" ht="21" customHeight="1" x14ac:dyDescent="0.25">
      <c r="A28" s="37" t="s">
        <v>125</v>
      </c>
      <c r="B28" s="51" t="s">
        <v>134</v>
      </c>
      <c r="C28" s="39" t="s">
        <v>168</v>
      </c>
      <c r="D28" s="8" t="s">
        <v>154</v>
      </c>
      <c r="E28" s="66" t="s">
        <v>20</v>
      </c>
      <c r="F28" s="47">
        <v>13.5</v>
      </c>
      <c r="G28" s="55"/>
      <c r="H28" s="52"/>
      <c r="I28" s="49"/>
      <c r="J28" s="55"/>
      <c r="K28" s="55"/>
      <c r="L28" s="50"/>
      <c r="M28" s="67"/>
      <c r="N28" s="30" t="str">
        <f t="shared" si="5"/>
        <v/>
      </c>
      <c r="O28" s="30" t="str">
        <f t="shared" si="6"/>
        <v/>
      </c>
      <c r="P28" s="30" t="str">
        <f t="shared" si="7"/>
        <v/>
      </c>
      <c r="Q28" s="30" t="str">
        <f t="shared" si="8"/>
        <v/>
      </c>
      <c r="R28" s="30" t="str">
        <f t="shared" si="9"/>
        <v/>
      </c>
      <c r="S28" s="30" t="str">
        <f t="shared" si="10"/>
        <v/>
      </c>
      <c r="T28" s="30" t="str">
        <f t="shared" si="11"/>
        <v/>
      </c>
      <c r="U28" s="30" t="str">
        <f t="shared" si="12"/>
        <v/>
      </c>
      <c r="V28" s="30" t="str">
        <f t="shared" si="13"/>
        <v/>
      </c>
      <c r="W28" s="30" t="str">
        <f t="shared" si="14"/>
        <v/>
      </c>
      <c r="X28" s="30" t="str">
        <f t="shared" si="15"/>
        <v/>
      </c>
    </row>
    <row r="29" spans="1:24" ht="21" customHeight="1" x14ac:dyDescent="0.25">
      <c r="A29" s="37" t="s">
        <v>125</v>
      </c>
      <c r="B29" s="51" t="s">
        <v>135</v>
      </c>
      <c r="C29" s="39" t="s">
        <v>120</v>
      </c>
      <c r="D29" s="8" t="s">
        <v>154</v>
      </c>
      <c r="E29" s="66" t="s">
        <v>20</v>
      </c>
      <c r="F29" s="47">
        <v>13.5</v>
      </c>
      <c r="G29" s="55"/>
      <c r="H29" s="52"/>
      <c r="I29" s="49"/>
      <c r="J29" s="55"/>
      <c r="K29" s="55"/>
      <c r="L29" s="50"/>
      <c r="M29" s="67"/>
      <c r="N29" s="30" t="str">
        <f t="shared" si="5"/>
        <v/>
      </c>
      <c r="O29" s="30" t="str">
        <f t="shared" si="6"/>
        <v/>
      </c>
      <c r="P29" s="30" t="str">
        <f t="shared" si="7"/>
        <v/>
      </c>
      <c r="Q29" s="30" t="str">
        <f t="shared" si="8"/>
        <v/>
      </c>
      <c r="R29" s="30" t="str">
        <f t="shared" si="9"/>
        <v/>
      </c>
      <c r="S29" s="30" t="str">
        <f t="shared" si="10"/>
        <v/>
      </c>
      <c r="T29" s="30" t="str">
        <f t="shared" si="11"/>
        <v/>
      </c>
      <c r="U29" s="30" t="str">
        <f t="shared" si="12"/>
        <v/>
      </c>
      <c r="V29" s="30" t="str">
        <f t="shared" si="13"/>
        <v/>
      </c>
      <c r="W29" s="30" t="str">
        <f t="shared" si="14"/>
        <v/>
      </c>
      <c r="X29" s="30" t="str">
        <f t="shared" si="15"/>
        <v/>
      </c>
    </row>
    <row r="30" spans="1:24" ht="21" customHeight="1" x14ac:dyDescent="0.25">
      <c r="A30" s="37" t="s">
        <v>125</v>
      </c>
      <c r="B30" s="51" t="s">
        <v>135</v>
      </c>
      <c r="C30" s="39" t="s">
        <v>168</v>
      </c>
      <c r="D30" s="8" t="s">
        <v>154</v>
      </c>
      <c r="E30" s="66" t="s">
        <v>20</v>
      </c>
      <c r="F30" s="47">
        <v>13.5</v>
      </c>
      <c r="G30" s="55"/>
      <c r="H30" s="52"/>
      <c r="I30" s="49"/>
      <c r="J30" s="55"/>
      <c r="K30" s="55"/>
      <c r="L30" s="50"/>
      <c r="M30" s="67"/>
      <c r="N30" s="30" t="str">
        <f t="shared" si="5"/>
        <v/>
      </c>
      <c r="O30" s="30" t="str">
        <f t="shared" si="6"/>
        <v/>
      </c>
      <c r="P30" s="30" t="str">
        <f t="shared" si="7"/>
        <v/>
      </c>
      <c r="Q30" s="30" t="str">
        <f t="shared" si="8"/>
        <v/>
      </c>
      <c r="R30" s="30" t="str">
        <f t="shared" si="9"/>
        <v/>
      </c>
      <c r="S30" s="30" t="str">
        <f t="shared" si="10"/>
        <v/>
      </c>
      <c r="T30" s="30" t="str">
        <f t="shared" si="11"/>
        <v/>
      </c>
      <c r="U30" s="30" t="str">
        <f t="shared" si="12"/>
        <v/>
      </c>
      <c r="V30" s="30" t="str">
        <f t="shared" si="13"/>
        <v/>
      </c>
      <c r="W30" s="30" t="str">
        <f t="shared" si="14"/>
        <v/>
      </c>
      <c r="X30" s="30" t="str">
        <f t="shared" si="15"/>
        <v/>
      </c>
    </row>
    <row r="31" spans="1:24" ht="21" customHeight="1" x14ac:dyDescent="0.25">
      <c r="A31" s="37" t="s">
        <v>125</v>
      </c>
      <c r="B31" s="51" t="s">
        <v>136</v>
      </c>
      <c r="C31" s="39" t="s">
        <v>120</v>
      </c>
      <c r="D31" s="8" t="s">
        <v>154</v>
      </c>
      <c r="E31" s="66" t="s">
        <v>20</v>
      </c>
      <c r="F31" s="47">
        <v>10.050000000000001</v>
      </c>
      <c r="G31" s="55"/>
      <c r="H31" s="52"/>
      <c r="I31" s="49"/>
      <c r="J31" s="55"/>
      <c r="K31" s="55"/>
      <c r="L31" s="50"/>
      <c r="M31" s="67"/>
      <c r="N31" s="30" t="str">
        <f t="shared" si="5"/>
        <v/>
      </c>
      <c r="O31" s="30" t="str">
        <f t="shared" si="6"/>
        <v/>
      </c>
      <c r="P31" s="30" t="str">
        <f t="shared" si="7"/>
        <v/>
      </c>
      <c r="Q31" s="30" t="str">
        <f t="shared" si="8"/>
        <v/>
      </c>
      <c r="R31" s="30" t="str">
        <f t="shared" si="9"/>
        <v/>
      </c>
      <c r="S31" s="30" t="str">
        <f t="shared" si="10"/>
        <v/>
      </c>
      <c r="T31" s="30" t="str">
        <f t="shared" si="11"/>
        <v/>
      </c>
      <c r="U31" s="30" t="str">
        <f t="shared" si="12"/>
        <v/>
      </c>
      <c r="V31" s="30" t="str">
        <f t="shared" si="13"/>
        <v/>
      </c>
      <c r="W31" s="30" t="str">
        <f t="shared" si="14"/>
        <v/>
      </c>
      <c r="X31" s="30" t="str">
        <f t="shared" si="15"/>
        <v/>
      </c>
    </row>
    <row r="32" spans="1:24" ht="21" customHeight="1" x14ac:dyDescent="0.25">
      <c r="A32" s="37" t="s">
        <v>125</v>
      </c>
      <c r="B32" s="51" t="s">
        <v>136</v>
      </c>
      <c r="C32" s="39" t="s">
        <v>168</v>
      </c>
      <c r="D32" s="8" t="s">
        <v>154</v>
      </c>
      <c r="E32" s="66" t="s">
        <v>20</v>
      </c>
      <c r="F32" s="47">
        <v>10.050000000000001</v>
      </c>
      <c r="G32" s="55"/>
      <c r="H32" s="52"/>
      <c r="I32" s="49"/>
      <c r="J32" s="55"/>
      <c r="K32" s="55"/>
      <c r="L32" s="50"/>
      <c r="M32" s="67"/>
      <c r="N32" s="30" t="str">
        <f t="shared" si="5"/>
        <v/>
      </c>
      <c r="O32" s="30" t="str">
        <f t="shared" si="6"/>
        <v/>
      </c>
      <c r="P32" s="30" t="str">
        <f t="shared" si="7"/>
        <v/>
      </c>
      <c r="Q32" s="30" t="str">
        <f t="shared" si="8"/>
        <v/>
      </c>
      <c r="R32" s="30" t="str">
        <f t="shared" si="9"/>
        <v/>
      </c>
      <c r="S32" s="30" t="str">
        <f t="shared" si="10"/>
        <v/>
      </c>
      <c r="T32" s="30" t="str">
        <f t="shared" si="11"/>
        <v/>
      </c>
      <c r="U32" s="30" t="str">
        <f t="shared" si="12"/>
        <v/>
      </c>
      <c r="V32" s="30" t="str">
        <f t="shared" si="13"/>
        <v/>
      </c>
      <c r="W32" s="30" t="str">
        <f t="shared" si="14"/>
        <v/>
      </c>
      <c r="X32" s="30" t="str">
        <f t="shared" si="15"/>
        <v/>
      </c>
    </row>
    <row r="33" spans="1:24" ht="21" customHeight="1" x14ac:dyDescent="0.25">
      <c r="A33" s="37" t="s">
        <v>125</v>
      </c>
      <c r="B33" s="51" t="s">
        <v>137</v>
      </c>
      <c r="C33" s="39" t="s">
        <v>120</v>
      </c>
      <c r="D33" s="8" t="s">
        <v>154</v>
      </c>
      <c r="E33" s="66" t="s">
        <v>20</v>
      </c>
      <c r="F33" s="47">
        <v>10.71</v>
      </c>
      <c r="G33" s="55"/>
      <c r="H33" s="52"/>
      <c r="I33" s="49"/>
      <c r="J33" s="55"/>
      <c r="K33" s="55"/>
      <c r="L33" s="50"/>
      <c r="M33" s="67"/>
      <c r="N33" s="30" t="str">
        <f t="shared" si="5"/>
        <v/>
      </c>
      <c r="O33" s="30" t="str">
        <f t="shared" si="6"/>
        <v/>
      </c>
      <c r="P33" s="30" t="str">
        <f t="shared" si="7"/>
        <v/>
      </c>
      <c r="Q33" s="30" t="str">
        <f t="shared" si="8"/>
        <v/>
      </c>
      <c r="R33" s="30" t="str">
        <f t="shared" si="9"/>
        <v/>
      </c>
      <c r="S33" s="30" t="str">
        <f t="shared" si="10"/>
        <v/>
      </c>
      <c r="T33" s="30" t="str">
        <f t="shared" si="11"/>
        <v/>
      </c>
      <c r="U33" s="30" t="str">
        <f t="shared" si="12"/>
        <v/>
      </c>
      <c r="V33" s="30" t="str">
        <f t="shared" si="13"/>
        <v/>
      </c>
      <c r="W33" s="30" t="str">
        <f t="shared" si="14"/>
        <v/>
      </c>
      <c r="X33" s="30" t="str">
        <f t="shared" si="15"/>
        <v/>
      </c>
    </row>
    <row r="34" spans="1:24" ht="21" customHeight="1" x14ac:dyDescent="0.25">
      <c r="A34" s="37" t="s">
        <v>125</v>
      </c>
      <c r="B34" s="51" t="s">
        <v>137</v>
      </c>
      <c r="C34" s="39" t="s">
        <v>168</v>
      </c>
      <c r="D34" s="8" t="s">
        <v>154</v>
      </c>
      <c r="E34" s="66" t="s">
        <v>20</v>
      </c>
      <c r="F34" s="47">
        <v>10.71</v>
      </c>
      <c r="G34" s="55"/>
      <c r="H34" s="52"/>
      <c r="I34" s="49"/>
      <c r="J34" s="55"/>
      <c r="K34" s="55"/>
      <c r="L34" s="50"/>
      <c r="M34" s="67"/>
      <c r="N34" s="30" t="str">
        <f t="shared" si="5"/>
        <v/>
      </c>
      <c r="O34" s="30" t="str">
        <f t="shared" si="6"/>
        <v/>
      </c>
      <c r="P34" s="30" t="str">
        <f t="shared" si="7"/>
        <v/>
      </c>
      <c r="Q34" s="30" t="str">
        <f t="shared" si="8"/>
        <v/>
      </c>
      <c r="R34" s="30" t="str">
        <f t="shared" si="9"/>
        <v/>
      </c>
      <c r="S34" s="30" t="str">
        <f t="shared" si="10"/>
        <v/>
      </c>
      <c r="T34" s="30" t="str">
        <f t="shared" si="11"/>
        <v/>
      </c>
      <c r="U34" s="30" t="str">
        <f t="shared" si="12"/>
        <v/>
      </c>
      <c r="V34" s="30" t="str">
        <f t="shared" si="13"/>
        <v/>
      </c>
      <c r="W34" s="30" t="str">
        <f t="shared" si="14"/>
        <v/>
      </c>
      <c r="X34" s="30" t="str">
        <f t="shared" si="15"/>
        <v/>
      </c>
    </row>
    <row r="35" spans="1:24" ht="21" customHeight="1" x14ac:dyDescent="0.25">
      <c r="A35" s="37" t="s">
        <v>125</v>
      </c>
      <c r="B35" s="51" t="s">
        <v>138</v>
      </c>
      <c r="C35" s="39" t="s">
        <v>120</v>
      </c>
      <c r="D35" s="8" t="s">
        <v>154</v>
      </c>
      <c r="E35" s="66" t="s">
        <v>20</v>
      </c>
      <c r="F35" s="47">
        <v>15.88</v>
      </c>
      <c r="G35" s="55"/>
      <c r="H35" s="52"/>
      <c r="I35" s="49"/>
      <c r="J35" s="55"/>
      <c r="K35" s="55"/>
      <c r="L35" s="50"/>
      <c r="M35" s="67"/>
      <c r="N35" s="30" t="str">
        <f t="shared" si="5"/>
        <v/>
      </c>
      <c r="O35" s="30" t="str">
        <f t="shared" si="6"/>
        <v/>
      </c>
      <c r="P35" s="30" t="str">
        <f t="shared" si="7"/>
        <v/>
      </c>
      <c r="Q35" s="30" t="str">
        <f t="shared" si="8"/>
        <v/>
      </c>
      <c r="R35" s="30" t="str">
        <f t="shared" si="9"/>
        <v/>
      </c>
      <c r="S35" s="30" t="str">
        <f t="shared" si="10"/>
        <v/>
      </c>
      <c r="T35" s="30" t="str">
        <f t="shared" si="11"/>
        <v/>
      </c>
      <c r="U35" s="30" t="str">
        <f t="shared" si="12"/>
        <v/>
      </c>
      <c r="V35" s="30" t="str">
        <f t="shared" si="13"/>
        <v/>
      </c>
      <c r="W35" s="30" t="str">
        <f t="shared" si="14"/>
        <v/>
      </c>
      <c r="X35" s="30" t="str">
        <f t="shared" si="15"/>
        <v/>
      </c>
    </row>
    <row r="36" spans="1:24" ht="21" customHeight="1" x14ac:dyDescent="0.25">
      <c r="A36" s="37" t="s">
        <v>125</v>
      </c>
      <c r="B36" s="51" t="s">
        <v>138</v>
      </c>
      <c r="C36" s="39" t="s">
        <v>168</v>
      </c>
      <c r="D36" s="8" t="s">
        <v>154</v>
      </c>
      <c r="E36" s="66" t="s">
        <v>20</v>
      </c>
      <c r="F36" s="47">
        <v>15.88</v>
      </c>
      <c r="G36" s="55"/>
      <c r="H36" s="52"/>
      <c r="I36" s="49"/>
      <c r="J36" s="55"/>
      <c r="K36" s="55"/>
      <c r="L36" s="50"/>
      <c r="M36" s="67"/>
      <c r="N36" s="30" t="str">
        <f t="shared" si="5"/>
        <v/>
      </c>
      <c r="O36" s="30" t="str">
        <f t="shared" si="6"/>
        <v/>
      </c>
      <c r="P36" s="30" t="str">
        <f t="shared" si="7"/>
        <v/>
      </c>
      <c r="Q36" s="30" t="str">
        <f t="shared" si="8"/>
        <v/>
      </c>
      <c r="R36" s="30" t="str">
        <f t="shared" si="9"/>
        <v/>
      </c>
      <c r="S36" s="30" t="str">
        <f t="shared" si="10"/>
        <v/>
      </c>
      <c r="T36" s="30" t="str">
        <f t="shared" si="11"/>
        <v/>
      </c>
      <c r="U36" s="30" t="str">
        <f t="shared" si="12"/>
        <v/>
      </c>
      <c r="V36" s="30" t="str">
        <f t="shared" si="13"/>
        <v/>
      </c>
      <c r="W36" s="30" t="str">
        <f t="shared" si="14"/>
        <v/>
      </c>
      <c r="X36" s="30" t="str">
        <f t="shared" si="15"/>
        <v/>
      </c>
    </row>
    <row r="37" spans="1:24" ht="21" customHeight="1" x14ac:dyDescent="0.25">
      <c r="A37" s="37" t="s">
        <v>125</v>
      </c>
      <c r="B37" s="51" t="s">
        <v>139</v>
      </c>
      <c r="C37" s="39" t="s">
        <v>169</v>
      </c>
      <c r="D37" s="8" t="s">
        <v>154</v>
      </c>
      <c r="E37" s="66" t="s">
        <v>20</v>
      </c>
      <c r="F37" s="47">
        <v>9.26</v>
      </c>
      <c r="G37" s="55"/>
      <c r="H37" s="52"/>
      <c r="I37" s="49"/>
      <c r="J37" s="55"/>
      <c r="K37" s="55"/>
      <c r="L37" s="50"/>
      <c r="M37" s="67"/>
      <c r="N37" s="30" t="str">
        <f t="shared" si="5"/>
        <v/>
      </c>
      <c r="O37" s="30" t="str">
        <f t="shared" si="6"/>
        <v/>
      </c>
      <c r="P37" s="30" t="str">
        <f t="shared" si="7"/>
        <v/>
      </c>
      <c r="Q37" s="30" t="str">
        <f t="shared" si="8"/>
        <v/>
      </c>
      <c r="R37" s="30" t="str">
        <f t="shared" si="9"/>
        <v/>
      </c>
      <c r="S37" s="30" t="str">
        <f t="shared" si="10"/>
        <v/>
      </c>
      <c r="T37" s="30" t="str">
        <f t="shared" si="11"/>
        <v/>
      </c>
      <c r="U37" s="30" t="str">
        <f t="shared" si="12"/>
        <v/>
      </c>
      <c r="V37" s="30" t="str">
        <f t="shared" si="13"/>
        <v/>
      </c>
      <c r="W37" s="30" t="str">
        <f t="shared" si="14"/>
        <v/>
      </c>
      <c r="X37" s="30" t="str">
        <f t="shared" si="15"/>
        <v/>
      </c>
    </row>
    <row r="38" spans="1:24" ht="21" customHeight="1" x14ac:dyDescent="0.25">
      <c r="A38" s="37" t="s">
        <v>125</v>
      </c>
      <c r="B38" s="51" t="s">
        <v>139</v>
      </c>
      <c r="C38" s="39" t="s">
        <v>168</v>
      </c>
      <c r="D38" s="8" t="s">
        <v>154</v>
      </c>
      <c r="E38" s="66" t="s">
        <v>20</v>
      </c>
      <c r="F38" s="47">
        <v>9.26</v>
      </c>
      <c r="G38" s="55"/>
      <c r="H38" s="52"/>
      <c r="I38" s="49"/>
      <c r="J38" s="55"/>
      <c r="K38" s="55"/>
      <c r="L38" s="50"/>
      <c r="M38" s="67"/>
      <c r="N38" s="30" t="str">
        <f t="shared" si="5"/>
        <v/>
      </c>
      <c r="O38" s="30" t="str">
        <f t="shared" si="6"/>
        <v/>
      </c>
      <c r="P38" s="30" t="str">
        <f t="shared" si="7"/>
        <v/>
      </c>
      <c r="Q38" s="30" t="str">
        <f t="shared" si="8"/>
        <v/>
      </c>
      <c r="R38" s="30" t="str">
        <f t="shared" si="9"/>
        <v/>
      </c>
      <c r="S38" s="30" t="str">
        <f t="shared" si="10"/>
        <v/>
      </c>
      <c r="T38" s="30" t="str">
        <f t="shared" si="11"/>
        <v/>
      </c>
      <c r="U38" s="30" t="str">
        <f t="shared" si="12"/>
        <v/>
      </c>
      <c r="V38" s="30" t="str">
        <f t="shared" si="13"/>
        <v/>
      </c>
      <c r="W38" s="30" t="str">
        <f t="shared" si="14"/>
        <v/>
      </c>
      <c r="X38" s="30" t="str">
        <f t="shared" si="15"/>
        <v/>
      </c>
    </row>
    <row r="39" spans="1:24" ht="21" customHeight="1" x14ac:dyDescent="0.25">
      <c r="A39" s="37" t="s">
        <v>125</v>
      </c>
      <c r="B39" s="51" t="s">
        <v>140</v>
      </c>
      <c r="C39" s="39" t="s">
        <v>126</v>
      </c>
      <c r="D39" s="8" t="s">
        <v>25</v>
      </c>
      <c r="E39" s="66" t="s">
        <v>17</v>
      </c>
      <c r="F39" s="47">
        <v>11.43</v>
      </c>
      <c r="G39" s="55"/>
      <c r="H39" s="52"/>
      <c r="I39" s="49"/>
      <c r="J39" s="55"/>
      <c r="K39" s="55"/>
      <c r="L39" s="50"/>
      <c r="M39" s="67"/>
      <c r="N39" s="30" t="str">
        <f t="shared" si="5"/>
        <v/>
      </c>
      <c r="O39" s="30" t="str">
        <f t="shared" si="6"/>
        <v/>
      </c>
      <c r="P39" s="30" t="str">
        <f t="shared" si="7"/>
        <v/>
      </c>
      <c r="Q39" s="30" t="str">
        <f t="shared" si="8"/>
        <v/>
      </c>
      <c r="R39" s="30" t="str">
        <f t="shared" si="9"/>
        <v/>
      </c>
      <c r="S39" s="30" t="str">
        <f t="shared" si="10"/>
        <v/>
      </c>
      <c r="T39" s="30" t="str">
        <f t="shared" si="11"/>
        <v/>
      </c>
      <c r="U39" s="30" t="str">
        <f t="shared" si="12"/>
        <v/>
      </c>
      <c r="V39" s="30" t="str">
        <f t="shared" si="13"/>
        <v/>
      </c>
      <c r="W39" s="30" t="str">
        <f t="shared" si="14"/>
        <v/>
      </c>
      <c r="X39" s="30" t="str">
        <f t="shared" si="15"/>
        <v/>
      </c>
    </row>
    <row r="40" spans="1:24" ht="21" customHeight="1" x14ac:dyDescent="0.25">
      <c r="A40" s="37" t="s">
        <v>125</v>
      </c>
      <c r="B40" s="51" t="s">
        <v>141</v>
      </c>
      <c r="C40" s="39" t="s">
        <v>127</v>
      </c>
      <c r="D40" s="8" t="s">
        <v>25</v>
      </c>
      <c r="E40" s="66" t="s">
        <v>17</v>
      </c>
      <c r="F40" s="47">
        <v>12.84</v>
      </c>
      <c r="G40" s="55"/>
      <c r="H40" s="52"/>
      <c r="I40" s="49"/>
      <c r="J40" s="55"/>
      <c r="K40" s="55"/>
      <c r="L40" s="50"/>
      <c r="M40" s="67"/>
      <c r="N40" s="30" t="str">
        <f t="shared" si="5"/>
        <v/>
      </c>
      <c r="O40" s="30" t="str">
        <f t="shared" si="6"/>
        <v/>
      </c>
      <c r="P40" s="30" t="str">
        <f t="shared" si="7"/>
        <v/>
      </c>
      <c r="Q40" s="30" t="str">
        <f t="shared" si="8"/>
        <v/>
      </c>
      <c r="R40" s="30" t="str">
        <f t="shared" si="9"/>
        <v/>
      </c>
      <c r="S40" s="30" t="str">
        <f t="shared" si="10"/>
        <v/>
      </c>
      <c r="T40" s="30" t="str">
        <f t="shared" si="11"/>
        <v/>
      </c>
      <c r="U40" s="30" t="str">
        <f t="shared" si="12"/>
        <v/>
      </c>
      <c r="V40" s="30" t="str">
        <f t="shared" si="13"/>
        <v/>
      </c>
      <c r="W40" s="30" t="str">
        <f t="shared" si="14"/>
        <v/>
      </c>
      <c r="X40" s="30" t="str">
        <f t="shared" si="15"/>
        <v/>
      </c>
    </row>
    <row r="41" spans="1:24" ht="21" customHeight="1" x14ac:dyDescent="0.25">
      <c r="A41" s="37" t="s">
        <v>125</v>
      </c>
      <c r="B41" s="51" t="s">
        <v>142</v>
      </c>
      <c r="C41" s="48" t="s">
        <v>75</v>
      </c>
      <c r="D41" s="8" t="s">
        <v>25</v>
      </c>
      <c r="E41" s="66" t="s">
        <v>17</v>
      </c>
      <c r="F41" s="54">
        <v>2.61</v>
      </c>
      <c r="G41" s="55"/>
      <c r="H41" s="52"/>
      <c r="I41" s="49"/>
      <c r="J41" s="55"/>
      <c r="K41" s="55"/>
      <c r="L41" s="50"/>
      <c r="M41" s="67"/>
      <c r="N41" s="30" t="str">
        <f t="shared" si="5"/>
        <v/>
      </c>
      <c r="O41" s="30" t="str">
        <f t="shared" si="6"/>
        <v/>
      </c>
      <c r="P41" s="30" t="str">
        <f t="shared" si="7"/>
        <v/>
      </c>
      <c r="Q41" s="30" t="str">
        <f t="shared" si="8"/>
        <v/>
      </c>
      <c r="R41" s="30" t="str">
        <f t="shared" si="9"/>
        <v/>
      </c>
      <c r="S41" s="30" t="str">
        <f t="shared" si="10"/>
        <v/>
      </c>
      <c r="T41" s="30" t="str">
        <f t="shared" si="11"/>
        <v/>
      </c>
      <c r="U41" s="30" t="str">
        <f t="shared" si="12"/>
        <v/>
      </c>
      <c r="V41" s="30" t="str">
        <f t="shared" si="13"/>
        <v/>
      </c>
      <c r="W41" s="30" t="str">
        <f t="shared" si="14"/>
        <v/>
      </c>
      <c r="X41" s="30" t="str">
        <f t="shared" si="15"/>
        <v/>
      </c>
    </row>
    <row r="42" spans="1:24" ht="21" customHeight="1" x14ac:dyDescent="0.25">
      <c r="A42" s="37" t="s">
        <v>125</v>
      </c>
      <c r="B42" s="51" t="s">
        <v>143</v>
      </c>
      <c r="C42" s="39" t="s">
        <v>19</v>
      </c>
      <c r="D42" s="8" t="s">
        <v>25</v>
      </c>
      <c r="E42" s="66" t="s">
        <v>17</v>
      </c>
      <c r="F42" s="47">
        <v>3.78</v>
      </c>
      <c r="G42" s="55"/>
      <c r="H42" s="52"/>
      <c r="I42" s="49"/>
      <c r="J42" s="55"/>
      <c r="K42" s="55"/>
      <c r="L42" s="50"/>
      <c r="M42" s="67"/>
      <c r="N42" s="30" t="str">
        <f t="shared" si="5"/>
        <v/>
      </c>
      <c r="O42" s="30" t="str">
        <f t="shared" si="6"/>
        <v/>
      </c>
      <c r="P42" s="30" t="str">
        <f t="shared" si="7"/>
        <v/>
      </c>
      <c r="Q42" s="30" t="str">
        <f t="shared" si="8"/>
        <v/>
      </c>
      <c r="R42" s="30" t="str">
        <f t="shared" si="9"/>
        <v/>
      </c>
      <c r="S42" s="30" t="str">
        <f t="shared" si="10"/>
        <v/>
      </c>
      <c r="T42" s="30" t="str">
        <f t="shared" si="11"/>
        <v/>
      </c>
      <c r="U42" s="30" t="str">
        <f t="shared" si="12"/>
        <v/>
      </c>
      <c r="V42" s="30" t="str">
        <f t="shared" si="13"/>
        <v/>
      </c>
      <c r="W42" s="30" t="str">
        <f t="shared" si="14"/>
        <v/>
      </c>
      <c r="X42" s="30" t="str">
        <f t="shared" si="15"/>
        <v/>
      </c>
    </row>
    <row r="43" spans="1:24" ht="21" customHeight="1" x14ac:dyDescent="0.25">
      <c r="A43" s="37" t="s">
        <v>125</v>
      </c>
      <c r="B43" s="51" t="s">
        <v>144</v>
      </c>
      <c r="C43" s="39" t="s">
        <v>18</v>
      </c>
      <c r="D43" s="8" t="s">
        <v>25</v>
      </c>
      <c r="E43" s="66" t="s">
        <v>17</v>
      </c>
      <c r="F43" s="47">
        <v>3.78</v>
      </c>
      <c r="G43" s="55"/>
      <c r="H43" s="52"/>
      <c r="I43" s="49"/>
      <c r="J43" s="55"/>
      <c r="K43" s="55"/>
      <c r="L43" s="50"/>
      <c r="M43" s="67"/>
      <c r="N43" s="30" t="str">
        <f t="shared" si="5"/>
        <v/>
      </c>
      <c r="O43" s="30" t="str">
        <f t="shared" si="6"/>
        <v/>
      </c>
      <c r="P43" s="30" t="str">
        <f t="shared" si="7"/>
        <v/>
      </c>
      <c r="Q43" s="30" t="str">
        <f t="shared" si="8"/>
        <v/>
      </c>
      <c r="R43" s="30" t="str">
        <f t="shared" si="9"/>
        <v/>
      </c>
      <c r="S43" s="30" t="str">
        <f t="shared" si="10"/>
        <v/>
      </c>
      <c r="T43" s="30" t="str">
        <f t="shared" si="11"/>
        <v/>
      </c>
      <c r="U43" s="30" t="str">
        <f t="shared" si="12"/>
        <v/>
      </c>
      <c r="V43" s="30" t="str">
        <f t="shared" si="13"/>
        <v/>
      </c>
      <c r="W43" s="30" t="str">
        <f t="shared" si="14"/>
        <v/>
      </c>
      <c r="X43" s="30" t="str">
        <f t="shared" si="15"/>
        <v/>
      </c>
    </row>
    <row r="44" spans="1:24" ht="21" customHeight="1" x14ac:dyDescent="0.25">
      <c r="A44" s="37" t="s">
        <v>125</v>
      </c>
      <c r="B44" s="51" t="s">
        <v>145</v>
      </c>
      <c r="C44" s="39" t="s">
        <v>22</v>
      </c>
      <c r="D44" s="8" t="s">
        <v>24</v>
      </c>
      <c r="E44" s="44" t="s">
        <v>17</v>
      </c>
      <c r="F44" s="47">
        <v>27.78</v>
      </c>
      <c r="G44" s="55"/>
      <c r="H44" s="52"/>
      <c r="I44" s="49"/>
      <c r="J44" s="55"/>
      <c r="K44" s="55"/>
      <c r="L44" s="50"/>
      <c r="M44" s="67"/>
      <c r="N44" s="30" t="str">
        <f t="shared" si="5"/>
        <v/>
      </c>
      <c r="O44" s="30" t="str">
        <f t="shared" si="6"/>
        <v/>
      </c>
      <c r="P44" s="30" t="str">
        <f t="shared" si="7"/>
        <v/>
      </c>
      <c r="Q44" s="30" t="str">
        <f t="shared" si="8"/>
        <v/>
      </c>
      <c r="R44" s="30" t="str">
        <f t="shared" si="9"/>
        <v/>
      </c>
      <c r="S44" s="30" t="str">
        <f t="shared" si="10"/>
        <v/>
      </c>
      <c r="T44" s="30" t="str">
        <f t="shared" si="11"/>
        <v/>
      </c>
      <c r="U44" s="30" t="str">
        <f t="shared" si="12"/>
        <v/>
      </c>
      <c r="V44" s="30" t="str">
        <f t="shared" si="13"/>
        <v/>
      </c>
      <c r="W44" s="30" t="str">
        <f t="shared" si="14"/>
        <v/>
      </c>
      <c r="X44" s="30" t="str">
        <f t="shared" si="15"/>
        <v/>
      </c>
    </row>
    <row r="45" spans="1:24" ht="21" customHeight="1" x14ac:dyDescent="0.25">
      <c r="A45" s="1"/>
      <c r="B45" s="2"/>
      <c r="C45" s="3"/>
      <c r="D45" s="4"/>
      <c r="E45" s="4"/>
      <c r="F45" s="12"/>
      <c r="G45" s="7"/>
      <c r="H45" s="7"/>
      <c r="I45" s="49"/>
      <c r="J45" s="12"/>
      <c r="K45" s="12"/>
      <c r="L45" s="50"/>
      <c r="M45" s="15"/>
    </row>
    <row r="46" spans="1:24" ht="21" customHeight="1" x14ac:dyDescent="0.25">
      <c r="A46" s="16"/>
      <c r="B46" s="93" t="s">
        <v>216</v>
      </c>
      <c r="C46" s="93"/>
      <c r="D46" s="17"/>
      <c r="E46" s="18"/>
      <c r="F46" s="19">
        <f>SUM(F2:F45)</f>
        <v>509.53999999999985</v>
      </c>
      <c r="G46" s="11"/>
      <c r="H46" s="19"/>
      <c r="I46" s="20"/>
      <c r="J46" s="19">
        <f>SUM(J2:J45)</f>
        <v>0</v>
      </c>
      <c r="K46" s="21"/>
      <c r="L46" s="11"/>
      <c r="M46" s="22">
        <f>SUM(M2:M45)</f>
        <v>0</v>
      </c>
    </row>
    <row r="47" spans="1:24" s="31" customFormat="1" ht="21.9" customHeight="1" x14ac:dyDescent="0.25">
      <c r="A47" s="35"/>
      <c r="B47" s="35"/>
      <c r="C47" s="35"/>
      <c r="D47" s="36"/>
      <c r="E47" s="35"/>
      <c r="F47" s="32"/>
      <c r="G47" s="35"/>
      <c r="H47" s="32"/>
      <c r="I47" s="36"/>
      <c r="J47" s="32"/>
      <c r="K47" s="33"/>
      <c r="L47" s="35"/>
      <c r="M47" s="34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 s="31" customFormat="1" ht="21.9" customHeight="1" x14ac:dyDescent="0.25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</row>
    <row r="49" spans="1:24" s="31" customFormat="1" ht="21.9" customHeight="1" x14ac:dyDescent="0.2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</row>
    <row r="50" spans="1:24" s="31" customFormat="1" ht="21.9" customHeight="1" x14ac:dyDescent="0.2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</row>
    <row r="51" spans="1:24" s="31" customFormat="1" ht="21.9" customHeight="1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</row>
    <row r="52" spans="1:24" s="31" customFormat="1" ht="21.9" customHeight="1" x14ac:dyDescent="0.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</row>
    <row r="53" spans="1:24" s="31" customFormat="1" ht="21.9" customHeight="1" x14ac:dyDescent="0.2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1:24" s="31" customFormat="1" ht="21.9" customHeight="1" x14ac:dyDescent="0.2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</row>
    <row r="55" spans="1:24" s="31" customFormat="1" ht="21.9" customHeight="1" x14ac:dyDescent="0.2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</row>
    <row r="56" spans="1:24" s="31" customFormat="1" ht="21.9" customHeight="1" x14ac:dyDescent="0.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1:24" s="31" customFormat="1" ht="21.9" customHeight="1" x14ac:dyDescent="0.25">
      <c r="A57" s="35"/>
      <c r="B57" s="35"/>
      <c r="C57" s="35"/>
      <c r="D57" s="36"/>
      <c r="E57" s="35"/>
      <c r="F57" s="32"/>
      <c r="G57" s="35"/>
      <c r="H57" s="32"/>
      <c r="I57" s="36"/>
      <c r="J57" s="32"/>
      <c r="K57" s="33"/>
      <c r="L57" s="35"/>
      <c r="M57" s="34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</row>
    <row r="58" spans="1:24" s="31" customFormat="1" ht="21.9" customHeight="1" x14ac:dyDescent="0.25">
      <c r="A58" s="35"/>
      <c r="B58" s="35"/>
      <c r="C58" s="35"/>
      <c r="D58" s="36"/>
      <c r="E58" s="35"/>
      <c r="F58" s="32"/>
      <c r="G58" s="35"/>
      <c r="H58" s="32"/>
      <c r="I58" s="36"/>
      <c r="J58" s="32"/>
      <c r="K58" s="33"/>
      <c r="L58" s="35"/>
      <c r="M58" s="34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</row>
    <row r="59" spans="1:24" s="31" customFormat="1" ht="21.9" customHeight="1" x14ac:dyDescent="0.25">
      <c r="A59" s="35"/>
      <c r="B59" s="35"/>
      <c r="C59" s="35"/>
      <c r="D59" s="36"/>
      <c r="E59" s="35"/>
      <c r="F59" s="32"/>
      <c r="G59" s="35"/>
      <c r="H59" s="32"/>
      <c r="I59" s="36"/>
      <c r="J59" s="32"/>
      <c r="K59" s="33"/>
      <c r="L59" s="35"/>
      <c r="M59" s="34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</row>
  </sheetData>
  <sheetProtection algorithmName="SHA-512" hashValue="COFW6w1KlgAx9JrOQ4EJfKs4zfpjUIGAe8Tv0QyZytXU3knOKiFv/gpx/ZzbfWIu0AT+kKn9N5xVuc65ThfZlg==" saltValue="W3IKc0lI52UeQP8x+DQ7xQ==" spinCount="100000" sheet="1" objects="1" scenarios="1"/>
  <mergeCells count="9">
    <mergeCell ref="A54:M54"/>
    <mergeCell ref="A55:M55"/>
    <mergeCell ref="A56:M56"/>
    <mergeCell ref="A48:M48"/>
    <mergeCell ref="A49:M49"/>
    <mergeCell ref="A50:M50"/>
    <mergeCell ref="A51:M51"/>
    <mergeCell ref="A52:M52"/>
    <mergeCell ref="A53:M53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Y26"/>
  <sheetViews>
    <sheetView workbookViewId="0">
      <pane ySplit="1" topLeftCell="A2" activePane="bottomLeft" state="frozen"/>
      <selection activeCell="B2" sqref="B2"/>
      <selection pane="bottomLeft" activeCell="P12" sqref="P12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  <c r="N1" s="29">
        <f t="shared" ref="N1:X1" si="0">SUM(N2:N110)</f>
        <v>0</v>
      </c>
      <c r="O1" s="29">
        <f t="shared" si="0"/>
        <v>0</v>
      </c>
      <c r="P1" s="29">
        <f t="shared" si="0"/>
        <v>0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0</v>
      </c>
      <c r="U1" s="29">
        <f t="shared" si="0"/>
        <v>2375.25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19.2" customHeight="1" x14ac:dyDescent="0.25">
      <c r="A2" s="37" t="s">
        <v>21</v>
      </c>
      <c r="B2" s="41" t="s">
        <v>29</v>
      </c>
      <c r="C2" s="40" t="s">
        <v>104</v>
      </c>
      <c r="D2" s="8" t="s">
        <v>157</v>
      </c>
      <c r="E2" s="43" t="s">
        <v>17</v>
      </c>
      <c r="F2" s="38">
        <v>60.4</v>
      </c>
      <c r="G2" s="55">
        <v>50</v>
      </c>
      <c r="H2" s="7">
        <f t="shared" ref="H2:H11" si="1">F2*G2</f>
        <v>3020</v>
      </c>
      <c r="I2" s="63">
        <v>0</v>
      </c>
      <c r="J2" s="12">
        <f t="shared" ref="J2:J11" si="2">IF((I2&lt;&gt;0),ROUND((H2/I2),2),0)</f>
        <v>0</v>
      </c>
      <c r="K2" s="12">
        <f t="shared" ref="K2:K11" si="3">IF((G2&lt;&gt;0),ROUND((J2/G2),2),0)</f>
        <v>0</v>
      </c>
      <c r="L2" s="64">
        <v>0</v>
      </c>
      <c r="M2" s="14">
        <f t="shared" ref="M2:M11" si="4">ROUND((J2*L2),2)</f>
        <v>0</v>
      </c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19.2" customHeight="1" x14ac:dyDescent="0.25">
      <c r="A3" s="37" t="s">
        <v>21</v>
      </c>
      <c r="B3" s="41" t="s">
        <v>30</v>
      </c>
      <c r="C3" s="39" t="s">
        <v>104</v>
      </c>
      <c r="D3" s="8" t="s">
        <v>157</v>
      </c>
      <c r="E3" s="43" t="s">
        <v>17</v>
      </c>
      <c r="F3" s="38">
        <v>59.42</v>
      </c>
      <c r="G3" s="55">
        <v>50</v>
      </c>
      <c r="H3" s="7">
        <f t="shared" si="1"/>
        <v>2971</v>
      </c>
      <c r="I3" s="63">
        <v>0</v>
      </c>
      <c r="J3" s="12">
        <f t="shared" si="2"/>
        <v>0</v>
      </c>
      <c r="K3" s="12">
        <f t="shared" si="3"/>
        <v>0</v>
      </c>
      <c r="L3" s="64">
        <v>0</v>
      </c>
      <c r="M3" s="14">
        <f t="shared" si="4"/>
        <v>0</v>
      </c>
      <c r="N3" s="30" t="str">
        <f t="shared" ref="N3:N11" si="5">IF(($D3="D"),$F3*$G3,"")</f>
        <v/>
      </c>
      <c r="O3" s="30" t="str">
        <f t="shared" ref="O3:O11" si="6">IF(($D3="E"),$F3*$G3,"")</f>
        <v/>
      </c>
      <c r="P3" s="30" t="str">
        <f t="shared" ref="P3:P11" si="7">IF(($D3="F"),$F3*$G3,"")</f>
        <v/>
      </c>
      <c r="Q3" s="30" t="str">
        <f t="shared" ref="Q3:Q11" si="8">IF(($D3="G"),$F3*$G3,"")</f>
        <v/>
      </c>
      <c r="R3" s="30" t="str">
        <f t="shared" ref="R3:R11" si="9">IF(($D3="H"),$F3*$G3,"")</f>
        <v/>
      </c>
      <c r="S3" s="30" t="str">
        <f t="shared" ref="S3:S11" si="10">IF(($D3="I"),$F3*$G3,"")</f>
        <v/>
      </c>
      <c r="T3" s="30" t="str">
        <f t="shared" ref="T3:T11" si="11">IF(($D3="K"),$F3*$G3,"")</f>
        <v/>
      </c>
      <c r="U3" s="30" t="str">
        <f t="shared" ref="U3:U11" si="12">IF(($D3="U"),$F3*$G3,"")</f>
        <v/>
      </c>
      <c r="V3" s="30" t="str">
        <f t="shared" ref="V3:V11" si="13">IF(($D3="SPH"),$F3*$G3,"")</f>
        <v/>
      </c>
      <c r="W3" s="30" t="str">
        <f t="shared" ref="W3:W11" si="14">IF(($D3="TH"),$F3*$G3,"")</f>
        <v/>
      </c>
      <c r="X3" s="30" t="str">
        <f t="shared" ref="X3:X11" si="15">IF(($D3="Z"),$F3*$G3,"")</f>
        <v/>
      </c>
    </row>
    <row r="4" spans="1:25" ht="19.2" customHeight="1" x14ac:dyDescent="0.25">
      <c r="A4" s="37" t="s">
        <v>21</v>
      </c>
      <c r="B4" s="41" t="s">
        <v>31</v>
      </c>
      <c r="C4" s="39" t="s">
        <v>105</v>
      </c>
      <c r="D4" s="8" t="s">
        <v>156</v>
      </c>
      <c r="E4" s="43" t="s">
        <v>17</v>
      </c>
      <c r="F4" s="38">
        <v>5.09</v>
      </c>
      <c r="G4" s="55">
        <v>12</v>
      </c>
      <c r="H4" s="7">
        <f t="shared" si="1"/>
        <v>61.08</v>
      </c>
      <c r="I4" s="63">
        <v>0</v>
      </c>
      <c r="J4" s="12">
        <f t="shared" si="2"/>
        <v>0</v>
      </c>
      <c r="K4" s="12">
        <f t="shared" si="3"/>
        <v>0</v>
      </c>
      <c r="L4" s="64">
        <v>0</v>
      </c>
      <c r="M4" s="14">
        <f t="shared" si="4"/>
        <v>0</v>
      </c>
      <c r="N4" s="30" t="str">
        <f t="shared" si="5"/>
        <v/>
      </c>
      <c r="O4" s="30" t="str">
        <f t="shared" si="6"/>
        <v/>
      </c>
      <c r="P4" s="30" t="str">
        <f t="shared" si="7"/>
        <v/>
      </c>
      <c r="Q4" s="30" t="str">
        <f t="shared" si="8"/>
        <v/>
      </c>
      <c r="R4" s="30" t="str">
        <f t="shared" si="9"/>
        <v/>
      </c>
      <c r="S4" s="30" t="str">
        <f t="shared" si="10"/>
        <v/>
      </c>
      <c r="T4" s="30" t="str">
        <f t="shared" si="11"/>
        <v/>
      </c>
      <c r="U4" s="30" t="str">
        <f t="shared" si="12"/>
        <v/>
      </c>
      <c r="V4" s="30" t="str">
        <f t="shared" si="13"/>
        <v/>
      </c>
      <c r="W4" s="30" t="str">
        <f t="shared" si="14"/>
        <v/>
      </c>
      <c r="X4" s="30" t="str">
        <f t="shared" si="15"/>
        <v/>
      </c>
    </row>
    <row r="5" spans="1:25" ht="19.2" customHeight="1" x14ac:dyDescent="0.25">
      <c r="A5" s="37" t="s">
        <v>21</v>
      </c>
      <c r="B5" s="41" t="s">
        <v>32</v>
      </c>
      <c r="C5" s="39" t="s">
        <v>106</v>
      </c>
      <c r="D5" s="8" t="s">
        <v>156</v>
      </c>
      <c r="E5" s="43" t="s">
        <v>17</v>
      </c>
      <c r="F5" s="38">
        <v>24.35</v>
      </c>
      <c r="G5" s="55">
        <v>12</v>
      </c>
      <c r="H5" s="7">
        <f t="shared" si="1"/>
        <v>292.20000000000005</v>
      </c>
      <c r="I5" s="63">
        <v>0</v>
      </c>
      <c r="J5" s="12">
        <f t="shared" si="2"/>
        <v>0</v>
      </c>
      <c r="K5" s="12">
        <f t="shared" si="3"/>
        <v>0</v>
      </c>
      <c r="L5" s="64">
        <v>0</v>
      </c>
      <c r="M5" s="14">
        <f t="shared" si="4"/>
        <v>0</v>
      </c>
      <c r="N5" s="30" t="str">
        <f t="shared" si="5"/>
        <v/>
      </c>
      <c r="O5" s="30" t="str">
        <f t="shared" si="6"/>
        <v/>
      </c>
      <c r="P5" s="30" t="str">
        <f t="shared" si="7"/>
        <v/>
      </c>
      <c r="Q5" s="30" t="str">
        <f t="shared" si="8"/>
        <v/>
      </c>
      <c r="R5" s="30" t="str">
        <f t="shared" si="9"/>
        <v/>
      </c>
      <c r="S5" s="30" t="str">
        <f t="shared" si="10"/>
        <v/>
      </c>
      <c r="T5" s="30" t="str">
        <f t="shared" si="11"/>
        <v/>
      </c>
      <c r="U5" s="30" t="str">
        <f t="shared" si="12"/>
        <v/>
      </c>
      <c r="V5" s="30" t="str">
        <f t="shared" si="13"/>
        <v/>
      </c>
      <c r="W5" s="30" t="str">
        <f t="shared" si="14"/>
        <v/>
      </c>
      <c r="X5" s="30" t="str">
        <f t="shared" si="15"/>
        <v/>
      </c>
    </row>
    <row r="6" spans="1:25" ht="19.2" customHeight="1" x14ac:dyDescent="0.25">
      <c r="A6" s="37" t="s">
        <v>21</v>
      </c>
      <c r="B6" s="41" t="s">
        <v>33</v>
      </c>
      <c r="C6" s="39" t="s">
        <v>104</v>
      </c>
      <c r="D6" s="8" t="s">
        <v>157</v>
      </c>
      <c r="E6" s="43" t="s">
        <v>17</v>
      </c>
      <c r="F6" s="38">
        <v>36.75</v>
      </c>
      <c r="G6" s="55">
        <v>50</v>
      </c>
      <c r="H6" s="7">
        <f t="shared" si="1"/>
        <v>1837.5</v>
      </c>
      <c r="I6" s="63">
        <v>0</v>
      </c>
      <c r="J6" s="12">
        <f t="shared" si="2"/>
        <v>0</v>
      </c>
      <c r="K6" s="12">
        <f t="shared" si="3"/>
        <v>0</v>
      </c>
      <c r="L6" s="64">
        <v>0</v>
      </c>
      <c r="M6" s="14">
        <f t="shared" si="4"/>
        <v>0</v>
      </c>
      <c r="N6" s="30" t="str">
        <f t="shared" si="5"/>
        <v/>
      </c>
      <c r="O6" s="30" t="str">
        <f t="shared" si="6"/>
        <v/>
      </c>
      <c r="P6" s="30" t="str">
        <f t="shared" si="7"/>
        <v/>
      </c>
      <c r="Q6" s="30" t="str">
        <f t="shared" si="8"/>
        <v/>
      </c>
      <c r="R6" s="30" t="str">
        <f t="shared" si="9"/>
        <v/>
      </c>
      <c r="S6" s="30" t="str">
        <f t="shared" si="10"/>
        <v/>
      </c>
      <c r="T6" s="30" t="str">
        <f t="shared" si="11"/>
        <v/>
      </c>
      <c r="U6" s="30" t="str">
        <f t="shared" si="12"/>
        <v/>
      </c>
      <c r="V6" s="30" t="str">
        <f t="shared" si="13"/>
        <v/>
      </c>
      <c r="W6" s="30" t="str">
        <f t="shared" si="14"/>
        <v/>
      </c>
      <c r="X6" s="30" t="str">
        <f t="shared" si="15"/>
        <v/>
      </c>
    </row>
    <row r="7" spans="1:25" ht="19.2" customHeight="1" x14ac:dyDescent="0.25">
      <c r="A7" s="37" t="s">
        <v>21</v>
      </c>
      <c r="B7" s="42" t="s">
        <v>34</v>
      </c>
      <c r="C7" s="39" t="s">
        <v>100</v>
      </c>
      <c r="D7" s="8" t="s">
        <v>113</v>
      </c>
      <c r="E7" s="43" t="s">
        <v>17</v>
      </c>
      <c r="F7" s="38">
        <v>10.76</v>
      </c>
      <c r="G7" s="55">
        <v>150</v>
      </c>
      <c r="H7" s="7">
        <f t="shared" si="1"/>
        <v>1614</v>
      </c>
      <c r="I7" s="63">
        <v>0</v>
      </c>
      <c r="J7" s="12">
        <f t="shared" si="2"/>
        <v>0</v>
      </c>
      <c r="K7" s="12">
        <f t="shared" si="3"/>
        <v>0</v>
      </c>
      <c r="L7" s="64">
        <v>0</v>
      </c>
      <c r="M7" s="14">
        <f t="shared" si="4"/>
        <v>0</v>
      </c>
      <c r="N7" s="30" t="str">
        <f t="shared" si="5"/>
        <v/>
      </c>
      <c r="O7" s="30" t="str">
        <f t="shared" si="6"/>
        <v/>
      </c>
      <c r="P7" s="30" t="str">
        <f t="shared" si="7"/>
        <v/>
      </c>
      <c r="Q7" s="30" t="str">
        <f t="shared" si="8"/>
        <v/>
      </c>
      <c r="R7" s="30" t="str">
        <f t="shared" si="9"/>
        <v/>
      </c>
      <c r="S7" s="30" t="str">
        <f t="shared" si="10"/>
        <v/>
      </c>
      <c r="T7" s="30" t="str">
        <f t="shared" si="11"/>
        <v/>
      </c>
      <c r="U7" s="30">
        <f t="shared" si="12"/>
        <v>1614</v>
      </c>
      <c r="V7" s="30" t="str">
        <f t="shared" si="13"/>
        <v/>
      </c>
      <c r="W7" s="30" t="str">
        <f t="shared" si="14"/>
        <v/>
      </c>
      <c r="X7" s="30" t="str">
        <f t="shared" si="15"/>
        <v/>
      </c>
    </row>
    <row r="8" spans="1:25" ht="19.2" customHeight="1" x14ac:dyDescent="0.25">
      <c r="A8" s="37" t="s">
        <v>21</v>
      </c>
      <c r="B8" s="42" t="s">
        <v>34</v>
      </c>
      <c r="C8" s="39" t="s">
        <v>19</v>
      </c>
      <c r="D8" s="8" t="s">
        <v>25</v>
      </c>
      <c r="E8" s="43" t="s">
        <v>17</v>
      </c>
      <c r="F8" s="38">
        <v>13.47</v>
      </c>
      <c r="G8" s="55">
        <v>250</v>
      </c>
      <c r="H8" s="7">
        <f t="shared" si="1"/>
        <v>3367.5</v>
      </c>
      <c r="I8" s="63">
        <v>0</v>
      </c>
      <c r="J8" s="12">
        <f t="shared" si="2"/>
        <v>0</v>
      </c>
      <c r="K8" s="12">
        <f t="shared" si="3"/>
        <v>0</v>
      </c>
      <c r="L8" s="64">
        <v>0</v>
      </c>
      <c r="M8" s="14">
        <f t="shared" si="4"/>
        <v>0</v>
      </c>
      <c r="N8" s="30" t="str">
        <f t="shared" si="5"/>
        <v/>
      </c>
      <c r="O8" s="30" t="str">
        <f t="shared" si="6"/>
        <v/>
      </c>
      <c r="P8" s="30" t="str">
        <f t="shared" si="7"/>
        <v/>
      </c>
      <c r="Q8" s="30" t="str">
        <f t="shared" si="8"/>
        <v/>
      </c>
      <c r="R8" s="30" t="str">
        <f t="shared" si="9"/>
        <v/>
      </c>
      <c r="S8" s="30" t="str">
        <f t="shared" si="10"/>
        <v/>
      </c>
      <c r="T8" s="30" t="str">
        <f t="shared" si="11"/>
        <v/>
      </c>
      <c r="U8" s="30" t="str">
        <f t="shared" si="12"/>
        <v/>
      </c>
      <c r="V8" s="30" t="str">
        <f t="shared" si="13"/>
        <v/>
      </c>
      <c r="W8" s="30" t="str">
        <f t="shared" si="14"/>
        <v/>
      </c>
      <c r="X8" s="30" t="str">
        <f t="shared" si="15"/>
        <v/>
      </c>
    </row>
    <row r="9" spans="1:25" ht="19.2" customHeight="1" x14ac:dyDescent="0.25">
      <c r="A9" s="37" t="s">
        <v>21</v>
      </c>
      <c r="B9" s="42" t="s">
        <v>35</v>
      </c>
      <c r="C9" s="39" t="s">
        <v>99</v>
      </c>
      <c r="D9" s="8" t="s">
        <v>113</v>
      </c>
      <c r="E9" s="43" t="s">
        <v>17</v>
      </c>
      <c r="F9" s="38">
        <v>5.0750000000000002</v>
      </c>
      <c r="G9" s="55">
        <v>150</v>
      </c>
      <c r="H9" s="7">
        <f t="shared" si="1"/>
        <v>761.25</v>
      </c>
      <c r="I9" s="63">
        <v>0</v>
      </c>
      <c r="J9" s="12">
        <f t="shared" si="2"/>
        <v>0</v>
      </c>
      <c r="K9" s="12">
        <f t="shared" si="3"/>
        <v>0</v>
      </c>
      <c r="L9" s="64">
        <v>0</v>
      </c>
      <c r="M9" s="14">
        <f t="shared" si="4"/>
        <v>0</v>
      </c>
      <c r="N9" s="30" t="str">
        <f t="shared" si="5"/>
        <v/>
      </c>
      <c r="O9" s="30" t="str">
        <f t="shared" si="6"/>
        <v/>
      </c>
      <c r="P9" s="30" t="str">
        <f t="shared" si="7"/>
        <v/>
      </c>
      <c r="Q9" s="30" t="str">
        <f t="shared" si="8"/>
        <v/>
      </c>
      <c r="R9" s="30" t="str">
        <f t="shared" si="9"/>
        <v/>
      </c>
      <c r="S9" s="30" t="str">
        <f t="shared" si="10"/>
        <v/>
      </c>
      <c r="T9" s="30" t="str">
        <f t="shared" si="11"/>
        <v/>
      </c>
      <c r="U9" s="30">
        <f t="shared" si="12"/>
        <v>761.25</v>
      </c>
      <c r="V9" s="30" t="str">
        <f t="shared" si="13"/>
        <v/>
      </c>
      <c r="W9" s="30" t="str">
        <f t="shared" si="14"/>
        <v/>
      </c>
      <c r="X9" s="30" t="str">
        <f t="shared" si="15"/>
        <v/>
      </c>
    </row>
    <row r="10" spans="1:25" ht="19.2" customHeight="1" x14ac:dyDescent="0.25">
      <c r="A10" s="37" t="s">
        <v>21</v>
      </c>
      <c r="B10" s="42">
        <v>7</v>
      </c>
      <c r="C10" s="39" t="s">
        <v>18</v>
      </c>
      <c r="D10" s="8" t="s">
        <v>25</v>
      </c>
      <c r="E10" s="43" t="s">
        <v>17</v>
      </c>
      <c r="F10" s="46">
        <v>13.47</v>
      </c>
      <c r="G10" s="55">
        <v>250</v>
      </c>
      <c r="H10" s="7">
        <f t="shared" si="1"/>
        <v>3367.5</v>
      </c>
      <c r="I10" s="63">
        <v>0</v>
      </c>
      <c r="J10" s="12">
        <f t="shared" si="2"/>
        <v>0</v>
      </c>
      <c r="K10" s="12">
        <f t="shared" si="3"/>
        <v>0</v>
      </c>
      <c r="L10" s="64">
        <v>0</v>
      </c>
      <c r="M10" s="14">
        <f t="shared" si="4"/>
        <v>0</v>
      </c>
      <c r="N10" s="30" t="str">
        <f t="shared" si="5"/>
        <v/>
      </c>
      <c r="O10" s="30" t="str">
        <f t="shared" si="6"/>
        <v/>
      </c>
      <c r="P10" s="30" t="str">
        <f t="shared" si="7"/>
        <v/>
      </c>
      <c r="Q10" s="30" t="str">
        <f t="shared" si="8"/>
        <v/>
      </c>
      <c r="R10" s="30" t="str">
        <f t="shared" si="9"/>
        <v/>
      </c>
      <c r="S10" s="30" t="str">
        <f t="shared" si="10"/>
        <v/>
      </c>
      <c r="T10" s="30" t="str">
        <f t="shared" si="11"/>
        <v/>
      </c>
      <c r="U10" s="30" t="str">
        <f t="shared" si="12"/>
        <v/>
      </c>
      <c r="V10" s="30" t="str">
        <f t="shared" si="13"/>
        <v/>
      </c>
      <c r="W10" s="30" t="str">
        <f t="shared" si="14"/>
        <v/>
      </c>
      <c r="X10" s="30" t="str">
        <f t="shared" si="15"/>
        <v/>
      </c>
    </row>
    <row r="11" spans="1:25" ht="19.2" customHeight="1" x14ac:dyDescent="0.25">
      <c r="A11" s="37" t="s">
        <v>21</v>
      </c>
      <c r="B11" s="42"/>
      <c r="C11" s="39" t="s">
        <v>22</v>
      </c>
      <c r="D11" s="8" t="s">
        <v>24</v>
      </c>
      <c r="E11" s="43" t="s">
        <v>17</v>
      </c>
      <c r="F11" s="38">
        <v>24.95</v>
      </c>
      <c r="G11" s="55">
        <v>250</v>
      </c>
      <c r="H11" s="7">
        <f t="shared" si="1"/>
        <v>6237.5</v>
      </c>
      <c r="I11" s="63">
        <v>0</v>
      </c>
      <c r="J11" s="12">
        <f t="shared" si="2"/>
        <v>0</v>
      </c>
      <c r="K11" s="12">
        <f t="shared" si="3"/>
        <v>0</v>
      </c>
      <c r="L11" s="64">
        <v>0</v>
      </c>
      <c r="M11" s="14">
        <f t="shared" si="4"/>
        <v>0</v>
      </c>
      <c r="N11" s="30" t="str">
        <f t="shared" si="5"/>
        <v/>
      </c>
      <c r="O11" s="30" t="str">
        <f t="shared" si="6"/>
        <v/>
      </c>
      <c r="P11" s="30" t="str">
        <f t="shared" si="7"/>
        <v/>
      </c>
      <c r="Q11" s="30" t="str">
        <f t="shared" si="8"/>
        <v/>
      </c>
      <c r="R11" s="30" t="str">
        <f t="shared" si="9"/>
        <v/>
      </c>
      <c r="S11" s="30" t="str">
        <f t="shared" si="10"/>
        <v/>
      </c>
      <c r="T11" s="30" t="str">
        <f t="shared" si="11"/>
        <v/>
      </c>
      <c r="U11" s="30" t="str">
        <f t="shared" si="12"/>
        <v/>
      </c>
      <c r="V11" s="30" t="str">
        <f t="shared" si="13"/>
        <v/>
      </c>
      <c r="W11" s="30" t="str">
        <f t="shared" si="14"/>
        <v/>
      </c>
      <c r="X11" s="30" t="str">
        <f t="shared" si="15"/>
        <v/>
      </c>
    </row>
    <row r="12" spans="1:25" ht="19.2" customHeight="1" x14ac:dyDescent="0.25">
      <c r="A12" s="1"/>
      <c r="B12" s="2"/>
      <c r="C12" s="3"/>
      <c r="D12" s="4"/>
      <c r="E12" s="4"/>
      <c r="F12" s="12"/>
      <c r="G12" s="7"/>
      <c r="H12" s="7"/>
      <c r="I12" s="49"/>
      <c r="J12" s="12"/>
      <c r="K12" s="12"/>
      <c r="L12" s="50"/>
      <c r="M12" s="15"/>
    </row>
    <row r="13" spans="1:25" ht="19.2" customHeight="1" x14ac:dyDescent="0.25">
      <c r="A13" s="16"/>
      <c r="B13" s="16"/>
      <c r="C13" s="16"/>
      <c r="D13" s="17"/>
      <c r="E13" s="18"/>
      <c r="F13" s="19">
        <f>SUM(F2:F12)</f>
        <v>253.73499999999996</v>
      </c>
      <c r="G13" s="11"/>
      <c r="H13" s="19"/>
      <c r="I13" s="20"/>
      <c r="J13" s="19">
        <f>SUM(J2:J12)</f>
        <v>0</v>
      </c>
      <c r="K13" s="21"/>
      <c r="L13" s="11"/>
      <c r="M13" s="22">
        <f>SUM(M2:M12)</f>
        <v>0</v>
      </c>
    </row>
    <row r="14" spans="1:25" s="31" customFormat="1" ht="21.9" customHeight="1" x14ac:dyDescent="0.25">
      <c r="A14" s="35"/>
      <c r="B14" s="35"/>
      <c r="C14" s="35"/>
      <c r="D14" s="36"/>
      <c r="E14" s="35"/>
      <c r="F14" s="32"/>
      <c r="G14" s="35"/>
      <c r="H14" s="32"/>
      <c r="I14" s="36"/>
      <c r="J14" s="32"/>
      <c r="K14" s="33"/>
      <c r="L14" s="35"/>
      <c r="M14" s="34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5" s="31" customFormat="1" ht="21.9" customHeight="1" x14ac:dyDescent="0.2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5" s="31" customFormat="1" ht="21.9" customHeight="1" x14ac:dyDescent="0.25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4" s="31" customFormat="1" ht="21.9" customHeight="1" x14ac:dyDescent="0.25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1:24" s="31" customFormat="1" ht="21.9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spans="1:24" s="31" customFormat="1" ht="21.9" customHeight="1" x14ac:dyDescent="0.2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spans="1:24" s="31" customFormat="1" ht="21.9" customHeight="1" x14ac:dyDescent="0.25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</row>
    <row r="21" spans="1:24" s="31" customFormat="1" ht="21.9" customHeight="1" x14ac:dyDescent="0.25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1:24" s="31" customFormat="1" ht="21.9" customHeight="1" x14ac:dyDescent="0.2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1:24" s="31" customFormat="1" ht="21.9" customHeight="1" x14ac:dyDescent="0.25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 s="31" customFormat="1" ht="21.9" customHeight="1" x14ac:dyDescent="0.25">
      <c r="A24" s="35"/>
      <c r="B24" s="35"/>
      <c r="C24" s="35"/>
      <c r="D24" s="36"/>
      <c r="E24" s="35"/>
      <c r="F24" s="32"/>
      <c r="G24" s="35"/>
      <c r="H24" s="32"/>
      <c r="I24" s="36"/>
      <c r="J24" s="32"/>
      <c r="K24" s="33"/>
      <c r="L24" s="35"/>
      <c r="M24" s="34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 s="31" customFormat="1" ht="21.9" customHeight="1" x14ac:dyDescent="0.25">
      <c r="A25" s="35"/>
      <c r="B25" s="35"/>
      <c r="C25" s="35"/>
      <c r="D25" s="36"/>
      <c r="E25" s="35"/>
      <c r="F25" s="32"/>
      <c r="G25" s="35"/>
      <c r="H25" s="32"/>
      <c r="I25" s="36"/>
      <c r="J25" s="32"/>
      <c r="K25" s="33"/>
      <c r="L25" s="35"/>
      <c r="M25" s="34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 s="31" customFormat="1" ht="21.9" customHeight="1" x14ac:dyDescent="0.25">
      <c r="A26" s="35"/>
      <c r="B26" s="35"/>
      <c r="C26" s="35"/>
      <c r="D26" s="36"/>
      <c r="E26" s="35"/>
      <c r="F26" s="32"/>
      <c r="G26" s="35"/>
      <c r="H26" s="32"/>
      <c r="I26" s="36"/>
      <c r="J26" s="32"/>
      <c r="K26" s="33"/>
      <c r="L26" s="35"/>
      <c r="M26" s="34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</sheetData>
  <sheetProtection algorithmName="SHA-512" hashValue="gcyEx3+dfZ2uqMDGZwzl6Q3B1rGZzL5UTFlCHCgeMsZYOIkOIbQwTU3k2ISBAFo5a6VdPm4/KEbTZleSi3qQxg==" saltValue="LusgyoCb0AgZ9cOOSmqDXg==" spinCount="100000" sheet="1" objects="1" scenarios="1"/>
  <mergeCells count="9">
    <mergeCell ref="A21:M21"/>
    <mergeCell ref="A22:M22"/>
    <mergeCell ref="A23:M23"/>
    <mergeCell ref="A15:M15"/>
    <mergeCell ref="A16:M16"/>
    <mergeCell ref="A17:M17"/>
    <mergeCell ref="A18:M18"/>
    <mergeCell ref="A19:M19"/>
    <mergeCell ref="A20:M20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Y14"/>
  <sheetViews>
    <sheetView workbookViewId="0">
      <pane ySplit="1" topLeftCell="A2" activePane="bottomLeft" state="frozen"/>
      <selection activeCell="B2" sqref="B2"/>
      <selection pane="bottomLeft" activeCell="C9" sqref="C9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6" t="s">
        <v>0</v>
      </c>
      <c r="B1" s="5" t="s">
        <v>1</v>
      </c>
      <c r="C1" s="5" t="s">
        <v>2</v>
      </c>
      <c r="D1" s="5" t="s">
        <v>11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15</v>
      </c>
      <c r="L1" s="5" t="s">
        <v>8</v>
      </c>
      <c r="M1" s="5" t="s">
        <v>9</v>
      </c>
      <c r="N1" s="29">
        <f t="shared" ref="N1:X1" si="0">SUM(N2:N95)</f>
        <v>0</v>
      </c>
      <c r="O1" s="29">
        <f t="shared" si="0"/>
        <v>0</v>
      </c>
      <c r="P1" s="29">
        <f t="shared" si="0"/>
        <v>0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0</v>
      </c>
      <c r="U1" s="29">
        <f t="shared" si="0"/>
        <v>5995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19.2" customHeight="1" x14ac:dyDescent="0.25">
      <c r="A2" s="37" t="s">
        <v>21</v>
      </c>
      <c r="B2" s="41">
        <v>1</v>
      </c>
      <c r="C2" s="40" t="s">
        <v>23</v>
      </c>
      <c r="D2" s="8" t="s">
        <v>157</v>
      </c>
      <c r="E2" s="43" t="s">
        <v>17</v>
      </c>
      <c r="F2" s="38">
        <v>11.97</v>
      </c>
      <c r="G2" s="55">
        <v>50</v>
      </c>
      <c r="H2" s="7">
        <f t="shared" ref="H2:H12" si="1">F2*G2</f>
        <v>598.5</v>
      </c>
      <c r="I2" s="63">
        <v>0</v>
      </c>
      <c r="J2" s="12">
        <f t="shared" ref="J2:J12" si="2">IF((I2&lt;&gt;0),ROUND((H2/I2),2),0)</f>
        <v>0</v>
      </c>
      <c r="K2" s="12">
        <f t="shared" ref="K2:K12" si="3">IF((G2&lt;&gt;0),ROUND((J2/G2),2),0)</f>
        <v>0</v>
      </c>
      <c r="L2" s="64">
        <v>0</v>
      </c>
      <c r="M2" s="14">
        <f t="shared" ref="M2:M12" si="4">ROUND((J2*L2),2)</f>
        <v>0</v>
      </c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19.2" customHeight="1" x14ac:dyDescent="0.25">
      <c r="A3" s="37" t="s">
        <v>21</v>
      </c>
      <c r="B3" s="41">
        <v>2</v>
      </c>
      <c r="C3" s="39" t="s">
        <v>99</v>
      </c>
      <c r="D3" s="8" t="s">
        <v>113</v>
      </c>
      <c r="E3" s="43" t="s">
        <v>17</v>
      </c>
      <c r="F3" s="38">
        <v>8.02</v>
      </c>
      <c r="G3" s="55">
        <v>250</v>
      </c>
      <c r="H3" s="7">
        <f t="shared" si="1"/>
        <v>2005</v>
      </c>
      <c r="I3" s="63">
        <v>0</v>
      </c>
      <c r="J3" s="12">
        <f t="shared" si="2"/>
        <v>0</v>
      </c>
      <c r="K3" s="12">
        <f t="shared" si="3"/>
        <v>0</v>
      </c>
      <c r="L3" s="64">
        <v>0</v>
      </c>
      <c r="M3" s="14">
        <f t="shared" si="4"/>
        <v>0</v>
      </c>
      <c r="N3" s="30" t="str">
        <f t="shared" ref="N3:N12" si="5">IF(($D3="D"),$F3*$G3,"")</f>
        <v/>
      </c>
      <c r="O3" s="30" t="str">
        <f t="shared" ref="O3:O12" si="6">IF(($D3="E"),$F3*$G3,"")</f>
        <v/>
      </c>
      <c r="P3" s="30" t="str">
        <f t="shared" ref="P3:P12" si="7">IF(($D3="F"),$F3*$G3,"")</f>
        <v/>
      </c>
      <c r="Q3" s="30" t="str">
        <f t="shared" ref="Q3:Q12" si="8">IF(($D3="G"),$F3*$G3,"")</f>
        <v/>
      </c>
      <c r="R3" s="30" t="str">
        <f t="shared" ref="R3:R12" si="9">IF(($D3="H"),$F3*$G3,"")</f>
        <v/>
      </c>
      <c r="S3" s="30" t="str">
        <f t="shared" ref="S3:S12" si="10">IF(($D3="I"),$F3*$G3,"")</f>
        <v/>
      </c>
      <c r="T3" s="30" t="str">
        <f t="shared" ref="T3:T12" si="11">IF(($D3="K"),$F3*$G3,"")</f>
        <v/>
      </c>
      <c r="U3" s="30">
        <f t="shared" ref="U3:U12" si="12">IF(($D3="U"),$F3*$G3,"")</f>
        <v>2005</v>
      </c>
      <c r="V3" s="30" t="str">
        <f t="shared" ref="V3:V12" si="13">IF(($D3="SPH"),$F3*$G3,"")</f>
        <v/>
      </c>
      <c r="W3" s="30" t="str">
        <f t="shared" ref="W3:W12" si="14">IF(($D3="TH"),$F3*$G3,"")</f>
        <v/>
      </c>
      <c r="X3" s="30" t="str">
        <f t="shared" ref="X3:X12" si="15">IF(($D3="Z"),$F3*$G3,"")</f>
        <v/>
      </c>
    </row>
    <row r="4" spans="1:25" ht="19.2" customHeight="1" x14ac:dyDescent="0.25">
      <c r="A4" s="37" t="s">
        <v>21</v>
      </c>
      <c r="B4" s="41">
        <v>3</v>
      </c>
      <c r="C4" s="39" t="s">
        <v>100</v>
      </c>
      <c r="D4" s="8" t="s">
        <v>113</v>
      </c>
      <c r="E4" s="43" t="s">
        <v>17</v>
      </c>
      <c r="F4" s="38">
        <v>15.96</v>
      </c>
      <c r="G4" s="55">
        <v>250</v>
      </c>
      <c r="H4" s="7">
        <f t="shared" si="1"/>
        <v>3990</v>
      </c>
      <c r="I4" s="63">
        <v>0</v>
      </c>
      <c r="J4" s="12">
        <f t="shared" si="2"/>
        <v>0</v>
      </c>
      <c r="K4" s="12">
        <f t="shared" si="3"/>
        <v>0</v>
      </c>
      <c r="L4" s="64">
        <v>0</v>
      </c>
      <c r="M4" s="14">
        <f t="shared" si="4"/>
        <v>0</v>
      </c>
      <c r="N4" s="30" t="str">
        <f t="shared" si="5"/>
        <v/>
      </c>
      <c r="O4" s="30" t="str">
        <f t="shared" si="6"/>
        <v/>
      </c>
      <c r="P4" s="30" t="str">
        <f t="shared" si="7"/>
        <v/>
      </c>
      <c r="Q4" s="30" t="str">
        <f t="shared" si="8"/>
        <v/>
      </c>
      <c r="R4" s="30" t="str">
        <f t="shared" si="9"/>
        <v/>
      </c>
      <c r="S4" s="30" t="str">
        <f t="shared" si="10"/>
        <v/>
      </c>
      <c r="T4" s="30" t="str">
        <f t="shared" si="11"/>
        <v/>
      </c>
      <c r="U4" s="30">
        <f t="shared" si="12"/>
        <v>3990</v>
      </c>
      <c r="V4" s="30" t="str">
        <f t="shared" si="13"/>
        <v/>
      </c>
      <c r="W4" s="30" t="str">
        <f t="shared" si="14"/>
        <v/>
      </c>
      <c r="X4" s="30" t="str">
        <f t="shared" si="15"/>
        <v/>
      </c>
    </row>
    <row r="5" spans="1:25" ht="19.2" customHeight="1" x14ac:dyDescent="0.25">
      <c r="A5" s="37" t="s">
        <v>21</v>
      </c>
      <c r="B5" s="41">
        <v>4</v>
      </c>
      <c r="C5" s="39" t="s">
        <v>101</v>
      </c>
      <c r="D5" s="8" t="s">
        <v>156</v>
      </c>
      <c r="E5" s="43" t="s">
        <v>17</v>
      </c>
      <c r="F5" s="38">
        <v>3.92</v>
      </c>
      <c r="G5" s="55">
        <v>4</v>
      </c>
      <c r="H5" s="7">
        <f t="shared" si="1"/>
        <v>15.68</v>
      </c>
      <c r="I5" s="63">
        <v>0</v>
      </c>
      <c r="J5" s="12">
        <f t="shared" si="2"/>
        <v>0</v>
      </c>
      <c r="K5" s="12">
        <f t="shared" si="3"/>
        <v>0</v>
      </c>
      <c r="L5" s="64">
        <v>0</v>
      </c>
      <c r="M5" s="14">
        <f t="shared" si="4"/>
        <v>0</v>
      </c>
      <c r="N5" s="30" t="str">
        <f t="shared" si="5"/>
        <v/>
      </c>
      <c r="O5" s="30" t="str">
        <f t="shared" si="6"/>
        <v/>
      </c>
      <c r="P5" s="30" t="str">
        <f t="shared" si="7"/>
        <v/>
      </c>
      <c r="Q5" s="30" t="str">
        <f t="shared" si="8"/>
        <v/>
      </c>
      <c r="R5" s="30" t="str">
        <f t="shared" si="9"/>
        <v/>
      </c>
      <c r="S5" s="30" t="str">
        <f t="shared" si="10"/>
        <v/>
      </c>
      <c r="T5" s="30" t="str">
        <f t="shared" si="11"/>
        <v/>
      </c>
      <c r="U5" s="30" t="str">
        <f t="shared" si="12"/>
        <v/>
      </c>
      <c r="V5" s="30" t="str">
        <f t="shared" si="13"/>
        <v/>
      </c>
      <c r="W5" s="30" t="str">
        <f t="shared" si="14"/>
        <v/>
      </c>
      <c r="X5" s="30" t="str">
        <f t="shared" si="15"/>
        <v/>
      </c>
    </row>
    <row r="6" spans="1:25" ht="19.2" customHeight="1" x14ac:dyDescent="0.25">
      <c r="A6" s="37" t="s">
        <v>21</v>
      </c>
      <c r="B6" s="41">
        <v>5</v>
      </c>
      <c r="C6" s="39" t="s">
        <v>53</v>
      </c>
      <c r="D6" s="8" t="s">
        <v>43</v>
      </c>
      <c r="E6" s="43" t="s">
        <v>17</v>
      </c>
      <c r="F6" s="38">
        <v>55.85</v>
      </c>
      <c r="G6" s="55">
        <v>250</v>
      </c>
      <c r="H6" s="7">
        <f t="shared" si="1"/>
        <v>13962.5</v>
      </c>
      <c r="I6" s="63">
        <v>0</v>
      </c>
      <c r="J6" s="12">
        <f t="shared" si="2"/>
        <v>0</v>
      </c>
      <c r="K6" s="12">
        <f t="shared" si="3"/>
        <v>0</v>
      </c>
      <c r="L6" s="64">
        <v>0</v>
      </c>
      <c r="M6" s="14">
        <f t="shared" si="4"/>
        <v>0</v>
      </c>
      <c r="N6" s="30" t="str">
        <f t="shared" si="5"/>
        <v/>
      </c>
      <c r="O6" s="30" t="str">
        <f t="shared" si="6"/>
        <v/>
      </c>
      <c r="P6" s="30" t="str">
        <f t="shared" si="7"/>
        <v/>
      </c>
      <c r="Q6" s="30" t="str">
        <f t="shared" si="8"/>
        <v/>
      </c>
      <c r="R6" s="30" t="str">
        <f t="shared" si="9"/>
        <v/>
      </c>
      <c r="S6" s="30" t="str">
        <f t="shared" si="10"/>
        <v/>
      </c>
      <c r="T6" s="30" t="str">
        <f t="shared" si="11"/>
        <v/>
      </c>
      <c r="U6" s="30" t="str">
        <f t="shared" si="12"/>
        <v/>
      </c>
      <c r="V6" s="30" t="str">
        <f t="shared" si="13"/>
        <v/>
      </c>
      <c r="W6" s="30" t="str">
        <f t="shared" si="14"/>
        <v/>
      </c>
      <c r="X6" s="30" t="str">
        <f t="shared" si="15"/>
        <v/>
      </c>
    </row>
    <row r="7" spans="1:25" ht="19.2" customHeight="1" x14ac:dyDescent="0.25">
      <c r="A7" s="37" t="s">
        <v>21</v>
      </c>
      <c r="B7" s="42" t="s">
        <v>102</v>
      </c>
      <c r="C7" s="39" t="s">
        <v>103</v>
      </c>
      <c r="D7" s="8" t="s">
        <v>157</v>
      </c>
      <c r="E7" s="43" t="s">
        <v>17</v>
      </c>
      <c r="F7" s="38">
        <v>111.04</v>
      </c>
      <c r="G7" s="55">
        <v>150</v>
      </c>
      <c r="H7" s="7">
        <f t="shared" si="1"/>
        <v>16656</v>
      </c>
      <c r="I7" s="63">
        <v>0</v>
      </c>
      <c r="J7" s="12">
        <f t="shared" si="2"/>
        <v>0</v>
      </c>
      <c r="K7" s="12">
        <f t="shared" si="3"/>
        <v>0</v>
      </c>
      <c r="L7" s="64">
        <v>0</v>
      </c>
      <c r="M7" s="14">
        <f t="shared" si="4"/>
        <v>0</v>
      </c>
      <c r="N7" s="30" t="str">
        <f t="shared" si="5"/>
        <v/>
      </c>
      <c r="O7" s="30" t="str">
        <f t="shared" si="6"/>
        <v/>
      </c>
      <c r="P7" s="30" t="str">
        <f t="shared" si="7"/>
        <v/>
      </c>
      <c r="Q7" s="30" t="str">
        <f t="shared" si="8"/>
        <v/>
      </c>
      <c r="R7" s="30" t="str">
        <f t="shared" si="9"/>
        <v/>
      </c>
      <c r="S7" s="30" t="str">
        <f t="shared" si="10"/>
        <v/>
      </c>
      <c r="T7" s="30" t="str">
        <f t="shared" si="11"/>
        <v/>
      </c>
      <c r="U7" s="30" t="str">
        <f t="shared" si="12"/>
        <v/>
      </c>
      <c r="V7" s="30" t="str">
        <f t="shared" si="13"/>
        <v/>
      </c>
      <c r="W7" s="30" t="str">
        <f t="shared" si="14"/>
        <v/>
      </c>
      <c r="X7" s="30" t="str">
        <f t="shared" si="15"/>
        <v/>
      </c>
    </row>
    <row r="8" spans="1:25" ht="19.2" customHeight="1" x14ac:dyDescent="0.25">
      <c r="A8" s="37" t="s">
        <v>21</v>
      </c>
      <c r="B8" s="42">
        <v>9</v>
      </c>
      <c r="C8" s="39" t="s">
        <v>18</v>
      </c>
      <c r="D8" s="8" t="s">
        <v>25</v>
      </c>
      <c r="E8" s="43" t="s">
        <v>17</v>
      </c>
      <c r="F8" s="38">
        <v>7.8354499999999989</v>
      </c>
      <c r="G8" s="55">
        <v>250</v>
      </c>
      <c r="H8" s="7">
        <f t="shared" si="1"/>
        <v>1958.8624999999997</v>
      </c>
      <c r="I8" s="63">
        <v>0</v>
      </c>
      <c r="J8" s="12">
        <f t="shared" si="2"/>
        <v>0</v>
      </c>
      <c r="K8" s="12">
        <f t="shared" si="3"/>
        <v>0</v>
      </c>
      <c r="L8" s="64">
        <v>0</v>
      </c>
      <c r="M8" s="14">
        <f t="shared" si="4"/>
        <v>0</v>
      </c>
      <c r="N8" s="30" t="str">
        <f t="shared" si="5"/>
        <v/>
      </c>
      <c r="O8" s="30" t="str">
        <f t="shared" si="6"/>
        <v/>
      </c>
      <c r="P8" s="30" t="str">
        <f t="shared" si="7"/>
        <v/>
      </c>
      <c r="Q8" s="30" t="str">
        <f t="shared" si="8"/>
        <v/>
      </c>
      <c r="R8" s="30" t="str">
        <f t="shared" si="9"/>
        <v/>
      </c>
      <c r="S8" s="30" t="str">
        <f t="shared" si="10"/>
        <v/>
      </c>
      <c r="T8" s="30" t="str">
        <f t="shared" si="11"/>
        <v/>
      </c>
      <c r="U8" s="30" t="str">
        <f t="shared" si="12"/>
        <v/>
      </c>
      <c r="V8" s="30" t="str">
        <f t="shared" si="13"/>
        <v/>
      </c>
      <c r="W8" s="30" t="str">
        <f t="shared" si="14"/>
        <v/>
      </c>
      <c r="X8" s="30" t="str">
        <f t="shared" si="15"/>
        <v/>
      </c>
    </row>
    <row r="9" spans="1:25" ht="19.2" customHeight="1" x14ac:dyDescent="0.25">
      <c r="A9" s="37" t="s">
        <v>21</v>
      </c>
      <c r="B9" s="42">
        <v>10</v>
      </c>
      <c r="C9" s="39" t="s">
        <v>63</v>
      </c>
      <c r="D9" s="8" t="s">
        <v>156</v>
      </c>
      <c r="E9" s="43" t="s">
        <v>17</v>
      </c>
      <c r="F9" s="38">
        <v>2.2999999999999998</v>
      </c>
      <c r="G9" s="55" t="s">
        <v>153</v>
      </c>
      <c r="H9" s="52"/>
      <c r="I9" s="49"/>
      <c r="J9" s="55"/>
      <c r="K9" s="55"/>
      <c r="L9" s="50"/>
      <c r="M9" s="67"/>
      <c r="N9" s="30" t="str">
        <f t="shared" si="5"/>
        <v/>
      </c>
      <c r="O9" s="30" t="str">
        <f t="shared" si="6"/>
        <v/>
      </c>
      <c r="P9" s="30" t="str">
        <f t="shared" si="7"/>
        <v/>
      </c>
      <c r="Q9" s="30" t="str">
        <f t="shared" si="8"/>
        <v/>
      </c>
      <c r="R9" s="30" t="str">
        <f t="shared" si="9"/>
        <v/>
      </c>
      <c r="S9" s="30" t="str">
        <f t="shared" si="10"/>
        <v/>
      </c>
      <c r="T9" s="30" t="str">
        <f t="shared" si="11"/>
        <v/>
      </c>
      <c r="U9" s="30" t="str">
        <f t="shared" si="12"/>
        <v/>
      </c>
      <c r="V9" s="30" t="str">
        <f t="shared" si="13"/>
        <v/>
      </c>
      <c r="W9" s="30" t="str">
        <f t="shared" si="14"/>
        <v/>
      </c>
      <c r="X9" s="30" t="str">
        <f t="shared" si="15"/>
        <v/>
      </c>
    </row>
    <row r="10" spans="1:25" ht="19.2" customHeight="1" x14ac:dyDescent="0.25">
      <c r="A10" s="37" t="s">
        <v>21</v>
      </c>
      <c r="B10" s="42">
        <v>11</v>
      </c>
      <c r="C10" s="39" t="s">
        <v>19</v>
      </c>
      <c r="D10" s="8" t="s">
        <v>25</v>
      </c>
      <c r="E10" s="43" t="s">
        <v>17</v>
      </c>
      <c r="F10" s="46">
        <v>7.84</v>
      </c>
      <c r="G10" s="55">
        <v>250</v>
      </c>
      <c r="H10" s="7">
        <f t="shared" si="1"/>
        <v>1960</v>
      </c>
      <c r="I10" s="63">
        <v>0</v>
      </c>
      <c r="J10" s="12">
        <f t="shared" si="2"/>
        <v>0</v>
      </c>
      <c r="K10" s="12">
        <f t="shared" si="3"/>
        <v>0</v>
      </c>
      <c r="L10" s="64">
        <v>0</v>
      </c>
      <c r="M10" s="14">
        <f t="shared" si="4"/>
        <v>0</v>
      </c>
      <c r="N10" s="30" t="str">
        <f t="shared" si="5"/>
        <v/>
      </c>
      <c r="O10" s="30" t="str">
        <f t="shared" si="6"/>
        <v/>
      </c>
      <c r="P10" s="30" t="str">
        <f t="shared" si="7"/>
        <v/>
      </c>
      <c r="Q10" s="30" t="str">
        <f t="shared" si="8"/>
        <v/>
      </c>
      <c r="R10" s="30" t="str">
        <f t="shared" si="9"/>
        <v/>
      </c>
      <c r="S10" s="30" t="str">
        <f t="shared" si="10"/>
        <v/>
      </c>
      <c r="T10" s="30" t="str">
        <f t="shared" si="11"/>
        <v/>
      </c>
      <c r="U10" s="30" t="str">
        <f t="shared" si="12"/>
        <v/>
      </c>
      <c r="V10" s="30" t="str">
        <f t="shared" si="13"/>
        <v/>
      </c>
      <c r="W10" s="30" t="str">
        <f t="shared" si="14"/>
        <v/>
      </c>
      <c r="X10" s="30" t="str">
        <f t="shared" si="15"/>
        <v/>
      </c>
    </row>
    <row r="11" spans="1:25" ht="19.2" customHeight="1" x14ac:dyDescent="0.25">
      <c r="A11" s="37" t="s">
        <v>21</v>
      </c>
      <c r="B11" s="42"/>
      <c r="C11" s="39" t="s">
        <v>22</v>
      </c>
      <c r="D11" s="8" t="s">
        <v>24</v>
      </c>
      <c r="E11" s="43" t="s">
        <v>17</v>
      </c>
      <c r="F11" s="38">
        <v>49.01</v>
      </c>
      <c r="G11" s="55">
        <v>250</v>
      </c>
      <c r="H11" s="7">
        <f t="shared" si="1"/>
        <v>12252.5</v>
      </c>
      <c r="I11" s="63">
        <v>0</v>
      </c>
      <c r="J11" s="12">
        <f t="shared" si="2"/>
        <v>0</v>
      </c>
      <c r="K11" s="12">
        <f t="shared" si="3"/>
        <v>0</v>
      </c>
      <c r="L11" s="64">
        <v>0</v>
      </c>
      <c r="M11" s="14">
        <f t="shared" si="4"/>
        <v>0</v>
      </c>
      <c r="N11" s="30" t="str">
        <f t="shared" si="5"/>
        <v/>
      </c>
      <c r="O11" s="30" t="str">
        <f t="shared" si="6"/>
        <v/>
      </c>
      <c r="P11" s="30" t="str">
        <f t="shared" si="7"/>
        <v/>
      </c>
      <c r="Q11" s="30" t="str">
        <f t="shared" si="8"/>
        <v/>
      </c>
      <c r="R11" s="30" t="str">
        <f t="shared" si="9"/>
        <v/>
      </c>
      <c r="S11" s="30" t="str">
        <f t="shared" si="10"/>
        <v/>
      </c>
      <c r="T11" s="30" t="str">
        <f t="shared" si="11"/>
        <v/>
      </c>
      <c r="U11" s="30" t="str">
        <f t="shared" si="12"/>
        <v/>
      </c>
      <c r="V11" s="30" t="str">
        <f t="shared" si="13"/>
        <v/>
      </c>
      <c r="W11" s="30" t="str">
        <f t="shared" si="14"/>
        <v/>
      </c>
      <c r="X11" s="30" t="str">
        <f t="shared" si="15"/>
        <v/>
      </c>
    </row>
    <row r="12" spans="1:25" ht="19.2" customHeight="1" x14ac:dyDescent="0.25">
      <c r="A12" s="37" t="s">
        <v>21</v>
      </c>
      <c r="B12" s="42"/>
      <c r="C12" s="39" t="s">
        <v>72</v>
      </c>
      <c r="D12" s="8" t="s">
        <v>24</v>
      </c>
      <c r="E12" s="43" t="s">
        <v>17</v>
      </c>
      <c r="F12" s="38">
        <v>12.32</v>
      </c>
      <c r="G12" s="55">
        <v>250</v>
      </c>
      <c r="H12" s="7">
        <f t="shared" si="1"/>
        <v>3080</v>
      </c>
      <c r="I12" s="63">
        <v>0</v>
      </c>
      <c r="J12" s="12">
        <f t="shared" si="2"/>
        <v>0</v>
      </c>
      <c r="K12" s="12">
        <f t="shared" si="3"/>
        <v>0</v>
      </c>
      <c r="L12" s="64">
        <v>0</v>
      </c>
      <c r="M12" s="14">
        <f t="shared" si="4"/>
        <v>0</v>
      </c>
      <c r="N12" s="30" t="str">
        <f t="shared" si="5"/>
        <v/>
      </c>
      <c r="O12" s="30" t="str">
        <f t="shared" si="6"/>
        <v/>
      </c>
      <c r="P12" s="30" t="str">
        <f t="shared" si="7"/>
        <v/>
      </c>
      <c r="Q12" s="30" t="str">
        <f t="shared" si="8"/>
        <v/>
      </c>
      <c r="R12" s="30" t="str">
        <f t="shared" si="9"/>
        <v/>
      </c>
      <c r="S12" s="30" t="str">
        <f t="shared" si="10"/>
        <v/>
      </c>
      <c r="T12" s="30" t="str">
        <f t="shared" si="11"/>
        <v/>
      </c>
      <c r="U12" s="30" t="str">
        <f t="shared" si="12"/>
        <v/>
      </c>
      <c r="V12" s="30" t="str">
        <f t="shared" si="13"/>
        <v/>
      </c>
      <c r="W12" s="30" t="str">
        <f t="shared" si="14"/>
        <v/>
      </c>
      <c r="X12" s="30" t="str">
        <f t="shared" si="15"/>
        <v/>
      </c>
    </row>
    <row r="13" spans="1:25" ht="19.2" customHeight="1" x14ac:dyDescent="0.25">
      <c r="A13" s="1"/>
      <c r="B13" s="2"/>
      <c r="C13" s="3"/>
      <c r="D13" s="4"/>
      <c r="E13" s="4"/>
      <c r="F13" s="12"/>
      <c r="G13" s="7"/>
      <c r="H13" s="7"/>
      <c r="I13" s="49"/>
      <c r="J13" s="12"/>
      <c r="K13" s="12"/>
      <c r="L13" s="50"/>
      <c r="M13" s="15"/>
    </row>
    <row r="14" spans="1:25" ht="19.2" customHeight="1" x14ac:dyDescent="0.25">
      <c r="A14" s="16"/>
      <c r="B14" s="16"/>
      <c r="C14" s="16"/>
      <c r="D14" s="17"/>
      <c r="E14" s="18"/>
      <c r="F14" s="19">
        <f>SUM(F2:F13)</f>
        <v>286.06545</v>
      </c>
      <c r="G14" s="11"/>
      <c r="H14" s="19"/>
      <c r="I14" s="20"/>
      <c r="J14" s="19">
        <f>SUM(J2:J13)</f>
        <v>0</v>
      </c>
      <c r="K14" s="21"/>
      <c r="L14" s="11"/>
      <c r="M14" s="22">
        <f>SUM(M2:M13)</f>
        <v>0</v>
      </c>
    </row>
  </sheetData>
  <sheetProtection algorithmName="SHA-512" hashValue="oy17kDtXwq3QFSRj1uLEZqEV2TTO/10ADcQb1ZUc2ideX8cBMbekthd/nqMSk6sAd7idUCWwWoGiEiYFnCI67A==" saltValue="TjSYWLvNlJnlDdoyw9F6QA==" spinCount="100000" sheet="1" objects="1" scenario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Y9"/>
  <sheetViews>
    <sheetView workbookViewId="0">
      <pane ySplit="1" topLeftCell="A2" activePane="bottomLeft" state="frozen"/>
      <selection activeCell="B2" sqref="B2"/>
      <selection pane="bottomLeft" activeCell="Q10" sqref="Q10"/>
    </sheetView>
  </sheetViews>
  <sheetFormatPr baseColWidth="10" defaultColWidth="11" defaultRowHeight="13.8" x14ac:dyDescent="0.25"/>
  <cols>
    <col min="1" max="1" width="6.59765625" style="23" customWidth="1"/>
    <col min="2" max="2" width="7.69921875" style="23" customWidth="1"/>
    <col min="3" max="3" width="20.69921875" style="23" customWidth="1"/>
    <col min="4" max="4" width="4.59765625" style="24" customWidth="1"/>
    <col min="5" max="6" width="6.59765625" style="23" customWidth="1"/>
    <col min="7" max="8" width="10.59765625" style="23" customWidth="1"/>
    <col min="9" max="9" width="6.59765625" style="24" customWidth="1"/>
    <col min="10" max="12" width="6.59765625" style="23" customWidth="1"/>
    <col min="13" max="13" width="10.59765625" style="23" customWidth="1"/>
    <col min="14" max="24" width="11" style="30"/>
    <col min="25" max="16384" width="11" style="13"/>
  </cols>
  <sheetData>
    <row r="1" spans="1:25" ht="30.6" x14ac:dyDescent="0.25">
      <c r="A1" s="82" t="s">
        <v>0</v>
      </c>
      <c r="B1" s="83" t="s">
        <v>1</v>
      </c>
      <c r="C1" s="83" t="s">
        <v>2</v>
      </c>
      <c r="D1" s="83" t="s">
        <v>11</v>
      </c>
      <c r="E1" s="83" t="s">
        <v>3</v>
      </c>
      <c r="F1" s="83" t="s">
        <v>4</v>
      </c>
      <c r="G1" s="83" t="s">
        <v>5</v>
      </c>
      <c r="H1" s="83" t="s">
        <v>7</v>
      </c>
      <c r="I1" s="83" t="s">
        <v>6</v>
      </c>
      <c r="J1" s="83" t="s">
        <v>10</v>
      </c>
      <c r="K1" s="83" t="s">
        <v>15</v>
      </c>
      <c r="L1" s="83" t="s">
        <v>8</v>
      </c>
      <c r="M1" s="83" t="s">
        <v>9</v>
      </c>
      <c r="N1" s="29">
        <f t="shared" ref="N1:X1" si="0">SUM(N2:N90)</f>
        <v>0</v>
      </c>
      <c r="O1" s="29">
        <f t="shared" si="0"/>
        <v>0</v>
      </c>
      <c r="P1" s="29">
        <f t="shared" si="0"/>
        <v>10245</v>
      </c>
      <c r="Q1" s="29">
        <f t="shared" si="0"/>
        <v>0</v>
      </c>
      <c r="R1" s="29">
        <f t="shared" si="0"/>
        <v>0</v>
      </c>
      <c r="S1" s="29">
        <f t="shared" si="0"/>
        <v>0</v>
      </c>
      <c r="T1" s="29">
        <f t="shared" si="0"/>
        <v>11037.5</v>
      </c>
      <c r="U1" s="29">
        <f t="shared" si="0"/>
        <v>0</v>
      </c>
      <c r="V1" s="29">
        <f t="shared" si="0"/>
        <v>0</v>
      </c>
      <c r="W1" s="29">
        <f t="shared" si="0"/>
        <v>0</v>
      </c>
      <c r="X1" s="29">
        <f t="shared" si="0"/>
        <v>0</v>
      </c>
      <c r="Y1" s="25"/>
    </row>
    <row r="2" spans="1:25" ht="19.2" customHeight="1" x14ac:dyDescent="0.25">
      <c r="A2" s="37" t="s">
        <v>21</v>
      </c>
      <c r="B2" s="41" t="s">
        <v>172</v>
      </c>
      <c r="C2" s="40" t="s">
        <v>22</v>
      </c>
      <c r="D2" s="84" t="s">
        <v>24</v>
      </c>
      <c r="E2" s="43" t="s">
        <v>173</v>
      </c>
      <c r="F2" s="38">
        <v>227.51</v>
      </c>
      <c r="G2" s="55" t="s">
        <v>174</v>
      </c>
      <c r="H2" s="85"/>
      <c r="I2" s="49"/>
      <c r="J2" s="55"/>
      <c r="K2" s="55"/>
      <c r="L2" s="50"/>
      <c r="M2" s="67"/>
      <c r="N2" s="30" t="str">
        <f>IF(($D2="D"),$F2*$G2,"")</f>
        <v/>
      </c>
      <c r="O2" s="30" t="str">
        <f>IF(($D2="E"),$F2*$G2,"")</f>
        <v/>
      </c>
      <c r="P2" s="30" t="str">
        <f>IF(($D2="F"),$F2*$G2,"")</f>
        <v/>
      </c>
      <c r="Q2" s="30" t="str">
        <f>IF(($D2="G"),$F2*$G2,"")</f>
        <v/>
      </c>
      <c r="R2" s="30" t="str">
        <f>IF(($D2="H"),$F2*$G2,"")</f>
        <v/>
      </c>
      <c r="S2" s="30" t="str">
        <f>IF(($D2="I"),$F2*$G2,"")</f>
        <v/>
      </c>
      <c r="T2" s="30" t="str">
        <f>IF(($D2="K"),$F2*$G2,"")</f>
        <v/>
      </c>
      <c r="U2" s="30" t="str">
        <f>IF(($D2="U"),$F2*$G2,"")</f>
        <v/>
      </c>
      <c r="V2" s="30" t="str">
        <f>IF(($D2="SPH"),$F2*$G2,"")</f>
        <v/>
      </c>
      <c r="W2" s="30" t="str">
        <f>IF(($D2="TH"),$F2*$G2,"")</f>
        <v/>
      </c>
      <c r="X2" s="30" t="str">
        <f>IF(($D2="Z"),$F2*$G2,"")</f>
        <v/>
      </c>
    </row>
    <row r="3" spans="1:25" ht="19.2" customHeight="1" x14ac:dyDescent="0.25">
      <c r="A3" s="37" t="s">
        <v>21</v>
      </c>
      <c r="B3" s="41" t="s">
        <v>175</v>
      </c>
      <c r="C3" s="40" t="s">
        <v>22</v>
      </c>
      <c r="D3" s="84" t="s">
        <v>24</v>
      </c>
      <c r="E3" s="43" t="s">
        <v>17</v>
      </c>
      <c r="F3" s="38">
        <v>9.42</v>
      </c>
      <c r="G3" s="55">
        <v>250</v>
      </c>
      <c r="H3" s="86">
        <f t="shared" ref="H3:H7" si="1">F3*G3</f>
        <v>2355</v>
      </c>
      <c r="I3" s="63">
        <v>0</v>
      </c>
      <c r="J3" s="12">
        <f t="shared" ref="J3:J7" si="2">IF((I3&lt;&gt;0),ROUND((H3/I3),2),0)</f>
        <v>0</v>
      </c>
      <c r="K3" s="12">
        <f t="shared" ref="K3:K7" si="3">IF((G3&lt;&gt;0),ROUND((J3/G3),2),0)</f>
        <v>0</v>
      </c>
      <c r="L3" s="64">
        <v>0</v>
      </c>
      <c r="M3" s="14">
        <f t="shared" ref="M3:M7" si="4">ROUND((J3*L3),2)</f>
        <v>0</v>
      </c>
      <c r="N3" s="30" t="str">
        <f t="shared" ref="N3:N7" si="5">IF(($D3="D"),$F3*$G3,"")</f>
        <v/>
      </c>
      <c r="O3" s="30" t="str">
        <f t="shared" ref="O3:O7" si="6">IF(($D3="E"),$F3*$G3,"")</f>
        <v/>
      </c>
      <c r="P3" s="30" t="str">
        <f t="shared" ref="P3:P7" si="7">IF(($D3="F"),$F3*$G3,"")</f>
        <v/>
      </c>
      <c r="Q3" s="30" t="str">
        <f t="shared" ref="Q3:Q7" si="8">IF(($D3="G"),$F3*$G3,"")</f>
        <v/>
      </c>
      <c r="R3" s="30" t="str">
        <f t="shared" ref="R3:R7" si="9">IF(($D3="H"),$F3*$G3,"")</f>
        <v/>
      </c>
      <c r="S3" s="30" t="str">
        <f t="shared" ref="S3:S7" si="10">IF(($D3="I"),$F3*$G3,"")</f>
        <v/>
      </c>
      <c r="T3" s="30" t="str">
        <f t="shared" ref="T3:T7" si="11">IF(($D3="K"),$F3*$G3,"")</f>
        <v/>
      </c>
      <c r="U3" s="30" t="str">
        <f t="shared" ref="U3:U7" si="12">IF(($D3="U"),$F3*$G3,"")</f>
        <v/>
      </c>
      <c r="V3" s="30" t="str">
        <f t="shared" ref="V3:V7" si="13">IF(($D3="SPH"),$F3*$G3,"")</f>
        <v/>
      </c>
      <c r="W3" s="30" t="str">
        <f t="shared" ref="W3:W7" si="14">IF(($D3="TH"),$F3*$G3,"")</f>
        <v/>
      </c>
      <c r="X3" s="30" t="str">
        <f t="shared" ref="X3:X7" si="15">IF(($D3="Z"),$F3*$G3,"")</f>
        <v/>
      </c>
    </row>
    <row r="4" spans="1:25" ht="19.2" customHeight="1" x14ac:dyDescent="0.25">
      <c r="A4" s="37" t="s">
        <v>21</v>
      </c>
      <c r="B4" s="41" t="s">
        <v>176</v>
      </c>
      <c r="C4" s="39" t="s">
        <v>18</v>
      </c>
      <c r="D4" s="84" t="s">
        <v>25</v>
      </c>
      <c r="E4" s="43" t="s">
        <v>17</v>
      </c>
      <c r="F4" s="38">
        <v>7.96</v>
      </c>
      <c r="G4" s="55">
        <v>250</v>
      </c>
      <c r="H4" s="86">
        <f t="shared" si="1"/>
        <v>1990</v>
      </c>
      <c r="I4" s="63">
        <v>0</v>
      </c>
      <c r="J4" s="12">
        <f t="shared" si="2"/>
        <v>0</v>
      </c>
      <c r="K4" s="12">
        <f t="shared" si="3"/>
        <v>0</v>
      </c>
      <c r="L4" s="64">
        <v>0</v>
      </c>
      <c r="M4" s="14">
        <f t="shared" si="4"/>
        <v>0</v>
      </c>
      <c r="N4" s="30" t="str">
        <f t="shared" si="5"/>
        <v/>
      </c>
      <c r="O4" s="30" t="str">
        <f t="shared" si="6"/>
        <v/>
      </c>
      <c r="P4" s="30" t="str">
        <f t="shared" si="7"/>
        <v/>
      </c>
      <c r="Q4" s="30" t="str">
        <f t="shared" si="8"/>
        <v/>
      </c>
      <c r="R4" s="30" t="str">
        <f t="shared" si="9"/>
        <v/>
      </c>
      <c r="S4" s="30" t="str">
        <f t="shared" si="10"/>
        <v/>
      </c>
      <c r="T4" s="30" t="str">
        <f t="shared" si="11"/>
        <v/>
      </c>
      <c r="U4" s="30" t="str">
        <f t="shared" si="12"/>
        <v/>
      </c>
      <c r="V4" s="30" t="str">
        <f t="shared" si="13"/>
        <v/>
      </c>
      <c r="W4" s="30" t="str">
        <f t="shared" si="14"/>
        <v/>
      </c>
      <c r="X4" s="30" t="str">
        <f t="shared" si="15"/>
        <v/>
      </c>
    </row>
    <row r="5" spans="1:25" ht="19.2" customHeight="1" x14ac:dyDescent="0.25">
      <c r="A5" s="37" t="s">
        <v>21</v>
      </c>
      <c r="B5" s="41" t="s">
        <v>177</v>
      </c>
      <c r="C5" s="39" t="s">
        <v>19</v>
      </c>
      <c r="D5" s="84" t="s">
        <v>25</v>
      </c>
      <c r="E5" s="43" t="s">
        <v>17</v>
      </c>
      <c r="F5" s="38">
        <v>9.02</v>
      </c>
      <c r="G5" s="55">
        <v>250</v>
      </c>
      <c r="H5" s="86">
        <f t="shared" si="1"/>
        <v>2255</v>
      </c>
      <c r="I5" s="63">
        <v>0</v>
      </c>
      <c r="J5" s="12">
        <f t="shared" si="2"/>
        <v>0</v>
      </c>
      <c r="K5" s="12">
        <f t="shared" si="3"/>
        <v>0</v>
      </c>
      <c r="L5" s="64">
        <v>0</v>
      </c>
      <c r="M5" s="14">
        <f t="shared" si="4"/>
        <v>0</v>
      </c>
      <c r="N5" s="30" t="str">
        <f t="shared" si="5"/>
        <v/>
      </c>
      <c r="O5" s="30" t="str">
        <f t="shared" si="6"/>
        <v/>
      </c>
      <c r="P5" s="30" t="str">
        <f t="shared" si="7"/>
        <v/>
      </c>
      <c r="Q5" s="30" t="str">
        <f t="shared" si="8"/>
        <v/>
      </c>
      <c r="R5" s="30" t="str">
        <f t="shared" si="9"/>
        <v/>
      </c>
      <c r="S5" s="30" t="str">
        <f t="shared" si="10"/>
        <v/>
      </c>
      <c r="T5" s="30" t="str">
        <f t="shared" si="11"/>
        <v/>
      </c>
      <c r="U5" s="30" t="str">
        <f t="shared" si="12"/>
        <v/>
      </c>
      <c r="V5" s="30" t="str">
        <f t="shared" si="13"/>
        <v/>
      </c>
      <c r="W5" s="30" t="str">
        <f t="shared" si="14"/>
        <v/>
      </c>
      <c r="X5" s="30" t="str">
        <f t="shared" si="15"/>
        <v/>
      </c>
    </row>
    <row r="6" spans="1:25" ht="19.2" customHeight="1" x14ac:dyDescent="0.25">
      <c r="A6" s="37" t="s">
        <v>21</v>
      </c>
      <c r="B6" s="41" t="s">
        <v>178</v>
      </c>
      <c r="C6" s="39" t="s">
        <v>179</v>
      </c>
      <c r="D6" s="84" t="s">
        <v>112</v>
      </c>
      <c r="E6" s="43" t="s">
        <v>173</v>
      </c>
      <c r="F6" s="38">
        <v>40.98</v>
      </c>
      <c r="G6" s="55">
        <v>250</v>
      </c>
      <c r="H6" s="86">
        <f t="shared" si="1"/>
        <v>10245</v>
      </c>
      <c r="I6" s="63">
        <v>0</v>
      </c>
      <c r="J6" s="12">
        <f t="shared" si="2"/>
        <v>0</v>
      </c>
      <c r="K6" s="12">
        <f t="shared" si="3"/>
        <v>0</v>
      </c>
      <c r="L6" s="64">
        <v>0</v>
      </c>
      <c r="M6" s="14">
        <f t="shared" si="4"/>
        <v>0</v>
      </c>
      <c r="N6" s="30" t="str">
        <f t="shared" si="5"/>
        <v/>
      </c>
      <c r="O6" s="30" t="str">
        <f t="shared" si="6"/>
        <v/>
      </c>
      <c r="P6" s="30">
        <f t="shared" si="7"/>
        <v>10245</v>
      </c>
      <c r="Q6" s="30" t="str">
        <f t="shared" si="8"/>
        <v/>
      </c>
      <c r="R6" s="30" t="str">
        <f t="shared" si="9"/>
        <v/>
      </c>
      <c r="S6" s="30" t="str">
        <f t="shared" si="10"/>
        <v/>
      </c>
      <c r="T6" s="30" t="str">
        <f t="shared" si="11"/>
        <v/>
      </c>
      <c r="U6" s="30" t="str">
        <f t="shared" si="12"/>
        <v/>
      </c>
      <c r="V6" s="30" t="str">
        <f t="shared" si="13"/>
        <v/>
      </c>
      <c r="W6" s="30" t="str">
        <f t="shared" si="14"/>
        <v/>
      </c>
      <c r="X6" s="30" t="str">
        <f t="shared" si="15"/>
        <v/>
      </c>
    </row>
    <row r="7" spans="1:25" ht="19.2" customHeight="1" x14ac:dyDescent="0.25">
      <c r="A7" s="37" t="s">
        <v>21</v>
      </c>
      <c r="B7" s="41" t="s">
        <v>180</v>
      </c>
      <c r="C7" s="39" t="s">
        <v>181</v>
      </c>
      <c r="D7" s="84" t="s">
        <v>159</v>
      </c>
      <c r="E7" s="43" t="s">
        <v>173</v>
      </c>
      <c r="F7" s="38">
        <v>44.15</v>
      </c>
      <c r="G7" s="55">
        <v>250</v>
      </c>
      <c r="H7" s="86">
        <f t="shared" si="1"/>
        <v>11037.5</v>
      </c>
      <c r="I7" s="63">
        <v>0</v>
      </c>
      <c r="J7" s="12">
        <f t="shared" si="2"/>
        <v>0</v>
      </c>
      <c r="K7" s="12">
        <f t="shared" si="3"/>
        <v>0</v>
      </c>
      <c r="L7" s="64">
        <v>0</v>
      </c>
      <c r="M7" s="14">
        <f t="shared" si="4"/>
        <v>0</v>
      </c>
      <c r="N7" s="30" t="str">
        <f t="shared" si="5"/>
        <v/>
      </c>
      <c r="O7" s="30" t="str">
        <f t="shared" si="6"/>
        <v/>
      </c>
      <c r="P7" s="30" t="str">
        <f t="shared" si="7"/>
        <v/>
      </c>
      <c r="Q7" s="30" t="str">
        <f t="shared" si="8"/>
        <v/>
      </c>
      <c r="R7" s="30" t="str">
        <f t="shared" si="9"/>
        <v/>
      </c>
      <c r="S7" s="30" t="str">
        <f t="shared" si="10"/>
        <v/>
      </c>
      <c r="T7" s="30">
        <f t="shared" si="11"/>
        <v>11037.5</v>
      </c>
      <c r="U7" s="30" t="str">
        <f t="shared" si="12"/>
        <v/>
      </c>
      <c r="V7" s="30" t="str">
        <f t="shared" si="13"/>
        <v/>
      </c>
      <c r="W7" s="30" t="str">
        <f t="shared" si="14"/>
        <v/>
      </c>
      <c r="X7" s="30" t="str">
        <f t="shared" si="15"/>
        <v/>
      </c>
    </row>
    <row r="8" spans="1:25" ht="19.2" customHeight="1" x14ac:dyDescent="0.25">
      <c r="A8" s="87"/>
      <c r="B8" s="88"/>
      <c r="C8" s="89"/>
      <c r="D8" s="90"/>
      <c r="E8" s="90"/>
      <c r="F8" s="12"/>
      <c r="G8" s="86"/>
      <c r="H8" s="86"/>
      <c r="I8" s="49"/>
      <c r="J8" s="12"/>
      <c r="K8" s="12"/>
      <c r="L8" s="50"/>
      <c r="M8" s="15"/>
    </row>
    <row r="9" spans="1:25" ht="19.2" customHeight="1" x14ac:dyDescent="0.25">
      <c r="A9" s="16"/>
      <c r="B9" s="16"/>
      <c r="C9" s="16"/>
      <c r="D9" s="17"/>
      <c r="E9" s="18"/>
      <c r="F9" s="19">
        <f>SUM(F2:F8)</f>
        <v>339.03999999999996</v>
      </c>
      <c r="G9" s="11"/>
      <c r="H9" s="19"/>
      <c r="I9" s="20"/>
      <c r="J9" s="19">
        <f>SUM(J2:J8)</f>
        <v>0</v>
      </c>
      <c r="K9" s="21"/>
      <c r="L9" s="11"/>
      <c r="M9" s="22">
        <f>SUM(M2:M8)</f>
        <v>0</v>
      </c>
    </row>
  </sheetData>
  <sheetProtection algorithmName="SHA-512" hashValue="z5DTCAiPpByfJvAP3elayJHATG5Tw2RShMaJ7yCzhRXVTfqaJt9gPzoeZKqMPEsIppZSqglDfyxNeM8VGbbvhg==" saltValue="Hy7i/ggCqTi2K266gV0ihQ==" spinCount="100000" sheet="1" objects="1" scenario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&amp;C&amp;A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38</vt:i4>
      </vt:variant>
    </vt:vector>
  </HeadingPairs>
  <TitlesOfParts>
    <vt:vector size="48" baseType="lpstr">
      <vt:lpstr>Preis- und Stundenübersicht </vt:lpstr>
      <vt:lpstr>15.Verwaltungsgebäude</vt:lpstr>
      <vt:lpstr>10. und 10a.  Gästehaus 1 und 2</vt:lpstr>
      <vt:lpstr>21. Beratergebäude</vt:lpstr>
      <vt:lpstr>16. Sozialgebäude</vt:lpstr>
      <vt:lpstr>18. Gästehaus 3 </vt:lpstr>
      <vt:lpstr>17. Prüfungshalle Weiterbildung</vt:lpstr>
      <vt:lpstr>14. Meistergebäude</vt:lpstr>
      <vt:lpstr>11 Bahnhof</vt:lpstr>
      <vt:lpstr>Duschcontainer</vt:lpstr>
      <vt:lpstr>'10. und 10a.  Gästehaus 1 und 2'!Druckbereich</vt:lpstr>
      <vt:lpstr>'11 Bahnhof'!Druckbereich</vt:lpstr>
      <vt:lpstr>'14. Meistergebäude'!Druckbereich</vt:lpstr>
      <vt:lpstr>'15.Verwaltungsgebäude'!Druckbereich</vt:lpstr>
      <vt:lpstr>'16. Sozialgebäude'!Druckbereich</vt:lpstr>
      <vt:lpstr>'17. Prüfungshalle Weiterbildung'!Druckbereich</vt:lpstr>
      <vt:lpstr>'18. Gästehaus 3 '!Druckbereich</vt:lpstr>
      <vt:lpstr>'21. Beratergebäude'!Druckbereich</vt:lpstr>
      <vt:lpstr>Duschcontainer!Druckbereich</vt:lpstr>
      <vt:lpstr>'Preis- und Stundenübersicht '!Druckbereich</vt:lpstr>
      <vt:lpstr>'10. und 10a.  Gästehaus 1 und 2'!Drucktitel</vt:lpstr>
      <vt:lpstr>'11 Bahnhof'!Drucktitel</vt:lpstr>
      <vt:lpstr>'14. Meistergebäude'!Drucktitel</vt:lpstr>
      <vt:lpstr>'15.Verwaltungsgebäude'!Drucktitel</vt:lpstr>
      <vt:lpstr>'16. Sozialgebäude'!Drucktitel</vt:lpstr>
      <vt:lpstr>'17. Prüfungshalle Weiterbildung'!Drucktitel</vt:lpstr>
      <vt:lpstr>'18. Gästehaus 3 '!Drucktitel</vt:lpstr>
      <vt:lpstr>'21. Beratergebäude'!Drucktitel</vt:lpstr>
      <vt:lpstr>Duschcontainer!Drucktitel</vt:lpstr>
      <vt:lpstr>'Preis- und Stundenübersicht '!Drucktitel</vt:lpstr>
      <vt:lpstr>'10. und 10a.  Gästehaus 1 und 2'!GesKos</vt:lpstr>
      <vt:lpstr>'11 Bahnhof'!GesKos</vt:lpstr>
      <vt:lpstr>'14. Meistergebäude'!GesKos</vt:lpstr>
      <vt:lpstr>'15.Verwaltungsgebäude'!GesKos</vt:lpstr>
      <vt:lpstr>'16. Sozialgebäude'!GesKos</vt:lpstr>
      <vt:lpstr>'17. Prüfungshalle Weiterbildung'!GesKos</vt:lpstr>
      <vt:lpstr>'18. Gästehaus 3 '!GesKos</vt:lpstr>
      <vt:lpstr>'21. Beratergebäude'!GesKos</vt:lpstr>
      <vt:lpstr>Duschcontainer!GesKos</vt:lpstr>
      <vt:lpstr>'10. und 10a.  Gästehaus 1 und 2'!GesStd</vt:lpstr>
      <vt:lpstr>'11 Bahnhof'!GesStd</vt:lpstr>
      <vt:lpstr>'14. Meistergebäude'!GesStd</vt:lpstr>
      <vt:lpstr>'15.Verwaltungsgebäude'!GesStd</vt:lpstr>
      <vt:lpstr>'16. Sozialgebäude'!GesStd</vt:lpstr>
      <vt:lpstr>'17. Prüfungshalle Weiterbildung'!GesStd</vt:lpstr>
      <vt:lpstr>'18. Gästehaus 3 '!GesStd</vt:lpstr>
      <vt:lpstr>'21. Beratergebäude'!GesStd</vt:lpstr>
      <vt:lpstr>Duschcontainer!GesStd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Clean Concept</dc:creator>
  <cp:lastModifiedBy>Enzo Hoppe</cp:lastModifiedBy>
  <cp:lastPrinted>2026-06-18T12:42:22Z</cp:lastPrinted>
  <dcterms:created xsi:type="dcterms:W3CDTF">2017-04-10T06:58:09Z</dcterms:created>
  <dcterms:modified xsi:type="dcterms:W3CDTF">2026-06-18T12:51:14Z</dcterms:modified>
  <cp:contentStatus/>
</cp:coreProperties>
</file>