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080muellervi\Desktop\Projket 7489_Waka\TGA\"/>
    </mc:Choice>
  </mc:AlternateContent>
  <xr:revisionPtr revIDLastSave="0" documentId="13_ncr:1_{6E58ACB5-F72F-4C22-9E69-7EC6AFB5FB7C}" xr6:coauthVersionLast="47" xr6:coauthVersionMax="47" xr10:uidLastSave="{00000000-0000-0000-0000-000000000000}"/>
  <bookViews>
    <workbookView xWindow="-28920" yWindow="-120" windowWidth="29040" windowHeight="17520" tabRatio="949" activeTab="5" xr2:uid="{00000000-000D-0000-FFFF-FFFF00000000}"/>
  </bookViews>
  <sheets>
    <sheet name="Anrechenbare Kosten" sheetId="31" r:id="rId1"/>
    <sheet name="Grundl. Anlagengruppe 1" sheetId="20" r:id="rId2"/>
    <sheet name="Grundl. Anlagengruppe 2" sheetId="24" r:id="rId3"/>
    <sheet name="Grundl. Anlagengruppe 4" sheetId="26" r:id="rId4"/>
    <sheet name="Grundl. Anlagengruppe 8" sheetId="30" r:id="rId5"/>
    <sheet name="Besondere Leistungen TA" sheetId="23" r:id="rId6"/>
    <sheet name="Stundensätze" sheetId="32" state="hidden" r:id="rId7"/>
    <sheet name=" Stundensatz" sheetId="34" r:id="rId8"/>
    <sheet name="Zusammenstellung " sheetId="16" r:id="rId9"/>
  </sheets>
  <definedNames>
    <definedName name="_xlnm.Print_Area" localSheetId="0">'Anrechenbare Kosten'!$A$1:$C$57</definedName>
    <definedName name="_xlnm.Print_Area" localSheetId="5">'Besondere Leistungen TA'!$A$1:$H$12</definedName>
    <definedName name="_xlnm.Print_Area" localSheetId="1">'Grundl. Anlagengruppe 1'!$A$1:$D$28</definedName>
    <definedName name="_xlnm.Print_Area" localSheetId="2">'Grundl. Anlagengruppe 2'!$A$1:$D$28</definedName>
    <definedName name="_xlnm.Print_Area" localSheetId="3">'Grundl. Anlagengruppe 4'!$A$1:$D$28</definedName>
    <definedName name="_xlnm.Print_Area" localSheetId="4">'Grundl. Anlagengruppe 8'!$A$1:$D$28</definedName>
    <definedName name="_xlnm.Print_Area" localSheetId="6">Stundensätze!$A$1:$D$11</definedName>
    <definedName name="_xlnm.Print_Area" localSheetId="8">'Zusammenstellung '!$A$1:$B$15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23" l="1"/>
  <c r="F6" i="23"/>
  <c r="D10" i="34"/>
  <c r="D9" i="34"/>
  <c r="D8" i="34"/>
  <c r="D7" i="34"/>
  <c r="D6" i="34"/>
  <c r="D5" i="34"/>
  <c r="D11" i="34" l="1"/>
  <c r="B10" i="16" s="1"/>
  <c r="C2" i="30"/>
  <c r="C2" i="26"/>
  <c r="C2" i="24"/>
  <c r="C2" i="20"/>
  <c r="C50" i="31" l="1"/>
  <c r="C52" i="31" l="1"/>
  <c r="C54" i="31" s="1"/>
  <c r="D10" i="32" l="1"/>
  <c r="D9" i="32"/>
  <c r="D8" i="32"/>
  <c r="D7" i="32"/>
  <c r="D6" i="32"/>
  <c r="D5" i="32"/>
  <c r="D11" i="32" l="1"/>
  <c r="F4" i="23" l="1"/>
  <c r="A13" i="16" l="1"/>
  <c r="H10" i="23" l="1"/>
  <c r="B16" i="20"/>
  <c r="B16" i="24"/>
  <c r="B16" i="26"/>
  <c r="B16" i="30"/>
  <c r="D15" i="30"/>
  <c r="D14" i="30"/>
  <c r="D13" i="30"/>
  <c r="D12" i="30"/>
  <c r="D11" i="30"/>
  <c r="D10" i="30"/>
  <c r="D9" i="30"/>
  <c r="D8" i="30"/>
  <c r="D7" i="30"/>
  <c r="D15" i="26"/>
  <c r="D14" i="26"/>
  <c r="D13" i="26"/>
  <c r="D12" i="26"/>
  <c r="D11" i="26"/>
  <c r="D10" i="26"/>
  <c r="D9" i="26"/>
  <c r="D8" i="26"/>
  <c r="D7" i="26"/>
  <c r="D15" i="24"/>
  <c r="D14" i="24"/>
  <c r="D13" i="24"/>
  <c r="D12" i="24"/>
  <c r="D11" i="24"/>
  <c r="D10" i="24"/>
  <c r="D9" i="24"/>
  <c r="D8" i="24"/>
  <c r="D7" i="24"/>
  <c r="D15" i="20"/>
  <c r="D14" i="20"/>
  <c r="D13" i="20"/>
  <c r="D12" i="20"/>
  <c r="D11" i="20"/>
  <c r="D10" i="20"/>
  <c r="D9" i="20"/>
  <c r="D8" i="20"/>
  <c r="D7" i="20"/>
  <c r="D16" i="30" l="1"/>
  <c r="D18" i="30" s="1"/>
  <c r="D20" i="30" s="1"/>
  <c r="D16" i="26"/>
  <c r="D18" i="26" s="1"/>
  <c r="D20" i="26" s="1"/>
  <c r="D16" i="24"/>
  <c r="D18" i="24" s="1"/>
  <c r="D20" i="24" s="1"/>
  <c r="D16" i="20"/>
  <c r="D18" i="20" s="1"/>
  <c r="D20" i="20" s="1"/>
  <c r="D22" i="20" l="1"/>
  <c r="D24" i="20" s="1"/>
  <c r="D22" i="24"/>
  <c r="D24" i="24" s="1"/>
  <c r="D22" i="26"/>
  <c r="D24" i="26" s="1"/>
  <c r="D22" i="30"/>
  <c r="D24" i="30" s="1"/>
  <c r="D26" i="20" l="1"/>
  <c r="D28" i="20" s="1"/>
  <c r="B5" i="16" s="1"/>
  <c r="D26" i="24"/>
  <c r="D28" i="24" s="1"/>
  <c r="B6" i="16" s="1"/>
  <c r="D26" i="26"/>
  <c r="D28" i="26" s="1"/>
  <c r="D26" i="30"/>
  <c r="D28" i="30" s="1"/>
  <c r="B8" i="16" s="1"/>
  <c r="H12" i="23" l="1"/>
  <c r="B9" i="16" s="1"/>
  <c r="B7" i="16" l="1"/>
  <c r="B11" i="16" s="1"/>
  <c r="B13" i="16" l="1"/>
  <c r="B1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Gurr Martina (BLB Z)</author>
  </authors>
  <commentList>
    <comment ref="C2" authorId="0" shapeId="0" xr:uid="{6D2DBEFA-7D33-4916-B83D-18002E49500A}">
      <text>
        <r>
          <rPr>
            <b/>
            <sz val="9"/>
            <color indexed="81"/>
            <rFont val="Segoe UI"/>
            <family val="2"/>
          </rPr>
          <t>§ 54 HOAI
(1) 1Das Honorar für Grundleistungen bei der Technischen Ausrüstung richtet sich für das jeweilige Objekt im Sinne des § 2 Absatz 1 Satz 1 nach der Summe der anrechenbaren Kosten der Anlagen jeder Anlagengruppe. 2Dies gilt für nutzungsspezifische Anlagen nur, wenn die Anlagen funktional gleichartig sind. 3Anrechenbar sind auch sonstige Maßnahmen für Technische Anlagen.
(2) 1Umfasst ein Auftrag für unterschiedliche Objekte im Sinne des § 2 Absatz 1 Satz 1 mehrere Anlagen, die unter funktionalen und technischen Kriterien eine Einheit bilden, werden die anrechenbaren Kosten der Anlagen jeder Anlagengruppe zusammengefasst. 2Dies gilt für nutzungsspezifische Anlagen nur, wenn diese Anlagen funktional gleichartig sind. 3§ 11 Absatz 1 ist nicht anzuwenden.
(3) 1Umfasst ein Auftrag im Wesentlichen gleiche Anlagen, die unter weitgehend vergleichbaren Bedingungen für im Wesentlichen gleiche Objekte geplant werden, ist die Rechtsfolge des § 11 Absatz 3 anzuwenden. 2Umfasst ein Auftrag im Wesentlichen gleiche Anlagen, die bereits Gegenstand eines anderen Vertrags zwischen den Vertragsparteien waren, ist die Rechtsfolge des § 11 Absatz 4 anzuwenden.
(4) Nicht anrechenbar sind die Kosten für die nichtöffentliche Erschließung und die Technischen Anlagen in Außenanlagen, soweit der Auftragnehmer diese nicht plant oder ihre Ausführung nicht überwacht.
(5) 1Werden Teile der Technischen Ausrüstung in Baukonstruktionen ausgeführt, so können die Vertragsparteien in Textform vereinbaren, dass die Kosten hierfür ganz oder teilweise zu den anrechenbaren Kosten gehören. 2Satz 1 ist entsprechend für Bauteile der Kostengruppe Baukonstruktionen anzuwenden, deren Abmessung oder Konstruktion durch die Leistung der Technischen Ausrüstung wesentlich beeinflusst wird.</t>
        </r>
        <r>
          <rPr>
            <sz val="9"/>
            <color indexed="81"/>
            <rFont val="Segoe UI"/>
            <family val="2"/>
          </rPr>
          <t xml:space="preserve">
</t>
        </r>
      </text>
    </comment>
  </commentList>
</comments>
</file>

<file path=xl/sharedStrings.xml><?xml version="1.0" encoding="utf-8"?>
<sst xmlns="http://schemas.openxmlformats.org/spreadsheetml/2006/main" count="283" uniqueCount="119">
  <si>
    <t>Betrag</t>
  </si>
  <si>
    <t>Gesamtkosten</t>
  </si>
  <si>
    <t>[netto]</t>
  </si>
  <si>
    <t>Umsatzsteuer:</t>
  </si>
  <si>
    <t>[brutto]</t>
  </si>
  <si>
    <t>Honorarzone III</t>
  </si>
  <si>
    <t>anrechenbare Kosten:</t>
  </si>
  <si>
    <t>Leistungsphase</t>
  </si>
  <si>
    <t>Grundleistung gem. HOAI</t>
  </si>
  <si>
    <t>Betrag [€ / netto]</t>
  </si>
  <si>
    <t>(7,0)</t>
  </si>
  <si>
    <t>Lph 3</t>
  </si>
  <si>
    <t>Summe Honorar: [€ / netto]</t>
  </si>
  <si>
    <t>Umbauzuschlag: [€ / netto]</t>
  </si>
  <si>
    <t>Lph 4</t>
  </si>
  <si>
    <t>Lph 5</t>
  </si>
  <si>
    <t>Lph 6</t>
  </si>
  <si>
    <t>Lph 7</t>
  </si>
  <si>
    <t>Lph 8</t>
  </si>
  <si>
    <t>Lph 9</t>
  </si>
  <si>
    <t>Summe:</t>
  </si>
  <si>
    <t>angeboten wird:</t>
  </si>
  <si>
    <t>beauftragte Teilleistung</t>
  </si>
  <si>
    <t>Bearbeiter</t>
  </si>
  <si>
    <t>Stundenansatz</t>
  </si>
  <si>
    <t>(5,0)</t>
  </si>
  <si>
    <t>Verrechnungssatz</t>
  </si>
  <si>
    <t>Nebenkosten: [v.H]</t>
  </si>
  <si>
    <t>Nebenkosten: [€ / netto]</t>
  </si>
  <si>
    <t>Umbauzuschlag: [v.H]</t>
  </si>
  <si>
    <t>Lph 1</t>
  </si>
  <si>
    <t xml:space="preserve">Lph 2 </t>
  </si>
  <si>
    <t>(2,0)</t>
  </si>
  <si>
    <t>(9,0)</t>
  </si>
  <si>
    <t>(17,0)</t>
  </si>
  <si>
    <t>(22,0)</t>
  </si>
  <si>
    <t>(35,0)</t>
  </si>
  <si>
    <t>(1,0)</t>
  </si>
  <si>
    <t>gesamt Summe Honorar: [€ / netto]</t>
  </si>
  <si>
    <t xml:space="preserve"> Angebotssumme  [€ / netto]</t>
  </si>
  <si>
    <t>Angebotssumme [€ / brutto]</t>
  </si>
  <si>
    <t xml:space="preserve">Zusammenstellung der Honorare </t>
  </si>
  <si>
    <t xml:space="preserve"> [€ / netto]</t>
  </si>
  <si>
    <t>A</t>
  </si>
  <si>
    <t>Kostenprognose</t>
  </si>
  <si>
    <t>Hinweis:</t>
  </si>
  <si>
    <t>Anlage 5 Honorarangebot zum Vertrag</t>
  </si>
  <si>
    <t>Lph 1 besondere Leistung entsprechend  Anlage 3</t>
  </si>
  <si>
    <t>Leistungsbild TGA
Anlagengruppe:</t>
  </si>
  <si>
    <t>Grundleistungen Techn. Ausrüstung, Anlagengruppe 1</t>
  </si>
  <si>
    <t>Grundleistungen Techn. Ausrüstung, Anlagengruppe 2</t>
  </si>
  <si>
    <t>Grundleistungen Techn. Ausrüstung, Anlagengruppe 4</t>
  </si>
  <si>
    <t>Grundleistungen Techn. Ausrüstung, Anlagengruppe 8</t>
  </si>
  <si>
    <t>Besondere Leistungen Techn. Ausrüstung (alle Anlagengruppen)</t>
  </si>
  <si>
    <t>Fachplanung Technische Ausrüstung</t>
  </si>
  <si>
    <t>c) Leistungsbild TGA
- für alle Anlagengruppen gemäß Vetrag -</t>
  </si>
  <si>
    <t>Inhaber / Geschäftsführer</t>
  </si>
  <si>
    <t>Techniker</t>
  </si>
  <si>
    <t>Zeichner und Schreibkräfte</t>
  </si>
  <si>
    <t>Hilfskräfte</t>
  </si>
  <si>
    <t>Kostenschätzung</t>
  </si>
  <si>
    <t>100er-Kostengruppe - Grundstück</t>
  </si>
  <si>
    <t>keine Angaben</t>
  </si>
  <si>
    <t>200er-Kostengruppe - Herrichten und Erschließen</t>
  </si>
  <si>
    <t>300er-Kostengruppe - Baukonstruktionen</t>
  </si>
  <si>
    <t>AG 1 - 410er-Kostengruppe - Abwasser-, Wasser-, Gasanlagen (inkl. KG 541, 542, 543)</t>
  </si>
  <si>
    <t>AG 2 - 420er-Kostengruppe - Wärmeversorgungsanlagen (inkl. KG 544)</t>
  </si>
  <si>
    <t>AG 3 - 430er-Kostengruppe - Lufttechnische Anlagen (inkl. KG 545)</t>
  </si>
  <si>
    <t>AG 4 - 440er-Kostengruppe - Starkstromanlagen (inkl. KG 546)</t>
  </si>
  <si>
    <t>AG 5 - 450er-Kostengruppe - Fernmelde- und Informationst. Anlagen (inkl. KG 547)</t>
  </si>
  <si>
    <t>AG 6 - 460er-Kostengruppe - Fördertechn. Anlagen</t>
  </si>
  <si>
    <t>AG 7 - 470er-Kostengruppe - Nutzungsspez. Anlagen</t>
  </si>
  <si>
    <t>AG 8 - 480er Kostengruppe - Gebäudeautomation</t>
  </si>
  <si>
    <t>600er-Kostengruppe - Ausstattung und Kunstwerke</t>
  </si>
  <si>
    <t>700er-Kostengruppe - Baunebenkosten</t>
  </si>
  <si>
    <t>Zu- bzw. Abschlag: [€ / netto]</t>
  </si>
  <si>
    <t>Summe inkl. Umbauzuschlag:</t>
  </si>
  <si>
    <t>Summe: [€ / netto]</t>
  </si>
  <si>
    <t>Nebenkosten; [v.H.]</t>
  </si>
  <si>
    <t>Summe inkl. Nebenkosten:</t>
  </si>
  <si>
    <t>pauschal</t>
  </si>
  <si>
    <t>nach Stunden</t>
  </si>
  <si>
    <t>nach Einheiten</t>
  </si>
  <si>
    <t>Abrechnungsmethode</t>
  </si>
  <si>
    <t>Anzahl</t>
  </si>
  <si>
    <t>Einheit</t>
  </si>
  <si>
    <t>Einzelpreis [€ / netto]</t>
  </si>
  <si>
    <t>Stundensätze</t>
  </si>
  <si>
    <t>projektleitende Ingenieure</t>
  </si>
  <si>
    <t>sachbearbeitende Ingenieure</t>
  </si>
  <si>
    <t>Zu- (+) bzw. Abschlag (-): [v.H]</t>
  </si>
  <si>
    <t>Basishonorarsatz</t>
  </si>
  <si>
    <t>Honorar 100% Grundleistungen</t>
  </si>
  <si>
    <t>400er-Kostengruppe - Technische Anlagen (inkl. KG 490)</t>
  </si>
  <si>
    <t>500er-Kostengruppe - Außenanlagen (ohne KG 540, inkl. KG 548, 549)</t>
  </si>
  <si>
    <t>Name des Bietes</t>
  </si>
  <si>
    <t>Honorarzone I</t>
  </si>
  <si>
    <t>Honorarzone II</t>
  </si>
  <si>
    <t>Honorarzone IV</t>
  </si>
  <si>
    <t>Honorarzone V</t>
  </si>
  <si>
    <t xml:space="preserve"> in KG 300 mitzuverarbeitende Bausubstanz</t>
  </si>
  <si>
    <t xml:space="preserve"> in KG 410 mitzuverarbeitende Bausubstanz</t>
  </si>
  <si>
    <t xml:space="preserve"> in KG 420 mitzuverarbeitende Bausubstanz</t>
  </si>
  <si>
    <t xml:space="preserve"> in KG 430 mitzuverarbeitende Bausubstanz</t>
  </si>
  <si>
    <t xml:space="preserve"> in KG 440 mitzuverarbeitende Bausubstanz</t>
  </si>
  <si>
    <t xml:space="preserve"> in KG 450 mitzuverarbeitende Bausubstanz</t>
  </si>
  <si>
    <t xml:space="preserve"> in KG 460 mitzuverarbeitende Bausubstanz</t>
  </si>
  <si>
    <t xml:space="preserve"> in KG 470 mitzuverarbeitende Bausubstanz</t>
  </si>
  <si>
    <t xml:space="preserve"> in KG 480 mitzuverarbeitende Bausubstanz</t>
  </si>
  <si>
    <t xml:space="preserve"> in KG 500 mitzuverarbeitende Bausubstanz</t>
  </si>
  <si>
    <t>bitte eine projektspezifische Stundenzahl eintragen</t>
  </si>
  <si>
    <t>anrechenbare Kosten</t>
  </si>
  <si>
    <t>Vom Bieter auszufüllen sind alle grün hinterlegten Felder auf den nachfolgenden Tabellenblättern. Bei einem evtl. Abschlag ist ein negativer Wert einzutragen.
Verändern sich im weiteren Projektablauf die anrechenbaren Kosten für die jeweiligen Leistungsbilder und Anlagengruppen innerhalb der Tafelwerte der HOAI, gelten bzgl. der Honorierung der Grundleistungen die entsprechend angepassten Honorare. Bei Erreichen des oberen Honorarsatzes werden die Honorare für Grundleistungen nicht weiter angepasst.
Sofern die anrechenbaren Kosten die Tafelwerte bereits nach den Angaben, die dem Angebot zugrunde liegen, überschreiten, werden die Honorare der Grundleistungen auch bei Kostenveränderungen nicht angepasst, dh. sie sind pauschaliert.
Die besonderen Leistungen und die Beratungsleistungen sind - sofern keine andere Abrechnungsmethode angegeben ist - als Pauschale anzubieten. Besondere Leistungen und Beratungsleistungen werden unabhängig von den Baukosten, zuzüglich Nebenkosten, aber ohne Zuschläge gezahlt.</t>
  </si>
  <si>
    <t>ist enthalten</t>
  </si>
  <si>
    <t xml:space="preserve">   </t>
  </si>
  <si>
    <r>
      <t xml:space="preserve">Projektbezeichnung: </t>
    </r>
    <r>
      <rPr>
        <b/>
        <sz val="16"/>
        <color rgb="FFFF0000"/>
        <rFont val="Arial"/>
        <family val="2"/>
      </rPr>
      <t>80-36-7489-25-001 Teilerneuerung der Wärmeversorgung sowie Sanierung des Wärmeversorgungsnetzes</t>
    </r>
  </si>
  <si>
    <t>Bestandsaufnahme/Begehung Bestandsgebäude (Gebäude Nr. 1, 3, 4, 8, 10, 12, 15, 17, 25, 29, 31, 40, 41 und 42) zur Aufnahme und Dokumentation der zukünftigen neuen Hausanschlusspunkte, Erfassung und Aufnahne der Leitungsführung zukünftiger neuen Hauptleitungsversorgungstrasse durch Bestandsgebäude, zeichnerische Darstellung und Nachrechnen vorhandener Anlagen und Anlagenteile</t>
  </si>
  <si>
    <t>Lph 9 besondere Leistung entsprechend  Anlage 3</t>
  </si>
  <si>
    <t>Überwachung der Mängelbeseitigung innerhalb der Verjährungsfrist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</si>
</sst>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8" formatCode="#,##0.00\ &quot;€&quot;;[Red]\-#,##0.00\ &quot;€&quot;"/>
    <numFmt numFmtId="44" formatCode="_-* #,##0.00\ &quot;€&quot;_-;\-* #,##0.00\ &quot;€&quot;_-;_-* &quot;-&quot;??\ &quot;€&quot;_-;_-@_-"/>
    <numFmt numFmtId="164" formatCode="#,##0.00\ &quot;€&quot;"/>
    <numFmt numFmtId="165" formatCode="0.0"/>
    <numFmt numFmtId="166" formatCode="0.0%"/>
    <numFmt numFmtId="167" formatCode="#,##0_ ;\-#,##0\ "/>
    <numFmt numFmtId="168" formatCode="#,##0.0_ ;\-#,##0.0\ "/>
  </numFmts>
  <fonts count="25" x14ac:knownFonts="1">
    <font>
      <sz val="10"/>
      <color theme="1"/>
      <name val="Arial"/>
      <family val="2"/>
    </font>
    <font>
      <sz val="10"/>
      <color theme="1"/>
      <name val="Arial"/>
      <family val="2"/>
    </font>
    <font>
      <b/>
      <sz val="10"/>
      <color theme="1"/>
      <name val="Arial"/>
      <family val="2"/>
    </font>
    <font>
      <b/>
      <sz val="12"/>
      <color theme="1"/>
      <name val="Arial"/>
      <family val="2"/>
    </font>
    <font>
      <b/>
      <sz val="11"/>
      <color theme="1"/>
      <name val="Arial"/>
      <family val="2"/>
    </font>
    <font>
      <b/>
      <sz val="8"/>
      <color theme="1"/>
      <name val="Arial"/>
      <family val="2"/>
    </font>
    <font>
      <b/>
      <sz val="10"/>
      <name val="Arial"/>
      <family val="2"/>
    </font>
    <font>
      <b/>
      <sz val="16"/>
      <color theme="1"/>
      <name val="Arial"/>
      <family val="2"/>
    </font>
    <font>
      <sz val="10"/>
      <name val="Arial"/>
      <family val="2"/>
    </font>
    <font>
      <b/>
      <sz val="16"/>
      <name val="Arial"/>
      <family val="2"/>
    </font>
    <font>
      <b/>
      <sz val="11"/>
      <name val="Arial"/>
      <family val="2"/>
    </font>
    <font>
      <b/>
      <sz val="10"/>
      <color rgb="FFFF0000"/>
      <name val="Arial"/>
      <family val="2"/>
    </font>
    <font>
      <sz val="10"/>
      <color theme="0"/>
      <name val="Arial"/>
      <family val="2"/>
    </font>
    <font>
      <sz val="11"/>
      <color theme="1"/>
      <name val="Arial"/>
      <family val="2"/>
    </font>
    <font>
      <b/>
      <sz val="16"/>
      <color rgb="FFFF0000"/>
      <name val="Arial"/>
      <family val="2"/>
    </font>
    <font>
      <b/>
      <sz val="10"/>
      <color theme="0"/>
      <name val="Arial"/>
      <family val="2"/>
    </font>
    <font>
      <sz val="10"/>
      <color rgb="FFFF0000"/>
      <name val="Arial"/>
      <family val="2"/>
    </font>
    <font>
      <sz val="12"/>
      <color theme="1"/>
      <name val="Arial"/>
      <family val="2"/>
    </font>
    <font>
      <b/>
      <sz val="12"/>
      <name val="Arial"/>
      <family val="2"/>
    </font>
    <font>
      <b/>
      <sz val="12"/>
      <color rgb="FFFF0000"/>
      <name val="Arial"/>
      <family val="2"/>
    </font>
    <font>
      <sz val="12"/>
      <color rgb="FFFF0000"/>
      <name val="Arial"/>
      <family val="2"/>
    </font>
    <font>
      <sz val="11"/>
      <name val="Arial"/>
      <family val="2"/>
    </font>
    <font>
      <sz val="9"/>
      <color theme="1"/>
      <name val="Arial"/>
      <family val="2"/>
    </font>
    <font>
      <sz val="9"/>
      <color indexed="81"/>
      <name val="Segoe UI"/>
      <family val="2"/>
    </font>
    <font>
      <b/>
      <sz val="9"/>
      <color indexed="81"/>
      <name val="Segoe UI"/>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auto="1"/>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hair">
        <color indexed="64"/>
      </top>
      <bottom/>
      <diagonal/>
    </border>
  </borders>
  <cellStyleXfs count="3">
    <xf numFmtId="0" fontId="0" fillId="0" borderId="0"/>
    <xf numFmtId="44" fontId="1" fillId="0" borderId="0" applyFont="0" applyFill="0" applyBorder="0" applyAlignment="0" applyProtection="0"/>
    <xf numFmtId="0" fontId="8" fillId="0" borderId="0"/>
  </cellStyleXfs>
  <cellXfs count="202">
    <xf numFmtId="0" fontId="0" fillId="0" borderId="0" xfId="0"/>
    <xf numFmtId="0" fontId="4" fillId="2" borderId="8" xfId="0" applyFont="1" applyFill="1" applyBorder="1" applyAlignment="1">
      <alignment horizontal="right" vertical="center"/>
    </xf>
    <xf numFmtId="0" fontId="0" fillId="0" borderId="0" xfId="0" applyBorder="1" applyAlignment="1">
      <alignment horizontal="center"/>
    </xf>
    <xf numFmtId="0" fontId="0" fillId="0" borderId="0" xfId="0" applyAlignment="1">
      <alignment horizontal="center"/>
    </xf>
    <xf numFmtId="0" fontId="2" fillId="0" borderId="0" xfId="0" applyFont="1" applyBorder="1" applyAlignment="1">
      <alignment horizontal="right" vertical="center"/>
    </xf>
    <xf numFmtId="0" fontId="0" fillId="3"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right" vertical="center"/>
    </xf>
    <xf numFmtId="0" fontId="0" fillId="0" borderId="1" xfId="0" applyFill="1" applyBorder="1" applyAlignment="1">
      <alignment horizontal="center" vertical="center"/>
    </xf>
    <xf numFmtId="0" fontId="2" fillId="0" borderId="1" xfId="0" applyFont="1" applyFill="1" applyBorder="1" applyAlignment="1">
      <alignment horizontal="right" vertical="center"/>
    </xf>
    <xf numFmtId="0" fontId="0" fillId="3" borderId="11" xfId="0" applyFill="1" applyBorder="1" applyAlignment="1">
      <alignment horizontal="right" vertical="center"/>
    </xf>
    <xf numFmtId="0" fontId="2" fillId="3" borderId="11" xfId="0" applyFont="1" applyFill="1" applyBorder="1" applyAlignment="1">
      <alignment horizontal="right" vertical="center"/>
    </xf>
    <xf numFmtId="0" fontId="0" fillId="3" borderId="12" xfId="0" applyFill="1" applyBorder="1" applyAlignment="1">
      <alignment horizontal="center" vertical="center"/>
    </xf>
    <xf numFmtId="0" fontId="0" fillId="2" borderId="2" xfId="0" applyFill="1" applyBorder="1" applyAlignment="1">
      <alignment horizontal="right" vertical="center"/>
    </xf>
    <xf numFmtId="0" fontId="2" fillId="3" borderId="8" xfId="0" applyFont="1" applyFill="1" applyBorder="1" applyAlignment="1">
      <alignment horizontal="left" vertical="center"/>
    </xf>
    <xf numFmtId="0" fontId="2" fillId="4" borderId="10" xfId="0"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7" fillId="0" borderId="0" xfId="0" applyFont="1"/>
    <xf numFmtId="0" fontId="3" fillId="0" borderId="0" xfId="0" applyFont="1"/>
    <xf numFmtId="0" fontId="0" fillId="0" borderId="25" xfId="0" applyBorder="1" applyAlignment="1">
      <alignment horizontal="center" vertical="center"/>
    </xf>
    <xf numFmtId="0" fontId="0" fillId="0" borderId="0" xfId="0" applyAlignment="1">
      <alignment vertical="top" wrapText="1"/>
    </xf>
    <xf numFmtId="0" fontId="0" fillId="0" borderId="27" xfId="0" applyBorder="1" applyAlignment="1">
      <alignment horizontal="center" vertical="center"/>
    </xf>
    <xf numFmtId="0" fontId="0" fillId="0" borderId="29" xfId="0" applyBorder="1" applyAlignment="1">
      <alignment horizontal="center" vertical="center"/>
    </xf>
    <xf numFmtId="8" fontId="2" fillId="0" borderId="7" xfId="0" applyNumberFormat="1" applyFont="1" applyFill="1" applyBorder="1" applyAlignment="1">
      <alignment horizontal="right" vertical="center"/>
    </xf>
    <xf numFmtId="0" fontId="8" fillId="0" borderId="0" xfId="0" applyFont="1"/>
    <xf numFmtId="0" fontId="6" fillId="0" borderId="0" xfId="0" applyFont="1" applyBorder="1" applyAlignment="1">
      <alignment horizontal="right" vertical="center"/>
    </xf>
    <xf numFmtId="0" fontId="2" fillId="2" borderId="1" xfId="0" applyFont="1" applyFill="1" applyBorder="1" applyAlignment="1">
      <alignment horizontal="right" vertical="center"/>
    </xf>
    <xf numFmtId="0" fontId="9" fillId="0" borderId="0" xfId="0" applyFont="1"/>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49" fontId="0" fillId="0" borderId="31" xfId="0" applyNumberFormat="1" applyBorder="1" applyAlignment="1">
      <alignment horizontal="center" vertical="center"/>
    </xf>
    <xf numFmtId="0" fontId="0" fillId="0" borderId="15" xfId="0"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6" fillId="0" borderId="8" xfId="0" applyFont="1" applyFill="1" applyBorder="1" applyAlignment="1">
      <alignment horizontal="left" vertical="center"/>
    </xf>
    <xf numFmtId="0" fontId="11" fillId="0" borderId="0" xfId="0" applyFont="1"/>
    <xf numFmtId="0" fontId="2" fillId="4" borderId="34" xfId="0" applyFont="1" applyFill="1" applyBorder="1" applyAlignment="1">
      <alignment horizontal="right" vertical="center"/>
    </xf>
    <xf numFmtId="164" fontId="2" fillId="0" borderId="7"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164" fontId="2" fillId="0" borderId="14" xfId="0" applyNumberFormat="1" applyFont="1" applyFill="1" applyBorder="1" applyAlignment="1">
      <alignment horizontal="right" vertical="center"/>
    </xf>
    <xf numFmtId="0" fontId="0" fillId="0" borderId="24" xfId="0" applyFill="1" applyBorder="1"/>
    <xf numFmtId="164" fontId="2" fillId="2" borderId="7" xfId="0" applyNumberFormat="1" applyFont="1" applyFill="1" applyBorder="1" applyAlignment="1">
      <alignment horizontal="right" vertical="center"/>
    </xf>
    <xf numFmtId="8" fontId="2" fillId="4" borderId="23" xfId="0" applyNumberFormat="1" applyFont="1" applyFill="1" applyBorder="1" applyAlignment="1">
      <alignment horizontal="right"/>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35" xfId="0" applyFont="1" applyFill="1" applyBorder="1" applyAlignment="1">
      <alignment horizontal="left" vertical="center"/>
    </xf>
    <xf numFmtId="0" fontId="0" fillId="0" borderId="35" xfId="0" applyBorder="1" applyAlignment="1">
      <alignment horizontal="center"/>
    </xf>
    <xf numFmtId="0" fontId="4" fillId="4" borderId="8" xfId="0" applyFont="1" applyFill="1" applyBorder="1" applyAlignment="1">
      <alignment horizontal="left" vertical="center" wrapText="1"/>
    </xf>
    <xf numFmtId="0" fontId="4" fillId="4" borderId="10" xfId="0" applyFont="1" applyFill="1" applyBorder="1" applyAlignment="1">
      <alignment horizontal="right" vertical="center"/>
    </xf>
    <xf numFmtId="0" fontId="0" fillId="0" borderId="37" xfId="0" applyFill="1" applyBorder="1" applyAlignment="1">
      <alignment horizontal="left" vertical="center"/>
    </xf>
    <xf numFmtId="166" fontId="6" fillId="0" borderId="26" xfId="0" applyNumberFormat="1" applyFont="1" applyBorder="1" applyAlignment="1">
      <alignment horizontal="center" vertical="center"/>
    </xf>
    <xf numFmtId="166" fontId="6" fillId="0" borderId="28" xfId="0" applyNumberFormat="1" applyFont="1" applyBorder="1" applyAlignment="1">
      <alignment horizontal="center" vertical="center"/>
    </xf>
    <xf numFmtId="166" fontId="2" fillId="3" borderId="3" xfId="0" applyNumberFormat="1" applyFont="1" applyFill="1" applyBorder="1" applyAlignment="1">
      <alignment horizontal="center" vertical="center"/>
    </xf>
    <xf numFmtId="0" fontId="12" fillId="0" borderId="0" xfId="0" applyFont="1"/>
    <xf numFmtId="0" fontId="3" fillId="6" borderId="1" xfId="0" applyFont="1" applyFill="1" applyBorder="1" applyAlignment="1">
      <alignment horizontal="left" vertical="center"/>
    </xf>
    <xf numFmtId="0" fontId="2" fillId="6" borderId="2" xfId="0" applyFont="1" applyFill="1" applyBorder="1" applyAlignment="1">
      <alignment horizontal="center" vertical="center"/>
    </xf>
    <xf numFmtId="44" fontId="4" fillId="6" borderId="3" xfId="1" applyFont="1" applyFill="1" applyBorder="1" applyAlignment="1">
      <alignment horizontal="right" vertical="center"/>
    </xf>
    <xf numFmtId="0" fontId="2" fillId="4" borderId="18" xfId="0" applyFont="1" applyFill="1" applyBorder="1" applyAlignment="1">
      <alignment horizontal="center" vertical="center" wrapText="1"/>
    </xf>
    <xf numFmtId="0" fontId="0" fillId="0" borderId="40" xfId="0" applyFill="1" applyBorder="1" applyAlignment="1">
      <alignment horizontal="left" vertical="center"/>
    </xf>
    <xf numFmtId="164" fontId="2" fillId="0" borderId="5" xfId="0" applyNumberFormat="1" applyFont="1" applyFill="1" applyBorder="1" applyAlignment="1">
      <alignment horizontal="right" vertical="center"/>
    </xf>
    <xf numFmtId="0" fontId="2" fillId="0" borderId="21" xfId="0" applyFont="1" applyFill="1" applyBorder="1" applyAlignment="1">
      <alignment horizontal="center" vertical="center" wrapText="1"/>
    </xf>
    <xf numFmtId="0" fontId="0" fillId="2" borderId="1" xfId="0" applyFill="1" applyBorder="1" applyAlignment="1">
      <alignment horizontal="center" vertical="center"/>
    </xf>
    <xf numFmtId="166" fontId="2" fillId="2" borderId="3" xfId="0" applyNumberFormat="1" applyFont="1" applyFill="1" applyBorder="1" applyAlignment="1">
      <alignment horizontal="center" vertical="center"/>
    </xf>
    <xf numFmtId="10" fontId="2" fillId="5" borderId="7" xfId="0" applyNumberFormat="1" applyFont="1" applyFill="1" applyBorder="1" applyAlignment="1" applyProtection="1">
      <alignment horizontal="center" vertical="center"/>
      <protection locked="0"/>
    </xf>
    <xf numFmtId="164" fontId="2" fillId="5" borderId="16" xfId="0" applyNumberFormat="1" applyFont="1" applyFill="1" applyBorder="1" applyAlignment="1" applyProtection="1">
      <alignment horizontal="right" vertical="center"/>
      <protection locked="0"/>
    </xf>
    <xf numFmtId="2" fontId="2" fillId="5" borderId="6" xfId="0" applyNumberFormat="1" applyFont="1" applyFill="1" applyBorder="1" applyAlignment="1" applyProtection="1">
      <alignment horizontal="center" vertical="center"/>
      <protection locked="0"/>
    </xf>
    <xf numFmtId="2" fontId="2" fillId="5" borderId="13" xfId="0" applyNumberFormat="1" applyFont="1" applyFill="1" applyBorder="1" applyAlignment="1" applyProtection="1">
      <alignment horizontal="center" vertical="center"/>
      <protection locked="0"/>
    </xf>
    <xf numFmtId="44" fontId="4" fillId="3" borderId="4" xfId="1" applyFont="1" applyFill="1" applyBorder="1" applyAlignment="1">
      <alignment horizontal="right" vertical="center"/>
    </xf>
    <xf numFmtId="0" fontId="17" fillId="6" borderId="45" xfId="0" applyFont="1" applyFill="1" applyBorder="1" applyAlignment="1" applyProtection="1">
      <alignment horizontal="left" vertical="center"/>
    </xf>
    <xf numFmtId="0" fontId="17" fillId="6" borderId="46" xfId="0" applyFont="1" applyFill="1" applyBorder="1" applyAlignment="1" applyProtection="1">
      <alignment horizontal="center" vertical="center"/>
    </xf>
    <xf numFmtId="44" fontId="18" fillId="6" borderId="47" xfId="1" applyFont="1" applyFill="1" applyBorder="1" applyAlignment="1" applyProtection="1">
      <alignment horizontal="right" vertical="center"/>
    </xf>
    <xf numFmtId="0" fontId="0" fillId="0" borderId="0" xfId="0" applyProtection="1"/>
    <xf numFmtId="0" fontId="16" fillId="0" borderId="0" xfId="0" applyFont="1" applyProtection="1"/>
    <xf numFmtId="0" fontId="15" fillId="0" borderId="0" xfId="0" applyFont="1" applyProtection="1"/>
    <xf numFmtId="44" fontId="12" fillId="0" borderId="0" xfId="0" applyNumberFormat="1" applyFont="1" applyProtection="1"/>
    <xf numFmtId="0" fontId="17" fillId="6" borderId="48" xfId="0" applyFont="1" applyFill="1" applyBorder="1" applyAlignment="1" applyProtection="1">
      <alignment horizontal="left" vertical="center"/>
    </xf>
    <xf numFmtId="0" fontId="17" fillId="6" borderId="49" xfId="0" applyFont="1" applyFill="1" applyBorder="1" applyAlignment="1" applyProtection="1">
      <alignment horizontal="center" vertical="center"/>
    </xf>
    <xf numFmtId="0" fontId="17" fillId="6" borderId="52" xfId="0" applyFont="1" applyFill="1" applyBorder="1" applyAlignment="1" applyProtection="1">
      <alignment horizontal="center" vertical="center"/>
    </xf>
    <xf numFmtId="0" fontId="17" fillId="6" borderId="51" xfId="0" applyFont="1" applyFill="1" applyBorder="1" applyAlignment="1" applyProtection="1">
      <alignment horizontal="left" vertical="center"/>
    </xf>
    <xf numFmtId="44" fontId="18" fillId="6" borderId="53" xfId="1" applyFont="1" applyFill="1" applyBorder="1" applyAlignment="1" applyProtection="1">
      <alignment horizontal="right" vertical="center"/>
    </xf>
    <xf numFmtId="0" fontId="17" fillId="6" borderId="54" xfId="0" applyFont="1" applyFill="1" applyBorder="1" applyAlignment="1" applyProtection="1">
      <alignment horizontal="left" vertical="center"/>
    </xf>
    <xf numFmtId="44" fontId="18" fillId="6" borderId="55" xfId="1" applyFont="1" applyFill="1" applyBorder="1" applyAlignment="1" applyProtection="1">
      <alignment horizontal="right" vertical="center"/>
    </xf>
    <xf numFmtId="44" fontId="18" fillId="6" borderId="56" xfId="1" applyFont="1" applyFill="1" applyBorder="1" applyAlignment="1" applyProtection="1">
      <alignment horizontal="right" vertical="center"/>
    </xf>
    <xf numFmtId="0" fontId="17" fillId="0" borderId="57" xfId="0" applyFont="1" applyFill="1" applyBorder="1" applyAlignment="1" applyProtection="1">
      <alignment horizontal="right" vertical="center"/>
    </xf>
    <xf numFmtId="0" fontId="3" fillId="0" borderId="58" xfId="0" applyFont="1" applyFill="1" applyBorder="1" applyAlignment="1" applyProtection="1">
      <alignment horizontal="center" vertical="center"/>
    </xf>
    <xf numFmtId="44" fontId="19" fillId="0" borderId="58" xfId="1" applyFont="1" applyFill="1" applyBorder="1" applyAlignment="1" applyProtection="1">
      <alignment horizontal="right" vertical="center"/>
    </xf>
    <xf numFmtId="0" fontId="3" fillId="0" borderId="36" xfId="0" applyFont="1" applyFill="1" applyBorder="1" applyAlignment="1" applyProtection="1">
      <alignment horizontal="right" vertical="center"/>
    </xf>
    <xf numFmtId="0" fontId="3" fillId="2" borderId="8" xfId="0" applyFont="1" applyFill="1" applyBorder="1" applyAlignment="1" applyProtection="1">
      <alignment horizontal="right" vertical="center"/>
    </xf>
    <xf numFmtId="7" fontId="18" fillId="2" borderId="9" xfId="1" applyNumberFormat="1" applyFont="1" applyFill="1" applyBorder="1" applyAlignment="1" applyProtection="1">
      <alignment horizontal="right" vertical="center"/>
    </xf>
    <xf numFmtId="0" fontId="17" fillId="0" borderId="0" xfId="0" applyFont="1" applyBorder="1" applyAlignment="1" applyProtection="1">
      <alignment horizontal="center"/>
    </xf>
    <xf numFmtId="0" fontId="17" fillId="0" borderId="0" xfId="0" applyFont="1" applyProtection="1"/>
    <xf numFmtId="0" fontId="20" fillId="0" borderId="0" xfId="0" applyFont="1" applyProtection="1"/>
    <xf numFmtId="0" fontId="3" fillId="0" borderId="0" xfId="0" applyFont="1" applyFill="1" applyBorder="1" applyAlignment="1" applyProtection="1">
      <alignment horizontal="right" vertical="center"/>
    </xf>
    <xf numFmtId="9" fontId="3" fillId="0" borderId="8" xfId="0" applyNumberFormat="1" applyFont="1" applyFill="1" applyBorder="1" applyAlignment="1" applyProtection="1">
      <alignment horizontal="right" vertical="center"/>
    </xf>
    <xf numFmtId="164" fontId="18" fillId="0" borderId="9" xfId="1" applyNumberFormat="1" applyFont="1" applyFill="1" applyBorder="1" applyAlignment="1" applyProtection="1">
      <alignment horizontal="right" vertical="center"/>
    </xf>
    <xf numFmtId="7" fontId="18" fillId="0" borderId="0" xfId="1" applyNumberFormat="1" applyFont="1" applyFill="1" applyBorder="1" applyAlignment="1" applyProtection="1">
      <alignment horizontal="right" vertical="center"/>
    </xf>
    <xf numFmtId="0" fontId="0" fillId="0" borderId="0" xfId="0" applyFill="1"/>
    <xf numFmtId="167" fontId="0" fillId="0" borderId="0" xfId="1" applyNumberFormat="1" applyFont="1"/>
    <xf numFmtId="167" fontId="2" fillId="0" borderId="7" xfId="1" applyNumberFormat="1" applyFont="1" applyBorder="1" applyAlignment="1">
      <alignment horizontal="center" vertical="center"/>
    </xf>
    <xf numFmtId="0" fontId="2" fillId="0" borderId="7" xfId="1" applyNumberFormat="1" applyFont="1" applyBorder="1" applyAlignment="1">
      <alignment horizontal="center" vertical="center"/>
    </xf>
    <xf numFmtId="0" fontId="2" fillId="0" borderId="7" xfId="0" applyFont="1" applyBorder="1" applyAlignment="1">
      <alignment horizontal="right" vertical="center"/>
    </xf>
    <xf numFmtId="0" fontId="0" fillId="0" borderId="0" xfId="0" applyAlignment="1">
      <alignment vertical="top"/>
    </xf>
    <xf numFmtId="0" fontId="4" fillId="4" borderId="12" xfId="0" applyFont="1" applyFill="1" applyBorder="1" applyAlignment="1">
      <alignment horizontal="right" vertical="center" wrapText="1"/>
    </xf>
    <xf numFmtId="0" fontId="2" fillId="0" borderId="38" xfId="0" applyFont="1" applyFill="1" applyBorder="1" applyAlignment="1">
      <alignment horizontal="right" vertical="center"/>
    </xf>
    <xf numFmtId="164" fontId="0" fillId="0" borderId="39" xfId="0" applyNumberFormat="1" applyFill="1" applyBorder="1" applyAlignment="1">
      <alignment horizontal="right" vertical="center"/>
    </xf>
    <xf numFmtId="164" fontId="0" fillId="0" borderId="41" xfId="0" applyNumberFormat="1" applyFill="1" applyBorder="1" applyAlignment="1">
      <alignment horizontal="right" vertical="center"/>
    </xf>
    <xf numFmtId="164" fontId="4" fillId="2" borderId="10" xfId="0" applyNumberFormat="1" applyFont="1" applyFill="1" applyBorder="1" applyAlignment="1">
      <alignment horizontal="right" vertical="center"/>
    </xf>
    <xf numFmtId="164" fontId="0" fillId="0" borderId="36" xfId="0" applyNumberFormat="1" applyFill="1" applyBorder="1" applyAlignment="1">
      <alignment horizontal="right"/>
    </xf>
    <xf numFmtId="164" fontId="4" fillId="4" borderId="10" xfId="0" applyNumberFormat="1" applyFont="1" applyFill="1" applyBorder="1" applyAlignment="1">
      <alignment horizontal="right" vertical="center"/>
    </xf>
    <xf numFmtId="0" fontId="0" fillId="0" borderId="0" xfId="0" applyAlignment="1">
      <alignment horizontal="right"/>
    </xf>
    <xf numFmtId="0" fontId="0" fillId="0" borderId="0" xfId="0" applyBorder="1" applyAlignment="1">
      <alignment horizontal="right"/>
    </xf>
    <xf numFmtId="0" fontId="10" fillId="0" borderId="10" xfId="0" applyFont="1" applyFill="1" applyBorder="1" applyAlignment="1">
      <alignment horizontal="right" vertical="center"/>
    </xf>
    <xf numFmtId="164" fontId="10" fillId="0" borderId="10" xfId="0" applyNumberFormat="1" applyFont="1" applyFill="1" applyBorder="1" applyAlignment="1">
      <alignment horizontal="right" vertical="center"/>
    </xf>
    <xf numFmtId="0" fontId="6" fillId="0" borderId="10" xfId="0" applyFont="1" applyFill="1" applyBorder="1" applyAlignment="1" applyProtection="1">
      <alignment horizontal="center" vertical="center" wrapText="1"/>
      <protection locked="0"/>
    </xf>
    <xf numFmtId="0" fontId="6" fillId="0" borderId="8" xfId="0" applyFont="1" applyFill="1" applyBorder="1" applyAlignment="1">
      <alignment horizontal="right" vertical="center"/>
    </xf>
    <xf numFmtId="164" fontId="2" fillId="5" borderId="1" xfId="0" applyNumberFormat="1" applyFont="1" applyFill="1" applyBorder="1" applyAlignment="1" applyProtection="1">
      <alignment horizontal="right" vertical="center"/>
      <protection locked="0"/>
    </xf>
    <xf numFmtId="164" fontId="2" fillId="0" borderId="7" xfId="0" applyNumberFormat="1" applyFont="1" applyBorder="1" applyAlignment="1">
      <alignment horizontal="right" vertical="center"/>
    </xf>
    <xf numFmtId="164" fontId="0" fillId="0" borderId="24" xfId="0" applyNumberFormat="1" applyFill="1" applyBorder="1"/>
    <xf numFmtId="164" fontId="0" fillId="0" borderId="15" xfId="0" applyNumberFormat="1" applyFill="1" applyBorder="1" applyAlignment="1">
      <alignment horizontal="center" vertical="center"/>
    </xf>
    <xf numFmtId="164" fontId="2" fillId="4" borderId="23" xfId="0" applyNumberFormat="1" applyFont="1" applyFill="1" applyBorder="1" applyAlignment="1">
      <alignment horizontal="right"/>
    </xf>
    <xf numFmtId="164" fontId="0" fillId="0" borderId="0" xfId="0" applyNumberFormat="1"/>
    <xf numFmtId="164" fontId="0" fillId="0" borderId="0" xfId="0" applyNumberFormat="1" applyAlignment="1">
      <alignment vertical="top" wrapText="1"/>
    </xf>
    <xf numFmtId="0" fontId="3" fillId="6" borderId="0" xfId="0" applyFont="1" applyFill="1"/>
    <xf numFmtId="0" fontId="0" fillId="6" borderId="0" xfId="0" applyFill="1"/>
    <xf numFmtId="0" fontId="2" fillId="2" borderId="60" xfId="0" applyFont="1" applyFill="1" applyBorder="1" applyAlignment="1">
      <alignment horizontal="left" vertical="center"/>
    </xf>
    <xf numFmtId="0" fontId="2" fillId="2" borderId="60" xfId="0" applyFont="1" applyFill="1" applyBorder="1" applyAlignment="1">
      <alignment horizontal="center" vertical="center"/>
    </xf>
    <xf numFmtId="0" fontId="2" fillId="2" borderId="6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8" fillId="0" borderId="6" xfId="2" applyFont="1" applyBorder="1" applyAlignment="1" applyProtection="1">
      <alignment horizontal="left" vertical="center"/>
    </xf>
    <xf numFmtId="0" fontId="8" fillId="0" borderId="13" xfId="2" applyFont="1" applyBorder="1" applyAlignment="1" applyProtection="1">
      <alignment horizontal="left" vertical="center"/>
    </xf>
    <xf numFmtId="0" fontId="8" fillId="0" borderId="61" xfId="2" applyFont="1" applyBorder="1" applyAlignment="1" applyProtection="1">
      <alignment horizontal="left" vertical="center"/>
    </xf>
    <xf numFmtId="0" fontId="11" fillId="8" borderId="0" xfId="0" applyFont="1" applyFill="1" applyBorder="1" applyAlignment="1">
      <alignment horizontal="left"/>
    </xf>
    <xf numFmtId="0" fontId="0" fillId="8" borderId="0" xfId="0" applyFill="1" applyAlignment="1">
      <alignment horizontal="center"/>
    </xf>
    <xf numFmtId="0" fontId="6" fillId="8" borderId="6" xfId="0" applyFont="1" applyFill="1" applyBorder="1" applyAlignment="1">
      <alignment horizontal="center" vertical="center"/>
    </xf>
    <xf numFmtId="0" fontId="6" fillId="8" borderId="13" xfId="0" applyFont="1" applyFill="1" applyBorder="1" applyAlignment="1">
      <alignment horizontal="center" vertical="center"/>
    </xf>
    <xf numFmtId="0" fontId="17" fillId="6" borderId="51" xfId="0" applyFont="1" applyFill="1" applyBorder="1" applyAlignment="1" applyProtection="1">
      <alignment horizontal="left" vertical="center" wrapText="1" indent="1"/>
    </xf>
    <xf numFmtId="0" fontId="17" fillId="6" borderId="53" xfId="0" applyFont="1" applyFill="1" applyBorder="1" applyAlignment="1" applyProtection="1">
      <alignment vertical="center"/>
    </xf>
    <xf numFmtId="0" fontId="2" fillId="3" borderId="34" xfId="0" applyFont="1" applyFill="1" applyBorder="1" applyAlignment="1">
      <alignment vertical="center"/>
    </xf>
    <xf numFmtId="0" fontId="2" fillId="3" borderId="44" xfId="0" applyFont="1" applyFill="1" applyBorder="1" applyAlignment="1">
      <alignment vertical="center"/>
    </xf>
    <xf numFmtId="0" fontId="17" fillId="8" borderId="49" xfId="0" applyFont="1" applyFill="1" applyBorder="1" applyAlignment="1" applyProtection="1">
      <alignment horizontal="center" vertical="center"/>
    </xf>
    <xf numFmtId="0" fontId="13" fillId="6" borderId="51" xfId="0" applyFont="1" applyFill="1" applyBorder="1" applyAlignment="1" applyProtection="1">
      <alignment vertical="center" wrapText="1"/>
    </xf>
    <xf numFmtId="0" fontId="13" fillId="6" borderId="52" xfId="0" applyFont="1" applyFill="1" applyBorder="1" applyAlignment="1" applyProtection="1">
      <alignment vertical="center"/>
    </xf>
    <xf numFmtId="0" fontId="17" fillId="6" borderId="51" xfId="0" applyFont="1" applyFill="1" applyBorder="1" applyAlignment="1" applyProtection="1">
      <alignment vertical="center" wrapText="1"/>
    </xf>
    <xf numFmtId="0" fontId="17" fillId="6" borderId="52" xfId="0" applyFont="1" applyFill="1" applyBorder="1" applyAlignment="1" applyProtection="1">
      <alignment vertical="center"/>
    </xf>
    <xf numFmtId="164" fontId="16" fillId="8" borderId="10" xfId="0" applyNumberFormat="1" applyFont="1" applyFill="1" applyBorder="1" applyAlignment="1" applyProtection="1">
      <alignment horizontal="right" vertical="center"/>
    </xf>
    <xf numFmtId="166" fontId="6" fillId="8" borderId="30" xfId="0" applyNumberFormat="1" applyFont="1" applyFill="1" applyBorder="1" applyAlignment="1" applyProtection="1">
      <alignment horizontal="center" vertical="center"/>
    </xf>
    <xf numFmtId="166" fontId="6" fillId="8" borderId="26" xfId="0" applyNumberFormat="1" applyFont="1" applyFill="1" applyBorder="1" applyAlignment="1" applyProtection="1">
      <alignment horizontal="center" vertical="center"/>
    </xf>
    <xf numFmtId="164" fontId="2" fillId="8" borderId="7" xfId="0" applyNumberFormat="1" applyFont="1" applyFill="1" applyBorder="1" applyAlignment="1" applyProtection="1">
      <alignment horizontal="right" vertical="center"/>
    </xf>
    <xf numFmtId="168" fontId="2" fillId="8" borderId="7" xfId="1" applyNumberFormat="1" applyFont="1" applyFill="1" applyBorder="1" applyAlignment="1" applyProtection="1">
      <alignment horizontal="right" vertical="center"/>
    </xf>
    <xf numFmtId="167" fontId="22" fillId="8" borderId="7" xfId="1" applyNumberFormat="1" applyFont="1" applyFill="1" applyBorder="1" applyAlignment="1" applyProtection="1">
      <alignment horizontal="right" vertical="center"/>
    </xf>
    <xf numFmtId="0" fontId="0" fillId="5" borderId="0" xfId="0" applyFill="1" applyAlignment="1" applyProtection="1">
      <alignment horizontal="right"/>
      <protection locked="0"/>
    </xf>
    <xf numFmtId="7" fontId="18" fillId="8" borderId="50" xfId="1" applyNumberFormat="1" applyFont="1" applyFill="1" applyBorder="1" applyAlignment="1" applyProtection="1">
      <alignment horizontal="right" vertical="center"/>
    </xf>
    <xf numFmtId="7" fontId="18" fillId="8" borderId="47" xfId="1" applyNumberFormat="1" applyFont="1" applyFill="1" applyBorder="1" applyAlignment="1" applyProtection="1">
      <alignment horizontal="right" vertical="center"/>
    </xf>
    <xf numFmtId="7" fontId="18" fillId="6" borderId="47" xfId="1" applyNumberFormat="1" applyFont="1" applyFill="1" applyBorder="1" applyAlignment="1" applyProtection="1">
      <alignment horizontal="right" vertical="center"/>
    </xf>
    <xf numFmtId="7" fontId="18" fillId="6" borderId="50" xfId="1" applyNumberFormat="1" applyFont="1" applyFill="1" applyBorder="1" applyAlignment="1" applyProtection="1">
      <alignment horizontal="right" vertical="center"/>
    </xf>
    <xf numFmtId="7" fontId="10" fillId="6" borderId="50" xfId="1" applyNumberFormat="1" applyFont="1" applyFill="1" applyBorder="1" applyAlignment="1" applyProtection="1">
      <alignment horizontal="right" vertical="center"/>
    </xf>
    <xf numFmtId="44" fontId="18" fillId="6" borderId="50" xfId="1" applyFont="1" applyFill="1" applyBorder="1" applyAlignment="1" applyProtection="1">
      <alignment horizontal="right" vertical="center"/>
    </xf>
    <xf numFmtId="0" fontId="7" fillId="0" borderId="0" xfId="0" applyFont="1" applyAlignment="1">
      <alignment wrapText="1"/>
    </xf>
    <xf numFmtId="166" fontId="6" fillId="8" borderId="26" xfId="0" applyNumberFormat="1" applyFont="1" applyFill="1" applyBorder="1" applyAlignment="1">
      <alignment horizontal="center" vertical="center"/>
    </xf>
    <xf numFmtId="167" fontId="19" fillId="7" borderId="0" xfId="1" applyNumberFormat="1" applyFont="1" applyFill="1" applyBorder="1" applyAlignment="1"/>
    <xf numFmtId="164" fontId="0" fillId="7" borderId="0" xfId="0" applyNumberFormat="1" applyFill="1" applyBorder="1" applyAlignment="1"/>
    <xf numFmtId="0" fontId="0" fillId="7" borderId="0" xfId="0" applyFill="1" applyBorder="1" applyAlignment="1"/>
    <xf numFmtId="0" fontId="6" fillId="0" borderId="8" xfId="0" applyFont="1" applyBorder="1" applyAlignment="1">
      <alignment horizontal="left" vertical="center"/>
    </xf>
    <xf numFmtId="0" fontId="8" fillId="0" borderId="6" xfId="2" applyBorder="1" applyAlignment="1">
      <alignment horizontal="left" vertical="center"/>
    </xf>
    <xf numFmtId="0" fontId="6" fillId="0" borderId="6" xfId="0" applyFont="1" applyBorder="1" applyAlignment="1">
      <alignment horizontal="center" vertical="center"/>
    </xf>
    <xf numFmtId="164" fontId="2" fillId="0" borderId="5" xfId="0" applyNumberFormat="1" applyFont="1" applyBorder="1" applyAlignment="1">
      <alignment horizontal="right" vertical="center"/>
    </xf>
    <xf numFmtId="0" fontId="8" fillId="0" borderId="13" xfId="2" applyBorder="1" applyAlignment="1">
      <alignment horizontal="left" vertical="center"/>
    </xf>
    <xf numFmtId="0" fontId="6" fillId="0" borderId="13" xfId="0" applyFont="1" applyBorder="1" applyAlignment="1">
      <alignment horizontal="center" vertical="center"/>
    </xf>
    <xf numFmtId="0" fontId="8" fillId="0" borderId="61" xfId="2" applyBorder="1" applyAlignment="1">
      <alignment horizontal="left" vertical="center"/>
    </xf>
    <xf numFmtId="0" fontId="0" fillId="0" borderId="0" xfId="0" applyAlignment="1">
      <alignment horizontal="center" vertical="center"/>
    </xf>
    <xf numFmtId="0" fontId="2" fillId="0" borderId="0" xfId="0" applyFont="1" applyAlignment="1">
      <alignment horizontal="right" vertical="center"/>
    </xf>
    <xf numFmtId="0" fontId="0" fillId="0" borderId="15" xfId="0" applyBorder="1" applyAlignment="1">
      <alignment horizontal="center" vertical="center"/>
    </xf>
    <xf numFmtId="0" fontId="21" fillId="6" borderId="0" xfId="0" applyFont="1" applyFill="1" applyAlignment="1">
      <alignment horizontal="left" vertical="top" wrapText="1"/>
    </xf>
    <xf numFmtId="0" fontId="13" fillId="6" borderId="0" xfId="0" applyFont="1" applyFill="1" applyAlignment="1">
      <alignment horizontal="left" vertical="top" wrapText="1"/>
    </xf>
    <xf numFmtId="0" fontId="11" fillId="8" borderId="19"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2" fillId="2" borderId="19" xfId="0" applyFont="1" applyFill="1" applyBorder="1" applyAlignment="1">
      <alignment horizontal="center" vertical="center"/>
    </xf>
    <xf numFmtId="0" fontId="0" fillId="0" borderId="20" xfId="0" applyBorder="1" applyAlignment="1">
      <alignment horizontal="center" vertical="center"/>
    </xf>
    <xf numFmtId="7" fontId="6" fillId="0" borderId="59" xfId="0" applyNumberFormat="1" applyFont="1" applyFill="1" applyBorder="1" applyAlignment="1">
      <alignment horizontal="center" vertical="center"/>
    </xf>
    <xf numFmtId="7" fontId="6" fillId="0" borderId="44" xfId="0" applyNumberFormat="1" applyFont="1" applyFill="1" applyBorder="1" applyAlignment="1">
      <alignment horizontal="center" vertical="center"/>
    </xf>
    <xf numFmtId="0" fontId="0" fillId="3" borderId="1" xfId="0" applyFill="1" applyBorder="1" applyAlignment="1">
      <alignment horizontal="left" vertical="center"/>
    </xf>
    <xf numFmtId="0" fontId="0" fillId="3" borderId="3" xfId="0" applyFill="1" applyBorder="1" applyAlignment="1">
      <alignment horizontal="left" vertical="center"/>
    </xf>
    <xf numFmtId="7" fontId="6" fillId="0" borderId="22" xfId="0" applyNumberFormat="1" applyFont="1" applyFill="1" applyBorder="1" applyAlignment="1">
      <alignment horizontal="center" vertical="center"/>
    </xf>
    <xf numFmtId="0" fontId="6" fillId="0" borderId="23" xfId="0" applyFont="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65" fontId="6"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4" borderId="15" xfId="0" applyFont="1" applyFill="1" applyBorder="1" applyAlignment="1">
      <alignment horizontal="center" vertical="center" wrapText="1"/>
    </xf>
    <xf numFmtId="0" fontId="0" fillId="0" borderId="42" xfId="0" applyBorder="1" applyAlignment="1"/>
    <xf numFmtId="0" fontId="0" fillId="0" borderId="43" xfId="0" applyBorder="1" applyAlignment="1"/>
    <xf numFmtId="0" fontId="2" fillId="0" borderId="1" xfId="0" applyFon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164" fontId="2" fillId="8" borderId="7" xfId="0" applyNumberFormat="1" applyFont="1" applyFill="1" applyBorder="1" applyAlignment="1">
      <alignment horizontal="right" vertical="center"/>
    </xf>
    <xf numFmtId="164" fontId="2" fillId="5" borderId="7" xfId="0" applyNumberFormat="1" applyFont="1" applyFill="1" applyBorder="1" applyAlignment="1" applyProtection="1">
      <alignment horizontal="right" vertical="center"/>
      <protection locked="0"/>
    </xf>
  </cellXfs>
  <cellStyles count="3">
    <cellStyle name="Standard" xfId="0" builtinId="0"/>
    <cellStyle name="Standard 2" xfId="2" xr:uid="{00000000-0005-0000-0000-000001000000}"/>
    <cellStyle name="Währung" xfId="1" builtinId="4"/>
  </cellStyles>
  <dxfs count="16">
    <dxf>
      <fill>
        <patternFill>
          <bgColor theme="0"/>
        </patternFill>
      </fill>
      <border>
        <left/>
        <right style="thin">
          <color auto="1"/>
        </right>
        <top style="thin">
          <color auto="1"/>
        </top>
        <bottom style="thin">
          <color auto="1"/>
        </bottom>
      </border>
    </dxf>
    <dxf>
      <fill>
        <patternFill>
          <bgColor theme="0"/>
        </patternFill>
      </fill>
      <border>
        <left/>
        <right/>
        <top style="thin">
          <color auto="1"/>
        </top>
        <bottom style="thin">
          <color auto="1"/>
        </bottom>
      </border>
    </dxf>
    <dxf>
      <fill>
        <patternFill>
          <bgColor theme="0"/>
        </patternFill>
      </fill>
      <border>
        <left style="thin">
          <color auto="1"/>
        </left>
        <right/>
        <top style="thin">
          <color auto="1"/>
        </top>
        <bottom style="thin">
          <color auto="1"/>
        </bottom>
      </border>
    </dxf>
    <dxf>
      <fill>
        <patternFill>
          <bgColor theme="0"/>
        </patternFill>
      </fill>
      <border>
        <left/>
        <right style="thin">
          <color auto="1"/>
        </right>
        <top style="thin">
          <color auto="1"/>
        </top>
        <bottom style="thin">
          <color auto="1"/>
        </bottom>
      </border>
    </dxf>
    <dxf>
      <fill>
        <patternFill>
          <bgColor theme="0"/>
        </patternFill>
      </fill>
      <border>
        <left/>
        <right/>
        <top style="thin">
          <color auto="1"/>
        </top>
        <bottom style="thin">
          <color auto="1"/>
        </bottom>
      </border>
    </dxf>
    <dxf>
      <fill>
        <patternFill>
          <bgColor theme="0"/>
        </patternFill>
      </fill>
      <border>
        <left style="thin">
          <color auto="1"/>
        </left>
        <right/>
        <top style="thin">
          <color auto="1"/>
        </top>
        <bottom style="thin">
          <color auto="1"/>
        </bottom>
      </border>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
      <font>
        <color rgb="FFFFFF00"/>
      </font>
      <fill>
        <patternFill>
          <fgColor rgb="FFFFFFFF"/>
          <bgColor rgb="FFFFFF00"/>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02"/>
  <sheetViews>
    <sheetView topLeftCell="A22" zoomScaleNormal="100" workbookViewId="0">
      <selection activeCell="H44" sqref="H43:H44"/>
    </sheetView>
  </sheetViews>
  <sheetFormatPr baseColWidth="10" defaultRowHeight="12.75" x14ac:dyDescent="0.2"/>
  <cols>
    <col min="1" max="1" width="75.28515625" customWidth="1"/>
    <col min="2" max="2" width="31.5703125" customWidth="1"/>
    <col min="3" max="3" width="29.5703125" customWidth="1"/>
  </cols>
  <sheetData>
    <row r="1" spans="1:16" ht="20.25" x14ac:dyDescent="0.3">
      <c r="A1" s="29" t="s">
        <v>46</v>
      </c>
    </row>
    <row r="2" spans="1:16" ht="20.25" x14ac:dyDescent="0.3">
      <c r="A2" s="19" t="s">
        <v>54</v>
      </c>
    </row>
    <row r="3" spans="1:16" ht="60.75" x14ac:dyDescent="0.3">
      <c r="A3" s="161" t="s">
        <v>115</v>
      </c>
    </row>
    <row r="6" spans="1:16" ht="15.75" x14ac:dyDescent="0.25">
      <c r="A6" s="20"/>
    </row>
    <row r="8" spans="1:16" ht="15.75" x14ac:dyDescent="0.2">
      <c r="A8" s="58" t="s">
        <v>111</v>
      </c>
      <c r="B8" s="59"/>
      <c r="C8" s="60"/>
    </row>
    <row r="9" spans="1:16" ht="15.75" thickBot="1" x14ac:dyDescent="0.25">
      <c r="A9" s="141"/>
      <c r="B9" s="142"/>
      <c r="C9" s="71" t="s">
        <v>0</v>
      </c>
    </row>
    <row r="10" spans="1:16" s="75" customFormat="1" ht="15" customHeight="1" x14ac:dyDescent="0.2">
      <c r="A10" s="72" t="s">
        <v>61</v>
      </c>
      <c r="B10" s="73"/>
      <c r="C10" s="74" t="s">
        <v>62</v>
      </c>
      <c r="F10" s="76"/>
      <c r="G10" s="77"/>
      <c r="H10" s="78"/>
      <c r="I10" s="78"/>
      <c r="J10" s="78"/>
      <c r="K10" s="78"/>
      <c r="L10" s="78"/>
      <c r="N10" s="78"/>
      <c r="P10" s="78"/>
    </row>
    <row r="11" spans="1:16" s="75" customFormat="1" ht="15" customHeight="1" x14ac:dyDescent="0.2">
      <c r="A11" s="79"/>
      <c r="B11" s="80"/>
      <c r="C11" s="74"/>
      <c r="F11" s="76"/>
      <c r="G11" s="77"/>
      <c r="H11" s="78"/>
      <c r="I11" s="78"/>
      <c r="J11" s="78"/>
      <c r="K11" s="78"/>
      <c r="L11" s="78"/>
      <c r="N11" s="78"/>
      <c r="P11" s="78"/>
    </row>
    <row r="12" spans="1:16" s="75" customFormat="1" ht="15" customHeight="1" x14ac:dyDescent="0.2">
      <c r="A12" s="79" t="s">
        <v>63</v>
      </c>
      <c r="B12" s="80"/>
      <c r="C12" s="155">
        <v>0</v>
      </c>
      <c r="F12" s="76"/>
      <c r="G12" s="77"/>
      <c r="H12" s="78"/>
      <c r="I12" s="78"/>
      <c r="J12" s="78"/>
      <c r="K12" s="78"/>
      <c r="L12" s="78"/>
      <c r="N12" s="78"/>
      <c r="P12" s="78"/>
    </row>
    <row r="13" spans="1:16" s="75" customFormat="1" ht="15" customHeight="1" x14ac:dyDescent="0.2">
      <c r="A13" s="79"/>
      <c r="B13" s="80"/>
      <c r="C13" s="157"/>
      <c r="F13" s="76"/>
      <c r="G13" s="77"/>
      <c r="H13" s="78"/>
      <c r="I13" s="78"/>
      <c r="J13" s="78"/>
      <c r="K13" s="78"/>
      <c r="L13" s="78"/>
      <c r="N13" s="78"/>
      <c r="P13" s="78"/>
    </row>
    <row r="14" spans="1:16" s="75" customFormat="1" ht="15" customHeight="1" x14ac:dyDescent="0.2">
      <c r="A14" s="79" t="s">
        <v>64</v>
      </c>
      <c r="B14" s="80"/>
      <c r="C14" s="156">
        <v>0</v>
      </c>
      <c r="F14" s="76"/>
      <c r="G14" s="77"/>
      <c r="H14" s="78"/>
      <c r="I14" s="78"/>
      <c r="J14" s="78"/>
      <c r="K14" s="78"/>
      <c r="L14" s="78"/>
      <c r="N14" s="78"/>
      <c r="P14" s="78"/>
    </row>
    <row r="15" spans="1:16" s="75" customFormat="1" ht="15" customHeight="1" x14ac:dyDescent="0.2">
      <c r="A15" s="79" t="s">
        <v>100</v>
      </c>
      <c r="B15" s="143"/>
      <c r="C15" s="155">
        <v>0</v>
      </c>
      <c r="F15" s="76"/>
      <c r="G15" s="77"/>
      <c r="H15" s="78"/>
      <c r="I15" s="78"/>
      <c r="J15" s="78"/>
      <c r="K15" s="78"/>
      <c r="L15" s="78"/>
      <c r="N15" s="78"/>
      <c r="P15" s="78"/>
    </row>
    <row r="16" spans="1:16" s="75" customFormat="1" ht="15" customHeight="1" x14ac:dyDescent="0.2">
      <c r="A16" s="82"/>
      <c r="B16" s="81"/>
      <c r="C16" s="158"/>
      <c r="F16" s="76"/>
      <c r="G16" s="77"/>
      <c r="H16" s="78"/>
      <c r="I16" s="78"/>
      <c r="J16" s="78"/>
      <c r="K16" s="78"/>
      <c r="L16" s="78"/>
      <c r="N16" s="78"/>
      <c r="P16" s="78"/>
    </row>
    <row r="17" spans="1:16" s="75" customFormat="1" ht="15" customHeight="1" x14ac:dyDescent="0.2">
      <c r="A17" s="82" t="s">
        <v>93</v>
      </c>
      <c r="B17" s="81"/>
      <c r="C17" s="158"/>
      <c r="F17" s="76"/>
      <c r="G17" s="77"/>
      <c r="H17" s="78"/>
      <c r="I17" s="78"/>
      <c r="J17" s="78"/>
      <c r="K17" s="78"/>
      <c r="L17" s="78"/>
      <c r="N17" s="78"/>
      <c r="P17" s="78"/>
    </row>
    <row r="18" spans="1:16" s="75" customFormat="1" ht="27.75" customHeight="1" x14ac:dyDescent="0.2">
      <c r="A18" s="144" t="s">
        <v>65</v>
      </c>
      <c r="B18" s="81"/>
      <c r="C18" s="155">
        <v>10000</v>
      </c>
      <c r="F18" s="76"/>
      <c r="G18" s="77"/>
      <c r="H18" s="78"/>
      <c r="I18" s="78"/>
      <c r="J18" s="78"/>
      <c r="K18" s="78"/>
      <c r="L18" s="78"/>
      <c r="N18" s="78"/>
      <c r="P18" s="78"/>
    </row>
    <row r="19" spans="1:16" s="75" customFormat="1" ht="15" customHeight="1" x14ac:dyDescent="0.2">
      <c r="A19" s="139" t="s">
        <v>101</v>
      </c>
      <c r="B19" s="143"/>
      <c r="C19" s="155">
        <v>0</v>
      </c>
      <c r="F19" s="76"/>
      <c r="G19" s="77"/>
      <c r="H19" s="78"/>
      <c r="I19" s="78"/>
      <c r="J19" s="78"/>
      <c r="K19" s="78"/>
      <c r="L19" s="78"/>
      <c r="N19" s="78"/>
      <c r="P19" s="78"/>
    </row>
    <row r="20" spans="1:16" s="75" customFormat="1" ht="15" customHeight="1" x14ac:dyDescent="0.2">
      <c r="A20" s="144"/>
      <c r="B20" s="145"/>
      <c r="C20" s="159"/>
      <c r="F20" s="76"/>
      <c r="G20" s="77"/>
      <c r="H20" s="78"/>
      <c r="I20" s="78"/>
      <c r="J20" s="78"/>
      <c r="K20" s="78"/>
      <c r="L20" s="78"/>
      <c r="N20" s="78"/>
      <c r="P20" s="78"/>
    </row>
    <row r="21" spans="1:16" s="75" customFormat="1" ht="15" customHeight="1" x14ac:dyDescent="0.2">
      <c r="A21" s="146" t="s">
        <v>66</v>
      </c>
      <c r="B21" s="147"/>
      <c r="C21" s="155">
        <v>1772120.59</v>
      </c>
      <c r="F21" s="76"/>
      <c r="G21" s="77"/>
      <c r="H21" s="78"/>
      <c r="I21" s="78"/>
      <c r="J21" s="78"/>
      <c r="K21" s="78"/>
      <c r="L21" s="78"/>
      <c r="N21" s="78"/>
      <c r="P21" s="78"/>
    </row>
    <row r="22" spans="1:16" s="75" customFormat="1" ht="15" customHeight="1" x14ac:dyDescent="0.2">
      <c r="A22" s="139" t="s">
        <v>102</v>
      </c>
      <c r="B22" s="143"/>
      <c r="C22" s="155">
        <v>0</v>
      </c>
      <c r="F22" s="76"/>
      <c r="G22" s="77"/>
      <c r="H22" s="78"/>
      <c r="I22" s="78"/>
      <c r="J22" s="78"/>
      <c r="K22" s="78"/>
      <c r="L22" s="78"/>
      <c r="N22" s="78"/>
      <c r="P22" s="78"/>
    </row>
    <row r="23" spans="1:16" s="75" customFormat="1" ht="15" customHeight="1" x14ac:dyDescent="0.2">
      <c r="A23" s="144"/>
      <c r="B23" s="145"/>
      <c r="C23" s="159"/>
      <c r="F23" s="76"/>
      <c r="G23" s="77"/>
      <c r="H23" s="78"/>
      <c r="I23" s="78"/>
      <c r="J23" s="78"/>
      <c r="K23" s="78"/>
      <c r="L23" s="78"/>
      <c r="N23" s="78"/>
      <c r="P23" s="78"/>
    </row>
    <row r="24" spans="1:16" s="75" customFormat="1" ht="15" customHeight="1" x14ac:dyDescent="0.2">
      <c r="A24" s="146" t="s">
        <v>67</v>
      </c>
      <c r="B24" s="147"/>
      <c r="C24" s="155">
        <v>0</v>
      </c>
      <c r="F24" s="76"/>
      <c r="G24" s="77"/>
      <c r="H24" s="78"/>
      <c r="I24" s="78"/>
      <c r="J24" s="78"/>
      <c r="K24" s="78"/>
      <c r="L24" s="78"/>
      <c r="N24" s="78"/>
      <c r="P24" s="78"/>
    </row>
    <row r="25" spans="1:16" s="75" customFormat="1" ht="15" customHeight="1" x14ac:dyDescent="0.2">
      <c r="A25" s="139" t="s">
        <v>103</v>
      </c>
      <c r="B25" s="143"/>
      <c r="C25" s="155">
        <v>0</v>
      </c>
      <c r="F25" s="76"/>
      <c r="G25" s="77"/>
      <c r="H25" s="78"/>
      <c r="I25" s="78"/>
      <c r="J25" s="78"/>
      <c r="K25" s="78"/>
      <c r="L25" s="78"/>
      <c r="N25" s="78"/>
      <c r="P25" s="78"/>
    </row>
    <row r="26" spans="1:16" s="75" customFormat="1" ht="15" customHeight="1" x14ac:dyDescent="0.2">
      <c r="A26" s="144"/>
      <c r="B26" s="145"/>
      <c r="C26" s="159"/>
      <c r="F26" s="76"/>
      <c r="G26" s="77"/>
      <c r="H26" s="78"/>
      <c r="I26" s="78"/>
      <c r="J26" s="78"/>
      <c r="K26" s="78"/>
      <c r="L26" s="78"/>
      <c r="N26" s="78"/>
      <c r="P26" s="78"/>
    </row>
    <row r="27" spans="1:16" s="75" customFormat="1" ht="15" customHeight="1" x14ac:dyDescent="0.2">
      <c r="A27" s="146" t="s">
        <v>68</v>
      </c>
      <c r="B27" s="147"/>
      <c r="C27" s="155">
        <v>50000</v>
      </c>
      <c r="F27" s="76"/>
      <c r="G27" s="77"/>
      <c r="H27" s="78"/>
      <c r="I27" s="78"/>
      <c r="J27" s="78"/>
      <c r="K27" s="78"/>
      <c r="L27" s="78"/>
      <c r="N27" s="78"/>
      <c r="P27" s="78"/>
    </row>
    <row r="28" spans="1:16" s="75" customFormat="1" ht="15" customHeight="1" x14ac:dyDescent="0.2">
      <c r="A28" s="139" t="s">
        <v>104</v>
      </c>
      <c r="B28" s="143"/>
      <c r="C28" s="155">
        <v>0</v>
      </c>
      <c r="F28" s="76"/>
      <c r="G28" s="77"/>
      <c r="H28" s="78"/>
      <c r="I28" s="78"/>
      <c r="J28" s="78"/>
      <c r="K28" s="78"/>
      <c r="L28" s="78"/>
      <c r="N28" s="78"/>
      <c r="P28" s="78"/>
    </row>
    <row r="29" spans="1:16" s="75" customFormat="1" ht="15" customHeight="1" x14ac:dyDescent="0.2">
      <c r="A29" s="144"/>
      <c r="B29" s="145"/>
      <c r="C29" s="159"/>
      <c r="F29" s="76"/>
      <c r="G29" s="77"/>
      <c r="H29" s="78"/>
      <c r="I29" s="78"/>
      <c r="J29" s="78"/>
      <c r="K29" s="78"/>
      <c r="L29" s="78"/>
      <c r="N29" s="78"/>
      <c r="P29" s="78"/>
    </row>
    <row r="30" spans="1:16" s="75" customFormat="1" ht="15" customHeight="1" x14ac:dyDescent="0.2">
      <c r="A30" s="146" t="s">
        <v>69</v>
      </c>
      <c r="B30" s="147"/>
      <c r="C30" s="155">
        <v>0</v>
      </c>
      <c r="F30" s="76"/>
      <c r="G30" s="77"/>
      <c r="H30" s="78"/>
      <c r="I30" s="78"/>
      <c r="J30" s="78"/>
      <c r="K30" s="78"/>
      <c r="L30" s="78"/>
      <c r="N30" s="78"/>
      <c r="P30" s="78"/>
    </row>
    <row r="31" spans="1:16" s="75" customFormat="1" ht="15" customHeight="1" x14ac:dyDescent="0.2">
      <c r="A31" s="139" t="s">
        <v>105</v>
      </c>
      <c r="B31" s="143"/>
      <c r="C31" s="155">
        <v>0</v>
      </c>
      <c r="F31" s="76"/>
      <c r="G31" s="77"/>
      <c r="H31" s="78"/>
      <c r="I31" s="78"/>
      <c r="J31" s="78"/>
      <c r="K31" s="78"/>
      <c r="L31" s="78"/>
      <c r="N31" s="78"/>
      <c r="P31" s="78"/>
    </row>
    <row r="32" spans="1:16" s="75" customFormat="1" ht="15" customHeight="1" x14ac:dyDescent="0.2">
      <c r="A32" s="146"/>
      <c r="B32" s="147"/>
      <c r="C32" s="159"/>
      <c r="F32" s="76"/>
      <c r="G32" s="77"/>
      <c r="H32" s="78"/>
      <c r="I32" s="78"/>
      <c r="J32" s="78"/>
      <c r="K32" s="78"/>
      <c r="L32" s="78"/>
      <c r="N32" s="78"/>
      <c r="P32" s="78"/>
    </row>
    <row r="33" spans="1:16" s="75" customFormat="1" ht="15" customHeight="1" x14ac:dyDescent="0.2">
      <c r="A33" s="146" t="s">
        <v>70</v>
      </c>
      <c r="B33" s="147"/>
      <c r="C33" s="155">
        <v>0</v>
      </c>
      <c r="F33" s="76"/>
      <c r="G33" s="77"/>
      <c r="H33" s="78"/>
      <c r="I33" s="78"/>
      <c r="J33" s="78"/>
      <c r="K33" s="78"/>
      <c r="L33" s="78"/>
      <c r="N33" s="78"/>
      <c r="P33" s="78"/>
    </row>
    <row r="34" spans="1:16" s="75" customFormat="1" ht="15" customHeight="1" x14ac:dyDescent="0.2">
      <c r="A34" s="139" t="s">
        <v>106</v>
      </c>
      <c r="B34" s="143"/>
      <c r="C34" s="155">
        <v>0</v>
      </c>
      <c r="F34" s="76"/>
      <c r="G34" s="77"/>
      <c r="H34" s="78"/>
      <c r="I34" s="78"/>
      <c r="J34" s="78"/>
      <c r="K34" s="78"/>
      <c r="L34" s="78"/>
      <c r="N34" s="78"/>
      <c r="P34" s="78"/>
    </row>
    <row r="35" spans="1:16" s="75" customFormat="1" ht="15" customHeight="1" x14ac:dyDescent="0.2">
      <c r="A35" s="146"/>
      <c r="B35" s="147"/>
      <c r="C35" s="159"/>
      <c r="F35" s="76"/>
      <c r="G35" s="77"/>
      <c r="H35" s="78"/>
      <c r="I35" s="78"/>
      <c r="J35" s="78"/>
      <c r="K35" s="78"/>
      <c r="L35" s="78"/>
      <c r="N35" s="78"/>
      <c r="P35" s="78"/>
    </row>
    <row r="36" spans="1:16" s="75" customFormat="1" ht="15" customHeight="1" x14ac:dyDescent="0.2">
      <c r="A36" s="146" t="s">
        <v>71</v>
      </c>
      <c r="B36" s="147"/>
      <c r="C36" s="155">
        <v>0</v>
      </c>
      <c r="F36" s="76"/>
      <c r="G36" s="77"/>
      <c r="H36" s="78"/>
      <c r="I36" s="78"/>
      <c r="J36" s="78"/>
      <c r="K36" s="78"/>
      <c r="L36" s="78"/>
      <c r="N36" s="78"/>
      <c r="P36" s="78"/>
    </row>
    <row r="37" spans="1:16" s="75" customFormat="1" ht="15" customHeight="1" x14ac:dyDescent="0.2">
      <c r="A37" s="139" t="s">
        <v>107</v>
      </c>
      <c r="B37" s="143"/>
      <c r="C37" s="155">
        <v>0</v>
      </c>
      <c r="F37" s="76"/>
      <c r="G37" s="77"/>
      <c r="H37" s="78"/>
      <c r="I37" s="78"/>
      <c r="J37" s="78"/>
      <c r="K37" s="78"/>
      <c r="L37" s="78"/>
      <c r="N37" s="78"/>
      <c r="P37" s="78"/>
    </row>
    <row r="38" spans="1:16" s="75" customFormat="1" ht="15" customHeight="1" x14ac:dyDescent="0.2">
      <c r="A38" s="146"/>
      <c r="B38" s="147"/>
      <c r="C38" s="158"/>
      <c r="F38" s="76"/>
      <c r="G38" s="77"/>
      <c r="H38" s="78"/>
      <c r="I38" s="78"/>
      <c r="J38" s="78"/>
      <c r="K38" s="78"/>
      <c r="L38" s="78"/>
      <c r="N38" s="78"/>
      <c r="P38" s="78"/>
    </row>
    <row r="39" spans="1:16" s="75" customFormat="1" ht="15" customHeight="1" x14ac:dyDescent="0.2">
      <c r="A39" s="146" t="s">
        <v>72</v>
      </c>
      <c r="B39" s="147"/>
      <c r="C39" s="155">
        <v>100000</v>
      </c>
      <c r="F39" s="76"/>
      <c r="G39" s="77"/>
      <c r="H39" s="78"/>
      <c r="I39" s="78"/>
      <c r="J39" s="78"/>
      <c r="K39" s="78"/>
      <c r="L39" s="78"/>
      <c r="N39" s="78"/>
      <c r="P39" s="78"/>
    </row>
    <row r="40" spans="1:16" s="75" customFormat="1" ht="15" customHeight="1" x14ac:dyDescent="0.2">
      <c r="A40" s="139" t="s">
        <v>108</v>
      </c>
      <c r="B40" s="143"/>
      <c r="C40" s="155">
        <v>0</v>
      </c>
      <c r="F40" s="76"/>
      <c r="G40" s="77"/>
      <c r="H40" s="78"/>
      <c r="I40" s="78"/>
      <c r="J40" s="78"/>
      <c r="K40" s="78"/>
      <c r="L40" s="78"/>
      <c r="N40" s="78"/>
      <c r="P40" s="78"/>
    </row>
    <row r="41" spans="1:16" s="75" customFormat="1" ht="15" customHeight="1" x14ac:dyDescent="0.2">
      <c r="A41" s="146"/>
      <c r="B41" s="140"/>
      <c r="C41" s="158"/>
      <c r="F41" s="76"/>
      <c r="G41" s="77"/>
      <c r="H41" s="78"/>
      <c r="I41" s="78"/>
      <c r="J41" s="78"/>
      <c r="K41" s="78"/>
      <c r="L41" s="78"/>
      <c r="N41" s="78"/>
      <c r="P41" s="78"/>
    </row>
    <row r="42" spans="1:16" s="75" customFormat="1" ht="15" customHeight="1" x14ac:dyDescent="0.2">
      <c r="A42" s="82" t="s">
        <v>94</v>
      </c>
      <c r="B42" s="83"/>
      <c r="C42" s="155">
        <v>0</v>
      </c>
      <c r="F42" s="76"/>
      <c r="G42" s="77"/>
      <c r="H42" s="78"/>
      <c r="I42" s="78"/>
      <c r="J42" s="78"/>
      <c r="K42" s="78"/>
      <c r="L42" s="78"/>
      <c r="N42" s="78"/>
      <c r="P42" s="78"/>
    </row>
    <row r="43" spans="1:16" s="75" customFormat="1" ht="15" customHeight="1" x14ac:dyDescent="0.2">
      <c r="A43" s="82" t="s">
        <v>109</v>
      </c>
      <c r="B43" s="143"/>
      <c r="C43" s="155">
        <v>0</v>
      </c>
      <c r="F43" s="76"/>
      <c r="G43" s="77"/>
      <c r="H43" s="78"/>
      <c r="I43" s="78"/>
      <c r="J43" s="78"/>
      <c r="K43" s="78"/>
      <c r="L43" s="78"/>
      <c r="N43" s="78"/>
      <c r="P43" s="78"/>
    </row>
    <row r="44" spans="1:16" s="75" customFormat="1" ht="15" customHeight="1" x14ac:dyDescent="0.2">
      <c r="A44" s="82"/>
      <c r="B44" s="83"/>
      <c r="C44" s="160"/>
      <c r="F44" s="76"/>
      <c r="G44" s="77"/>
      <c r="H44" s="78"/>
      <c r="I44" s="78"/>
      <c r="J44" s="78"/>
      <c r="K44" s="78"/>
      <c r="L44" s="78"/>
      <c r="N44" s="78"/>
      <c r="P44" s="78"/>
    </row>
    <row r="45" spans="1:16" s="75" customFormat="1" ht="15" customHeight="1" x14ac:dyDescent="0.2">
      <c r="A45" s="82" t="s">
        <v>73</v>
      </c>
      <c r="B45" s="83"/>
      <c r="C45" s="155">
        <v>0</v>
      </c>
      <c r="F45" s="76"/>
      <c r="G45" s="77"/>
      <c r="H45" s="78"/>
      <c r="I45" s="78"/>
      <c r="J45" s="78"/>
      <c r="K45" s="78"/>
      <c r="L45" s="78"/>
      <c r="N45" s="78"/>
      <c r="P45" s="78"/>
    </row>
    <row r="46" spans="1:16" s="75" customFormat="1" ht="15" customHeight="1" x14ac:dyDescent="0.2">
      <c r="A46" s="82"/>
      <c r="B46" s="83"/>
      <c r="C46" s="74"/>
      <c r="F46" s="76"/>
      <c r="G46" s="77"/>
      <c r="H46" s="78"/>
      <c r="I46" s="78"/>
      <c r="J46" s="78"/>
      <c r="K46" s="78"/>
      <c r="L46" s="78"/>
      <c r="N46" s="78"/>
      <c r="P46" s="78"/>
    </row>
    <row r="47" spans="1:16" s="75" customFormat="1" ht="15" customHeight="1" x14ac:dyDescent="0.2">
      <c r="A47" s="82" t="s">
        <v>74</v>
      </c>
      <c r="B47" s="83"/>
      <c r="C47" s="74" t="s">
        <v>62</v>
      </c>
      <c r="F47" s="76"/>
      <c r="G47" s="77"/>
      <c r="H47" s="78"/>
      <c r="I47" s="78"/>
      <c r="J47" s="78"/>
      <c r="K47" s="78"/>
      <c r="L47" s="78"/>
      <c r="N47" s="78"/>
      <c r="P47" s="78"/>
    </row>
    <row r="48" spans="1:16" s="75" customFormat="1" ht="15" customHeight="1" thickBot="1" x14ac:dyDescent="0.25">
      <c r="A48" s="84"/>
      <c r="B48" s="85"/>
      <c r="C48" s="86"/>
      <c r="F48" s="76"/>
      <c r="G48" s="77"/>
      <c r="H48" s="78"/>
      <c r="I48" s="78"/>
      <c r="J48" s="78"/>
      <c r="K48" s="78"/>
      <c r="L48" s="78"/>
      <c r="N48" s="78"/>
      <c r="P48" s="78"/>
    </row>
    <row r="49" spans="1:3" ht="15" customHeight="1" thickBot="1" x14ac:dyDescent="0.25">
      <c r="A49" s="87"/>
      <c r="B49" s="88"/>
      <c r="C49" s="89"/>
    </row>
    <row r="50" spans="1:3" ht="15" customHeight="1" thickBot="1" x14ac:dyDescent="0.25">
      <c r="A50" s="90" t="s">
        <v>1</v>
      </c>
      <c r="B50" s="91" t="s">
        <v>2</v>
      </c>
      <c r="C50" s="92">
        <f>SUM(C12:C43)</f>
        <v>1932120.59</v>
      </c>
    </row>
    <row r="51" spans="1:3" ht="15.75" thickBot="1" x14ac:dyDescent="0.25">
      <c r="A51" s="93"/>
      <c r="B51" s="94"/>
      <c r="C51" s="95"/>
    </row>
    <row r="52" spans="1:3" ht="16.5" thickBot="1" x14ac:dyDescent="0.25">
      <c r="A52" s="96" t="s">
        <v>3</v>
      </c>
      <c r="B52" s="97">
        <v>0.19</v>
      </c>
      <c r="C52" s="98">
        <f>ROUND(C50*B52,2)</f>
        <v>367102.91</v>
      </c>
    </row>
    <row r="53" spans="1:3" ht="15.75" thickBot="1" x14ac:dyDescent="0.25">
      <c r="A53" s="93"/>
      <c r="B53" s="94"/>
      <c r="C53" s="95"/>
    </row>
    <row r="54" spans="1:3" ht="16.5" thickBot="1" x14ac:dyDescent="0.25">
      <c r="A54" s="96" t="s">
        <v>1</v>
      </c>
      <c r="B54" s="91" t="s">
        <v>4</v>
      </c>
      <c r="C54" s="92">
        <f>C50+C52</f>
        <v>2299223.5</v>
      </c>
    </row>
    <row r="55" spans="1:3" s="100" customFormat="1" ht="15.75" x14ac:dyDescent="0.2">
      <c r="A55" s="96"/>
      <c r="B55" s="96"/>
      <c r="C55" s="99"/>
    </row>
    <row r="56" spans="1:3" ht="15" customHeight="1" x14ac:dyDescent="0.25">
      <c r="A56" s="126" t="s">
        <v>45</v>
      </c>
      <c r="B56" s="127"/>
      <c r="C56" s="127"/>
    </row>
    <row r="57" spans="1:3" ht="201" customHeight="1" x14ac:dyDescent="0.2">
      <c r="A57" s="176" t="s">
        <v>112</v>
      </c>
      <c r="B57" s="177"/>
      <c r="C57" s="177"/>
    </row>
    <row r="100" spans="1:1" x14ac:dyDescent="0.2">
      <c r="A100" t="s">
        <v>113</v>
      </c>
    </row>
    <row r="101" spans="1:1" x14ac:dyDescent="0.2">
      <c r="A101" t="s">
        <v>114</v>
      </c>
    </row>
    <row r="201" spans="1:1" x14ac:dyDescent="0.2">
      <c r="A201" t="s">
        <v>44</v>
      </c>
    </row>
    <row r="202" spans="1:1" x14ac:dyDescent="0.2">
      <c r="A202" t="s">
        <v>60</v>
      </c>
    </row>
  </sheetData>
  <mergeCells count="1">
    <mergeCell ref="A57:C57"/>
  </mergeCells>
  <conditionalFormatting sqref="C15">
    <cfRule type="expression" dxfId="15" priority="20">
      <formula>B15="ist enthalten"</formula>
    </cfRule>
  </conditionalFormatting>
  <conditionalFormatting sqref="C19">
    <cfRule type="expression" dxfId="14" priority="10">
      <formula>B19="ist enthalten"</formula>
    </cfRule>
  </conditionalFormatting>
  <conditionalFormatting sqref="C22">
    <cfRule type="expression" dxfId="13" priority="9">
      <formula>B22="ist enthalten"</formula>
    </cfRule>
  </conditionalFormatting>
  <conditionalFormatting sqref="C25">
    <cfRule type="expression" dxfId="12" priority="7">
      <formula>B25="ist enthalten"</formula>
    </cfRule>
  </conditionalFormatting>
  <conditionalFormatting sqref="C28">
    <cfRule type="expression" dxfId="11" priority="6">
      <formula>B28="ist enthalten"</formula>
    </cfRule>
  </conditionalFormatting>
  <conditionalFormatting sqref="C31">
    <cfRule type="expression" dxfId="10" priority="5">
      <formula>B31="ist enthalten"</formula>
    </cfRule>
  </conditionalFormatting>
  <conditionalFormatting sqref="C34">
    <cfRule type="expression" dxfId="9" priority="4">
      <formula>B34="ist enthalten"</formula>
    </cfRule>
  </conditionalFormatting>
  <conditionalFormatting sqref="C37">
    <cfRule type="expression" dxfId="8" priority="3">
      <formula>B37="ist enthalten"</formula>
    </cfRule>
  </conditionalFormatting>
  <conditionalFormatting sqref="C40">
    <cfRule type="expression" dxfId="7" priority="2">
      <formula>B40="ist enthalten"</formula>
    </cfRule>
  </conditionalFormatting>
  <conditionalFormatting sqref="C43">
    <cfRule type="expression" dxfId="6" priority="1">
      <formula>B43="ist enthalten"</formula>
    </cfRule>
  </conditionalFormatting>
  <dataValidations count="1">
    <dataValidation type="list" allowBlank="1" showInputMessage="1" showErrorMessage="1" sqref="B15 B19 B22 B25 B28 B31 B34 B37 B40 B43" xr:uid="{0BB4F1E2-E1FA-49ED-ADF4-D8F9911AB22B}">
      <formula1>$A$100:$A$101</formula1>
    </dataValidation>
  </dataValidations>
  <pageMargins left="0.70866141732283472" right="0.39370078740157483" top="0.78740157480314965" bottom="0.35433070866141736" header="0.31496062992125984" footer="0.31496062992125984"/>
  <pageSetup paperSize="9" scale="91"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4"/>
  <sheetViews>
    <sheetView zoomScaleNormal="100" workbookViewId="0">
      <selection activeCell="C37" sqref="C37"/>
    </sheetView>
  </sheetViews>
  <sheetFormatPr baseColWidth="10" defaultRowHeight="12.75" x14ac:dyDescent="0.2"/>
  <cols>
    <col min="1" max="1" width="27" customWidth="1"/>
    <col min="2" max="2" width="19.28515625" style="3" customWidth="1"/>
    <col min="3" max="3" width="29.42578125" customWidth="1"/>
    <col min="4" max="4" width="20.42578125" customWidth="1"/>
  </cols>
  <sheetData>
    <row r="1" spans="1:23" ht="36" customHeight="1" x14ac:dyDescent="0.2">
      <c r="A1" s="61" t="s">
        <v>48</v>
      </c>
      <c r="B1" s="178" t="s">
        <v>97</v>
      </c>
      <c r="C1" s="180" t="s">
        <v>6</v>
      </c>
      <c r="D1" s="181"/>
      <c r="K1" s="26"/>
      <c r="L1" s="26"/>
      <c r="M1" s="26"/>
      <c r="N1" s="26"/>
      <c r="O1" s="26"/>
      <c r="P1" s="26"/>
      <c r="Q1" s="26"/>
      <c r="R1" s="26"/>
      <c r="S1" s="26"/>
      <c r="T1" s="26"/>
      <c r="U1" s="26"/>
      <c r="V1" s="26"/>
      <c r="W1" s="26"/>
    </row>
    <row r="2" spans="1:23" ht="30" customHeight="1" thickBot="1" x14ac:dyDescent="0.25">
      <c r="A2" s="64">
        <v>1</v>
      </c>
      <c r="B2" s="179"/>
      <c r="C2" s="182">
        <f>'Anrechenbare Kosten'!C18+IF('Anrechenbare Kosten'!B19="ist enthalten",0,'Anrechenbare Kosten'!C19)</f>
        <v>10000</v>
      </c>
      <c r="D2" s="183"/>
      <c r="K2" s="26"/>
      <c r="L2" s="26"/>
      <c r="M2" s="26"/>
      <c r="N2" s="26"/>
      <c r="O2" s="26"/>
      <c r="P2" s="26"/>
      <c r="Q2" s="26"/>
      <c r="R2" s="26"/>
      <c r="S2" s="26"/>
      <c r="T2" s="26"/>
      <c r="U2" s="26"/>
      <c r="V2" s="26"/>
      <c r="W2" s="26"/>
    </row>
    <row r="3" spans="1:23" ht="9" customHeight="1" thickBot="1" x14ac:dyDescent="0.25">
      <c r="K3" s="26"/>
      <c r="L3" s="26"/>
      <c r="M3" s="26"/>
      <c r="N3" s="26"/>
      <c r="O3" s="26"/>
      <c r="P3" s="26"/>
      <c r="Q3" s="26"/>
      <c r="R3" s="26"/>
      <c r="S3" s="26"/>
      <c r="T3" s="26"/>
      <c r="U3" s="26"/>
      <c r="V3" s="26"/>
      <c r="W3" s="26"/>
    </row>
    <row r="4" spans="1:23" s="4" customFormat="1" ht="23.25" customHeight="1" thickBot="1" x14ac:dyDescent="0.25">
      <c r="A4" s="4" t="s">
        <v>21</v>
      </c>
      <c r="B4" s="117" t="s">
        <v>91</v>
      </c>
      <c r="C4" s="118" t="s">
        <v>92</v>
      </c>
      <c r="D4" s="148">
        <v>4408</v>
      </c>
      <c r="E4"/>
      <c r="K4" s="27"/>
      <c r="L4" s="27"/>
      <c r="M4" s="27"/>
      <c r="N4" s="27"/>
      <c r="O4" s="27"/>
      <c r="P4" s="27"/>
      <c r="Q4" s="27"/>
      <c r="R4" s="27"/>
      <c r="S4" s="27"/>
      <c r="T4" s="27"/>
      <c r="U4" s="27"/>
      <c r="V4" s="27"/>
      <c r="W4" s="27"/>
    </row>
    <row r="5" spans="1:23" ht="8.25" customHeight="1" x14ac:dyDescent="0.2">
      <c r="K5" s="26"/>
      <c r="L5" s="26"/>
      <c r="M5" s="26"/>
      <c r="N5" s="26"/>
      <c r="O5" s="26"/>
      <c r="P5" s="26"/>
      <c r="Q5" s="26"/>
      <c r="R5" s="26"/>
      <c r="S5" s="26"/>
      <c r="T5" s="26"/>
      <c r="U5" s="26"/>
      <c r="V5" s="26"/>
      <c r="W5" s="26"/>
    </row>
    <row r="6" spans="1:23" ht="29.25" customHeight="1" x14ac:dyDescent="0.2">
      <c r="A6" s="34" t="s">
        <v>7</v>
      </c>
      <c r="B6" s="35" t="s">
        <v>22</v>
      </c>
      <c r="C6" s="34" t="s">
        <v>8</v>
      </c>
      <c r="D6" s="36" t="s">
        <v>9</v>
      </c>
      <c r="E6" s="4"/>
      <c r="K6" s="26"/>
      <c r="L6" s="26"/>
      <c r="M6" s="26"/>
      <c r="N6" s="26"/>
      <c r="O6" s="26"/>
      <c r="P6" s="26"/>
      <c r="Q6" s="26"/>
      <c r="R6" s="26"/>
      <c r="S6" s="26"/>
      <c r="T6" s="26"/>
      <c r="U6" s="26"/>
      <c r="V6" s="26"/>
      <c r="W6" s="26"/>
    </row>
    <row r="7" spans="1:23" ht="18" customHeight="1" x14ac:dyDescent="0.2">
      <c r="A7" s="21" t="s">
        <v>30</v>
      </c>
      <c r="B7" s="162">
        <v>0</v>
      </c>
      <c r="C7" s="32" t="s">
        <v>32</v>
      </c>
      <c r="D7" s="40">
        <f>ROUND(B7*D4,2)</f>
        <v>0</v>
      </c>
      <c r="F7" s="57"/>
      <c r="G7" s="57"/>
      <c r="K7" s="26"/>
      <c r="L7" s="26"/>
      <c r="M7" s="26"/>
      <c r="N7" s="26"/>
      <c r="O7" s="26"/>
      <c r="P7" s="26"/>
      <c r="Q7" s="26"/>
      <c r="R7" s="26"/>
      <c r="S7" s="26"/>
      <c r="T7" s="26"/>
      <c r="U7" s="26"/>
      <c r="V7" s="26"/>
      <c r="W7" s="26"/>
    </row>
    <row r="8" spans="1:23" ht="18" customHeight="1" x14ac:dyDescent="0.2">
      <c r="A8" s="23" t="s">
        <v>31</v>
      </c>
      <c r="B8" s="55">
        <v>0.09</v>
      </c>
      <c r="C8" s="30" t="s">
        <v>33</v>
      </c>
      <c r="D8" s="41">
        <f>ROUND(B8*D4,2)</f>
        <v>396.72</v>
      </c>
      <c r="F8" s="57"/>
      <c r="G8" s="57"/>
      <c r="K8" s="26"/>
      <c r="L8" s="26"/>
      <c r="M8" s="26"/>
      <c r="N8" s="26"/>
      <c r="Q8" s="26"/>
      <c r="R8" s="26"/>
      <c r="S8" s="26"/>
      <c r="T8" s="26"/>
      <c r="U8" s="26"/>
      <c r="V8" s="26"/>
      <c r="W8" s="26"/>
    </row>
    <row r="9" spans="1:23" ht="18" customHeight="1" x14ac:dyDescent="0.2">
      <c r="A9" s="21" t="s">
        <v>11</v>
      </c>
      <c r="B9" s="54">
        <v>0.17</v>
      </c>
      <c r="C9" s="32" t="s">
        <v>34</v>
      </c>
      <c r="D9" s="40">
        <f>ROUND(B9*D4,2)</f>
        <v>749.36</v>
      </c>
      <c r="F9" s="57"/>
      <c r="G9" s="57"/>
      <c r="K9" s="26"/>
      <c r="L9" s="26"/>
      <c r="M9" s="26"/>
      <c r="N9" s="26"/>
      <c r="Q9" s="26"/>
      <c r="R9" s="26"/>
      <c r="S9" s="26"/>
      <c r="T9" s="26"/>
      <c r="U9" s="26"/>
      <c r="V9" s="26"/>
      <c r="W9" s="26"/>
    </row>
    <row r="10" spans="1:23" ht="18" customHeight="1" x14ac:dyDescent="0.2">
      <c r="A10" s="23" t="s">
        <v>14</v>
      </c>
      <c r="B10" s="55">
        <v>0.02</v>
      </c>
      <c r="C10" s="30" t="s">
        <v>32</v>
      </c>
      <c r="D10" s="41">
        <f>ROUND(B10*D4,2)</f>
        <v>88.16</v>
      </c>
      <c r="F10" s="57"/>
      <c r="G10" s="57"/>
      <c r="K10" s="26"/>
      <c r="L10" s="26"/>
      <c r="M10" s="26"/>
      <c r="N10" s="26"/>
      <c r="Q10" s="26"/>
      <c r="R10" s="26"/>
      <c r="S10" s="26"/>
      <c r="T10" s="26"/>
      <c r="U10" s="26"/>
      <c r="V10" s="26"/>
      <c r="W10" s="26"/>
    </row>
    <row r="11" spans="1:23" ht="18" customHeight="1" x14ac:dyDescent="0.2">
      <c r="A11" s="21" t="s">
        <v>15</v>
      </c>
      <c r="B11" s="54">
        <v>0.22</v>
      </c>
      <c r="C11" s="32" t="s">
        <v>35</v>
      </c>
      <c r="D11" s="40">
        <f>ROUND(B11*D4,2)</f>
        <v>969.76</v>
      </c>
      <c r="K11" s="26"/>
      <c r="L11" s="26"/>
      <c r="M11" s="26"/>
      <c r="N11" s="26"/>
      <c r="Q11" s="26"/>
      <c r="R11" s="26"/>
      <c r="S11" s="26"/>
      <c r="T11" s="26"/>
      <c r="U11" s="26"/>
      <c r="V11" s="26"/>
      <c r="W11" s="26"/>
    </row>
    <row r="12" spans="1:23" ht="18" customHeight="1" x14ac:dyDescent="0.2">
      <c r="A12" s="24" t="s">
        <v>16</v>
      </c>
      <c r="B12" s="149">
        <v>6.9000000000000006E-2</v>
      </c>
      <c r="C12" s="31" t="s">
        <v>10</v>
      </c>
      <c r="D12" s="42">
        <f>ROUND(B12*D4,2)</f>
        <v>304.14999999999998</v>
      </c>
      <c r="K12" s="26"/>
      <c r="L12" s="26"/>
      <c r="M12" s="26"/>
      <c r="N12" s="26"/>
      <c r="O12" s="26"/>
      <c r="P12" s="26"/>
      <c r="Q12" s="26"/>
      <c r="R12" s="26"/>
      <c r="S12" s="26"/>
      <c r="T12" s="26"/>
      <c r="U12" s="26"/>
      <c r="V12" s="26"/>
      <c r="W12" s="26"/>
    </row>
    <row r="13" spans="1:23" ht="18" customHeight="1" x14ac:dyDescent="0.2">
      <c r="A13" s="21" t="s">
        <v>17</v>
      </c>
      <c r="B13" s="150">
        <v>3.7999999999999999E-2</v>
      </c>
      <c r="C13" s="32" t="s">
        <v>25</v>
      </c>
      <c r="D13" s="40">
        <f>ROUND(B13*D4,2)</f>
        <v>167.5</v>
      </c>
      <c r="K13" s="26"/>
      <c r="L13" s="26"/>
      <c r="M13" s="26"/>
      <c r="N13" s="26"/>
      <c r="O13" s="26"/>
      <c r="P13" s="26"/>
      <c r="Q13" s="26"/>
      <c r="R13" s="26"/>
      <c r="S13" s="26"/>
      <c r="T13" s="26"/>
      <c r="U13" s="26"/>
      <c r="V13" s="26"/>
      <c r="W13" s="26"/>
    </row>
    <row r="14" spans="1:23" ht="18" customHeight="1" x14ac:dyDescent="0.2">
      <c r="A14" s="21" t="s">
        <v>18</v>
      </c>
      <c r="B14" s="162">
        <v>0.34449999999999997</v>
      </c>
      <c r="C14" s="32" t="s">
        <v>36</v>
      </c>
      <c r="D14" s="40">
        <f>ROUND(B14*D4,2)</f>
        <v>1518.56</v>
      </c>
      <c r="K14" s="26"/>
      <c r="L14" s="26"/>
      <c r="M14" s="26"/>
      <c r="N14" s="26"/>
      <c r="O14" s="26"/>
      <c r="P14" s="26"/>
      <c r="Q14" s="26"/>
      <c r="R14" s="26"/>
      <c r="S14" s="26"/>
      <c r="T14" s="26"/>
      <c r="U14" s="26"/>
      <c r="V14" s="26"/>
      <c r="W14" s="26"/>
    </row>
    <row r="15" spans="1:23" ht="18" customHeight="1" x14ac:dyDescent="0.2">
      <c r="A15" s="21" t="s">
        <v>19</v>
      </c>
      <c r="B15" s="54">
        <v>0.01</v>
      </c>
      <c r="C15" s="32" t="s">
        <v>37</v>
      </c>
      <c r="D15" s="40">
        <f>ROUND(B15*D4,2)</f>
        <v>44.08</v>
      </c>
      <c r="K15" s="26"/>
      <c r="L15" s="26"/>
      <c r="M15" s="26"/>
      <c r="N15" s="26"/>
      <c r="O15" s="26"/>
      <c r="P15" s="26"/>
      <c r="Q15" s="26"/>
      <c r="R15" s="26"/>
      <c r="S15" s="26"/>
      <c r="T15" s="26"/>
      <c r="U15" s="26"/>
      <c r="V15" s="26"/>
      <c r="W15" s="26"/>
    </row>
    <row r="16" spans="1:23" ht="19.5" customHeight="1" x14ac:dyDescent="0.2">
      <c r="A16" s="5" t="s">
        <v>20</v>
      </c>
      <c r="B16" s="56">
        <f>SUM(B7:B15)</f>
        <v>0.96150000000000002</v>
      </c>
      <c r="C16" s="28" t="s">
        <v>12</v>
      </c>
      <c r="D16" s="44">
        <f>SUM(D7:D15)</f>
        <v>4238.29</v>
      </c>
    </row>
    <row r="17" spans="1:4" ht="6.75" customHeight="1" x14ac:dyDescent="0.2">
      <c r="A17" s="6"/>
      <c r="B17" s="6"/>
      <c r="C17" s="7"/>
      <c r="D17" s="33"/>
    </row>
    <row r="18" spans="1:4" ht="21.75" customHeight="1" x14ac:dyDescent="0.2">
      <c r="A18" s="8" t="s">
        <v>29</v>
      </c>
      <c r="B18" s="67"/>
      <c r="C18" s="9" t="s">
        <v>13</v>
      </c>
      <c r="D18" s="25">
        <f>ROUND(D16*B18,2)</f>
        <v>0</v>
      </c>
    </row>
    <row r="19" spans="1:4" ht="6.75" customHeight="1" x14ac:dyDescent="0.2">
      <c r="A19" s="6"/>
      <c r="B19" s="6"/>
      <c r="C19" s="7"/>
      <c r="D19" s="33"/>
    </row>
    <row r="20" spans="1:4" ht="19.5" customHeight="1" x14ac:dyDescent="0.2">
      <c r="A20" s="184" t="s">
        <v>76</v>
      </c>
      <c r="B20" s="185"/>
      <c r="C20" s="28" t="s">
        <v>77</v>
      </c>
      <c r="D20" s="44">
        <f>SUM(D16+D18)</f>
        <v>4238.29</v>
      </c>
    </row>
    <row r="21" spans="1:4" ht="6.75" customHeight="1" x14ac:dyDescent="0.2">
      <c r="A21" s="6"/>
      <c r="B21" s="6"/>
      <c r="C21" s="7"/>
      <c r="D21" s="33"/>
    </row>
    <row r="22" spans="1:4" ht="21.75" customHeight="1" x14ac:dyDescent="0.2">
      <c r="A22" s="8" t="s">
        <v>78</v>
      </c>
      <c r="B22" s="67"/>
      <c r="C22" s="9" t="s">
        <v>28</v>
      </c>
      <c r="D22" s="25">
        <f>ROUND(D20*B22,2)</f>
        <v>0</v>
      </c>
    </row>
    <row r="23" spans="1:4" ht="8.25" customHeight="1" x14ac:dyDescent="0.2">
      <c r="D23" s="43"/>
    </row>
    <row r="24" spans="1:4" ht="19.5" customHeight="1" x14ac:dyDescent="0.2">
      <c r="A24" s="184" t="s">
        <v>79</v>
      </c>
      <c r="B24" s="185"/>
      <c r="C24" s="28" t="s">
        <v>77</v>
      </c>
      <c r="D24" s="44">
        <f>SUM(D20+D22)</f>
        <v>4238.29</v>
      </c>
    </row>
    <row r="25" spans="1:4" ht="6.75" customHeight="1" x14ac:dyDescent="0.2">
      <c r="A25" s="6"/>
      <c r="B25" s="6"/>
      <c r="C25" s="7"/>
      <c r="D25" s="33"/>
    </row>
    <row r="26" spans="1:4" ht="26.25" customHeight="1" x14ac:dyDescent="0.2">
      <c r="A26" s="8" t="s">
        <v>90</v>
      </c>
      <c r="B26" s="67"/>
      <c r="C26" s="9" t="s">
        <v>75</v>
      </c>
      <c r="D26" s="25">
        <f>ROUND(D24*B26,2)</f>
        <v>0</v>
      </c>
    </row>
    <row r="27" spans="1:4" ht="21" customHeight="1" x14ac:dyDescent="0.2">
      <c r="A27" s="105"/>
      <c r="D27" s="43"/>
    </row>
    <row r="28" spans="1:4" ht="20.85" customHeight="1" thickBot="1" x14ac:dyDescent="0.25">
      <c r="A28" s="6"/>
      <c r="B28" s="39"/>
      <c r="C28" s="39" t="s">
        <v>38</v>
      </c>
      <c r="D28" s="45">
        <f>D24+D26</f>
        <v>4238.29</v>
      </c>
    </row>
    <row r="29" spans="1:4" x14ac:dyDescent="0.2">
      <c r="C29" s="22"/>
      <c r="D29" s="2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42" spans="2:2" x14ac:dyDescent="0.2">
      <c r="B42"/>
    </row>
    <row r="43" spans="2:2" x14ac:dyDescent="0.2">
      <c r="B43"/>
    </row>
    <row r="50" spans="1:1" x14ac:dyDescent="0.2">
      <c r="A50" t="s">
        <v>96</v>
      </c>
    </row>
    <row r="51" spans="1:1" x14ac:dyDescent="0.2">
      <c r="A51" t="s">
        <v>97</v>
      </c>
    </row>
    <row r="52" spans="1:1" x14ac:dyDescent="0.2">
      <c r="A52" t="s">
        <v>5</v>
      </c>
    </row>
    <row r="53" spans="1:1" x14ac:dyDescent="0.2">
      <c r="A53" t="s">
        <v>98</v>
      </c>
    </row>
    <row r="54" spans="1:1" x14ac:dyDescent="0.2">
      <c r="A54" t="s">
        <v>99</v>
      </c>
    </row>
  </sheetData>
  <mergeCells count="5">
    <mergeCell ref="B1:B2"/>
    <mergeCell ref="C1:D1"/>
    <mergeCell ref="C2:D2"/>
    <mergeCell ref="A20:B20"/>
    <mergeCell ref="A24:B24"/>
  </mergeCells>
  <dataValidations count="2">
    <dataValidation allowBlank="1" showInputMessage="1" showErrorMessage="1" promptTitle="Honorarsatz" sqref="B4" xr:uid="{9775BD28-6DDE-4D86-8D82-BC1B36D94833}"/>
    <dataValidation type="list" allowBlank="1" showInputMessage="1" showErrorMessage="1" sqref="B1:B2" xr:uid="{8F4402C9-9169-4F88-A574-C44F5924B529}">
      <formula1>$A$50:$A$54</formula1>
    </dataValidation>
  </dataValidations>
  <pageMargins left="0.70866141732283472" right="0.70866141732283472" top="0.78740157480314965" bottom="0.6692913385826772" header="0.31496062992125984" footer="0.31496062992125984"/>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4"/>
  <sheetViews>
    <sheetView zoomScaleNormal="100" workbookViewId="0">
      <selection activeCell="C35" sqref="C35"/>
    </sheetView>
  </sheetViews>
  <sheetFormatPr baseColWidth="10" defaultRowHeight="12.75" x14ac:dyDescent="0.2"/>
  <cols>
    <col min="1" max="1" width="26.42578125" customWidth="1"/>
    <col min="2" max="2" width="19.28515625" style="3" customWidth="1"/>
    <col min="3" max="3" width="29.42578125" customWidth="1"/>
    <col min="4" max="4" width="20.42578125" customWidth="1"/>
  </cols>
  <sheetData>
    <row r="1" spans="1:23" ht="36" customHeight="1" x14ac:dyDescent="0.2">
      <c r="A1" s="61" t="s">
        <v>48</v>
      </c>
      <c r="B1" s="178" t="s">
        <v>97</v>
      </c>
      <c r="C1" s="180" t="s">
        <v>6</v>
      </c>
      <c r="D1" s="181"/>
      <c r="K1" s="26"/>
      <c r="L1" s="26"/>
      <c r="M1" s="26"/>
      <c r="N1" s="26"/>
      <c r="O1" s="26"/>
      <c r="P1" s="26"/>
      <c r="Q1" s="26"/>
      <c r="R1" s="26"/>
      <c r="S1" s="26"/>
      <c r="T1" s="26"/>
      <c r="U1" s="26"/>
      <c r="V1" s="26"/>
      <c r="W1" s="26"/>
    </row>
    <row r="2" spans="1:23" ht="30" customHeight="1" thickBot="1" x14ac:dyDescent="0.25">
      <c r="A2" s="64">
        <v>2</v>
      </c>
      <c r="B2" s="179"/>
      <c r="C2" s="186">
        <f>'Anrechenbare Kosten'!C21+IF('Anrechenbare Kosten'!B22="ist enthalten",0,'Anrechenbare Kosten'!C22)</f>
        <v>1772120.59</v>
      </c>
      <c r="D2" s="187"/>
      <c r="K2" s="26"/>
      <c r="L2" s="26"/>
      <c r="M2" s="26"/>
      <c r="N2" s="26"/>
      <c r="O2" s="26"/>
      <c r="P2" s="26"/>
      <c r="Q2" s="26"/>
      <c r="R2" s="26"/>
      <c r="S2" s="26"/>
      <c r="T2" s="26"/>
      <c r="U2" s="26"/>
      <c r="V2" s="26"/>
      <c r="W2" s="26"/>
    </row>
    <row r="3" spans="1:23" ht="9" customHeight="1" thickBot="1" x14ac:dyDescent="0.25">
      <c r="K3" s="26"/>
      <c r="L3" s="26"/>
      <c r="M3" s="26"/>
      <c r="N3" s="26"/>
      <c r="O3" s="26"/>
      <c r="P3" s="26"/>
      <c r="Q3" s="26"/>
      <c r="R3" s="26"/>
      <c r="S3" s="26"/>
      <c r="T3" s="26"/>
      <c r="U3" s="26"/>
      <c r="V3" s="26"/>
      <c r="W3" s="26"/>
    </row>
    <row r="4" spans="1:23" s="4" customFormat="1" ht="23.25" customHeight="1" thickBot="1" x14ac:dyDescent="0.25">
      <c r="A4" s="4" t="s">
        <v>21</v>
      </c>
      <c r="B4" s="117" t="s">
        <v>91</v>
      </c>
      <c r="C4" s="118" t="s">
        <v>92</v>
      </c>
      <c r="D4" s="148">
        <v>260231.78</v>
      </c>
      <c r="E4"/>
      <c r="K4" s="27"/>
      <c r="L4" s="27"/>
      <c r="M4" s="27"/>
      <c r="N4" s="27"/>
      <c r="O4" s="27"/>
      <c r="P4" s="27"/>
      <c r="Q4" s="27"/>
      <c r="R4" s="27"/>
      <c r="S4" s="27"/>
      <c r="T4" s="27"/>
      <c r="U4" s="27"/>
      <c r="V4" s="27"/>
      <c r="W4" s="27"/>
    </row>
    <row r="5" spans="1:23" ht="8.25" customHeight="1" x14ac:dyDescent="0.2">
      <c r="K5" s="26"/>
      <c r="L5" s="26"/>
      <c r="M5" s="26"/>
      <c r="N5" s="26"/>
      <c r="O5" s="26"/>
      <c r="P5" s="26"/>
      <c r="Q5" s="26"/>
      <c r="R5" s="26"/>
      <c r="S5" s="26"/>
      <c r="T5" s="26"/>
      <c r="U5" s="26"/>
      <c r="V5" s="26"/>
      <c r="W5" s="26"/>
    </row>
    <row r="6" spans="1:23" ht="29.25" customHeight="1" x14ac:dyDescent="0.2">
      <c r="A6" s="34" t="s">
        <v>7</v>
      </c>
      <c r="B6" s="35" t="s">
        <v>22</v>
      </c>
      <c r="C6" s="34" t="s">
        <v>8</v>
      </c>
      <c r="D6" s="36" t="s">
        <v>9</v>
      </c>
      <c r="E6" s="4"/>
      <c r="K6" s="26"/>
      <c r="L6" s="26"/>
      <c r="M6" s="26"/>
      <c r="N6" s="26"/>
      <c r="O6" s="26"/>
      <c r="P6" s="26"/>
      <c r="Q6" s="26"/>
      <c r="R6" s="26"/>
      <c r="S6" s="26"/>
      <c r="T6" s="26"/>
      <c r="U6" s="26"/>
      <c r="V6" s="26"/>
      <c r="W6" s="26"/>
    </row>
    <row r="7" spans="1:23" ht="18" customHeight="1" x14ac:dyDescent="0.2">
      <c r="A7" s="21" t="s">
        <v>30</v>
      </c>
      <c r="B7" s="162">
        <v>0</v>
      </c>
      <c r="C7" s="32" t="s">
        <v>32</v>
      </c>
      <c r="D7" s="40">
        <f>ROUND(B7*D4,2)</f>
        <v>0</v>
      </c>
      <c r="F7" s="57"/>
      <c r="G7" s="57" t="s">
        <v>43</v>
      </c>
      <c r="K7" s="26"/>
      <c r="L7" s="26"/>
      <c r="M7" s="26"/>
      <c r="N7" s="26"/>
      <c r="O7" s="26"/>
      <c r="P7" s="26"/>
      <c r="Q7" s="26"/>
      <c r="R7" s="26"/>
      <c r="S7" s="26"/>
      <c r="T7" s="26"/>
      <c r="U7" s="26"/>
      <c r="V7" s="26"/>
      <c r="W7" s="26"/>
    </row>
    <row r="8" spans="1:23" ht="18" customHeight="1" x14ac:dyDescent="0.2">
      <c r="A8" s="23" t="s">
        <v>31</v>
      </c>
      <c r="B8" s="55">
        <v>0.09</v>
      </c>
      <c r="C8" s="30" t="s">
        <v>33</v>
      </c>
      <c r="D8" s="41">
        <f>ROUND(B8*D4,2)</f>
        <v>23420.86</v>
      </c>
      <c r="F8" s="57"/>
      <c r="G8" s="57"/>
      <c r="K8" s="26"/>
      <c r="L8" s="26"/>
      <c r="M8" s="26"/>
      <c r="N8" s="26"/>
      <c r="Q8" s="26"/>
      <c r="R8" s="26"/>
      <c r="S8" s="26"/>
      <c r="T8" s="26"/>
      <c r="U8" s="26"/>
      <c r="V8" s="26"/>
      <c r="W8" s="26"/>
    </row>
    <row r="9" spans="1:23" ht="18" customHeight="1" x14ac:dyDescent="0.2">
      <c r="A9" s="21" t="s">
        <v>11</v>
      </c>
      <c r="B9" s="54">
        <v>0.17</v>
      </c>
      <c r="C9" s="32" t="s">
        <v>34</v>
      </c>
      <c r="D9" s="40">
        <f>ROUND(B9*D4,2)</f>
        <v>44239.4</v>
      </c>
      <c r="F9" s="57"/>
      <c r="G9" s="57"/>
      <c r="K9" s="26"/>
      <c r="L9" s="26"/>
      <c r="M9" s="26"/>
      <c r="N9" s="26"/>
      <c r="Q9" s="26"/>
      <c r="R9" s="26"/>
      <c r="S9" s="26"/>
      <c r="T9" s="26"/>
      <c r="U9" s="26"/>
      <c r="V9" s="26"/>
      <c r="W9" s="26"/>
    </row>
    <row r="10" spans="1:23" ht="18" customHeight="1" x14ac:dyDescent="0.2">
      <c r="A10" s="23" t="s">
        <v>14</v>
      </c>
      <c r="B10" s="55">
        <v>0.02</v>
      </c>
      <c r="C10" s="30" t="s">
        <v>32</v>
      </c>
      <c r="D10" s="41">
        <f>ROUND(B10*D4,2)</f>
        <v>5204.6400000000003</v>
      </c>
      <c r="F10" s="57"/>
      <c r="G10" s="57"/>
      <c r="K10" s="26"/>
      <c r="L10" s="26"/>
      <c r="M10" s="26"/>
      <c r="N10" s="26"/>
      <c r="Q10" s="26"/>
      <c r="R10" s="26"/>
      <c r="S10" s="26"/>
      <c r="T10" s="26"/>
      <c r="U10" s="26"/>
      <c r="V10" s="26"/>
      <c r="W10" s="26"/>
    </row>
    <row r="11" spans="1:23" ht="18" customHeight="1" x14ac:dyDescent="0.2">
      <c r="A11" s="21" t="s">
        <v>15</v>
      </c>
      <c r="B11" s="54">
        <v>0.22</v>
      </c>
      <c r="C11" s="32" t="s">
        <v>35</v>
      </c>
      <c r="D11" s="40">
        <f>ROUND(B11*D4,2)</f>
        <v>57250.99</v>
      </c>
      <c r="K11" s="26"/>
      <c r="L11" s="26"/>
      <c r="M11" s="26"/>
      <c r="N11" s="26"/>
      <c r="Q11" s="26"/>
      <c r="R11" s="26"/>
      <c r="S11" s="26"/>
      <c r="T11" s="26"/>
      <c r="U11" s="26"/>
      <c r="V11" s="26"/>
      <c r="W11" s="26"/>
    </row>
    <row r="12" spans="1:23" ht="18" customHeight="1" x14ac:dyDescent="0.2">
      <c r="A12" s="24" t="s">
        <v>16</v>
      </c>
      <c r="B12" s="149">
        <v>6.9000000000000006E-2</v>
      </c>
      <c r="C12" s="31" t="s">
        <v>10</v>
      </c>
      <c r="D12" s="42">
        <f>ROUND(B12*D4,2)</f>
        <v>17955.990000000002</v>
      </c>
      <c r="K12" s="26"/>
      <c r="L12" s="26"/>
      <c r="M12" s="26"/>
      <c r="N12" s="26"/>
      <c r="O12" s="26"/>
      <c r="P12" s="26"/>
      <c r="Q12" s="26"/>
      <c r="R12" s="26"/>
      <c r="S12" s="26"/>
      <c r="T12" s="26"/>
      <c r="U12" s="26"/>
      <c r="V12" s="26"/>
      <c r="W12" s="26"/>
    </row>
    <row r="13" spans="1:23" ht="18" customHeight="1" x14ac:dyDescent="0.2">
      <c r="A13" s="21" t="s">
        <v>17</v>
      </c>
      <c r="B13" s="150">
        <v>3.7999999999999999E-2</v>
      </c>
      <c r="C13" s="32" t="s">
        <v>25</v>
      </c>
      <c r="D13" s="40">
        <f>ROUND(B13*D4,2)</f>
        <v>9888.81</v>
      </c>
      <c r="K13" s="26"/>
      <c r="L13" s="26"/>
      <c r="M13" s="26"/>
      <c r="N13" s="26"/>
      <c r="O13" s="26"/>
      <c r="P13" s="26"/>
      <c r="Q13" s="26"/>
      <c r="R13" s="26"/>
      <c r="S13" s="26"/>
      <c r="T13" s="26"/>
      <c r="U13" s="26"/>
      <c r="V13" s="26"/>
      <c r="W13" s="26"/>
    </row>
    <row r="14" spans="1:23" ht="18" customHeight="1" x14ac:dyDescent="0.2">
      <c r="A14" s="21" t="s">
        <v>18</v>
      </c>
      <c r="B14" s="162">
        <v>0.34449999999999997</v>
      </c>
      <c r="C14" s="32" t="s">
        <v>36</v>
      </c>
      <c r="D14" s="40">
        <f>ROUND(B14*D4,2)</f>
        <v>89649.85</v>
      </c>
      <c r="K14" s="26"/>
      <c r="L14" s="26"/>
      <c r="M14" s="26"/>
      <c r="N14" s="26"/>
      <c r="O14" s="26"/>
      <c r="P14" s="26"/>
      <c r="Q14" s="26"/>
      <c r="R14" s="26"/>
      <c r="S14" s="26"/>
      <c r="T14" s="26"/>
      <c r="U14" s="26"/>
      <c r="V14" s="26"/>
      <c r="W14" s="26"/>
    </row>
    <row r="15" spans="1:23" ht="18" customHeight="1" x14ac:dyDescent="0.2">
      <c r="A15" s="21" t="s">
        <v>19</v>
      </c>
      <c r="B15" s="54">
        <v>0.01</v>
      </c>
      <c r="C15" s="32" t="s">
        <v>37</v>
      </c>
      <c r="D15" s="40">
        <f>ROUND(B15*D4,2)</f>
        <v>2602.3200000000002</v>
      </c>
      <c r="K15" s="26"/>
      <c r="L15" s="26"/>
      <c r="M15" s="26"/>
      <c r="N15" s="26"/>
      <c r="O15" s="26"/>
      <c r="P15" s="26"/>
      <c r="Q15" s="26"/>
      <c r="R15" s="26"/>
      <c r="S15" s="26"/>
      <c r="T15" s="26"/>
      <c r="U15" s="26"/>
      <c r="V15" s="26"/>
      <c r="W15" s="26"/>
    </row>
    <row r="16" spans="1:23" ht="19.5" customHeight="1" x14ac:dyDescent="0.2">
      <c r="A16" s="5" t="s">
        <v>20</v>
      </c>
      <c r="B16" s="56">
        <f>SUM(B7:B15)</f>
        <v>0.96150000000000002</v>
      </c>
      <c r="C16" s="28" t="s">
        <v>12</v>
      </c>
      <c r="D16" s="44">
        <f>SUM(D7:D15)</f>
        <v>250212.86000000002</v>
      </c>
    </row>
    <row r="17" spans="1:4" ht="6.75" customHeight="1" x14ac:dyDescent="0.2">
      <c r="A17" s="6"/>
      <c r="B17" s="6"/>
      <c r="C17" s="7"/>
      <c r="D17" s="33"/>
    </row>
    <row r="18" spans="1:4" ht="21.75" customHeight="1" x14ac:dyDescent="0.2">
      <c r="A18" s="8" t="s">
        <v>29</v>
      </c>
      <c r="B18" s="67"/>
      <c r="C18" s="9" t="s">
        <v>13</v>
      </c>
      <c r="D18" s="25">
        <f>ROUND(D16*B18,2)</f>
        <v>0</v>
      </c>
    </row>
    <row r="19" spans="1:4" ht="6.75" customHeight="1" x14ac:dyDescent="0.2">
      <c r="A19" s="6"/>
      <c r="B19" s="6"/>
      <c r="C19" s="7"/>
      <c r="D19" s="33"/>
    </row>
    <row r="20" spans="1:4" ht="19.5" customHeight="1" x14ac:dyDescent="0.2">
      <c r="A20" s="184" t="s">
        <v>76</v>
      </c>
      <c r="B20" s="185"/>
      <c r="C20" s="28" t="s">
        <v>77</v>
      </c>
      <c r="D20" s="44">
        <f>SUM(D16+D18)</f>
        <v>250212.86000000002</v>
      </c>
    </row>
    <row r="21" spans="1:4" ht="6.75" customHeight="1" x14ac:dyDescent="0.2">
      <c r="A21" s="6"/>
      <c r="B21" s="6"/>
      <c r="C21" s="7"/>
      <c r="D21" s="33"/>
    </row>
    <row r="22" spans="1:4" ht="21.75" customHeight="1" x14ac:dyDescent="0.2">
      <c r="A22" s="8" t="s">
        <v>78</v>
      </c>
      <c r="B22" s="67"/>
      <c r="C22" s="9" t="s">
        <v>28</v>
      </c>
      <c r="D22" s="25">
        <f>ROUND(D20*B22,2)</f>
        <v>0</v>
      </c>
    </row>
    <row r="23" spans="1:4" ht="8.25" customHeight="1" x14ac:dyDescent="0.2">
      <c r="D23" s="43"/>
    </row>
    <row r="24" spans="1:4" ht="19.5" customHeight="1" x14ac:dyDescent="0.2">
      <c r="A24" s="184" t="s">
        <v>79</v>
      </c>
      <c r="B24" s="185"/>
      <c r="C24" s="28" t="s">
        <v>77</v>
      </c>
      <c r="D24" s="44">
        <f>SUM(D20+D22)</f>
        <v>250212.86000000002</v>
      </c>
    </row>
    <row r="25" spans="1:4" ht="6.75" customHeight="1" x14ac:dyDescent="0.2">
      <c r="A25" s="6"/>
      <c r="B25" s="6"/>
      <c r="C25" s="7"/>
      <c r="D25" s="33"/>
    </row>
    <row r="26" spans="1:4" ht="26.25" customHeight="1" x14ac:dyDescent="0.2">
      <c r="A26" s="8" t="s">
        <v>90</v>
      </c>
      <c r="B26" s="67"/>
      <c r="C26" s="9" t="s">
        <v>75</v>
      </c>
      <c r="D26" s="25">
        <f>ROUND(D24*B26,2)</f>
        <v>0</v>
      </c>
    </row>
    <row r="27" spans="1:4" ht="21" customHeight="1" x14ac:dyDescent="0.2">
      <c r="A27" s="105"/>
      <c r="D27" s="43"/>
    </row>
    <row r="28" spans="1:4" ht="20.85" customHeight="1" thickBot="1" x14ac:dyDescent="0.25">
      <c r="A28" s="6"/>
      <c r="B28" s="39"/>
      <c r="C28" s="39" t="s">
        <v>38</v>
      </c>
      <c r="D28" s="45">
        <f>D24+D26</f>
        <v>250212.86000000002</v>
      </c>
    </row>
    <row r="29" spans="1:4" x14ac:dyDescent="0.2">
      <c r="C29" s="22"/>
      <c r="D29" s="2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42" spans="2:2" x14ac:dyDescent="0.2">
      <c r="B42"/>
    </row>
    <row r="43" spans="2:2" x14ac:dyDescent="0.2">
      <c r="B43"/>
    </row>
    <row r="50" spans="1:1" x14ac:dyDescent="0.2">
      <c r="A50" t="s">
        <v>96</v>
      </c>
    </row>
    <row r="51" spans="1:1" x14ac:dyDescent="0.2">
      <c r="A51" t="s">
        <v>97</v>
      </c>
    </row>
    <row r="52" spans="1:1" x14ac:dyDescent="0.2">
      <c r="A52" t="s">
        <v>5</v>
      </c>
    </row>
    <row r="53" spans="1:1" x14ac:dyDescent="0.2">
      <c r="A53" t="s">
        <v>98</v>
      </c>
    </row>
    <row r="54" spans="1:1" x14ac:dyDescent="0.2">
      <c r="A54" t="s">
        <v>99</v>
      </c>
    </row>
  </sheetData>
  <mergeCells count="5">
    <mergeCell ref="B1:B2"/>
    <mergeCell ref="C1:D1"/>
    <mergeCell ref="C2:D2"/>
    <mergeCell ref="A20:B20"/>
    <mergeCell ref="A24:B24"/>
  </mergeCells>
  <dataValidations count="2">
    <dataValidation allowBlank="1" showInputMessage="1" showErrorMessage="1" promptTitle="Honorarsatz" sqref="B4" xr:uid="{7E51BC1B-AA5C-42B4-A4B4-BC364AF49FA8}"/>
    <dataValidation type="list" allowBlank="1" showInputMessage="1" showErrorMessage="1" sqref="B1:B2" xr:uid="{7BA4EB8A-D4C6-4DAD-A0F9-E5646BD6EF97}">
      <formula1>$A$50:$A$54</formula1>
    </dataValidation>
  </dataValidations>
  <pageMargins left="0.70866141732283472" right="0.70866141732283472" top="0.78740157480314965" bottom="0.6692913385826772"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4"/>
  <sheetViews>
    <sheetView zoomScaleNormal="100" workbookViewId="0">
      <selection activeCell="B33" sqref="B33"/>
    </sheetView>
  </sheetViews>
  <sheetFormatPr baseColWidth="10" defaultRowHeight="12.75" x14ac:dyDescent="0.2"/>
  <cols>
    <col min="1" max="1" width="25.7109375" customWidth="1"/>
    <col min="2" max="2" width="19.28515625" style="3" customWidth="1"/>
    <col min="3" max="3" width="29.42578125" customWidth="1"/>
    <col min="4" max="4" width="20.42578125" customWidth="1"/>
  </cols>
  <sheetData>
    <row r="1" spans="1:23" ht="36" customHeight="1" x14ac:dyDescent="0.2">
      <c r="A1" s="61" t="s">
        <v>48</v>
      </c>
      <c r="B1" s="178" t="s">
        <v>97</v>
      </c>
      <c r="C1" s="180" t="s">
        <v>6</v>
      </c>
      <c r="D1" s="181"/>
      <c r="K1" s="26"/>
      <c r="L1" s="26"/>
      <c r="M1" s="26"/>
      <c r="N1" s="26"/>
      <c r="O1" s="26"/>
      <c r="P1" s="26"/>
      <c r="Q1" s="26"/>
      <c r="R1" s="26"/>
      <c r="S1" s="26"/>
      <c r="T1" s="26"/>
      <c r="U1" s="26"/>
      <c r="V1" s="26"/>
      <c r="W1" s="26"/>
    </row>
    <row r="2" spans="1:23" ht="30" customHeight="1" thickBot="1" x14ac:dyDescent="0.25">
      <c r="A2" s="64">
        <v>4</v>
      </c>
      <c r="B2" s="179"/>
      <c r="C2" s="186">
        <f>'Anrechenbare Kosten'!C27+IF('Anrechenbare Kosten'!B28="ist enthalten",0,'Anrechenbare Kosten'!C28)</f>
        <v>50000</v>
      </c>
      <c r="D2" s="187"/>
      <c r="K2" s="26"/>
      <c r="L2" s="26"/>
      <c r="M2" s="26"/>
      <c r="N2" s="26"/>
      <c r="O2" s="26"/>
      <c r="P2" s="26"/>
      <c r="Q2" s="26"/>
      <c r="R2" s="26"/>
      <c r="S2" s="26"/>
      <c r="T2" s="26"/>
      <c r="U2" s="26"/>
      <c r="V2" s="26"/>
      <c r="W2" s="26"/>
    </row>
    <row r="3" spans="1:23" ht="9" customHeight="1" thickBot="1" x14ac:dyDescent="0.25">
      <c r="K3" s="26"/>
      <c r="L3" s="26"/>
      <c r="M3" s="26"/>
      <c r="N3" s="26"/>
      <c r="O3" s="26"/>
      <c r="P3" s="26"/>
      <c r="Q3" s="26"/>
      <c r="R3" s="26"/>
      <c r="S3" s="26"/>
      <c r="T3" s="26"/>
      <c r="U3" s="26"/>
      <c r="V3" s="26"/>
      <c r="W3" s="26"/>
    </row>
    <row r="4" spans="1:23" s="4" customFormat="1" ht="23.25" customHeight="1" thickBot="1" x14ac:dyDescent="0.25">
      <c r="A4" s="4" t="s">
        <v>21</v>
      </c>
      <c r="B4" s="117" t="s">
        <v>91</v>
      </c>
      <c r="C4" s="118" t="s">
        <v>92</v>
      </c>
      <c r="D4" s="148">
        <v>15729</v>
      </c>
      <c r="E4"/>
      <c r="K4" s="27"/>
      <c r="L4" s="27"/>
      <c r="M4" s="27"/>
      <c r="N4" s="27"/>
      <c r="O4" s="27"/>
      <c r="P4" s="27"/>
      <c r="Q4" s="27"/>
      <c r="R4" s="27"/>
      <c r="S4" s="27"/>
      <c r="T4" s="27"/>
      <c r="U4" s="27"/>
      <c r="V4" s="27"/>
      <c r="W4" s="27"/>
    </row>
    <row r="5" spans="1:23" ht="8.25" customHeight="1" x14ac:dyDescent="0.2">
      <c r="K5" s="26"/>
      <c r="L5" s="26"/>
      <c r="M5" s="26"/>
      <c r="N5" s="26"/>
      <c r="O5" s="26"/>
      <c r="P5" s="26"/>
      <c r="Q5" s="26"/>
      <c r="R5" s="26"/>
      <c r="S5" s="26"/>
      <c r="T5" s="26"/>
      <c r="U5" s="26"/>
      <c r="V5" s="26"/>
      <c r="W5" s="26"/>
    </row>
    <row r="6" spans="1:23" ht="29.25" customHeight="1" x14ac:dyDescent="0.2">
      <c r="A6" s="34" t="s">
        <v>7</v>
      </c>
      <c r="B6" s="35" t="s">
        <v>22</v>
      </c>
      <c r="C6" s="34" t="s">
        <v>8</v>
      </c>
      <c r="D6" s="36" t="s">
        <v>9</v>
      </c>
      <c r="E6" s="4"/>
      <c r="K6" s="26"/>
      <c r="L6" s="26"/>
      <c r="M6" s="26"/>
      <c r="N6" s="26"/>
      <c r="O6" s="26"/>
      <c r="P6" s="26"/>
      <c r="Q6" s="26"/>
      <c r="R6" s="26"/>
      <c r="S6" s="26"/>
      <c r="T6" s="26"/>
      <c r="U6" s="26"/>
      <c r="V6" s="26"/>
      <c r="W6" s="26"/>
    </row>
    <row r="7" spans="1:23" ht="18" customHeight="1" x14ac:dyDescent="0.2">
      <c r="A7" s="21" t="s">
        <v>30</v>
      </c>
      <c r="B7" s="162">
        <v>0</v>
      </c>
      <c r="C7" s="32" t="s">
        <v>32</v>
      </c>
      <c r="D7" s="40">
        <f>ROUND(B7*D4,2)</f>
        <v>0</v>
      </c>
      <c r="F7" s="57"/>
      <c r="G7" s="57"/>
      <c r="K7" s="26"/>
      <c r="L7" s="26"/>
      <c r="M7" s="26"/>
      <c r="N7" s="26"/>
      <c r="O7" s="26"/>
      <c r="P7" s="26"/>
      <c r="Q7" s="26"/>
      <c r="R7" s="26"/>
      <c r="S7" s="26"/>
      <c r="T7" s="26"/>
      <c r="U7" s="26"/>
      <c r="V7" s="26"/>
      <c r="W7" s="26"/>
    </row>
    <row r="8" spans="1:23" ht="18" customHeight="1" x14ac:dyDescent="0.2">
      <c r="A8" s="23" t="s">
        <v>31</v>
      </c>
      <c r="B8" s="55">
        <v>0.09</v>
      </c>
      <c r="C8" s="30" t="s">
        <v>33</v>
      </c>
      <c r="D8" s="41">
        <f>ROUND(B8*D4,2)</f>
        <v>1415.61</v>
      </c>
      <c r="F8" s="57"/>
      <c r="G8" s="57"/>
      <c r="K8" s="26"/>
      <c r="L8" s="26"/>
      <c r="M8" s="26"/>
      <c r="N8" s="26"/>
      <c r="Q8" s="26"/>
      <c r="R8" s="26"/>
      <c r="S8" s="26"/>
      <c r="T8" s="26"/>
      <c r="U8" s="26"/>
      <c r="V8" s="26"/>
      <c r="W8" s="26"/>
    </row>
    <row r="9" spans="1:23" ht="18" customHeight="1" x14ac:dyDescent="0.2">
      <c r="A9" s="21" t="s">
        <v>11</v>
      </c>
      <c r="B9" s="54">
        <v>0.17</v>
      </c>
      <c r="C9" s="32" t="s">
        <v>34</v>
      </c>
      <c r="D9" s="40">
        <f>ROUND(B9*D4,2)</f>
        <v>2673.93</v>
      </c>
      <c r="F9" s="57"/>
      <c r="G9" s="57"/>
      <c r="K9" s="26"/>
      <c r="L9" s="26"/>
      <c r="M9" s="26"/>
      <c r="N9" s="26"/>
      <c r="Q9" s="26"/>
      <c r="R9" s="26"/>
      <c r="S9" s="26"/>
      <c r="T9" s="26"/>
      <c r="U9" s="26"/>
      <c r="V9" s="26"/>
      <c r="W9" s="26"/>
    </row>
    <row r="10" spans="1:23" ht="18" customHeight="1" x14ac:dyDescent="0.2">
      <c r="A10" s="23" t="s">
        <v>14</v>
      </c>
      <c r="B10" s="55">
        <v>0.02</v>
      </c>
      <c r="C10" s="30" t="s">
        <v>32</v>
      </c>
      <c r="D10" s="41">
        <f>ROUND(B10*D4,2)</f>
        <v>314.58</v>
      </c>
      <c r="F10" s="57"/>
      <c r="G10" s="57"/>
      <c r="K10" s="26"/>
      <c r="L10" s="26"/>
      <c r="M10" s="26"/>
      <c r="N10" s="26"/>
      <c r="Q10" s="26"/>
      <c r="R10" s="26"/>
      <c r="S10" s="26"/>
      <c r="T10" s="26"/>
      <c r="U10" s="26"/>
      <c r="V10" s="26"/>
      <c r="W10" s="26"/>
    </row>
    <row r="11" spans="1:23" ht="18" customHeight="1" x14ac:dyDescent="0.2">
      <c r="A11" s="21" t="s">
        <v>15</v>
      </c>
      <c r="B11" s="54">
        <v>0.22</v>
      </c>
      <c r="C11" s="32" t="s">
        <v>35</v>
      </c>
      <c r="D11" s="40">
        <f>ROUND(B11*D4,2)</f>
        <v>3460.38</v>
      </c>
      <c r="K11" s="26"/>
      <c r="L11" s="26"/>
      <c r="M11" s="26"/>
      <c r="N11" s="26"/>
      <c r="Q11" s="26"/>
      <c r="R11" s="26"/>
      <c r="S11" s="26"/>
      <c r="T11" s="26"/>
      <c r="U11" s="26"/>
      <c r="V11" s="26"/>
      <c r="W11" s="26"/>
    </row>
    <row r="12" spans="1:23" ht="18" customHeight="1" x14ac:dyDescent="0.2">
      <c r="A12" s="24" t="s">
        <v>16</v>
      </c>
      <c r="B12" s="149">
        <v>6.9000000000000006E-2</v>
      </c>
      <c r="C12" s="31" t="s">
        <v>10</v>
      </c>
      <c r="D12" s="42">
        <f>ROUND(B12*D4,2)</f>
        <v>1085.3</v>
      </c>
      <c r="K12" s="26"/>
      <c r="L12" s="26"/>
      <c r="M12" s="26"/>
      <c r="N12" s="26"/>
      <c r="O12" s="26"/>
      <c r="P12" s="26"/>
      <c r="Q12" s="26"/>
      <c r="R12" s="26"/>
      <c r="S12" s="26"/>
      <c r="T12" s="26"/>
      <c r="U12" s="26"/>
      <c r="V12" s="26"/>
      <c r="W12" s="26"/>
    </row>
    <row r="13" spans="1:23" ht="18" customHeight="1" x14ac:dyDescent="0.2">
      <c r="A13" s="21" t="s">
        <v>17</v>
      </c>
      <c r="B13" s="150">
        <v>3.7999999999999999E-2</v>
      </c>
      <c r="C13" s="32" t="s">
        <v>25</v>
      </c>
      <c r="D13" s="40">
        <f>ROUND(B13*D4,2)</f>
        <v>597.70000000000005</v>
      </c>
      <c r="K13" s="26"/>
      <c r="L13" s="26"/>
      <c r="M13" s="26"/>
      <c r="N13" s="26"/>
      <c r="O13" s="26"/>
      <c r="P13" s="26"/>
      <c r="Q13" s="26"/>
      <c r="R13" s="26"/>
      <c r="S13" s="26"/>
      <c r="T13" s="26"/>
      <c r="U13" s="26"/>
      <c r="V13" s="26"/>
      <c r="W13" s="26"/>
    </row>
    <row r="14" spans="1:23" ht="18" customHeight="1" x14ac:dyDescent="0.2">
      <c r="A14" s="21" t="s">
        <v>18</v>
      </c>
      <c r="B14" s="162">
        <v>0.34449999999999997</v>
      </c>
      <c r="C14" s="32" t="s">
        <v>36</v>
      </c>
      <c r="D14" s="40">
        <f>ROUND(B14*D4,2)</f>
        <v>5418.64</v>
      </c>
      <c r="K14" s="26"/>
      <c r="L14" s="26"/>
      <c r="M14" s="26"/>
      <c r="N14" s="26"/>
      <c r="O14" s="26"/>
      <c r="P14" s="26"/>
      <c r="Q14" s="26"/>
      <c r="R14" s="26"/>
      <c r="S14" s="26"/>
      <c r="T14" s="26"/>
      <c r="U14" s="26"/>
      <c r="V14" s="26"/>
      <c r="W14" s="26"/>
    </row>
    <row r="15" spans="1:23" ht="18" customHeight="1" x14ac:dyDescent="0.2">
      <c r="A15" s="21" t="s">
        <v>19</v>
      </c>
      <c r="B15" s="54">
        <v>0.01</v>
      </c>
      <c r="C15" s="32" t="s">
        <v>37</v>
      </c>
      <c r="D15" s="40">
        <f>ROUND(B15*D4,2)</f>
        <v>157.29</v>
      </c>
      <c r="K15" s="26"/>
      <c r="L15" s="26"/>
      <c r="M15" s="26"/>
      <c r="N15" s="26"/>
      <c r="O15" s="26"/>
      <c r="P15" s="26"/>
      <c r="Q15" s="26"/>
      <c r="R15" s="26"/>
      <c r="S15" s="26"/>
      <c r="T15" s="26"/>
      <c r="U15" s="26"/>
      <c r="V15" s="26"/>
      <c r="W15" s="26"/>
    </row>
    <row r="16" spans="1:23" ht="19.5" customHeight="1" x14ac:dyDescent="0.2">
      <c r="A16" s="5" t="s">
        <v>20</v>
      </c>
      <c r="B16" s="56">
        <f>SUM(B7:B15)</f>
        <v>0.96150000000000002</v>
      </c>
      <c r="C16" s="28" t="s">
        <v>12</v>
      </c>
      <c r="D16" s="44">
        <f>SUM(D7:D15)</f>
        <v>15123.43</v>
      </c>
    </row>
    <row r="17" spans="1:4" ht="6.75" customHeight="1" x14ac:dyDescent="0.2">
      <c r="A17" s="6"/>
      <c r="B17" s="6"/>
      <c r="C17" s="7"/>
      <c r="D17" s="33"/>
    </row>
    <row r="18" spans="1:4" ht="21.75" customHeight="1" x14ac:dyDescent="0.2">
      <c r="A18" s="8" t="s">
        <v>29</v>
      </c>
      <c r="B18" s="67"/>
      <c r="C18" s="9" t="s">
        <v>13</v>
      </c>
      <c r="D18" s="25">
        <f>ROUND(D16*B18,2)</f>
        <v>0</v>
      </c>
    </row>
    <row r="19" spans="1:4" ht="6.75" customHeight="1" x14ac:dyDescent="0.2">
      <c r="A19" s="6"/>
      <c r="B19" s="6"/>
      <c r="C19" s="7"/>
      <c r="D19" s="33"/>
    </row>
    <row r="20" spans="1:4" ht="19.5" customHeight="1" x14ac:dyDescent="0.2">
      <c r="A20" s="184" t="s">
        <v>76</v>
      </c>
      <c r="B20" s="185"/>
      <c r="C20" s="28" t="s">
        <v>77</v>
      </c>
      <c r="D20" s="44">
        <f>SUM(D16+D18)</f>
        <v>15123.43</v>
      </c>
    </row>
    <row r="21" spans="1:4" ht="6.75" customHeight="1" x14ac:dyDescent="0.2">
      <c r="A21" s="6"/>
      <c r="B21" s="6"/>
      <c r="C21" s="7"/>
      <c r="D21" s="33"/>
    </row>
    <row r="22" spans="1:4" ht="21.75" customHeight="1" x14ac:dyDescent="0.2">
      <c r="A22" s="8" t="s">
        <v>78</v>
      </c>
      <c r="B22" s="67"/>
      <c r="C22" s="9" t="s">
        <v>28</v>
      </c>
      <c r="D22" s="25">
        <f>ROUND(D20*B22,2)</f>
        <v>0</v>
      </c>
    </row>
    <row r="23" spans="1:4" ht="8.25" customHeight="1" x14ac:dyDescent="0.2">
      <c r="D23" s="43"/>
    </row>
    <row r="24" spans="1:4" ht="19.5" customHeight="1" x14ac:dyDescent="0.2">
      <c r="A24" s="184" t="s">
        <v>79</v>
      </c>
      <c r="B24" s="185"/>
      <c r="C24" s="28" t="s">
        <v>77</v>
      </c>
      <c r="D24" s="44">
        <f>SUM(D20+D22)</f>
        <v>15123.43</v>
      </c>
    </row>
    <row r="25" spans="1:4" ht="6.75" customHeight="1" x14ac:dyDescent="0.2">
      <c r="A25" s="6"/>
      <c r="B25" s="6"/>
      <c r="C25" s="7"/>
      <c r="D25" s="33"/>
    </row>
    <row r="26" spans="1:4" ht="26.25" customHeight="1" x14ac:dyDescent="0.2">
      <c r="A26" s="8" t="s">
        <v>90</v>
      </c>
      <c r="B26" s="67"/>
      <c r="C26" s="9" t="s">
        <v>75</v>
      </c>
      <c r="D26" s="25">
        <f>ROUND(D24*B26,2)</f>
        <v>0</v>
      </c>
    </row>
    <row r="27" spans="1:4" ht="25.5" customHeight="1" x14ac:dyDescent="0.2">
      <c r="A27" s="105"/>
      <c r="D27" s="43"/>
    </row>
    <row r="28" spans="1:4" ht="20.85" customHeight="1" thickBot="1" x14ac:dyDescent="0.25">
      <c r="A28" s="6"/>
      <c r="B28" s="39"/>
      <c r="C28" s="39" t="s">
        <v>38</v>
      </c>
      <c r="D28" s="45">
        <f>D24+D26</f>
        <v>15123.43</v>
      </c>
    </row>
    <row r="29" spans="1:4" x14ac:dyDescent="0.2">
      <c r="C29" s="22"/>
      <c r="D29" s="2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42" spans="2:2" x14ac:dyDescent="0.2">
      <c r="B42"/>
    </row>
    <row r="43" spans="2:2" x14ac:dyDescent="0.2">
      <c r="B43"/>
    </row>
    <row r="50" spans="1:1" x14ac:dyDescent="0.2">
      <c r="A50" t="s">
        <v>96</v>
      </c>
    </row>
    <row r="51" spans="1:1" x14ac:dyDescent="0.2">
      <c r="A51" t="s">
        <v>97</v>
      </c>
    </row>
    <row r="52" spans="1:1" x14ac:dyDescent="0.2">
      <c r="A52" t="s">
        <v>5</v>
      </c>
    </row>
    <row r="53" spans="1:1" x14ac:dyDescent="0.2">
      <c r="A53" t="s">
        <v>98</v>
      </c>
    </row>
    <row r="54" spans="1:1" x14ac:dyDescent="0.2">
      <c r="A54" t="s">
        <v>99</v>
      </c>
    </row>
  </sheetData>
  <mergeCells count="5">
    <mergeCell ref="B1:B2"/>
    <mergeCell ref="C1:D1"/>
    <mergeCell ref="C2:D2"/>
    <mergeCell ref="A20:B20"/>
    <mergeCell ref="A24:B24"/>
  </mergeCells>
  <dataValidations count="2">
    <dataValidation allowBlank="1" showInputMessage="1" showErrorMessage="1" promptTitle="Honorarsatz" sqref="B4" xr:uid="{FB7E67DD-A935-4D67-AB7F-CDF709421558}"/>
    <dataValidation type="list" allowBlank="1" showInputMessage="1" showErrorMessage="1" sqref="B1:B2" xr:uid="{A626A52D-5ABC-4B05-A54C-3B116E6390D8}">
      <formula1>$A$50:$A$54</formula1>
    </dataValidation>
  </dataValidations>
  <pageMargins left="0.70866141732283472" right="0.70866141732283472" top="0.78740157480314965" bottom="0.6692913385826772"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4"/>
  <sheetViews>
    <sheetView zoomScaleNormal="100" workbookViewId="0">
      <selection activeCell="B33" sqref="B33"/>
    </sheetView>
  </sheetViews>
  <sheetFormatPr baseColWidth="10" defaultRowHeight="12.75" x14ac:dyDescent="0.2"/>
  <cols>
    <col min="1" max="1" width="25.7109375" customWidth="1"/>
    <col min="2" max="2" width="19.28515625" style="3" customWidth="1"/>
    <col min="3" max="3" width="29.42578125" customWidth="1"/>
    <col min="4" max="4" width="20.42578125" customWidth="1"/>
  </cols>
  <sheetData>
    <row r="1" spans="1:23" ht="36" customHeight="1" x14ac:dyDescent="0.2">
      <c r="A1" s="61" t="s">
        <v>48</v>
      </c>
      <c r="B1" s="178" t="s">
        <v>97</v>
      </c>
      <c r="C1" s="180" t="s">
        <v>6</v>
      </c>
      <c r="D1" s="181"/>
      <c r="K1" s="26"/>
      <c r="L1" s="26"/>
      <c r="M1" s="26"/>
      <c r="N1" s="26"/>
      <c r="O1" s="26"/>
      <c r="P1" s="26"/>
      <c r="Q1" s="26"/>
      <c r="R1" s="26"/>
      <c r="S1" s="26"/>
      <c r="T1" s="26"/>
      <c r="U1" s="26"/>
      <c r="V1" s="26"/>
      <c r="W1" s="26"/>
    </row>
    <row r="2" spans="1:23" ht="30" customHeight="1" thickBot="1" x14ac:dyDescent="0.25">
      <c r="A2" s="64">
        <v>8</v>
      </c>
      <c r="B2" s="179"/>
      <c r="C2" s="186">
        <f>'Anrechenbare Kosten'!C39+IF('Anrechenbare Kosten'!B40="ist enthalten",0,'Anrechenbare Kosten'!C40)</f>
        <v>100000</v>
      </c>
      <c r="D2" s="187"/>
      <c r="K2" s="26"/>
      <c r="L2" s="26"/>
      <c r="M2" s="26"/>
      <c r="N2" s="26"/>
      <c r="O2" s="26"/>
      <c r="P2" s="26"/>
      <c r="Q2" s="26"/>
      <c r="R2" s="26"/>
      <c r="S2" s="26"/>
      <c r="T2" s="26"/>
      <c r="U2" s="26"/>
      <c r="V2" s="26"/>
      <c r="W2" s="26"/>
    </row>
    <row r="3" spans="1:23" ht="9" customHeight="1" thickBot="1" x14ac:dyDescent="0.25">
      <c r="K3" s="26"/>
      <c r="L3" s="26"/>
      <c r="M3" s="26"/>
      <c r="N3" s="26"/>
      <c r="O3" s="26"/>
      <c r="P3" s="26"/>
      <c r="Q3" s="26"/>
      <c r="R3" s="26"/>
      <c r="S3" s="26"/>
      <c r="T3" s="26"/>
      <c r="U3" s="26"/>
      <c r="V3" s="26"/>
      <c r="W3" s="26"/>
    </row>
    <row r="4" spans="1:23" s="4" customFormat="1" ht="23.25" customHeight="1" thickBot="1" x14ac:dyDescent="0.25">
      <c r="A4" s="4" t="s">
        <v>21</v>
      </c>
      <c r="B4" s="117" t="s">
        <v>91</v>
      </c>
      <c r="C4" s="118" t="s">
        <v>92</v>
      </c>
      <c r="D4" s="148">
        <v>31872</v>
      </c>
      <c r="E4"/>
      <c r="K4" s="27"/>
      <c r="L4" s="27"/>
      <c r="M4" s="27"/>
      <c r="N4" s="27"/>
      <c r="O4" s="27"/>
      <c r="P4" s="27"/>
      <c r="Q4" s="27"/>
      <c r="R4" s="27"/>
      <c r="S4" s="27"/>
      <c r="T4" s="27"/>
      <c r="U4" s="27"/>
      <c r="V4" s="27"/>
      <c r="W4" s="27"/>
    </row>
    <row r="5" spans="1:23" ht="8.25" customHeight="1" x14ac:dyDescent="0.2">
      <c r="K5" s="26"/>
      <c r="L5" s="26"/>
      <c r="M5" s="26"/>
      <c r="N5" s="26"/>
      <c r="O5" s="26"/>
      <c r="P5" s="26"/>
      <c r="Q5" s="26"/>
      <c r="R5" s="26"/>
      <c r="S5" s="26"/>
      <c r="T5" s="26"/>
      <c r="U5" s="26"/>
      <c r="V5" s="26"/>
      <c r="W5" s="26"/>
    </row>
    <row r="6" spans="1:23" ht="29.25" customHeight="1" x14ac:dyDescent="0.2">
      <c r="A6" s="34" t="s">
        <v>7</v>
      </c>
      <c r="B6" s="35" t="s">
        <v>22</v>
      </c>
      <c r="C6" s="34" t="s">
        <v>8</v>
      </c>
      <c r="D6" s="36" t="s">
        <v>9</v>
      </c>
      <c r="E6" s="4"/>
      <c r="K6" s="26"/>
      <c r="L6" s="26"/>
      <c r="M6" s="26"/>
      <c r="N6" s="26"/>
      <c r="O6" s="26"/>
      <c r="P6" s="26"/>
      <c r="Q6" s="26"/>
      <c r="R6" s="26"/>
      <c r="S6" s="26"/>
      <c r="T6" s="26"/>
      <c r="U6" s="26"/>
      <c r="V6" s="26"/>
      <c r="W6" s="26"/>
    </row>
    <row r="7" spans="1:23" ht="18" customHeight="1" x14ac:dyDescent="0.2">
      <c r="A7" s="21" t="s">
        <v>30</v>
      </c>
      <c r="B7" s="162">
        <v>0</v>
      </c>
      <c r="C7" s="32" t="s">
        <v>32</v>
      </c>
      <c r="D7" s="40">
        <f>ROUND(B7*D4,2)</f>
        <v>0</v>
      </c>
      <c r="F7" s="57"/>
      <c r="G7" s="57"/>
      <c r="K7" s="26"/>
      <c r="L7" s="26"/>
      <c r="M7" s="26"/>
      <c r="N7" s="26"/>
      <c r="O7" s="26"/>
      <c r="P7" s="26"/>
      <c r="Q7" s="26"/>
      <c r="R7" s="26"/>
      <c r="S7" s="26"/>
      <c r="T7" s="26"/>
      <c r="U7" s="26"/>
      <c r="V7" s="26"/>
      <c r="W7" s="26"/>
    </row>
    <row r="8" spans="1:23" ht="18" customHeight="1" x14ac:dyDescent="0.2">
      <c r="A8" s="23" t="s">
        <v>31</v>
      </c>
      <c r="B8" s="55">
        <v>0.09</v>
      </c>
      <c r="C8" s="30" t="s">
        <v>33</v>
      </c>
      <c r="D8" s="41">
        <f>ROUND(B8*D4,2)</f>
        <v>2868.48</v>
      </c>
      <c r="F8" s="57">
        <v>1</v>
      </c>
      <c r="G8" s="57"/>
      <c r="K8" s="26"/>
      <c r="L8" s="26"/>
      <c r="M8" s="26"/>
      <c r="N8" s="26"/>
      <c r="Q8" s="26"/>
      <c r="R8" s="26"/>
      <c r="S8" s="26"/>
      <c r="T8" s="26"/>
      <c r="U8" s="26"/>
      <c r="V8" s="26"/>
      <c r="W8" s="26"/>
    </row>
    <row r="9" spans="1:23" ht="18" customHeight="1" x14ac:dyDescent="0.2">
      <c r="A9" s="21" t="s">
        <v>11</v>
      </c>
      <c r="B9" s="54">
        <v>0.17</v>
      </c>
      <c r="C9" s="32" t="s">
        <v>34</v>
      </c>
      <c r="D9" s="40">
        <f>ROUND(B9*D4,2)</f>
        <v>5418.24</v>
      </c>
      <c r="F9" s="57">
        <v>2</v>
      </c>
      <c r="G9" s="57"/>
      <c r="K9" s="26"/>
      <c r="L9" s="26"/>
      <c r="M9" s="26"/>
      <c r="N9" s="26"/>
      <c r="Q9" s="26"/>
      <c r="R9" s="26"/>
      <c r="S9" s="26"/>
      <c r="T9" s="26"/>
      <c r="U9" s="26"/>
      <c r="V9" s="26"/>
      <c r="W9" s="26"/>
    </row>
    <row r="10" spans="1:23" ht="18" customHeight="1" x14ac:dyDescent="0.2">
      <c r="A10" s="23" t="s">
        <v>14</v>
      </c>
      <c r="B10" s="55">
        <v>0.02</v>
      </c>
      <c r="C10" s="30" t="s">
        <v>32</v>
      </c>
      <c r="D10" s="41">
        <f>ROUND(B10*D4,2)</f>
        <v>637.44000000000005</v>
      </c>
      <c r="F10" s="57">
        <v>3</v>
      </c>
      <c r="G10" s="57"/>
      <c r="K10" s="26"/>
      <c r="L10" s="26"/>
      <c r="M10" s="26"/>
      <c r="N10" s="26"/>
      <c r="Q10" s="26"/>
      <c r="R10" s="26"/>
      <c r="S10" s="26"/>
      <c r="T10" s="26"/>
      <c r="U10" s="26"/>
      <c r="V10" s="26"/>
      <c r="W10" s="26"/>
    </row>
    <row r="11" spans="1:23" ht="18" customHeight="1" x14ac:dyDescent="0.2">
      <c r="A11" s="21" t="s">
        <v>15</v>
      </c>
      <c r="B11" s="54">
        <v>0.22</v>
      </c>
      <c r="C11" s="32" t="s">
        <v>35</v>
      </c>
      <c r="D11" s="40">
        <f>ROUND(B11*D4,2)</f>
        <v>7011.84</v>
      </c>
      <c r="K11" s="26"/>
      <c r="L11" s="26"/>
      <c r="M11" s="26"/>
      <c r="N11" s="26"/>
      <c r="Q11" s="26"/>
      <c r="R11" s="26"/>
      <c r="S11" s="26"/>
      <c r="T11" s="26"/>
      <c r="U11" s="26"/>
      <c r="V11" s="26"/>
      <c r="W11" s="26"/>
    </row>
    <row r="12" spans="1:23" ht="18" customHeight="1" x14ac:dyDescent="0.2">
      <c r="A12" s="24" t="s">
        <v>16</v>
      </c>
      <c r="B12" s="149">
        <v>6.9000000000000006E-2</v>
      </c>
      <c r="C12" s="31" t="s">
        <v>10</v>
      </c>
      <c r="D12" s="42">
        <f>ROUND(B12*D4,2)</f>
        <v>2199.17</v>
      </c>
      <c r="K12" s="26"/>
      <c r="L12" s="26"/>
      <c r="M12" s="26"/>
      <c r="N12" s="26"/>
      <c r="O12" s="26"/>
      <c r="P12" s="26"/>
      <c r="Q12" s="26"/>
      <c r="R12" s="26"/>
      <c r="S12" s="26"/>
      <c r="T12" s="26"/>
      <c r="U12" s="26"/>
      <c r="V12" s="26"/>
      <c r="W12" s="26"/>
    </row>
    <row r="13" spans="1:23" ht="18" customHeight="1" x14ac:dyDescent="0.2">
      <c r="A13" s="21" t="s">
        <v>17</v>
      </c>
      <c r="B13" s="150">
        <v>3.7999999999999999E-2</v>
      </c>
      <c r="C13" s="32" t="s">
        <v>25</v>
      </c>
      <c r="D13" s="40">
        <f>ROUND(B13*D4,2)</f>
        <v>1211.1400000000001</v>
      </c>
      <c r="K13" s="26"/>
      <c r="L13" s="26"/>
      <c r="M13" s="26"/>
      <c r="N13" s="26"/>
      <c r="O13" s="26"/>
      <c r="P13" s="26"/>
      <c r="Q13" s="26"/>
      <c r="R13" s="26"/>
      <c r="S13" s="26"/>
      <c r="T13" s="26"/>
      <c r="U13" s="26"/>
      <c r="V13" s="26"/>
      <c r="W13" s="26"/>
    </row>
    <row r="14" spans="1:23" ht="18" customHeight="1" x14ac:dyDescent="0.2">
      <c r="A14" s="21" t="s">
        <v>18</v>
      </c>
      <c r="B14" s="162">
        <v>0.34449999999999997</v>
      </c>
      <c r="C14" s="32" t="s">
        <v>36</v>
      </c>
      <c r="D14" s="40">
        <f>ROUND(B14*D4,2)</f>
        <v>10979.9</v>
      </c>
      <c r="K14" s="26"/>
      <c r="L14" s="26"/>
      <c r="M14" s="26"/>
      <c r="N14" s="26"/>
      <c r="O14" s="26"/>
      <c r="P14" s="26"/>
      <c r="Q14" s="26"/>
      <c r="R14" s="26"/>
      <c r="S14" s="26"/>
      <c r="T14" s="26"/>
      <c r="U14" s="26"/>
      <c r="V14" s="26"/>
      <c r="W14" s="26"/>
    </row>
    <row r="15" spans="1:23" ht="18" customHeight="1" x14ac:dyDescent="0.2">
      <c r="A15" s="21" t="s">
        <v>19</v>
      </c>
      <c r="B15" s="54">
        <v>0.01</v>
      </c>
      <c r="C15" s="32" t="s">
        <v>37</v>
      </c>
      <c r="D15" s="40">
        <f>ROUND(B15*D4,2)</f>
        <v>318.72000000000003</v>
      </c>
      <c r="K15" s="26"/>
      <c r="L15" s="26"/>
      <c r="M15" s="26"/>
      <c r="N15" s="26"/>
      <c r="O15" s="26"/>
      <c r="P15" s="26"/>
      <c r="Q15" s="26"/>
      <c r="R15" s="26"/>
      <c r="S15" s="26"/>
      <c r="T15" s="26"/>
      <c r="U15" s="26"/>
      <c r="V15" s="26"/>
      <c r="W15" s="26"/>
    </row>
    <row r="16" spans="1:23" ht="19.5" customHeight="1" x14ac:dyDescent="0.2">
      <c r="A16" s="5" t="s">
        <v>20</v>
      </c>
      <c r="B16" s="56">
        <f>SUM(B7:B15)</f>
        <v>0.96150000000000002</v>
      </c>
      <c r="C16" s="28" t="s">
        <v>12</v>
      </c>
      <c r="D16" s="44">
        <f>SUM(D7:D15)</f>
        <v>30644.93</v>
      </c>
    </row>
    <row r="17" spans="1:4" ht="6.75" customHeight="1" x14ac:dyDescent="0.2">
      <c r="A17" s="6"/>
      <c r="B17" s="6"/>
      <c r="C17" s="7"/>
      <c r="D17" s="33"/>
    </row>
    <row r="18" spans="1:4" ht="21.75" customHeight="1" x14ac:dyDescent="0.2">
      <c r="A18" s="8" t="s">
        <v>29</v>
      </c>
      <c r="B18" s="67"/>
      <c r="C18" s="9" t="s">
        <v>13</v>
      </c>
      <c r="D18" s="25">
        <f>ROUND(D16*B18,2)</f>
        <v>0</v>
      </c>
    </row>
    <row r="19" spans="1:4" ht="6.75" customHeight="1" x14ac:dyDescent="0.2">
      <c r="A19" s="6"/>
      <c r="B19" s="6"/>
      <c r="C19" s="7"/>
      <c r="D19" s="33"/>
    </row>
    <row r="20" spans="1:4" ht="19.5" customHeight="1" x14ac:dyDescent="0.2">
      <c r="A20" s="184" t="s">
        <v>76</v>
      </c>
      <c r="B20" s="185"/>
      <c r="C20" s="28" t="s">
        <v>77</v>
      </c>
      <c r="D20" s="44">
        <f>SUM(D16+D18)</f>
        <v>30644.93</v>
      </c>
    </row>
    <row r="21" spans="1:4" ht="6.75" customHeight="1" x14ac:dyDescent="0.2">
      <c r="A21" s="6"/>
      <c r="B21" s="6"/>
      <c r="C21" s="7"/>
      <c r="D21" s="33"/>
    </row>
    <row r="22" spans="1:4" ht="21.75" customHeight="1" x14ac:dyDescent="0.2">
      <c r="A22" s="8" t="s">
        <v>78</v>
      </c>
      <c r="B22" s="67"/>
      <c r="C22" s="9" t="s">
        <v>28</v>
      </c>
      <c r="D22" s="25">
        <f>ROUND(D20*B22,2)</f>
        <v>0</v>
      </c>
    </row>
    <row r="23" spans="1:4" ht="8.25" customHeight="1" x14ac:dyDescent="0.2">
      <c r="D23" s="43"/>
    </row>
    <row r="24" spans="1:4" ht="19.5" customHeight="1" x14ac:dyDescent="0.2">
      <c r="A24" s="184" t="s">
        <v>79</v>
      </c>
      <c r="B24" s="185"/>
      <c r="C24" s="28" t="s">
        <v>77</v>
      </c>
      <c r="D24" s="44">
        <f>SUM(D20+D22)</f>
        <v>30644.93</v>
      </c>
    </row>
    <row r="25" spans="1:4" ht="6.75" customHeight="1" x14ac:dyDescent="0.2">
      <c r="A25" s="6"/>
      <c r="B25" s="6"/>
      <c r="C25" s="7"/>
      <c r="D25" s="33"/>
    </row>
    <row r="26" spans="1:4" ht="26.25" customHeight="1" x14ac:dyDescent="0.2">
      <c r="A26" s="8" t="s">
        <v>90</v>
      </c>
      <c r="B26" s="67"/>
      <c r="C26" s="9" t="s">
        <v>75</v>
      </c>
      <c r="D26" s="25">
        <f>ROUND(D24*B26,2)</f>
        <v>0</v>
      </c>
    </row>
    <row r="27" spans="1:4" ht="19.5" customHeight="1" x14ac:dyDescent="0.2">
      <c r="A27" s="105"/>
      <c r="D27" s="43"/>
    </row>
    <row r="28" spans="1:4" ht="20.85" customHeight="1" thickBot="1" x14ac:dyDescent="0.25">
      <c r="A28" s="6"/>
      <c r="B28" s="39"/>
      <c r="C28" s="39" t="s">
        <v>38</v>
      </c>
      <c r="D28" s="45">
        <f>D24+D26</f>
        <v>30644.93</v>
      </c>
    </row>
    <row r="31" spans="1:4" x14ac:dyDescent="0.2">
      <c r="B31"/>
    </row>
    <row r="32" spans="1:4" x14ac:dyDescent="0.2">
      <c r="B3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50" spans="1:1" x14ac:dyDescent="0.2">
      <c r="A50" t="s">
        <v>96</v>
      </c>
    </row>
    <row r="51" spans="1:1" x14ac:dyDescent="0.2">
      <c r="A51" t="s">
        <v>97</v>
      </c>
    </row>
    <row r="52" spans="1:1" x14ac:dyDescent="0.2">
      <c r="A52" t="s">
        <v>5</v>
      </c>
    </row>
    <row r="53" spans="1:1" x14ac:dyDescent="0.2">
      <c r="A53" t="s">
        <v>98</v>
      </c>
    </row>
    <row r="54" spans="1:1" x14ac:dyDescent="0.2">
      <c r="A54" t="s">
        <v>99</v>
      </c>
    </row>
  </sheetData>
  <mergeCells count="5">
    <mergeCell ref="B1:B2"/>
    <mergeCell ref="C1:D1"/>
    <mergeCell ref="C2:D2"/>
    <mergeCell ref="A20:B20"/>
    <mergeCell ref="A24:B24"/>
  </mergeCells>
  <dataValidations count="2">
    <dataValidation allowBlank="1" showInputMessage="1" showErrorMessage="1" promptTitle="Honorarsatz" sqref="B4" xr:uid="{15873429-C10D-439C-B289-172E81D3C467}"/>
    <dataValidation type="list" allowBlank="1" showInputMessage="1" showErrorMessage="1" sqref="B1:B2" xr:uid="{1F5C663D-B404-4F9E-A5D6-2B17FAF0CBEF}">
      <formula1>$A$50:$A$54</formula1>
    </dataValidation>
  </dataValidations>
  <pageMargins left="0.70866141732283472" right="0.70866141732283472" top="0.78740157480314965" bottom="0.6692913385826772"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3"/>
  <sheetViews>
    <sheetView tabSelected="1" zoomScaleNormal="100" workbookViewId="0">
      <selection activeCell="G32" sqref="G32"/>
    </sheetView>
  </sheetViews>
  <sheetFormatPr baseColWidth="10" defaultRowHeight="12.75" x14ac:dyDescent="0.2"/>
  <cols>
    <col min="1" max="1" width="19.7109375" customWidth="1"/>
    <col min="2" max="2" width="19.28515625" style="3" customWidth="1"/>
    <col min="3" max="3" width="29.42578125" customWidth="1"/>
    <col min="4" max="6" width="20.42578125" customWidth="1"/>
    <col min="7" max="7" width="20.42578125" style="124" customWidth="1"/>
    <col min="8" max="8" width="20.42578125" customWidth="1"/>
  </cols>
  <sheetData>
    <row r="1" spans="1:8" ht="36" customHeight="1" x14ac:dyDescent="0.25">
      <c r="A1" s="194" t="s">
        <v>55</v>
      </c>
      <c r="B1" s="195"/>
      <c r="C1" s="195"/>
      <c r="D1" s="196"/>
      <c r="E1" s="101"/>
      <c r="F1" s="163"/>
      <c r="G1" s="164"/>
      <c r="H1" s="165"/>
    </row>
    <row r="2" spans="1:8" ht="20.100000000000001" customHeight="1" x14ac:dyDescent="0.2">
      <c r="A2" s="197" t="s">
        <v>83</v>
      </c>
      <c r="B2" s="198"/>
      <c r="C2" s="198"/>
      <c r="D2" s="199"/>
      <c r="E2" s="102" t="s">
        <v>84</v>
      </c>
      <c r="F2" s="103" t="s">
        <v>85</v>
      </c>
      <c r="G2" s="120" t="s">
        <v>86</v>
      </c>
      <c r="H2" s="104" t="s">
        <v>9</v>
      </c>
    </row>
    <row r="3" spans="1:8" ht="20.100000000000001" customHeight="1" x14ac:dyDescent="0.2">
      <c r="A3" s="191" t="s">
        <v>47</v>
      </c>
      <c r="B3" s="192"/>
      <c r="C3" s="192"/>
      <c r="D3" s="192"/>
      <c r="E3" s="192"/>
      <c r="F3" s="192"/>
      <c r="G3" s="192"/>
      <c r="H3" s="193"/>
    </row>
    <row r="4" spans="1:8" ht="83.25" customHeight="1" x14ac:dyDescent="0.2">
      <c r="A4" s="188" t="s">
        <v>116</v>
      </c>
      <c r="B4" s="189"/>
      <c r="C4" s="190"/>
      <c r="D4" s="151"/>
      <c r="E4" s="152"/>
      <c r="F4" s="153" t="str">
        <f t="shared" ref="F4" si="0">IF(D4="nach Stunden"," gemittelter Stundensatz"," ")</f>
        <v xml:space="preserve"> </v>
      </c>
      <c r="G4" s="119"/>
      <c r="H4" s="68"/>
    </row>
    <row r="5" spans="1:8" ht="20.100000000000001" customHeight="1" x14ac:dyDescent="0.2">
      <c r="A5" s="191" t="s">
        <v>117</v>
      </c>
      <c r="B5" s="192"/>
      <c r="C5" s="192"/>
      <c r="D5" s="192"/>
      <c r="E5" s="192"/>
      <c r="F5" s="192"/>
      <c r="G5" s="192"/>
      <c r="H5" s="193"/>
    </row>
    <row r="6" spans="1:8" ht="24" customHeight="1" x14ac:dyDescent="0.2">
      <c r="A6" s="188" t="s">
        <v>118</v>
      </c>
      <c r="B6" s="189"/>
      <c r="C6" s="190"/>
      <c r="D6" s="200"/>
      <c r="E6" s="152"/>
      <c r="F6" s="153" t="str">
        <f t="shared" ref="F6" si="1">IF(D6="nach Stunden"," gemittelter Stundensatz"," ")</f>
        <v xml:space="preserve"> </v>
      </c>
      <c r="G6" s="119"/>
      <c r="H6" s="201"/>
    </row>
    <row r="7" spans="1:8" ht="8.25" customHeight="1" x14ac:dyDescent="0.2">
      <c r="D7" s="43"/>
      <c r="E7" s="43"/>
      <c r="F7" s="43"/>
      <c r="G7" s="121"/>
      <c r="H7" s="43"/>
    </row>
    <row r="8" spans="1:8" ht="19.5" customHeight="1" x14ac:dyDescent="0.2">
      <c r="A8" s="65"/>
      <c r="B8" s="66"/>
      <c r="C8" s="28" t="s">
        <v>12</v>
      </c>
      <c r="D8" s="44"/>
      <c r="E8" s="44"/>
      <c r="F8" s="44"/>
      <c r="G8" s="44"/>
      <c r="H8" s="44">
        <f>SUM(H4:H6)</f>
        <v>0</v>
      </c>
    </row>
    <row r="9" spans="1:8" ht="6.75" customHeight="1" x14ac:dyDescent="0.2">
      <c r="A9" s="6"/>
      <c r="B9" s="6"/>
      <c r="C9" s="7"/>
      <c r="D9" s="33"/>
      <c r="E9" s="33"/>
      <c r="F9" s="33"/>
      <c r="G9" s="122"/>
      <c r="H9" s="33"/>
    </row>
    <row r="10" spans="1:8" ht="26.25" customHeight="1" x14ac:dyDescent="0.2">
      <c r="A10" s="8" t="s">
        <v>27</v>
      </c>
      <c r="B10" s="67"/>
      <c r="C10" s="9" t="s">
        <v>28</v>
      </c>
      <c r="D10" s="25"/>
      <c r="E10" s="25"/>
      <c r="F10" s="25"/>
      <c r="G10" s="40"/>
      <c r="H10" s="25">
        <f>ROUND(H8*B10,2)</f>
        <v>0</v>
      </c>
    </row>
    <row r="11" spans="1:8" ht="6" customHeight="1" x14ac:dyDescent="0.2">
      <c r="D11" s="43"/>
      <c r="E11" s="43"/>
      <c r="F11" s="43"/>
      <c r="G11" s="121"/>
      <c r="H11" s="43"/>
    </row>
    <row r="12" spans="1:8" ht="20.85" customHeight="1" thickBot="1" x14ac:dyDescent="0.25">
      <c r="A12" s="6"/>
      <c r="B12" s="39"/>
      <c r="C12" s="39" t="s">
        <v>38</v>
      </c>
      <c r="D12" s="45"/>
      <c r="E12" s="45"/>
      <c r="F12" s="45"/>
      <c r="G12" s="123"/>
      <c r="H12" s="45">
        <f>H8+H10</f>
        <v>0</v>
      </c>
    </row>
    <row r="13" spans="1:8" ht="23.25" customHeight="1" x14ac:dyDescent="0.2">
      <c r="B13" s="22"/>
    </row>
    <row r="14" spans="1:8" ht="23.25" customHeight="1" x14ac:dyDescent="0.2"/>
    <row r="15" spans="1:8" ht="23.25" customHeight="1" x14ac:dyDescent="0.2">
      <c r="C15" s="22"/>
      <c r="D15" s="22"/>
      <c r="E15" s="22"/>
      <c r="F15" s="22"/>
      <c r="G15" s="125"/>
      <c r="H15" s="22"/>
    </row>
    <row r="18" spans="2:2" x14ac:dyDescent="0.2">
      <c r="B18"/>
    </row>
    <row r="19" spans="2:2" x14ac:dyDescent="0.2">
      <c r="B19"/>
    </row>
    <row r="20" spans="2:2" x14ac:dyDescent="0.2">
      <c r="B20"/>
    </row>
    <row r="21" spans="2:2" x14ac:dyDescent="0.2">
      <c r="B21"/>
    </row>
    <row r="22" spans="2:2" x14ac:dyDescent="0.2">
      <c r="B22"/>
    </row>
    <row r="23" spans="2:2" x14ac:dyDescent="0.2">
      <c r="B23"/>
    </row>
    <row r="24" spans="2:2" x14ac:dyDescent="0.2">
      <c r="B24"/>
    </row>
    <row r="25" spans="2:2" x14ac:dyDescent="0.2">
      <c r="B25"/>
    </row>
    <row r="26" spans="2:2" x14ac:dyDescent="0.2">
      <c r="B26"/>
    </row>
    <row r="27" spans="2:2" x14ac:dyDescent="0.2">
      <c r="B27"/>
    </row>
    <row r="28" spans="2:2" x14ac:dyDescent="0.2">
      <c r="B28"/>
    </row>
    <row r="51" spans="1:1" x14ac:dyDescent="0.2">
      <c r="A51" t="s">
        <v>80</v>
      </c>
    </row>
    <row r="52" spans="1:1" x14ac:dyDescent="0.2">
      <c r="A52" t="s">
        <v>81</v>
      </c>
    </row>
    <row r="53" spans="1:1" x14ac:dyDescent="0.2">
      <c r="A53" t="s">
        <v>82</v>
      </c>
    </row>
  </sheetData>
  <mergeCells count="6">
    <mergeCell ref="A6:C6"/>
    <mergeCell ref="A4:C4"/>
    <mergeCell ref="A3:H3"/>
    <mergeCell ref="A1:D1"/>
    <mergeCell ref="A2:D2"/>
    <mergeCell ref="A5:H5"/>
  </mergeCells>
  <conditionalFormatting sqref="E4">
    <cfRule type="expression" dxfId="5" priority="27">
      <formula>$D4="pauschal"</formula>
    </cfRule>
  </conditionalFormatting>
  <conditionalFormatting sqref="F4">
    <cfRule type="expression" dxfId="4" priority="26">
      <formula>$D4="pauschal"</formula>
    </cfRule>
  </conditionalFormatting>
  <conditionalFormatting sqref="G4">
    <cfRule type="expression" dxfId="3" priority="25">
      <formula>$D4="pauschal"</formula>
    </cfRule>
  </conditionalFormatting>
  <conditionalFormatting sqref="E6">
    <cfRule type="expression" dxfId="2" priority="3">
      <formula>$D6="pauschal"</formula>
    </cfRule>
  </conditionalFormatting>
  <conditionalFormatting sqref="F6">
    <cfRule type="expression" dxfId="1" priority="2">
      <formula>$D6="pauschal"</formula>
    </cfRule>
  </conditionalFormatting>
  <conditionalFormatting sqref="G6">
    <cfRule type="expression" dxfId="0" priority="1">
      <formula>$D6="pauschal"</formula>
    </cfRule>
  </conditionalFormatting>
  <dataValidations count="1">
    <dataValidation type="list" allowBlank="1" showInputMessage="1" showErrorMessage="1" sqref="D4 D6" xr:uid="{9011339E-E271-4B56-8742-7C2CAD114180}">
      <formula1>$A$50:$A$52</formula1>
    </dataValidation>
  </dataValidations>
  <pageMargins left="0.51181102362204722" right="0.11811023622047245" top="0.78740157480314965" bottom="0.6692913385826772"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6F6C-2FE3-44D2-A676-AD83501C5D48}">
  <dimension ref="A1:D30"/>
  <sheetViews>
    <sheetView workbookViewId="0">
      <selection activeCell="B5" sqref="B5:B10"/>
    </sheetView>
  </sheetViews>
  <sheetFormatPr baseColWidth="10" defaultRowHeight="12.75" x14ac:dyDescent="0.2"/>
  <cols>
    <col min="1" max="1" width="30.28515625" bestFit="1" customWidth="1"/>
    <col min="2" max="2" width="14.85546875" customWidth="1"/>
    <col min="3" max="3" width="33.140625" bestFit="1" customWidth="1"/>
    <col min="4" max="4" width="15.7109375" customWidth="1"/>
  </cols>
  <sheetData>
    <row r="1" spans="1:4" ht="22.5" customHeight="1" thickBot="1" x14ac:dyDescent="0.25">
      <c r="A1" s="15" t="s">
        <v>87</v>
      </c>
      <c r="B1" s="2"/>
      <c r="C1" s="3"/>
      <c r="D1" s="3"/>
    </row>
    <row r="2" spans="1:4" ht="22.5" customHeight="1" thickBot="1" x14ac:dyDescent="0.25">
      <c r="A2" s="37"/>
      <c r="B2" s="135" t="s">
        <v>110</v>
      </c>
      <c r="C2" s="136"/>
      <c r="D2" s="3"/>
    </row>
    <row r="3" spans="1:4" ht="13.5" thickBot="1" x14ac:dyDescent="0.25">
      <c r="A3" s="14"/>
      <c r="B3" s="10"/>
      <c r="C3" s="11"/>
      <c r="D3" s="12"/>
    </row>
    <row r="4" spans="1:4" ht="27.75" customHeight="1" x14ac:dyDescent="0.2">
      <c r="A4" s="128" t="s">
        <v>23</v>
      </c>
      <c r="B4" s="129" t="s">
        <v>24</v>
      </c>
      <c r="C4" s="130" t="s">
        <v>26</v>
      </c>
      <c r="D4" s="131" t="s">
        <v>9</v>
      </c>
    </row>
    <row r="5" spans="1:4" x14ac:dyDescent="0.2">
      <c r="A5" s="132" t="s">
        <v>56</v>
      </c>
      <c r="B5" s="137"/>
      <c r="C5" s="69"/>
      <c r="D5" s="63">
        <f t="shared" ref="D5:D10" si="0">ROUND(C5*B5,2)</f>
        <v>0</v>
      </c>
    </row>
    <row r="6" spans="1:4" x14ac:dyDescent="0.2">
      <c r="A6" s="133" t="s">
        <v>88</v>
      </c>
      <c r="B6" s="137"/>
      <c r="C6" s="70"/>
      <c r="D6" s="63">
        <f t="shared" si="0"/>
        <v>0</v>
      </c>
    </row>
    <row r="7" spans="1:4" x14ac:dyDescent="0.2">
      <c r="A7" s="133" t="s">
        <v>89</v>
      </c>
      <c r="B7" s="138"/>
      <c r="C7" s="70"/>
      <c r="D7" s="63">
        <f t="shared" si="0"/>
        <v>0</v>
      </c>
    </row>
    <row r="8" spans="1:4" x14ac:dyDescent="0.2">
      <c r="A8" s="133" t="s">
        <v>57</v>
      </c>
      <c r="B8" s="138"/>
      <c r="C8" s="70"/>
      <c r="D8" s="63">
        <f t="shared" si="0"/>
        <v>0</v>
      </c>
    </row>
    <row r="9" spans="1:4" x14ac:dyDescent="0.2">
      <c r="A9" s="133" t="s">
        <v>58</v>
      </c>
      <c r="B9" s="138"/>
      <c r="C9" s="70"/>
      <c r="D9" s="63">
        <f t="shared" si="0"/>
        <v>0</v>
      </c>
    </row>
    <row r="10" spans="1:4" x14ac:dyDescent="0.2">
      <c r="A10" s="134" t="s">
        <v>59</v>
      </c>
      <c r="B10" s="138"/>
      <c r="C10" s="70"/>
      <c r="D10" s="63">
        <f t="shared" si="0"/>
        <v>0</v>
      </c>
    </row>
    <row r="11" spans="1:4" x14ac:dyDescent="0.2">
      <c r="A11" s="5" t="s">
        <v>20</v>
      </c>
      <c r="B11" s="13"/>
      <c r="C11" s="28" t="s">
        <v>12</v>
      </c>
      <c r="D11" s="44">
        <f>SUM(D5:D10)</f>
        <v>0</v>
      </c>
    </row>
    <row r="12" spans="1:4" ht="6.75" customHeight="1" x14ac:dyDescent="0.2">
      <c r="A12" s="6"/>
      <c r="B12" s="7"/>
      <c r="C12" s="33"/>
    </row>
    <row r="14" spans="1:4" ht="14.25" customHeight="1" x14ac:dyDescent="0.2"/>
    <row r="18" spans="1:1" x14ac:dyDescent="0.2">
      <c r="A18" s="38"/>
    </row>
    <row r="30" spans="1:1" ht="26.25" customHeight="1" x14ac:dyDescent="0.2"/>
  </sheetData>
  <pageMargins left="0.70866141732283472" right="0.70866141732283472"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F9DC7-C3E5-42F6-ABB7-5B8A12946877}">
  <dimension ref="A1:D12"/>
  <sheetViews>
    <sheetView workbookViewId="0">
      <selection activeCell="C25" sqref="C25"/>
    </sheetView>
  </sheetViews>
  <sheetFormatPr baseColWidth="10" defaultRowHeight="12.75" x14ac:dyDescent="0.2"/>
  <cols>
    <col min="1" max="1" width="34" customWidth="1"/>
    <col min="2" max="4" width="26.7109375" customWidth="1"/>
  </cols>
  <sheetData>
    <row r="1" spans="1:4" ht="22.5" customHeight="1" thickBot="1" x14ac:dyDescent="0.25">
      <c r="A1" s="15" t="s">
        <v>87</v>
      </c>
    </row>
    <row r="2" spans="1:4" ht="22.5" customHeight="1" thickBot="1" x14ac:dyDescent="0.25">
      <c r="A2" s="166"/>
      <c r="C2" s="3"/>
      <c r="D2" s="3"/>
    </row>
    <row r="3" spans="1:4" ht="13.5" thickBot="1" x14ac:dyDescent="0.25">
      <c r="A3" s="14"/>
      <c r="B3" s="10"/>
      <c r="C3" s="11"/>
      <c r="D3" s="12"/>
    </row>
    <row r="4" spans="1:4" ht="27.75" customHeight="1" x14ac:dyDescent="0.2">
      <c r="A4" s="128" t="s">
        <v>23</v>
      </c>
      <c r="B4" s="129" t="s">
        <v>24</v>
      </c>
      <c r="C4" s="130" t="s">
        <v>26</v>
      </c>
      <c r="D4" s="131" t="s">
        <v>9</v>
      </c>
    </row>
    <row r="5" spans="1:4" x14ac:dyDescent="0.2">
      <c r="A5" s="167" t="s">
        <v>56</v>
      </c>
      <c r="B5" s="168">
        <v>1</v>
      </c>
      <c r="C5" s="69"/>
      <c r="D5" s="169">
        <f t="shared" ref="D5:D10" si="0">ROUND(C5*B5,2)</f>
        <v>0</v>
      </c>
    </row>
    <row r="6" spans="1:4" x14ac:dyDescent="0.2">
      <c r="A6" s="170" t="s">
        <v>88</v>
      </c>
      <c r="B6" s="168">
        <v>1</v>
      </c>
      <c r="C6" s="70"/>
      <c r="D6" s="169">
        <f t="shared" si="0"/>
        <v>0</v>
      </c>
    </row>
    <row r="7" spans="1:4" x14ac:dyDescent="0.2">
      <c r="A7" s="170" t="s">
        <v>89</v>
      </c>
      <c r="B7" s="171">
        <v>1</v>
      </c>
      <c r="C7" s="70"/>
      <c r="D7" s="169">
        <f t="shared" si="0"/>
        <v>0</v>
      </c>
    </row>
    <row r="8" spans="1:4" x14ac:dyDescent="0.2">
      <c r="A8" s="170" t="s">
        <v>57</v>
      </c>
      <c r="B8" s="171">
        <v>1</v>
      </c>
      <c r="C8" s="70"/>
      <c r="D8" s="169">
        <f t="shared" si="0"/>
        <v>0</v>
      </c>
    </row>
    <row r="9" spans="1:4" x14ac:dyDescent="0.2">
      <c r="A9" s="170" t="s">
        <v>58</v>
      </c>
      <c r="B9" s="171">
        <v>1</v>
      </c>
      <c r="C9" s="70"/>
      <c r="D9" s="169">
        <f t="shared" si="0"/>
        <v>0</v>
      </c>
    </row>
    <row r="10" spans="1:4" x14ac:dyDescent="0.2">
      <c r="A10" s="172" t="s">
        <v>59</v>
      </c>
      <c r="B10" s="171">
        <v>1</v>
      </c>
      <c r="C10" s="70"/>
      <c r="D10" s="169">
        <f t="shared" si="0"/>
        <v>0</v>
      </c>
    </row>
    <row r="11" spans="1:4" x14ac:dyDescent="0.2">
      <c r="A11" s="5" t="s">
        <v>20</v>
      </c>
      <c r="B11" s="13"/>
      <c r="C11" s="28" t="s">
        <v>12</v>
      </c>
      <c r="D11" s="44">
        <f>SUM(D5:D10)</f>
        <v>0</v>
      </c>
    </row>
    <row r="12" spans="1:4" ht="6.75" customHeight="1" x14ac:dyDescent="0.2">
      <c r="A12" s="173"/>
      <c r="B12" s="174"/>
      <c r="C12" s="175"/>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zoomScaleNormal="100" zoomScalePageLayoutView="110" workbookViewId="0">
      <selection activeCell="B11" sqref="B11"/>
    </sheetView>
  </sheetViews>
  <sheetFormatPr baseColWidth="10" defaultColWidth="11.28515625" defaultRowHeight="12.75" x14ac:dyDescent="0.2"/>
  <cols>
    <col min="1" max="1" width="57.42578125" style="3" bestFit="1" customWidth="1"/>
    <col min="2" max="2" width="20.5703125" style="113" customWidth="1"/>
    <col min="3" max="3" width="27.42578125" style="3" customWidth="1"/>
    <col min="4" max="4" width="15" style="3" customWidth="1"/>
    <col min="5" max="6" width="15" customWidth="1"/>
  </cols>
  <sheetData>
    <row r="1" spans="1:6" ht="21" customHeight="1" x14ac:dyDescent="0.2">
      <c r="B1" s="154" t="s">
        <v>95</v>
      </c>
    </row>
    <row r="2" spans="1:6" ht="21" customHeight="1" thickBot="1" x14ac:dyDescent="0.25"/>
    <row r="3" spans="1:6" s="16" customFormat="1" ht="24" customHeight="1" thickBot="1" x14ac:dyDescent="0.25">
      <c r="A3" s="51" t="s">
        <v>41</v>
      </c>
      <c r="B3" s="106"/>
      <c r="C3" s="48"/>
      <c r="D3" s="48"/>
      <c r="E3" s="48"/>
      <c r="F3" s="48"/>
    </row>
    <row r="4" spans="1:6" s="16" customFormat="1" ht="19.5" customHeight="1" x14ac:dyDescent="0.2">
      <c r="A4" s="49"/>
      <c r="B4" s="107" t="s">
        <v>42</v>
      </c>
      <c r="C4" s="47"/>
    </row>
    <row r="5" spans="1:6" s="17" customFormat="1" ht="18.75" customHeight="1" x14ac:dyDescent="0.2">
      <c r="A5" s="53" t="s">
        <v>49</v>
      </c>
      <c r="B5" s="108">
        <f>'Grundl. Anlagengruppe 1'!D28</f>
        <v>4238.29</v>
      </c>
      <c r="C5" s="46"/>
    </row>
    <row r="6" spans="1:6" s="17" customFormat="1" ht="18.75" customHeight="1" x14ac:dyDescent="0.2">
      <c r="A6" s="53" t="s">
        <v>50</v>
      </c>
      <c r="B6" s="109">
        <f>'Grundl. Anlagengruppe 2'!D28</f>
        <v>250212.86000000002</v>
      </c>
      <c r="C6" s="46"/>
    </row>
    <row r="7" spans="1:6" s="17" customFormat="1" ht="18.75" customHeight="1" x14ac:dyDescent="0.2">
      <c r="A7" s="53" t="s">
        <v>51</v>
      </c>
      <c r="B7" s="109">
        <f>'Grundl. Anlagengruppe 4'!D28</f>
        <v>15123.43</v>
      </c>
      <c r="C7" s="46"/>
    </row>
    <row r="8" spans="1:6" s="17" customFormat="1" ht="18.75" customHeight="1" x14ac:dyDescent="0.2">
      <c r="A8" s="53" t="s">
        <v>52</v>
      </c>
      <c r="B8" s="109">
        <f>'Grundl. Anlagengruppe 8'!D28</f>
        <v>30644.93</v>
      </c>
      <c r="C8" s="46"/>
    </row>
    <row r="9" spans="1:6" s="17" customFormat="1" ht="18.75" customHeight="1" x14ac:dyDescent="0.2">
      <c r="A9" s="62" t="s">
        <v>53</v>
      </c>
      <c r="B9" s="109">
        <f>'Besondere Leistungen TA'!H12</f>
        <v>0</v>
      </c>
      <c r="C9" s="46"/>
    </row>
    <row r="10" spans="1:6" s="17" customFormat="1" ht="18.75" customHeight="1" thickBot="1" x14ac:dyDescent="0.25">
      <c r="A10" s="62" t="s">
        <v>87</v>
      </c>
      <c r="B10" s="109">
        <f>' Stundensatz'!D11</f>
        <v>0</v>
      </c>
      <c r="C10" s="46"/>
    </row>
    <row r="11" spans="1:6" s="18" customFormat="1" ht="21" customHeight="1" thickBot="1" x14ac:dyDescent="0.25">
      <c r="A11" s="1" t="s">
        <v>39</v>
      </c>
      <c r="B11" s="110">
        <f>SUM(B5:B10)</f>
        <v>300219.51</v>
      </c>
    </row>
    <row r="12" spans="1:6" ht="5.25" customHeight="1" thickBot="1" x14ac:dyDescent="0.25">
      <c r="A12" s="50"/>
      <c r="B12" s="111"/>
      <c r="D12"/>
    </row>
    <row r="13" spans="1:6" s="18" customFormat="1" ht="20.25" customHeight="1" thickBot="1" x14ac:dyDescent="0.25">
      <c r="A13" s="115" t="str">
        <f>"Umsatzsteuer:  z. Zt. "&amp;'Anrechenbare Kosten'!B52*100&amp;"%"</f>
        <v>Umsatzsteuer:  z. Zt. 19%</v>
      </c>
      <c r="B13" s="116">
        <f>ROUND(B11*'Anrechenbare Kosten'!B52,2)</f>
        <v>57041.71</v>
      </c>
    </row>
    <row r="14" spans="1:6" ht="5.25" customHeight="1" thickBot="1" x14ac:dyDescent="0.25">
      <c r="A14" s="50"/>
      <c r="B14" s="111"/>
      <c r="D14"/>
    </row>
    <row r="15" spans="1:6" s="18" customFormat="1" ht="20.100000000000001" customHeight="1" thickBot="1" x14ac:dyDescent="0.25">
      <c r="A15" s="52" t="s">
        <v>40</v>
      </c>
      <c r="B15" s="112">
        <f>B13+B11</f>
        <v>357261.22000000003</v>
      </c>
    </row>
    <row r="16" spans="1:6" ht="7.5" customHeight="1" x14ac:dyDescent="0.2">
      <c r="E16" s="3"/>
    </row>
    <row r="17" spans="1:2" x14ac:dyDescent="0.2">
      <c r="A17" s="2"/>
      <c r="B17" s="11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Anrechenbare Kosten</vt:lpstr>
      <vt:lpstr>Grundl. Anlagengruppe 1</vt:lpstr>
      <vt:lpstr>Grundl. Anlagengruppe 2</vt:lpstr>
      <vt:lpstr>Grundl. Anlagengruppe 4</vt:lpstr>
      <vt:lpstr>Grundl. Anlagengruppe 8</vt:lpstr>
      <vt:lpstr>Besondere Leistungen TA</vt:lpstr>
      <vt:lpstr>Stundensätze</vt:lpstr>
      <vt:lpstr> Stundensatz</vt:lpstr>
      <vt:lpstr>Zusammenstellung </vt:lpstr>
      <vt:lpstr>'Anrechenbare Kosten'!Druckbereich</vt:lpstr>
      <vt:lpstr>'Besondere Leistungen TA'!Druckbereich</vt:lpstr>
      <vt:lpstr>'Grundl. Anlagengruppe 1'!Druckbereich</vt:lpstr>
      <vt:lpstr>'Grundl. Anlagengruppe 2'!Druckbereich</vt:lpstr>
      <vt:lpstr>'Grundl. Anlagengruppe 4'!Druckbereich</vt:lpstr>
      <vt:lpstr>'Grundl. Anlagengruppe 8'!Druckbereich</vt:lpstr>
      <vt:lpstr>Stundensätze!Druckbereich</vt:lpstr>
      <vt:lpstr>'Zusammenstellung '!Druckbereich</vt:lpstr>
    </vt:vector>
  </TitlesOfParts>
  <Company>BLB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100gurr</dc:creator>
  <cp:lastModifiedBy>Müller Vitali (BLB BB)</cp:lastModifiedBy>
  <cp:lastPrinted>2022-05-31T10:52:40Z</cp:lastPrinted>
  <dcterms:created xsi:type="dcterms:W3CDTF">2011-12-28T09:46:08Z</dcterms:created>
  <dcterms:modified xsi:type="dcterms:W3CDTF">2026-02-17T10:36:52Z</dcterms:modified>
</cp:coreProperties>
</file>